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150" yWindow="-495" windowWidth="20640" windowHeight="10155" firstSheet="1" activeTab="1"/>
  </bookViews>
  <sheets>
    <sheet name="PL2 T02-2024 " sheetId="3" state="hidden" r:id="rId1"/>
    <sheet name="PL T08-2024" sheetId="1" r:id="rId2"/>
    <sheet name="Sheet1" sheetId="4" state="hidden" r:id="rId3"/>
    <sheet name="Sheet2" sheetId="5" r:id="rId4"/>
  </sheets>
  <definedNames>
    <definedName name="_xlnm.Print_Area" localSheetId="1">'PL T08-2024'!$A$1:$H$7924</definedName>
    <definedName name="_xlnm.Print_Area" localSheetId="0">'PL2 T02-2024 '!$A$1:$H$166</definedName>
    <definedName name="_xlnm.Print_Titles" localSheetId="1">'PL T08-2024'!$6:$8</definedName>
    <definedName name="_xlnm.Print_Titles" localSheetId="0">'PL2 T02-2024 '!$6:$8</definedName>
  </definedNames>
  <calcPr calcId="144525"/>
</workbook>
</file>

<file path=xl/calcChain.xml><?xml version="1.0" encoding="utf-8"?>
<calcChain xmlns="http://schemas.openxmlformats.org/spreadsheetml/2006/main">
  <c r="H6278" i="1" l="1"/>
  <c r="H6276" i="1"/>
  <c r="H6275" i="1"/>
  <c r="H6274" i="1"/>
  <c r="H6272" i="1"/>
  <c r="H6271" i="1"/>
  <c r="G6267" i="1"/>
  <c r="H6265" i="1"/>
  <c r="M3710" i="1"/>
  <c r="H3710" i="1"/>
  <c r="H2970" i="1" l="1"/>
  <c r="H2969" i="1"/>
  <c r="H2968" i="1"/>
  <c r="H2967" i="1"/>
  <c r="H2966" i="1"/>
  <c r="H2965" i="1"/>
  <c r="H2964" i="1"/>
  <c r="H2963" i="1"/>
  <c r="H2962" i="1"/>
  <c r="H2961" i="1"/>
  <c r="H2960" i="1"/>
  <c r="H2959" i="1"/>
  <c r="H2958" i="1"/>
  <c r="H2957" i="1"/>
  <c r="H2956" i="1"/>
  <c r="H2955" i="1"/>
  <c r="H2954" i="1"/>
  <c r="H2953" i="1"/>
  <c r="H2952" i="1"/>
  <c r="H2951" i="1"/>
  <c r="H2950" i="1"/>
  <c r="H2949" i="1"/>
  <c r="H2947" i="1"/>
  <c r="H2946" i="1"/>
  <c r="H2945" i="1"/>
  <c r="H2944" i="1"/>
  <c r="H2943" i="1"/>
  <c r="H2942" i="1"/>
  <c r="H2941" i="1"/>
  <c r="H2940" i="1"/>
  <c r="H2939" i="1"/>
  <c r="H2938" i="1"/>
  <c r="H2937" i="1"/>
  <c r="H2936" i="1"/>
  <c r="H2935" i="1"/>
  <c r="H2934" i="1"/>
  <c r="H2933" i="1"/>
  <c r="H2932" i="1"/>
  <c r="H2931" i="1"/>
  <c r="H2930" i="1"/>
  <c r="H2929" i="1"/>
  <c r="H2926" i="1"/>
  <c r="H2925" i="1"/>
  <c r="H2924" i="1"/>
  <c r="H2923" i="1"/>
  <c r="H2922" i="1"/>
  <c r="H2921" i="1"/>
  <c r="H2920" i="1"/>
  <c r="H2919" i="1"/>
  <c r="H2918" i="1"/>
  <c r="H2917" i="1"/>
  <c r="H2916" i="1"/>
  <c r="H2915" i="1"/>
  <c r="H2914" i="1"/>
  <c r="H2913" i="1"/>
  <c r="H2912" i="1"/>
  <c r="H2911" i="1"/>
  <c r="H2910" i="1"/>
  <c r="H2909" i="1"/>
  <c r="H2908" i="1"/>
  <c r="H2907" i="1"/>
  <c r="H2906" i="1"/>
  <c r="H2905" i="1"/>
  <c r="H2904" i="1"/>
  <c r="H2903" i="1"/>
  <c r="H2902" i="1"/>
  <c r="H2901" i="1"/>
  <c r="H2900" i="1"/>
  <c r="H2899" i="1"/>
  <c r="H2898" i="1"/>
  <c r="H2897" i="1"/>
  <c r="N588" i="1" l="1"/>
  <c r="N587" i="1"/>
  <c r="N586" i="1"/>
  <c r="N585" i="1"/>
  <c r="N584" i="1"/>
  <c r="N583" i="1"/>
  <c r="N582" i="1"/>
  <c r="N581" i="1"/>
  <c r="N580" i="1"/>
  <c r="N579" i="1"/>
  <c r="N578" i="1"/>
  <c r="N577" i="1"/>
  <c r="N576" i="1"/>
  <c r="N575" i="1"/>
  <c r="N574" i="1"/>
  <c r="N573" i="1"/>
  <c r="J497" i="1" l="1"/>
  <c r="J498" i="1"/>
  <c r="J499" i="1"/>
  <c r="J500" i="1"/>
  <c r="J501" i="1"/>
  <c r="J502" i="1"/>
  <c r="J503" i="1"/>
  <c r="J504" i="1"/>
  <c r="J505" i="1"/>
  <c r="J506" i="1"/>
  <c r="J507" i="1"/>
  <c r="J508" i="1"/>
  <c r="J509" i="1"/>
  <c r="J510" i="1"/>
  <c r="J511" i="1"/>
  <c r="J512" i="1"/>
  <c r="J513" i="1"/>
  <c r="J514" i="1"/>
  <c r="J515" i="1"/>
  <c r="J516" i="1"/>
  <c r="J496" i="1"/>
  <c r="M6142" i="1" l="1"/>
  <c r="L6142" i="1"/>
  <c r="M6144" i="1"/>
  <c r="L6144" i="1"/>
  <c r="M6143" i="1"/>
  <c r="L6143" i="1"/>
  <c r="M6141" i="1"/>
  <c r="L6141" i="1"/>
  <c r="M6140" i="1"/>
  <c r="L6140" i="1"/>
  <c r="M6139" i="1"/>
  <c r="L6139" i="1"/>
  <c r="M6149" i="1"/>
  <c r="L6149" i="1"/>
  <c r="M6148" i="1"/>
  <c r="L6148" i="1"/>
  <c r="M6147" i="1"/>
  <c r="L6147" i="1"/>
  <c r="M6146" i="1"/>
  <c r="L6146" i="1"/>
  <c r="M6145" i="1"/>
  <c r="L6145" i="1"/>
  <c r="M6138" i="1"/>
  <c r="L6138" i="1"/>
  <c r="M6137" i="1"/>
  <c r="L6137" i="1"/>
  <c r="M6136" i="1"/>
  <c r="L6136" i="1"/>
  <c r="M6135" i="1"/>
  <c r="L6135" i="1"/>
  <c r="M6134" i="1"/>
  <c r="L6134" i="1"/>
  <c r="M6133" i="1"/>
  <c r="L6133" i="1"/>
  <c r="M6132" i="1"/>
  <c r="L6132" i="1"/>
  <c r="M6131" i="1"/>
  <c r="L6131" i="1"/>
  <c r="M6130" i="1"/>
  <c r="L6130" i="1"/>
  <c r="M6129" i="1"/>
  <c r="L6129" i="1"/>
  <c r="M6128" i="1"/>
  <c r="L6128" i="1"/>
  <c r="M6127" i="1"/>
  <c r="L6127" i="1"/>
  <c r="M6126" i="1"/>
  <c r="L6126" i="1"/>
  <c r="M6125" i="1"/>
  <c r="L6125" i="1"/>
  <c r="M6124" i="1"/>
  <c r="L6124" i="1"/>
  <c r="M6123" i="1"/>
  <c r="L6123" i="1"/>
  <c r="M6122" i="1"/>
  <c r="L6122" i="1"/>
  <c r="M6121" i="1"/>
  <c r="L6121" i="1"/>
  <c r="M6120" i="1"/>
  <c r="L6120" i="1"/>
  <c r="M6119" i="1"/>
  <c r="L6119" i="1"/>
  <c r="M6118" i="1"/>
  <c r="L6118" i="1"/>
  <c r="M6117" i="1"/>
  <c r="L6117" i="1"/>
  <c r="M6116" i="1"/>
  <c r="L6116" i="1"/>
  <c r="M6115" i="1"/>
  <c r="L6115" i="1"/>
  <c r="M6114" i="1"/>
  <c r="L6114" i="1"/>
  <c r="M6113" i="1"/>
  <c r="L6113" i="1"/>
  <c r="M6112" i="1"/>
  <c r="L6112" i="1"/>
  <c r="M6111" i="1"/>
  <c r="L6111" i="1"/>
  <c r="M6110" i="1"/>
  <c r="L6110" i="1"/>
  <c r="M6109" i="1"/>
  <c r="L6109" i="1"/>
  <c r="M6108" i="1"/>
  <c r="L6108" i="1"/>
  <c r="M6107" i="1"/>
  <c r="L6107" i="1"/>
  <c r="M6106" i="1"/>
  <c r="L6106" i="1"/>
  <c r="M6105" i="1"/>
  <c r="L6105" i="1"/>
  <c r="M6104" i="1"/>
  <c r="L6104" i="1"/>
  <c r="M6103" i="1"/>
  <c r="L6103" i="1"/>
  <c r="M6102" i="1"/>
  <c r="L6102" i="1"/>
  <c r="M6101" i="1"/>
  <c r="L6101" i="1"/>
  <c r="M6100" i="1"/>
  <c r="L6100" i="1"/>
  <c r="M6099" i="1"/>
  <c r="L6099" i="1"/>
  <c r="M6098" i="1"/>
  <c r="L6098" i="1"/>
  <c r="M6097" i="1"/>
  <c r="L6097" i="1"/>
  <c r="M6096" i="1"/>
  <c r="L6096" i="1"/>
  <c r="M6095" i="1"/>
  <c r="L6095" i="1"/>
  <c r="M6094" i="1"/>
  <c r="L6094" i="1"/>
  <c r="M6093" i="1"/>
  <c r="L6093" i="1"/>
  <c r="M6092" i="1"/>
  <c r="L6092" i="1"/>
  <c r="M6091" i="1"/>
  <c r="L6091" i="1"/>
  <c r="M6090" i="1"/>
  <c r="L6090" i="1"/>
  <c r="M6089" i="1"/>
  <c r="L6089" i="1"/>
  <c r="M6088" i="1"/>
  <c r="L6088" i="1"/>
  <c r="M6087" i="1"/>
  <c r="L6087" i="1"/>
  <c r="M6086" i="1"/>
  <c r="L6086" i="1"/>
  <c r="M6085" i="1"/>
  <c r="L6085" i="1"/>
  <c r="M6084" i="1"/>
  <c r="L6084" i="1"/>
  <c r="M6083" i="1"/>
  <c r="L6083" i="1"/>
  <c r="M6082" i="1"/>
  <c r="L6082" i="1"/>
  <c r="M6081" i="1"/>
  <c r="L6081" i="1"/>
  <c r="M6080" i="1"/>
  <c r="L6080" i="1"/>
  <c r="M6079" i="1"/>
  <c r="L6079" i="1"/>
  <c r="M6078" i="1"/>
  <c r="L6078" i="1"/>
  <c r="M6077" i="1"/>
  <c r="L6077" i="1"/>
  <c r="M6076" i="1"/>
  <c r="L6076" i="1"/>
  <c r="M6075" i="1"/>
  <c r="L6075" i="1"/>
  <c r="M6074" i="1"/>
  <c r="L6074" i="1"/>
  <c r="M6073" i="1"/>
  <c r="L6073" i="1"/>
  <c r="M6072" i="1"/>
  <c r="L6072" i="1"/>
  <c r="M6071" i="1"/>
  <c r="L6071" i="1"/>
  <c r="M6070" i="1"/>
  <c r="L6070" i="1"/>
  <c r="M6069" i="1"/>
  <c r="L6069" i="1"/>
  <c r="M6068" i="1"/>
  <c r="L6068" i="1"/>
  <c r="M6067" i="1"/>
  <c r="L6067" i="1"/>
  <c r="M6066" i="1"/>
  <c r="L6066" i="1"/>
  <c r="M6065" i="1"/>
  <c r="L6065" i="1"/>
  <c r="M6064" i="1"/>
  <c r="L6064" i="1"/>
  <c r="M6063" i="1"/>
  <c r="L6063" i="1"/>
  <c r="M6062" i="1"/>
  <c r="L6062" i="1"/>
  <c r="M6061" i="1"/>
  <c r="L6061" i="1"/>
  <c r="M6060" i="1"/>
  <c r="L6060" i="1"/>
  <c r="M6059" i="1"/>
  <c r="L6059" i="1"/>
  <c r="M6058" i="1"/>
  <c r="L6058" i="1"/>
  <c r="M6057" i="1"/>
  <c r="L6057" i="1"/>
  <c r="M6056" i="1"/>
  <c r="L6056" i="1"/>
  <c r="M6055" i="1"/>
  <c r="L6055" i="1"/>
  <c r="M6054" i="1"/>
  <c r="L6054" i="1"/>
  <c r="M6053" i="1"/>
  <c r="L6053" i="1"/>
  <c r="M6052" i="1"/>
  <c r="L6052" i="1"/>
  <c r="M6051" i="1"/>
  <c r="L6051" i="1"/>
  <c r="M6050" i="1"/>
  <c r="L6050" i="1"/>
  <c r="M6049" i="1"/>
  <c r="L6049" i="1"/>
  <c r="M6048" i="1"/>
  <c r="L6048" i="1"/>
  <c r="M6047" i="1"/>
  <c r="L6047" i="1"/>
  <c r="M6046" i="1"/>
  <c r="L6046" i="1"/>
  <c r="M6045" i="1"/>
  <c r="L6045" i="1"/>
  <c r="M6044" i="1"/>
  <c r="L6044" i="1"/>
  <c r="M6043" i="1"/>
  <c r="L6043" i="1"/>
  <c r="M6042" i="1"/>
  <c r="L6042" i="1"/>
  <c r="M6041" i="1"/>
  <c r="L6041" i="1"/>
  <c r="M6040" i="1"/>
  <c r="L6040" i="1"/>
  <c r="M6039" i="1"/>
  <c r="L6039" i="1"/>
  <c r="M6038" i="1"/>
  <c r="L6038" i="1"/>
  <c r="M6037" i="1"/>
  <c r="L6037" i="1"/>
  <c r="M6036" i="1"/>
  <c r="L6036" i="1"/>
  <c r="M6035" i="1"/>
  <c r="L6035" i="1"/>
  <c r="M6034" i="1"/>
  <c r="L6034" i="1"/>
  <c r="M6033" i="1"/>
  <c r="L6033" i="1"/>
  <c r="M6032" i="1"/>
  <c r="L6032" i="1"/>
  <c r="M6031" i="1"/>
  <c r="L6031" i="1"/>
  <c r="M6030" i="1"/>
  <c r="L6030" i="1"/>
  <c r="M6029" i="1"/>
  <c r="L6029" i="1"/>
  <c r="M6028" i="1"/>
  <c r="L6028" i="1"/>
  <c r="M6027" i="1"/>
  <c r="L6027" i="1"/>
  <c r="M6026" i="1"/>
  <c r="L6026" i="1"/>
  <c r="A65" i="1" l="1"/>
  <c r="A66" i="1" s="1"/>
  <c r="A67" i="1" s="1"/>
  <c r="A68" i="1" s="1"/>
  <c r="A69" i="1" s="1"/>
  <c r="A70" i="1" s="1"/>
  <c r="A71" i="1" s="1"/>
  <c r="A72" i="1" s="1"/>
  <c r="A73" i="1" s="1"/>
  <c r="A74" i="1" s="1"/>
  <c r="A75" i="1" s="1"/>
  <c r="L1516" i="1"/>
  <c r="I1516" i="1"/>
  <c r="J1516" i="1" s="1"/>
  <c r="L1515" i="1"/>
  <c r="I1515" i="1"/>
  <c r="J1515" i="1" s="1"/>
  <c r="L1514" i="1"/>
  <c r="I1514" i="1"/>
  <c r="J1514" i="1" s="1"/>
  <c r="L1513" i="1"/>
  <c r="I1513" i="1"/>
  <c r="J1513" i="1" s="1"/>
  <c r="L1512" i="1"/>
  <c r="I1512" i="1"/>
  <c r="J1512" i="1" s="1"/>
  <c r="L1511" i="1"/>
  <c r="I1511" i="1"/>
  <c r="J1511" i="1" s="1"/>
  <c r="L1504" i="1"/>
  <c r="I1504" i="1"/>
  <c r="J1504" i="1" s="1"/>
  <c r="L1503" i="1"/>
  <c r="I1503" i="1"/>
  <c r="J1503" i="1" s="1"/>
  <c r="L1502" i="1"/>
  <c r="I1502" i="1"/>
  <c r="J1502" i="1" s="1"/>
  <c r="L1501" i="1"/>
  <c r="I1501" i="1"/>
  <c r="J1501" i="1" s="1"/>
  <c r="L1500" i="1"/>
  <c r="I1500" i="1"/>
  <c r="J1500" i="1" s="1"/>
  <c r="L1499" i="1"/>
  <c r="I1499" i="1"/>
  <c r="J1499" i="1" s="1"/>
  <c r="L1498" i="1"/>
  <c r="I1498" i="1"/>
  <c r="J1498" i="1" s="1"/>
  <c r="L1497" i="1"/>
  <c r="I1497" i="1"/>
  <c r="J1497" i="1" s="1"/>
  <c r="L1496" i="1"/>
  <c r="I1496" i="1"/>
  <c r="J1496" i="1" s="1"/>
  <c r="L1495" i="1"/>
  <c r="I1495" i="1"/>
  <c r="J1495" i="1" s="1"/>
  <c r="L1494" i="1"/>
  <c r="I1494" i="1"/>
  <c r="J1494" i="1" s="1"/>
  <c r="L1493" i="1"/>
  <c r="I1493" i="1"/>
  <c r="J1493" i="1" s="1"/>
  <c r="L1492" i="1"/>
  <c r="I1492" i="1"/>
  <c r="J1492" i="1" s="1"/>
  <c r="L1491" i="1"/>
  <c r="I1491" i="1"/>
  <c r="J1491" i="1" s="1"/>
  <c r="L1490" i="1"/>
  <c r="I1490" i="1"/>
  <c r="J1490" i="1" s="1"/>
  <c r="L1489" i="1"/>
  <c r="I1489" i="1"/>
  <c r="J1489" i="1" s="1"/>
  <c r="L1488" i="1"/>
  <c r="I1488" i="1"/>
  <c r="J1488" i="1" s="1"/>
  <c r="L1487" i="1"/>
  <c r="I1487" i="1"/>
  <c r="J1487" i="1" s="1"/>
  <c r="L1486" i="1"/>
  <c r="I1486" i="1"/>
  <c r="J1486" i="1" s="1"/>
  <c r="L1485" i="1"/>
  <c r="I1485" i="1"/>
  <c r="J1485" i="1" s="1"/>
  <c r="L1484" i="1"/>
  <c r="I1484" i="1"/>
  <c r="J1484" i="1" s="1"/>
  <c r="L1483" i="1"/>
  <c r="I1483" i="1"/>
  <c r="J1483" i="1" s="1"/>
  <c r="L1482" i="1"/>
  <c r="I1482" i="1"/>
  <c r="J1482" i="1" s="1"/>
  <c r="L1506" i="1"/>
  <c r="I1506" i="1"/>
  <c r="J1506" i="1" s="1"/>
  <c r="L1505" i="1"/>
  <c r="I1505" i="1"/>
  <c r="J1505" i="1" s="1"/>
  <c r="L1481" i="1"/>
  <c r="I1481" i="1"/>
  <c r="J1481" i="1" s="1"/>
  <c r="L1480" i="1"/>
  <c r="I1480" i="1"/>
  <c r="J1480" i="1" s="1"/>
  <c r="L1508" i="1"/>
  <c r="I1508" i="1"/>
  <c r="J1508" i="1" s="1"/>
  <c r="L1507" i="1"/>
  <c r="I1507" i="1"/>
  <c r="J1507" i="1" s="1"/>
  <c r="L1510" i="1"/>
  <c r="I1510" i="1"/>
  <c r="J1510" i="1" s="1"/>
  <c r="L1509" i="1"/>
  <c r="I1509" i="1"/>
  <c r="J1509" i="1" s="1"/>
  <c r="L1321" i="1"/>
  <c r="I1321" i="1"/>
  <c r="J1321" i="1" s="1"/>
  <c r="L1320" i="1"/>
  <c r="I1320" i="1"/>
  <c r="J1320" i="1" s="1"/>
  <c r="L1319" i="1"/>
  <c r="I1319" i="1"/>
  <c r="J1319" i="1" s="1"/>
  <c r="L1318" i="1"/>
  <c r="I1318" i="1"/>
  <c r="J1318" i="1" s="1"/>
  <c r="L1317" i="1"/>
  <c r="I1317" i="1"/>
  <c r="J1317" i="1" s="1"/>
  <c r="L1316" i="1"/>
  <c r="I1316" i="1"/>
  <c r="J1316" i="1" s="1"/>
  <c r="L1315" i="1"/>
  <c r="I1315" i="1"/>
  <c r="J1315" i="1" s="1"/>
  <c r="L1314" i="1"/>
  <c r="I1314" i="1"/>
  <c r="J1314" i="1" s="1"/>
  <c r="L1313" i="1"/>
  <c r="I1313" i="1"/>
  <c r="J1313" i="1" s="1"/>
  <c r="L1312" i="1"/>
  <c r="I1312" i="1"/>
  <c r="J1312" i="1" s="1"/>
  <c r="L1311" i="1"/>
  <c r="I1311" i="1"/>
  <c r="J1311" i="1" s="1"/>
  <c r="L1310" i="1"/>
  <c r="I1310" i="1"/>
  <c r="J1310" i="1" s="1"/>
  <c r="L1327" i="1"/>
  <c r="I1327" i="1"/>
  <c r="J1327" i="1" s="1"/>
  <c r="L1326" i="1"/>
  <c r="I1326" i="1"/>
  <c r="J1326" i="1" s="1"/>
  <c r="L1325" i="1"/>
  <c r="I1325" i="1"/>
  <c r="J1325" i="1" s="1"/>
  <c r="L1324" i="1"/>
  <c r="I1324" i="1"/>
  <c r="J1324" i="1" s="1"/>
  <c r="L1323" i="1"/>
  <c r="I1323" i="1"/>
  <c r="J1323" i="1" s="1"/>
  <c r="L1322" i="1"/>
  <c r="I1322" i="1"/>
  <c r="J1322" i="1" s="1"/>
  <c r="L1329" i="1"/>
  <c r="I1329" i="1"/>
  <c r="J1329" i="1" s="1"/>
  <c r="L1328" i="1"/>
  <c r="I1328" i="1"/>
  <c r="J1328" i="1" s="1"/>
  <c r="L1309" i="1"/>
  <c r="I1309" i="1"/>
  <c r="J1309" i="1" s="1"/>
  <c r="L1308" i="1"/>
  <c r="I1308" i="1"/>
  <c r="J1308" i="1" s="1"/>
  <c r="L1330" i="1"/>
  <c r="I1330" i="1"/>
  <c r="J1330" i="1" s="1"/>
  <c r="K2288" i="1" l="1"/>
  <c r="H2288" i="1"/>
  <c r="K2287" i="1"/>
  <c r="H2287" i="1"/>
  <c r="M3705" i="1"/>
  <c r="H3705" i="1"/>
  <c r="M3704" i="1"/>
  <c r="H3704" i="1"/>
  <c r="M4761" i="1" l="1"/>
  <c r="L4761" i="1"/>
  <c r="M4760" i="1"/>
  <c r="L4760" i="1"/>
  <c r="M4759" i="1"/>
  <c r="L4759" i="1"/>
  <c r="M4758" i="1"/>
  <c r="L4758" i="1"/>
  <c r="M4757" i="1"/>
  <c r="L4757" i="1"/>
  <c r="M4756" i="1"/>
  <c r="L4756" i="1"/>
  <c r="M4753" i="1"/>
  <c r="L4753" i="1"/>
  <c r="M4752" i="1"/>
  <c r="L4752" i="1"/>
  <c r="M4751" i="1"/>
  <c r="L4751" i="1"/>
  <c r="M4750" i="1"/>
  <c r="L4750" i="1"/>
  <c r="M4749" i="1"/>
  <c r="L4749" i="1"/>
  <c r="M4748" i="1"/>
  <c r="L4748" i="1"/>
  <c r="M4747" i="1"/>
  <c r="L4747" i="1"/>
  <c r="M4746" i="1"/>
  <c r="L4746" i="1"/>
  <c r="M4745" i="1"/>
  <c r="L4745" i="1"/>
  <c r="M4744" i="1"/>
  <c r="L4744" i="1"/>
  <c r="M4743" i="1"/>
  <c r="L4743" i="1"/>
  <c r="M4742" i="1"/>
  <c r="L4742" i="1"/>
  <c r="M4741" i="1"/>
  <c r="L4741" i="1"/>
  <c r="M4730" i="1"/>
  <c r="L4730" i="1"/>
  <c r="M4729" i="1"/>
  <c r="L4729" i="1"/>
  <c r="M4728" i="1"/>
  <c r="L4728" i="1"/>
  <c r="M4727" i="1"/>
  <c r="L4727" i="1"/>
  <c r="M4726" i="1"/>
  <c r="L4726" i="1"/>
  <c r="M4725" i="1"/>
  <c r="L4725" i="1"/>
  <c r="M4736" i="1"/>
  <c r="L4736" i="1"/>
  <c r="M4735" i="1"/>
  <c r="L4735" i="1"/>
  <c r="M4734" i="1"/>
  <c r="L4734" i="1"/>
  <c r="M4733" i="1"/>
  <c r="L4733" i="1"/>
  <c r="M4732" i="1"/>
  <c r="L4732" i="1"/>
  <c r="M4731" i="1"/>
  <c r="L4731" i="1"/>
  <c r="M4755" i="1"/>
  <c r="L4755" i="1"/>
  <c r="M4754" i="1"/>
  <c r="L4754" i="1"/>
  <c r="M4740" i="1"/>
  <c r="L4740" i="1"/>
  <c r="M4739" i="1"/>
  <c r="L4739" i="1"/>
  <c r="M4738" i="1"/>
  <c r="L4738" i="1"/>
  <c r="M4737" i="1"/>
  <c r="L4737" i="1"/>
  <c r="M3999" i="1" l="1"/>
  <c r="M3998" i="1"/>
  <c r="M3997" i="1"/>
  <c r="M3996" i="1"/>
  <c r="M3995" i="1"/>
  <c r="M4004" i="1"/>
  <c r="M4003" i="1"/>
  <c r="M4002" i="1"/>
  <c r="M4001" i="1"/>
  <c r="M4000" i="1"/>
  <c r="M3994" i="1"/>
  <c r="M3993" i="1"/>
  <c r="M3965" i="1" l="1"/>
  <c r="M3964" i="1"/>
  <c r="M3963" i="1"/>
  <c r="M3968" i="1"/>
  <c r="M3967" i="1"/>
  <c r="M3966" i="1"/>
  <c r="M3962" i="1"/>
  <c r="M3961" i="1"/>
  <c r="M3960" i="1"/>
  <c r="M3959" i="1"/>
  <c r="M3958" i="1"/>
  <c r="M3957" i="1"/>
  <c r="M3956" i="1"/>
  <c r="M3955" i="1"/>
  <c r="M3954" i="1"/>
  <c r="M3953" i="1"/>
  <c r="M3952" i="1"/>
  <c r="M3951" i="1"/>
  <c r="M3950" i="1"/>
  <c r="M3949" i="1"/>
  <c r="M3948" i="1"/>
  <c r="M3947" i="1"/>
  <c r="M3946" i="1"/>
  <c r="M3945" i="1"/>
  <c r="M3944" i="1"/>
  <c r="M3943" i="1"/>
  <c r="M3942" i="1"/>
  <c r="M3941" i="1"/>
  <c r="M3940" i="1"/>
  <c r="M3939" i="1"/>
  <c r="M3938" i="1"/>
  <c r="M3937" i="1"/>
  <c r="M3936" i="1"/>
  <c r="M3935" i="1"/>
  <c r="M3934" i="1"/>
  <c r="M3933" i="1"/>
  <c r="M3932" i="1"/>
  <c r="M3931" i="1"/>
  <c r="M3930" i="1"/>
  <c r="M3929" i="1"/>
  <c r="M3928" i="1"/>
  <c r="M3927" i="1"/>
  <c r="M3926" i="1"/>
  <c r="M3991" i="1" l="1"/>
  <c r="M3990" i="1"/>
  <c r="M3989" i="1"/>
  <c r="M3988" i="1"/>
  <c r="M3987" i="1"/>
  <c r="M3986" i="1"/>
  <c r="M3985" i="1"/>
  <c r="M3984" i="1"/>
  <c r="M3983" i="1"/>
  <c r="M3982" i="1"/>
  <c r="M3980" i="1"/>
  <c r="M3979" i="1"/>
  <c r="M3978" i="1"/>
  <c r="M3977" i="1"/>
  <c r="M3976" i="1"/>
  <c r="M3975" i="1"/>
  <c r="M3974" i="1"/>
  <c r="M3973" i="1"/>
  <c r="M3972" i="1"/>
  <c r="M3971" i="1"/>
  <c r="I1299" i="1" l="1"/>
  <c r="J1299" i="1" s="1"/>
  <c r="I1300" i="1"/>
  <c r="J1300" i="1" s="1"/>
  <c r="I1301" i="1"/>
  <c r="J1301" i="1" s="1"/>
  <c r="I1302" i="1"/>
  <c r="J1302" i="1" s="1"/>
  <c r="I1303" i="1"/>
  <c r="J1303" i="1" s="1"/>
  <c r="I1304" i="1"/>
  <c r="J1304" i="1" s="1"/>
  <c r="I1305" i="1"/>
  <c r="J1305" i="1" s="1"/>
  <c r="I1306" i="1"/>
  <c r="J1306" i="1" s="1"/>
  <c r="I1298" i="1"/>
  <c r="J1298" i="1" s="1"/>
  <c r="L2458" i="1" l="1"/>
  <c r="K115" i="3" l="1"/>
  <c r="K112" i="3"/>
  <c r="K96" i="3"/>
  <c r="K93" i="3"/>
  <c r="K92" i="3"/>
  <c r="K91" i="3"/>
  <c r="K90" i="3"/>
  <c r="K89" i="3"/>
  <c r="K88" i="3"/>
  <c r="K87" i="3"/>
  <c r="K86" i="3"/>
  <c r="K85" i="3"/>
  <c r="K84" i="3"/>
  <c r="K83" i="3"/>
  <c r="K82" i="3"/>
  <c r="K81" i="3"/>
  <c r="K80" i="3"/>
  <c r="K79" i="3"/>
  <c r="K78" i="3"/>
  <c r="K77" i="3"/>
  <c r="K76" i="3"/>
  <c r="K75" i="3"/>
  <c r="K74" i="3"/>
  <c r="K73" i="3"/>
  <c r="K72" i="3"/>
  <c r="K71" i="3"/>
  <c r="K70" i="3"/>
  <c r="K69" i="3"/>
  <c r="K68" i="3"/>
  <c r="K67" i="3"/>
  <c r="A67" i="3"/>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K66" i="3"/>
  <c r="K20" i="3"/>
  <c r="F20" i="3"/>
  <c r="K17" i="3"/>
  <c r="F17" i="3"/>
  <c r="K16" i="3"/>
  <c r="F16" i="3"/>
  <c r="K15" i="3"/>
  <c r="F15" i="3"/>
  <c r="K14" i="3"/>
  <c r="F14" i="3"/>
  <c r="A14" i="3"/>
  <c r="A15" i="3" s="1"/>
  <c r="A16" i="3" s="1"/>
  <c r="A17" i="3" s="1"/>
  <c r="A18" i="3" s="1"/>
  <c r="A19" i="3" s="1"/>
  <c r="A20" i="3" s="1"/>
  <c r="K13" i="3"/>
  <c r="F13" i="3"/>
  <c r="A13" i="3"/>
  <c r="K12" i="3"/>
  <c r="F12" i="3"/>
  <c r="K2290" i="1" l="1"/>
  <c r="H2290" i="1"/>
  <c r="K2289" i="1"/>
  <c r="H2289" i="1"/>
  <c r="L2870" i="1" l="1"/>
  <c r="L2869" i="1"/>
  <c r="L3924" i="1"/>
  <c r="L3923" i="1"/>
  <c r="L3922" i="1"/>
  <c r="L3921" i="1"/>
  <c r="L3920" i="1"/>
  <c r="L3919" i="1"/>
  <c r="L3918" i="1"/>
  <c r="M3918" i="1" s="1"/>
  <c r="L3917" i="1"/>
  <c r="L3916" i="1"/>
  <c r="L3915" i="1"/>
  <c r="M3915" i="1" s="1"/>
  <c r="L3914" i="1"/>
  <c r="M3914" i="1" s="1"/>
  <c r="L3913" i="1"/>
  <c r="M3913" i="1" s="1"/>
  <c r="L3912" i="1"/>
  <c r="M3912" i="1" s="1"/>
  <c r="L3911" i="1"/>
  <c r="M3911" i="1" s="1"/>
  <c r="L3910" i="1"/>
  <c r="M3910" i="1" s="1"/>
  <c r="L3909" i="1"/>
  <c r="M3909" i="1" s="1"/>
  <c r="L3908" i="1"/>
  <c r="M3908" i="1" s="1"/>
  <c r="M3907" i="1"/>
  <c r="L3394" i="1" l="1"/>
  <c r="M3394" i="1" s="1"/>
  <c r="H3394" i="1"/>
  <c r="L3393" i="1"/>
  <c r="M3393" i="1" s="1"/>
  <c r="H3393" i="1"/>
  <c r="H3070" i="1" l="1"/>
  <c r="H3071" i="1"/>
  <c r="H3072" i="1"/>
  <c r="H3073" i="1"/>
  <c r="H2866" i="1" l="1"/>
  <c r="H2867" i="1"/>
  <c r="H2864" i="1" l="1"/>
  <c r="H2863" i="1"/>
  <c r="H2862" i="1"/>
  <c r="H2861" i="1"/>
  <c r="H2860" i="1"/>
  <c r="H2859" i="1"/>
  <c r="H2858" i="1"/>
  <c r="H2857" i="1"/>
  <c r="H2856" i="1"/>
  <c r="H2855" i="1"/>
  <c r="H2853" i="1"/>
  <c r="H2850" i="1"/>
  <c r="H2849" i="1"/>
  <c r="H2848" i="1"/>
  <c r="H2847" i="1"/>
  <c r="H2846" i="1"/>
  <c r="H2845" i="1"/>
  <c r="H2844" i="1"/>
  <c r="H2843" i="1"/>
  <c r="H2842" i="1"/>
  <c r="H2841" i="1"/>
  <c r="H2840" i="1"/>
  <c r="H2839" i="1"/>
  <c r="H2838" i="1"/>
  <c r="H2837" i="1"/>
  <c r="H2836" i="1"/>
  <c r="H2835" i="1"/>
  <c r="H2834" i="1"/>
  <c r="H2833" i="1"/>
  <c r="H2832" i="1"/>
  <c r="H2831" i="1"/>
  <c r="H2830" i="1"/>
  <c r="H2829" i="1"/>
  <c r="H2827" i="1"/>
  <c r="H2826" i="1"/>
  <c r="H2822" i="1"/>
  <c r="H1914" i="1" l="1"/>
  <c r="H1913" i="1"/>
  <c r="H1912" i="1"/>
  <c r="H1911" i="1"/>
  <c r="H1910" i="1"/>
  <c r="H1909" i="1"/>
  <c r="H1908" i="1"/>
  <c r="H1907" i="1"/>
  <c r="H1906" i="1"/>
  <c r="H1905" i="1"/>
  <c r="H1904" i="1"/>
  <c r="H1924" i="1"/>
  <c r="H1923" i="1"/>
  <c r="H1922" i="1"/>
  <c r="H1921" i="1"/>
  <c r="H1920" i="1"/>
  <c r="H1919" i="1"/>
  <c r="H1918" i="1"/>
  <c r="H1917" i="1"/>
  <c r="H1916" i="1"/>
  <c r="H1915" i="1"/>
  <c r="H1893" i="1"/>
  <c r="H1894" i="1"/>
  <c r="H1895" i="1"/>
  <c r="H1896" i="1"/>
  <c r="H1897" i="1"/>
  <c r="H1898" i="1"/>
  <c r="H1899" i="1"/>
  <c r="H1900" i="1"/>
  <c r="H1901" i="1"/>
  <c r="H1902" i="1"/>
  <c r="H1892" i="1"/>
  <c r="G7761" i="1" l="1"/>
  <c r="H7761" i="1" s="1"/>
  <c r="G7760" i="1"/>
  <c r="H7760" i="1" s="1"/>
  <c r="G7755" i="1"/>
  <c r="H7755" i="1" s="1"/>
  <c r="G7754" i="1"/>
  <c r="H7754" i="1" s="1"/>
  <c r="G7763" i="1"/>
  <c r="H7763" i="1" s="1"/>
  <c r="G7762" i="1"/>
  <c r="H7762" i="1" s="1"/>
  <c r="G7759" i="1"/>
  <c r="H7759" i="1" s="1"/>
  <c r="G7758" i="1"/>
  <c r="H7758" i="1" s="1"/>
  <c r="G7757" i="1"/>
  <c r="H7757" i="1" s="1"/>
  <c r="G7756" i="1"/>
  <c r="H7756" i="1" s="1"/>
  <c r="G7753" i="1"/>
  <c r="H7753" i="1" s="1"/>
  <c r="G7752" i="1"/>
  <c r="H7752" i="1" s="1"/>
  <c r="G7751" i="1"/>
  <c r="H7751" i="1" s="1"/>
  <c r="G7750" i="1"/>
  <c r="H7750" i="1" s="1"/>
  <c r="G7749" i="1"/>
  <c r="H7749" i="1" s="1"/>
  <c r="G7748" i="1"/>
  <c r="H7748" i="1" s="1"/>
  <c r="G7747" i="1"/>
  <c r="H7747" i="1" s="1"/>
  <c r="G7746" i="1"/>
  <c r="H7746" i="1" s="1"/>
  <c r="G7745" i="1"/>
  <c r="H7745" i="1" s="1"/>
  <c r="G7741" i="1"/>
  <c r="H7741" i="1" s="1"/>
  <c r="G7742" i="1"/>
  <c r="H7742" i="1" s="1"/>
  <c r="G7740" i="1"/>
  <c r="H7740" i="1" s="1"/>
  <c r="G7739" i="1"/>
  <c r="H7739" i="1" s="1"/>
  <c r="G7738" i="1"/>
  <c r="H7738" i="1" s="1"/>
  <c r="G7737" i="1"/>
  <c r="H7737" i="1" s="1"/>
  <c r="G7731" i="1"/>
  <c r="H7731" i="1" s="1"/>
  <c r="G7730" i="1"/>
  <c r="H7730" i="1" s="1"/>
  <c r="G7729" i="1"/>
  <c r="H7729" i="1" s="1"/>
  <c r="G7728" i="1"/>
  <c r="H7728" i="1" s="1"/>
  <c r="G7727" i="1"/>
  <c r="H7727" i="1" s="1"/>
  <c r="G7726" i="1"/>
  <c r="H7726" i="1" s="1"/>
  <c r="G7732" i="1"/>
  <c r="G7733" i="1"/>
  <c r="G7734" i="1"/>
  <c r="G7735" i="1"/>
  <c r="G7736" i="1"/>
  <c r="M3390" i="1"/>
  <c r="K3390" i="1"/>
  <c r="G3390" i="1"/>
  <c r="H3390" i="1" s="1"/>
  <c r="M3389" i="1"/>
  <c r="K3389" i="1"/>
  <c r="G3389" i="1"/>
  <c r="H3389" i="1" s="1"/>
  <c r="M3388" i="1"/>
  <c r="K3388" i="1"/>
  <c r="G3388" i="1"/>
  <c r="H3388" i="1" s="1"/>
  <c r="M3387" i="1"/>
  <c r="K3387" i="1"/>
  <c r="G3387" i="1"/>
  <c r="H3387" i="1" s="1"/>
  <c r="M3386" i="1"/>
  <c r="K3386" i="1"/>
  <c r="G3386" i="1"/>
  <c r="H3386" i="1" s="1"/>
  <c r="M3385" i="1"/>
  <c r="K3385" i="1"/>
  <c r="G3385" i="1"/>
  <c r="H3385" i="1" s="1"/>
  <c r="M3384" i="1"/>
  <c r="K3384" i="1"/>
  <c r="G3384" i="1"/>
  <c r="H3384" i="1" s="1"/>
  <c r="M3383" i="1"/>
  <c r="K3383" i="1"/>
  <c r="G3383" i="1"/>
  <c r="H3383" i="1" s="1"/>
  <c r="M3382" i="1"/>
  <c r="K3382" i="1"/>
  <c r="G3382" i="1"/>
  <c r="H3382" i="1" s="1"/>
  <c r="M3381" i="1"/>
  <c r="K3381" i="1"/>
  <c r="G3381" i="1"/>
  <c r="H3381" i="1" s="1"/>
  <c r="M3380" i="1"/>
  <c r="K3380" i="1"/>
  <c r="J3380" i="1"/>
  <c r="G3380" i="1"/>
  <c r="H3380" i="1" s="1"/>
  <c r="M3379" i="1"/>
  <c r="K3379" i="1"/>
  <c r="J3379" i="1"/>
  <c r="G3379" i="1"/>
  <c r="H3379" i="1" s="1"/>
  <c r="M3378" i="1"/>
  <c r="K3378" i="1"/>
  <c r="J3378" i="1"/>
  <c r="G3378" i="1"/>
  <c r="H3378" i="1" s="1"/>
  <c r="M3377" i="1"/>
  <c r="K3377" i="1"/>
  <c r="J3377" i="1"/>
  <c r="G3377" i="1"/>
  <c r="H3377" i="1" s="1"/>
  <c r="M3376" i="1"/>
  <c r="K3376" i="1"/>
  <c r="G3376" i="1"/>
  <c r="H3376" i="1" s="1"/>
  <c r="M3375" i="1"/>
  <c r="K3375" i="1"/>
  <c r="G3375" i="1"/>
  <c r="H3375" i="1" s="1"/>
  <c r="M3374" i="1"/>
  <c r="K3374" i="1"/>
  <c r="G3374" i="1"/>
  <c r="H3374" i="1" s="1"/>
  <c r="M3373" i="1"/>
  <c r="K3373" i="1"/>
  <c r="G3373" i="1"/>
  <c r="H3373" i="1" s="1"/>
  <c r="M3372" i="1"/>
  <c r="K3372" i="1"/>
  <c r="G3372" i="1"/>
  <c r="H3372" i="1" s="1"/>
  <c r="M3371" i="1"/>
  <c r="K3371" i="1"/>
  <c r="G3371" i="1"/>
  <c r="H3371" i="1" s="1"/>
  <c r="M3370" i="1"/>
  <c r="K3370" i="1"/>
  <c r="G3370" i="1"/>
  <c r="H3370" i="1" s="1"/>
  <c r="M3369" i="1"/>
  <c r="K3369" i="1"/>
  <c r="G3369" i="1"/>
  <c r="H3369" i="1" s="1"/>
  <c r="M3368" i="1"/>
  <c r="K3368" i="1"/>
  <c r="G3368" i="1"/>
  <c r="H3368" i="1" s="1"/>
  <c r="M3367" i="1"/>
  <c r="K3367" i="1"/>
  <c r="G3367" i="1"/>
  <c r="H3367" i="1" s="1"/>
  <c r="M3366" i="1"/>
  <c r="K3366" i="1"/>
  <c r="G3366" i="1"/>
  <c r="H3366" i="1" s="1"/>
  <c r="M3365" i="1"/>
  <c r="K3365" i="1"/>
  <c r="G3365" i="1"/>
  <c r="H3365" i="1" s="1"/>
  <c r="M3364" i="1"/>
  <c r="K3364" i="1"/>
  <c r="G3364" i="1"/>
  <c r="H3364" i="1" s="1"/>
  <c r="M3363" i="1"/>
  <c r="K3363" i="1"/>
  <c r="G3363" i="1"/>
  <c r="H3363" i="1" s="1"/>
  <c r="M3362" i="1"/>
  <c r="K3362" i="1"/>
  <c r="G3362" i="1"/>
  <c r="H3362" i="1" s="1"/>
  <c r="M3361" i="1"/>
  <c r="K3361" i="1"/>
  <c r="G3361" i="1"/>
  <c r="H3361" i="1" s="1"/>
  <c r="M3360" i="1"/>
  <c r="K3360" i="1"/>
  <c r="G3360" i="1"/>
  <c r="H3360" i="1" s="1"/>
  <c r="M3359" i="1"/>
  <c r="K3359" i="1"/>
  <c r="G3359" i="1"/>
  <c r="H3359" i="1" s="1"/>
  <c r="M3358" i="1"/>
  <c r="K3358" i="1"/>
  <c r="G3358" i="1"/>
  <c r="H3358" i="1" s="1"/>
  <c r="M3357" i="1"/>
  <c r="K3357" i="1"/>
  <c r="G3357" i="1"/>
  <c r="H3357" i="1" s="1"/>
  <c r="M3356" i="1"/>
  <c r="K3356" i="1"/>
  <c r="G3356" i="1"/>
  <c r="H3356" i="1" s="1"/>
  <c r="M3355" i="1"/>
  <c r="K3355" i="1"/>
  <c r="G3355" i="1"/>
  <c r="H3355" i="1" s="1"/>
  <c r="M3354" i="1"/>
  <c r="K3354" i="1"/>
  <c r="G3354" i="1"/>
  <c r="H3354" i="1" s="1"/>
  <c r="M3353" i="1"/>
  <c r="K3353" i="1"/>
  <c r="G3353" i="1"/>
  <c r="H3353" i="1" s="1"/>
  <c r="M3352" i="1"/>
  <c r="K3352" i="1"/>
  <c r="G3352" i="1"/>
  <c r="H3352" i="1" s="1"/>
  <c r="M3351" i="1"/>
  <c r="K3351" i="1"/>
  <c r="G3351" i="1"/>
  <c r="H3351" i="1" s="1"/>
  <c r="M3350" i="1"/>
  <c r="K3350" i="1"/>
  <c r="G3350" i="1"/>
  <c r="H3350" i="1" s="1"/>
  <c r="M3349" i="1"/>
  <c r="K3349" i="1"/>
  <c r="G3349" i="1"/>
  <c r="H3349" i="1" s="1"/>
  <c r="M3348" i="1"/>
  <c r="K3348" i="1"/>
  <c r="G3348" i="1"/>
  <c r="H3348" i="1" s="1"/>
  <c r="M3347" i="1"/>
  <c r="K3347" i="1"/>
  <c r="G3347" i="1"/>
  <c r="H3347" i="1" s="1"/>
  <c r="M3346" i="1"/>
  <c r="K3346" i="1"/>
  <c r="G3346" i="1"/>
  <c r="H3346" i="1" s="1"/>
  <c r="M3345" i="1"/>
  <c r="K3345" i="1"/>
  <c r="G3345" i="1"/>
  <c r="H3345" i="1" s="1"/>
  <c r="M3344" i="1"/>
  <c r="K3344" i="1"/>
  <c r="G3344" i="1"/>
  <c r="H3344" i="1" s="1"/>
  <c r="M3343" i="1"/>
  <c r="K3343" i="1"/>
  <c r="G3343" i="1"/>
  <c r="H3343" i="1" s="1"/>
  <c r="M3342" i="1"/>
  <c r="K3342" i="1"/>
  <c r="G3342" i="1"/>
  <c r="H3342" i="1" s="1"/>
  <c r="M3341" i="1"/>
  <c r="K3341" i="1"/>
  <c r="G3341" i="1"/>
  <c r="H3341" i="1" s="1"/>
  <c r="M3340" i="1"/>
  <c r="K3340" i="1"/>
  <c r="G3340" i="1"/>
  <c r="H3340" i="1" s="1"/>
  <c r="M3339" i="1"/>
  <c r="K3339" i="1"/>
  <c r="G3339" i="1"/>
  <c r="H3339" i="1" s="1"/>
  <c r="M3338" i="1"/>
  <c r="K3338" i="1"/>
  <c r="G3338" i="1"/>
  <c r="H3338" i="1" s="1"/>
  <c r="M3337" i="1"/>
  <c r="K3337" i="1"/>
  <c r="G3337" i="1"/>
  <c r="H3337" i="1" s="1"/>
  <c r="M3336" i="1"/>
  <c r="K3336" i="1"/>
  <c r="G3336" i="1"/>
  <c r="H3336" i="1" s="1"/>
  <c r="M3335" i="1"/>
  <c r="K3335" i="1"/>
  <c r="G3335" i="1"/>
  <c r="H3335" i="1" s="1"/>
  <c r="M3334" i="1"/>
  <c r="K3334" i="1"/>
  <c r="G3334" i="1"/>
  <c r="H3334" i="1" s="1"/>
  <c r="M3333" i="1"/>
  <c r="K3333" i="1"/>
  <c r="G3333" i="1"/>
  <c r="H3333" i="1" s="1"/>
  <c r="M3332" i="1"/>
  <c r="K3332" i="1"/>
  <c r="G3332" i="1"/>
  <c r="H3332" i="1" s="1"/>
  <c r="M3331" i="1"/>
  <c r="K3331" i="1"/>
  <c r="G3331" i="1"/>
  <c r="H3331" i="1" s="1"/>
  <c r="M3330" i="1"/>
  <c r="K3330" i="1"/>
  <c r="G3330" i="1"/>
  <c r="H3330" i="1" s="1"/>
  <c r="M3329" i="1"/>
  <c r="K3329" i="1"/>
  <c r="G3329" i="1"/>
  <c r="H3329" i="1" s="1"/>
  <c r="M3328" i="1"/>
  <c r="K3328" i="1"/>
  <c r="G3328" i="1"/>
  <c r="H3328" i="1" s="1"/>
  <c r="M3327" i="1"/>
  <c r="K3327" i="1"/>
  <c r="G3327" i="1"/>
  <c r="H3327" i="1" s="1"/>
  <c r="M3326" i="1"/>
  <c r="K3326" i="1"/>
  <c r="G3326" i="1"/>
  <c r="H3326" i="1" s="1"/>
  <c r="M3325" i="1"/>
  <c r="K3325" i="1"/>
  <c r="G3325" i="1"/>
  <c r="H3325" i="1" s="1"/>
  <c r="M3324" i="1"/>
  <c r="K3324" i="1"/>
  <c r="G3324" i="1"/>
  <c r="H3324" i="1" s="1"/>
  <c r="M3323" i="1"/>
  <c r="K3323" i="1"/>
  <c r="G3323" i="1"/>
  <c r="H3323" i="1" s="1"/>
  <c r="M3322" i="1"/>
  <c r="K3322" i="1"/>
  <c r="G3322" i="1"/>
  <c r="H3322" i="1" s="1"/>
  <c r="M3321" i="1"/>
  <c r="K3321" i="1"/>
  <c r="G3321" i="1"/>
  <c r="H3321" i="1" s="1"/>
  <c r="M3320" i="1"/>
  <c r="K3320" i="1"/>
  <c r="G3320" i="1"/>
  <c r="H3320" i="1" s="1"/>
  <c r="M3319" i="1"/>
  <c r="K3319" i="1"/>
  <c r="G3319" i="1"/>
  <c r="H3319" i="1" s="1"/>
  <c r="M3318" i="1"/>
  <c r="K3318" i="1"/>
  <c r="G3318" i="1"/>
  <c r="H3318" i="1" s="1"/>
  <c r="M3317" i="1"/>
  <c r="K3317" i="1"/>
  <c r="G3317" i="1"/>
  <c r="H3317" i="1" s="1"/>
  <c r="M3316" i="1"/>
  <c r="K3316" i="1"/>
  <c r="G3316" i="1"/>
  <c r="H3316" i="1" s="1"/>
  <c r="M3315" i="1"/>
  <c r="K3315" i="1"/>
  <c r="G3315" i="1"/>
  <c r="H3315" i="1" s="1"/>
  <c r="M3314" i="1"/>
  <c r="K3314" i="1"/>
  <c r="G3314" i="1"/>
  <c r="H3314" i="1" s="1"/>
  <c r="M3313" i="1"/>
  <c r="K3313" i="1"/>
  <c r="G3313" i="1"/>
  <c r="H3313" i="1" s="1"/>
  <c r="M3312" i="1"/>
  <c r="K3312" i="1"/>
  <c r="G3312" i="1"/>
  <c r="H3312" i="1" s="1"/>
  <c r="M3311" i="1"/>
  <c r="K3311" i="1"/>
  <c r="G3311" i="1"/>
  <c r="H3311" i="1" s="1"/>
  <c r="M3310" i="1"/>
  <c r="K3310" i="1"/>
  <c r="G3310" i="1"/>
  <c r="H3310" i="1" s="1"/>
  <c r="M3309" i="1"/>
  <c r="K3309" i="1"/>
  <c r="G3309" i="1"/>
  <c r="H3309" i="1" s="1"/>
  <c r="M3308" i="1"/>
  <c r="K3308" i="1"/>
  <c r="G3308" i="1"/>
  <c r="H3308" i="1" s="1"/>
  <c r="M3307" i="1"/>
  <c r="K3307" i="1"/>
  <c r="G3307" i="1"/>
  <c r="H3307" i="1" s="1"/>
  <c r="M3306" i="1"/>
  <c r="K3306" i="1"/>
  <c r="G3306" i="1"/>
  <c r="H3306" i="1" s="1"/>
  <c r="M3305" i="1"/>
  <c r="K3305" i="1"/>
  <c r="G3305" i="1"/>
  <c r="H3305" i="1" s="1"/>
  <c r="M3304" i="1"/>
  <c r="K3304" i="1"/>
  <c r="G3304" i="1"/>
  <c r="H3304" i="1" s="1"/>
  <c r="M3303" i="1"/>
  <c r="K3303" i="1"/>
  <c r="G3303" i="1"/>
  <c r="H3303" i="1" s="1"/>
  <c r="M3302" i="1"/>
  <c r="K3302" i="1"/>
  <c r="G3302" i="1"/>
  <c r="H3302" i="1" s="1"/>
  <c r="M3301" i="1"/>
  <c r="K3301" i="1"/>
  <c r="G3301" i="1"/>
  <c r="H3301" i="1" s="1"/>
  <c r="M3300" i="1"/>
  <c r="K3300" i="1"/>
  <c r="G3300" i="1"/>
  <c r="H3300" i="1" s="1"/>
  <c r="M3299" i="1"/>
  <c r="K3299" i="1"/>
  <c r="G3299" i="1"/>
  <c r="H3299" i="1" s="1"/>
  <c r="M3298" i="1"/>
  <c r="K3298" i="1"/>
  <c r="G3298" i="1"/>
  <c r="H3298" i="1" s="1"/>
  <c r="M3297" i="1"/>
  <c r="K3297" i="1"/>
  <c r="G3297" i="1"/>
  <c r="H3297" i="1" s="1"/>
  <c r="M3296" i="1"/>
  <c r="K3296" i="1"/>
  <c r="G3296" i="1"/>
  <c r="H3296" i="1" s="1"/>
  <c r="M3295" i="1"/>
  <c r="K3295" i="1"/>
  <c r="G3295" i="1"/>
  <c r="H3295" i="1" s="1"/>
  <c r="M3294" i="1"/>
  <c r="K3294" i="1"/>
  <c r="G3294" i="1"/>
  <c r="H3294" i="1" s="1"/>
  <c r="M3293" i="1"/>
  <c r="K3293" i="1"/>
  <c r="G3293" i="1"/>
  <c r="H3293" i="1" s="1"/>
  <c r="G3887" i="1" l="1"/>
  <c r="G3875" i="1"/>
  <c r="G3864" i="1"/>
  <c r="G3865" i="1"/>
  <c r="G3866" i="1"/>
  <c r="G3867" i="1"/>
  <c r="G3868" i="1"/>
  <c r="G3869" i="1"/>
  <c r="G3871" i="1"/>
  <c r="G3872" i="1"/>
  <c r="G3873" i="1"/>
  <c r="G3876" i="1"/>
  <c r="G3877" i="1"/>
  <c r="G3878" i="1"/>
  <c r="G3879" i="1"/>
  <c r="G3880" i="1"/>
  <c r="G3881" i="1"/>
  <c r="G3884" i="1"/>
  <c r="G3885" i="1"/>
  <c r="G3888" i="1"/>
  <c r="G3889" i="1"/>
  <c r="G3890" i="1"/>
  <c r="G3891" i="1"/>
  <c r="G3892" i="1"/>
  <c r="G3893" i="1"/>
  <c r="G3894" i="1"/>
  <c r="G3895" i="1"/>
  <c r="G3896" i="1"/>
  <c r="G3897" i="1"/>
  <c r="G3898" i="1"/>
  <c r="G3899" i="1"/>
  <c r="G3900" i="1"/>
  <c r="G3901" i="1"/>
  <c r="G3902" i="1"/>
  <c r="G3903" i="1"/>
  <c r="G3904" i="1"/>
  <c r="L3897" i="1"/>
  <c r="M3897" i="1" s="1"/>
  <c r="L3896" i="1"/>
  <c r="L3895" i="1"/>
  <c r="L3894" i="1"/>
  <c r="M3894" i="1" s="1"/>
  <c r="L3893" i="1"/>
  <c r="M3893" i="1" s="1"/>
  <c r="L3892" i="1"/>
  <c r="M3892" i="1" s="1"/>
  <c r="L3891" i="1"/>
  <c r="M3891" i="1" s="1"/>
  <c r="L3890" i="1"/>
  <c r="M3890" i="1" s="1"/>
  <c r="L3889" i="1"/>
  <c r="M3889" i="1" s="1"/>
  <c r="M3888" i="1"/>
  <c r="L3873" i="1"/>
  <c r="M3873" i="1" s="1"/>
  <c r="L3872" i="1"/>
  <c r="L3871" i="1"/>
  <c r="L3870" i="1"/>
  <c r="M3870" i="1" s="1"/>
  <c r="L3869" i="1"/>
  <c r="M3869" i="1" s="1"/>
  <c r="L3868" i="1"/>
  <c r="M3868" i="1" s="1"/>
  <c r="L3867" i="1"/>
  <c r="M3867" i="1" s="1"/>
  <c r="L3866" i="1"/>
  <c r="M3866" i="1" s="1"/>
  <c r="L3865" i="1"/>
  <c r="M3865" i="1" s="1"/>
  <c r="M3864" i="1"/>
  <c r="L3885" i="1"/>
  <c r="M3885" i="1" s="1"/>
  <c r="L3884" i="1"/>
  <c r="L3883" i="1"/>
  <c r="L3882" i="1"/>
  <c r="M3882" i="1" s="1"/>
  <c r="L3881" i="1"/>
  <c r="M3881" i="1" s="1"/>
  <c r="L3880" i="1"/>
  <c r="M3880" i="1" s="1"/>
  <c r="L3879" i="1"/>
  <c r="M3879" i="1" s="1"/>
  <c r="L3878" i="1"/>
  <c r="M3878" i="1" s="1"/>
  <c r="L3877" i="1"/>
  <c r="M3877" i="1" s="1"/>
  <c r="M3876" i="1"/>
  <c r="L3904" i="1"/>
  <c r="M3904" i="1" s="1"/>
  <c r="L3903" i="1"/>
  <c r="M3903" i="1" s="1"/>
  <c r="L3902" i="1"/>
  <c r="M3902" i="1" s="1"/>
  <c r="L3901" i="1"/>
  <c r="M3901" i="1" s="1"/>
  <c r="L3900" i="1"/>
  <c r="M3900" i="1" s="1"/>
  <c r="L3899" i="1"/>
  <c r="M3899" i="1" s="1"/>
  <c r="M3898" i="1"/>
  <c r="L3395" i="1"/>
  <c r="L3396" i="1"/>
  <c r="L3397" i="1"/>
  <c r="L3398" i="1"/>
  <c r="L3399" i="1"/>
  <c r="L3400" i="1"/>
  <c r="L3401" i="1"/>
  <c r="L3402" i="1"/>
  <c r="L3403" i="1"/>
  <c r="L3404" i="1"/>
  <c r="L3405" i="1"/>
  <c r="L3406" i="1"/>
  <c r="L3407" i="1"/>
  <c r="L3408" i="1"/>
  <c r="L3409" i="1"/>
  <c r="L3410" i="1"/>
  <c r="L3411" i="1"/>
  <c r="L3412" i="1"/>
  <c r="L3413" i="1"/>
  <c r="L3414" i="1"/>
  <c r="L3415" i="1"/>
  <c r="L3416" i="1"/>
  <c r="L3417" i="1"/>
  <c r="L3418" i="1"/>
  <c r="L3419" i="1"/>
  <c r="L3420" i="1"/>
  <c r="L3421" i="1"/>
  <c r="L3422" i="1"/>
  <c r="L3423" i="1"/>
  <c r="L3424" i="1"/>
  <c r="L3425" i="1"/>
  <c r="L3426" i="1"/>
  <c r="L3427" i="1"/>
  <c r="L3428" i="1"/>
  <c r="L3429" i="1"/>
  <c r="L3430" i="1"/>
  <c r="L3431" i="1"/>
  <c r="L3432" i="1"/>
  <c r="L3433" i="1"/>
  <c r="L3434" i="1"/>
  <c r="L3435" i="1"/>
  <c r="L3436" i="1"/>
  <c r="L3437" i="1"/>
  <c r="L3438" i="1"/>
  <c r="L3439" i="1"/>
  <c r="L3440" i="1"/>
  <c r="L3441" i="1"/>
  <c r="L3442" i="1"/>
  <c r="L3443" i="1"/>
  <c r="L3444" i="1"/>
  <c r="L3445" i="1"/>
  <c r="L3446" i="1"/>
  <c r="L3447" i="1"/>
  <c r="L3448" i="1"/>
  <c r="L3449" i="1"/>
  <c r="L3450" i="1"/>
  <c r="L3451" i="1"/>
  <c r="L3452" i="1"/>
  <c r="L3453" i="1"/>
  <c r="L3454" i="1"/>
  <c r="L3455" i="1"/>
  <c r="L3456" i="1"/>
  <c r="L3457" i="1"/>
  <c r="L3458" i="1"/>
  <c r="L3459" i="1"/>
  <c r="L3460" i="1"/>
  <c r="L3461" i="1"/>
  <c r="L3462" i="1"/>
  <c r="L3463" i="1"/>
  <c r="L3464" i="1"/>
  <c r="L3465" i="1"/>
  <c r="L3466" i="1"/>
  <c r="L3467" i="1"/>
  <c r="L3468" i="1"/>
  <c r="L3469" i="1"/>
  <c r="L3470" i="1"/>
  <c r="L3471" i="1"/>
  <c r="L3472" i="1"/>
  <c r="L3473" i="1"/>
  <c r="L3474" i="1"/>
  <c r="L3475" i="1"/>
  <c r="L3476" i="1"/>
  <c r="L3477" i="1"/>
  <c r="L3478" i="1"/>
  <c r="L3479" i="1"/>
  <c r="L3480" i="1"/>
  <c r="L3481" i="1"/>
  <c r="L3482" i="1"/>
  <c r="L3483" i="1"/>
  <c r="L3484" i="1"/>
  <c r="L3485" i="1"/>
  <c r="H7736" i="1" l="1"/>
  <c r="H7735" i="1"/>
  <c r="H7734" i="1"/>
  <c r="H7733" i="1"/>
  <c r="H7732" i="1"/>
  <c r="M2909" i="1" l="1"/>
  <c r="M2908" i="1"/>
  <c r="K2908" i="1"/>
  <c r="K2909" i="1"/>
  <c r="K2898" i="1"/>
  <c r="M2898" i="1" s="1"/>
  <c r="K2899" i="1"/>
  <c r="M2899" i="1" s="1"/>
  <c r="K2900" i="1"/>
  <c r="M2900" i="1" s="1"/>
  <c r="K2901" i="1"/>
  <c r="M2901" i="1" s="1"/>
  <c r="K2902" i="1"/>
  <c r="M2902" i="1" s="1"/>
  <c r="K2903" i="1"/>
  <c r="M2903" i="1" s="1"/>
  <c r="K2904" i="1"/>
  <c r="M2904" i="1" s="1"/>
  <c r="K2905" i="1"/>
  <c r="M2905" i="1" s="1"/>
  <c r="K2906" i="1"/>
  <c r="M2906" i="1" s="1"/>
  <c r="K2907" i="1"/>
  <c r="M2907" i="1" s="1"/>
  <c r="K2910" i="1"/>
  <c r="M2910" i="1" s="1"/>
  <c r="K2911" i="1"/>
  <c r="M2911" i="1" s="1"/>
  <c r="K2912" i="1"/>
  <c r="M2912" i="1" s="1"/>
  <c r="K2913" i="1"/>
  <c r="M2913" i="1" s="1"/>
  <c r="K2914" i="1"/>
  <c r="M2914" i="1" s="1"/>
  <c r="K2915" i="1"/>
  <c r="M2915" i="1" s="1"/>
  <c r="K2916" i="1"/>
  <c r="M2916" i="1" s="1"/>
  <c r="K2917" i="1"/>
  <c r="M2917" i="1" s="1"/>
  <c r="K2918" i="1"/>
  <c r="M2918" i="1" s="1"/>
  <c r="K2919" i="1"/>
  <c r="M2919" i="1" s="1"/>
  <c r="K2920" i="1"/>
  <c r="M2920" i="1" s="1"/>
  <c r="K2921" i="1"/>
  <c r="M2921" i="1" s="1"/>
  <c r="K2922" i="1"/>
  <c r="M2922" i="1" s="1"/>
  <c r="K2923" i="1"/>
  <c r="M2923" i="1" s="1"/>
  <c r="K2924" i="1"/>
  <c r="M2924" i="1" s="1"/>
  <c r="K2925" i="1"/>
  <c r="M2925" i="1" s="1"/>
  <c r="K2926" i="1"/>
  <c r="M2926" i="1" s="1"/>
  <c r="K2897" i="1"/>
  <c r="M2897" i="1" s="1"/>
  <c r="K2260" i="1" l="1"/>
  <c r="K2261" i="1"/>
  <c r="K2262" i="1"/>
  <c r="K2263" i="1"/>
  <c r="K2264" i="1"/>
  <c r="K2265" i="1"/>
  <c r="K2266" i="1"/>
  <c r="K2267" i="1"/>
  <c r="K2268" i="1"/>
  <c r="K2269" i="1"/>
  <c r="K2270" i="1"/>
  <c r="K2271" i="1"/>
  <c r="K2272" i="1"/>
  <c r="K2273" i="1"/>
  <c r="K2274" i="1"/>
  <c r="K2275" i="1"/>
  <c r="K2276" i="1"/>
  <c r="K2277" i="1"/>
  <c r="K2278" i="1"/>
  <c r="K2279" i="1"/>
  <c r="K2280" i="1"/>
  <c r="K2281" i="1"/>
  <c r="K2282" i="1"/>
  <c r="K2283" i="1"/>
  <c r="K2284" i="1"/>
  <c r="K2285" i="1"/>
  <c r="K2286" i="1"/>
  <c r="K2291" i="1"/>
  <c r="K2292" i="1"/>
  <c r="K2259" i="1"/>
  <c r="H3258" i="1" l="1"/>
  <c r="H3259" i="1"/>
  <c r="H3260" i="1"/>
  <c r="H3261" i="1"/>
  <c r="H3262" i="1"/>
  <c r="H3263" i="1"/>
  <c r="H3264" i="1"/>
  <c r="H3265" i="1"/>
  <c r="H3266" i="1"/>
  <c r="H3267" i="1"/>
  <c r="H3268" i="1"/>
  <c r="H3269" i="1"/>
  <c r="H3270" i="1"/>
  <c r="H3271" i="1"/>
  <c r="H3272" i="1"/>
  <c r="H3273" i="1"/>
  <c r="H3274" i="1"/>
  <c r="H3257" i="1"/>
  <c r="A442" i="1" l="1"/>
  <c r="A443" i="1" s="1"/>
  <c r="M5796" i="1" l="1"/>
  <c r="L5796" i="1"/>
  <c r="H5796" i="1"/>
  <c r="M5795" i="1"/>
  <c r="L5795" i="1"/>
  <c r="H5795" i="1"/>
  <c r="M5794" i="1"/>
  <c r="L5794" i="1"/>
  <c r="H5794" i="1"/>
  <c r="M5793" i="1"/>
  <c r="L5793" i="1"/>
  <c r="H5793" i="1"/>
  <c r="M5792" i="1"/>
  <c r="L5792" i="1"/>
  <c r="H5792" i="1"/>
  <c r="M5791" i="1"/>
  <c r="L5791" i="1"/>
  <c r="H5791" i="1"/>
  <c r="M5790" i="1"/>
  <c r="L5790" i="1"/>
  <c r="H5790" i="1"/>
  <c r="M5789" i="1"/>
  <c r="L5789" i="1"/>
  <c r="H5789" i="1"/>
  <c r="M5788" i="1"/>
  <c r="L5788" i="1"/>
  <c r="H5788" i="1"/>
  <c r="M5787" i="1"/>
  <c r="L5787" i="1"/>
  <c r="H5787" i="1"/>
  <c r="M5786" i="1"/>
  <c r="L5786" i="1"/>
  <c r="H5786" i="1"/>
  <c r="M5785" i="1"/>
  <c r="L5785" i="1"/>
  <c r="H5785" i="1"/>
  <c r="M5784" i="1"/>
  <c r="L5784" i="1"/>
  <c r="H5784" i="1"/>
  <c r="M5783" i="1"/>
  <c r="L5783" i="1"/>
  <c r="H5783" i="1"/>
  <c r="M5782" i="1"/>
  <c r="L5782" i="1"/>
  <c r="H5782" i="1"/>
  <c r="M5781" i="1"/>
  <c r="L5781" i="1"/>
  <c r="H5781" i="1"/>
  <c r="M5780" i="1"/>
  <c r="L5780" i="1"/>
  <c r="H5780" i="1"/>
  <c r="M5779" i="1"/>
  <c r="L5779" i="1"/>
  <c r="H5779" i="1"/>
  <c r="M5778" i="1"/>
  <c r="L5778" i="1"/>
  <c r="H5778" i="1"/>
  <c r="M5777" i="1"/>
  <c r="L5777" i="1"/>
  <c r="H5777" i="1"/>
  <c r="M5776" i="1"/>
  <c r="L5776" i="1"/>
  <c r="H5776" i="1"/>
  <c r="M5775" i="1"/>
  <c r="L5775" i="1"/>
  <c r="H5775" i="1"/>
  <c r="M5774" i="1"/>
  <c r="L5774" i="1"/>
  <c r="H5774" i="1"/>
  <c r="M5773" i="1"/>
  <c r="L5773" i="1"/>
  <c r="H5773" i="1"/>
  <c r="M5772" i="1"/>
  <c r="L5772" i="1"/>
  <c r="H5772" i="1"/>
  <c r="M5771" i="1"/>
  <c r="L5771" i="1"/>
  <c r="H5771" i="1"/>
  <c r="M5770" i="1"/>
  <c r="L5770" i="1"/>
  <c r="H5770" i="1"/>
  <c r="M5769" i="1"/>
  <c r="L5769" i="1"/>
  <c r="H5769" i="1"/>
  <c r="M5768" i="1"/>
  <c r="L5768" i="1"/>
  <c r="H5768" i="1"/>
  <c r="M5767" i="1"/>
  <c r="L5767" i="1"/>
  <c r="H5767" i="1"/>
  <c r="M5766" i="1"/>
  <c r="L5766" i="1"/>
  <c r="H5766" i="1"/>
  <c r="M5765" i="1"/>
  <c r="L5765" i="1"/>
  <c r="H5765" i="1"/>
  <c r="M5764" i="1"/>
  <c r="L5764" i="1"/>
  <c r="H5764" i="1"/>
  <c r="M5763" i="1"/>
  <c r="L5763" i="1"/>
  <c r="H5763" i="1"/>
  <c r="M5762" i="1"/>
  <c r="L5762" i="1"/>
  <c r="H5762" i="1"/>
  <c r="M5761" i="1"/>
  <c r="L5761" i="1"/>
  <c r="H5761" i="1"/>
  <c r="M5760" i="1"/>
  <c r="L5760" i="1"/>
  <c r="H5760" i="1"/>
  <c r="M5759" i="1"/>
  <c r="L5759" i="1"/>
  <c r="H5759" i="1"/>
  <c r="M5758" i="1"/>
  <c r="L5758" i="1"/>
  <c r="H5758" i="1"/>
  <c r="M5757" i="1"/>
  <c r="L5757" i="1"/>
  <c r="H5757" i="1"/>
  <c r="M5756" i="1"/>
  <c r="L5756" i="1"/>
  <c r="H5756" i="1"/>
  <c r="M5755" i="1"/>
  <c r="L5755" i="1"/>
  <c r="H5755" i="1"/>
  <c r="M5754" i="1"/>
  <c r="L5754" i="1"/>
  <c r="H5754" i="1"/>
  <c r="M5753" i="1"/>
  <c r="L5753" i="1"/>
  <c r="H5753" i="1"/>
  <c r="M5752" i="1"/>
  <c r="L5752" i="1"/>
  <c r="H5752" i="1"/>
  <c r="M5751" i="1"/>
  <c r="L5751" i="1"/>
  <c r="H5751" i="1"/>
  <c r="M5750" i="1"/>
  <c r="L5750" i="1"/>
  <c r="H5750" i="1"/>
  <c r="M5749" i="1"/>
  <c r="L5749" i="1"/>
  <c r="H5749" i="1"/>
  <c r="M5820" i="1"/>
  <c r="L5820" i="1"/>
  <c r="H5820" i="1"/>
  <c r="M5819" i="1"/>
  <c r="L5819" i="1"/>
  <c r="H5819" i="1"/>
  <c r="M5818" i="1"/>
  <c r="L5818" i="1"/>
  <c r="H5818" i="1"/>
  <c r="M5817" i="1"/>
  <c r="L5817" i="1"/>
  <c r="H5817" i="1"/>
  <c r="M5816" i="1"/>
  <c r="L5816" i="1"/>
  <c r="H5816" i="1"/>
  <c r="M5815" i="1"/>
  <c r="L5815" i="1"/>
  <c r="H5815" i="1"/>
  <c r="M5814" i="1"/>
  <c r="L5814" i="1"/>
  <c r="H5814" i="1"/>
  <c r="M5813" i="1"/>
  <c r="L5813" i="1"/>
  <c r="H5813" i="1"/>
  <c r="M5812" i="1"/>
  <c r="L5812" i="1"/>
  <c r="H5812" i="1"/>
  <c r="M5811" i="1"/>
  <c r="L5811" i="1"/>
  <c r="H5811" i="1"/>
  <c r="M5810" i="1"/>
  <c r="L5810" i="1"/>
  <c r="H5810" i="1"/>
  <c r="M5809" i="1"/>
  <c r="L5809" i="1"/>
  <c r="H5809" i="1"/>
  <c r="M5808" i="1"/>
  <c r="L5808" i="1"/>
  <c r="H5808" i="1"/>
  <c r="M5807" i="1"/>
  <c r="L5807" i="1"/>
  <c r="H5807" i="1"/>
  <c r="M5806" i="1"/>
  <c r="L5806" i="1"/>
  <c r="H5806" i="1"/>
  <c r="M5805" i="1"/>
  <c r="L5805" i="1"/>
  <c r="H5805" i="1"/>
  <c r="M5804" i="1"/>
  <c r="L5804" i="1"/>
  <c r="H5804" i="1"/>
  <c r="M5803" i="1"/>
  <c r="L5803" i="1"/>
  <c r="H5803" i="1"/>
  <c r="M5802" i="1"/>
  <c r="L5802" i="1"/>
  <c r="H5802" i="1"/>
  <c r="M5801" i="1"/>
  <c r="L5801" i="1"/>
  <c r="H5801" i="1"/>
  <c r="M5800" i="1"/>
  <c r="L5800" i="1"/>
  <c r="H5800" i="1"/>
  <c r="M5799" i="1"/>
  <c r="L5799" i="1"/>
  <c r="H5799" i="1"/>
  <c r="M5798" i="1"/>
  <c r="L5798" i="1"/>
  <c r="H5798" i="1"/>
  <c r="M5797" i="1"/>
  <c r="L5797" i="1"/>
  <c r="H5797" i="1"/>
  <c r="M5832" i="1"/>
  <c r="L5832" i="1"/>
  <c r="H5832" i="1"/>
  <c r="M5831" i="1"/>
  <c r="L5831" i="1"/>
  <c r="H5831" i="1"/>
  <c r="M5830" i="1"/>
  <c r="L5830" i="1"/>
  <c r="H5830" i="1"/>
  <c r="M5829" i="1"/>
  <c r="L5829" i="1"/>
  <c r="H5829" i="1"/>
  <c r="M5828" i="1"/>
  <c r="L5828" i="1"/>
  <c r="H5828" i="1"/>
  <c r="M5827" i="1"/>
  <c r="L5827" i="1"/>
  <c r="H5827" i="1"/>
  <c r="M5826" i="1"/>
  <c r="L5826" i="1"/>
  <c r="H5826" i="1"/>
  <c r="M5825" i="1"/>
  <c r="L5825" i="1"/>
  <c r="H5825" i="1"/>
  <c r="M5824" i="1"/>
  <c r="L5824" i="1"/>
  <c r="H5824" i="1"/>
  <c r="M5823" i="1"/>
  <c r="L5823" i="1"/>
  <c r="H5823" i="1"/>
  <c r="M5822" i="1"/>
  <c r="L5822" i="1"/>
  <c r="H5822" i="1"/>
  <c r="M5821" i="1"/>
  <c r="L5821" i="1"/>
  <c r="H5821" i="1"/>
  <c r="M5835" i="1"/>
  <c r="L5835" i="1"/>
  <c r="H5835" i="1"/>
  <c r="M5834" i="1"/>
  <c r="L5834" i="1"/>
  <c r="H5834" i="1"/>
  <c r="M5833" i="1"/>
  <c r="L5833" i="1"/>
  <c r="H5833" i="1"/>
  <c r="L687" i="1"/>
  <c r="L686" i="1"/>
  <c r="L685" i="1"/>
  <c r="L684" i="1"/>
  <c r="L691" i="1"/>
  <c r="L690" i="1"/>
  <c r="L689" i="1"/>
  <c r="L688" i="1"/>
  <c r="L693" i="1"/>
  <c r="L692" i="1"/>
  <c r="L695" i="1"/>
  <c r="L694" i="1"/>
  <c r="L682" i="1" l="1"/>
  <c r="H1837" i="1"/>
  <c r="H1836" i="1"/>
  <c r="H1621" i="1"/>
  <c r="H1620" i="1"/>
  <c r="H1616" i="1"/>
  <c r="H1615" i="1"/>
  <c r="J3488" i="1"/>
  <c r="K3488" i="1" s="1"/>
  <c r="J3489" i="1"/>
  <c r="K3489" i="1" s="1"/>
  <c r="J3490" i="1"/>
  <c r="K3490" i="1" s="1"/>
  <c r="J3491" i="1"/>
  <c r="K3491" i="1" s="1"/>
  <c r="J3492" i="1"/>
  <c r="K3492" i="1" s="1"/>
  <c r="J3493" i="1"/>
  <c r="K3493" i="1" s="1"/>
  <c r="J3494" i="1"/>
  <c r="K3494" i="1" s="1"/>
  <c r="J3495" i="1"/>
  <c r="K3495" i="1" s="1"/>
  <c r="J3496" i="1"/>
  <c r="K3496" i="1" s="1"/>
  <c r="J3497" i="1"/>
  <c r="K3497" i="1" s="1"/>
  <c r="J3498" i="1"/>
  <c r="K3498" i="1" s="1"/>
  <c r="J3499" i="1"/>
  <c r="K3499" i="1" s="1"/>
  <c r="J3500" i="1"/>
  <c r="K3500" i="1" s="1"/>
  <c r="J3501" i="1"/>
  <c r="K3501" i="1" s="1"/>
  <c r="J3502" i="1"/>
  <c r="K3502" i="1" s="1"/>
  <c r="J3503" i="1"/>
  <c r="K3503" i="1" s="1"/>
  <c r="J3504" i="1"/>
  <c r="K3504" i="1" s="1"/>
  <c r="J3505" i="1"/>
  <c r="K3505" i="1" s="1"/>
  <c r="J3506" i="1"/>
  <c r="K3506" i="1" s="1"/>
  <c r="J3507" i="1"/>
  <c r="K3507" i="1" s="1"/>
  <c r="J3508" i="1"/>
  <c r="K3508" i="1" s="1"/>
  <c r="J3509" i="1"/>
  <c r="K3509" i="1" s="1"/>
  <c r="J3510" i="1"/>
  <c r="K3510" i="1" s="1"/>
  <c r="J3511" i="1"/>
  <c r="K3511" i="1" s="1"/>
  <c r="J3512" i="1"/>
  <c r="K3512" i="1" s="1"/>
  <c r="J3513" i="1"/>
  <c r="K3513" i="1" s="1"/>
  <c r="J3514" i="1"/>
  <c r="K3514" i="1" s="1"/>
  <c r="J3515" i="1"/>
  <c r="K3515" i="1" s="1"/>
  <c r="J3516" i="1"/>
  <c r="K3516" i="1" s="1"/>
  <c r="J3517" i="1"/>
  <c r="K3517" i="1" s="1"/>
  <c r="J3518" i="1"/>
  <c r="K3518" i="1" s="1"/>
  <c r="J3519" i="1"/>
  <c r="K3519" i="1" s="1"/>
  <c r="J3520" i="1"/>
  <c r="K3520" i="1" s="1"/>
  <c r="J3521" i="1"/>
  <c r="K3521" i="1" s="1"/>
  <c r="J3522" i="1"/>
  <c r="K3522" i="1" s="1"/>
  <c r="J3523" i="1"/>
  <c r="K3523" i="1" s="1"/>
  <c r="J3524" i="1"/>
  <c r="K3524" i="1" s="1"/>
  <c r="J3525" i="1"/>
  <c r="K3525" i="1" s="1"/>
  <c r="J3526" i="1"/>
  <c r="K3526" i="1" s="1"/>
  <c r="J3487" i="1"/>
  <c r="K3487" i="1" s="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487" i="1"/>
  <c r="G1889" i="1" l="1"/>
  <c r="H1889" i="1" s="1"/>
  <c r="G1888" i="1"/>
  <c r="H1888" i="1" s="1"/>
  <c r="G1887" i="1"/>
  <c r="H1887" i="1" s="1"/>
  <c r="G1886" i="1"/>
  <c r="H1886" i="1" s="1"/>
  <c r="G1885" i="1"/>
  <c r="H1885" i="1" s="1"/>
  <c r="G1884" i="1"/>
  <c r="H1884" i="1" s="1"/>
  <c r="G1883" i="1"/>
  <c r="H1883" i="1" s="1"/>
  <c r="G1882" i="1"/>
  <c r="H1882" i="1" s="1"/>
  <c r="G1881" i="1"/>
  <c r="H1881" i="1" s="1"/>
  <c r="G1880" i="1"/>
  <c r="H1880" i="1" s="1"/>
  <c r="G1879" i="1"/>
  <c r="H1879" i="1" s="1"/>
  <c r="G1878" i="1"/>
  <c r="H1878" i="1" s="1"/>
  <c r="G1877" i="1"/>
  <c r="H1877" i="1" s="1"/>
  <c r="G1876" i="1"/>
  <c r="H1876" i="1" s="1"/>
  <c r="G1875" i="1"/>
  <c r="H1875" i="1" s="1"/>
  <c r="G1874" i="1"/>
  <c r="H1874" i="1" s="1"/>
  <c r="G1873" i="1"/>
  <c r="H1873" i="1" s="1"/>
  <c r="G1872" i="1"/>
  <c r="H1872" i="1" s="1"/>
  <c r="G1871" i="1"/>
  <c r="H1871" i="1" s="1"/>
  <c r="G1870" i="1"/>
  <c r="H1870" i="1" s="1"/>
  <c r="G1868" i="1"/>
  <c r="H1868" i="1" s="1"/>
  <c r="G1867" i="1"/>
  <c r="H1867" i="1" s="1"/>
  <c r="G1866" i="1"/>
  <c r="H1866" i="1" s="1"/>
  <c r="G1865" i="1"/>
  <c r="H1865" i="1" s="1"/>
  <c r="G1864" i="1"/>
  <c r="H1864" i="1" s="1"/>
  <c r="G1863" i="1"/>
  <c r="H1863" i="1" s="1"/>
  <c r="G1862" i="1"/>
  <c r="H1862" i="1" s="1"/>
  <c r="G1861" i="1"/>
  <c r="H1861" i="1" s="1"/>
  <c r="G1860" i="1"/>
  <c r="H1860" i="1" s="1"/>
  <c r="G1859" i="1"/>
  <c r="H1859" i="1" s="1"/>
  <c r="G1858" i="1"/>
  <c r="H1858" i="1" s="1"/>
  <c r="G1857" i="1"/>
  <c r="H1857" i="1" s="1"/>
  <c r="G1856" i="1"/>
  <c r="H1856" i="1" s="1"/>
  <c r="G1855" i="1"/>
  <c r="H1855" i="1" s="1"/>
  <c r="G1854" i="1"/>
  <c r="H1854" i="1" s="1"/>
  <c r="G1853" i="1"/>
  <c r="H1853" i="1" s="1"/>
  <c r="G1852" i="1"/>
  <c r="H1852" i="1" s="1"/>
  <c r="G1851" i="1"/>
  <c r="H1851" i="1" s="1"/>
  <c r="G1850" i="1"/>
  <c r="H1850" i="1" s="1"/>
  <c r="G1849" i="1"/>
  <c r="H1849" i="1" s="1"/>
  <c r="G1848" i="1"/>
  <c r="H1848" i="1" s="1"/>
  <c r="G1847" i="1"/>
  <c r="H1847" i="1" s="1"/>
  <c r="G1846" i="1"/>
  <c r="H1846" i="1" s="1"/>
  <c r="G1845" i="1"/>
  <c r="H1845" i="1" s="1"/>
  <c r="G1844" i="1"/>
  <c r="H1844" i="1" s="1"/>
  <c r="G1843" i="1"/>
  <c r="H1843" i="1" s="1"/>
  <c r="G1842" i="1"/>
  <c r="H1842" i="1" s="1"/>
  <c r="G1841" i="1"/>
  <c r="H1841" i="1" s="1"/>
  <c r="G1840" i="1"/>
  <c r="H1840" i="1" s="1"/>
  <c r="G1524" i="1"/>
  <c r="H5905" i="1" l="1"/>
  <c r="H5911" i="1"/>
  <c r="H5897" i="1"/>
  <c r="A7830" i="1" l="1"/>
  <c r="A7778" i="1"/>
  <c r="L7776" i="1"/>
  <c r="G7776" i="1"/>
  <c r="L7775" i="1"/>
  <c r="G7775" i="1"/>
  <c r="L7774" i="1"/>
  <c r="G7774" i="1"/>
  <c r="L7773" i="1"/>
  <c r="G7773" i="1"/>
  <c r="L7772" i="1"/>
  <c r="G7772" i="1"/>
  <c r="A7771" i="1"/>
  <c r="A7772" i="1" s="1"/>
  <c r="A7773" i="1" s="1"/>
  <c r="A7774" i="1" s="1"/>
  <c r="A7775" i="1" s="1"/>
  <c r="A7776" i="1" s="1"/>
  <c r="L7769" i="1"/>
  <c r="G7769" i="1"/>
  <c r="L7768" i="1"/>
  <c r="G7768" i="1"/>
  <c r="L7767" i="1"/>
  <c r="G7767" i="1"/>
  <c r="L7766" i="1"/>
  <c r="G7766" i="1"/>
  <c r="A7766" i="1"/>
  <c r="A7767" i="1" s="1"/>
  <c r="A7768" i="1" s="1"/>
  <c r="A7769" i="1" s="1"/>
  <c r="L7765" i="1"/>
  <c r="G7765" i="1"/>
  <c r="H7723" i="1"/>
  <c r="H7722" i="1"/>
  <c r="H7721" i="1"/>
  <c r="H7720" i="1"/>
  <c r="H7719" i="1"/>
  <c r="H7718" i="1"/>
  <c r="H7717" i="1"/>
  <c r="H7716" i="1"/>
  <c r="H7715" i="1"/>
  <c r="H7714" i="1"/>
  <c r="K7711" i="1"/>
  <c r="K7710" i="1"/>
  <c r="K7709" i="1"/>
  <c r="P7708" i="1"/>
  <c r="K7707" i="1"/>
  <c r="K7706" i="1"/>
  <c r="K7705" i="1"/>
  <c r="K7704" i="1"/>
  <c r="K7703" i="1"/>
  <c r="P7702" i="1"/>
  <c r="K7701" i="1"/>
  <c r="K7700" i="1"/>
  <c r="K7699" i="1"/>
  <c r="K7698" i="1"/>
  <c r="P7697" i="1"/>
  <c r="K7696" i="1"/>
  <c r="K7695" i="1"/>
  <c r="K7694" i="1"/>
  <c r="K7693" i="1"/>
  <c r="K7692" i="1"/>
  <c r="K7691" i="1"/>
  <c r="P7690" i="1"/>
  <c r="P7689" i="1"/>
  <c r="K7688" i="1"/>
  <c r="P7687" i="1"/>
  <c r="K7686" i="1"/>
  <c r="K7685" i="1"/>
  <c r="K7684" i="1"/>
  <c r="K7683" i="1"/>
  <c r="K7682" i="1"/>
  <c r="K7681" i="1"/>
  <c r="K7680" i="1"/>
  <c r="K7679" i="1"/>
  <c r="K7678" i="1"/>
  <c r="P7677" i="1"/>
  <c r="K7674" i="1"/>
  <c r="K7673" i="1"/>
  <c r="K7672" i="1"/>
  <c r="K7671" i="1"/>
  <c r="K7670" i="1"/>
  <c r="K7669" i="1"/>
  <c r="K7668" i="1"/>
  <c r="P7667" i="1"/>
  <c r="K7666" i="1"/>
  <c r="K7665" i="1"/>
  <c r="K7664" i="1"/>
  <c r="P7663" i="1"/>
  <c r="P7662" i="1"/>
  <c r="K7661" i="1"/>
  <c r="K7660" i="1"/>
  <c r="K7659" i="1"/>
  <c r="P7658" i="1"/>
  <c r="K7657" i="1"/>
  <c r="K7656" i="1"/>
  <c r="K7655" i="1"/>
  <c r="K7654" i="1"/>
  <c r="K7653" i="1"/>
  <c r="P7652" i="1"/>
  <c r="K7651" i="1"/>
  <c r="K7650" i="1"/>
  <c r="K7649" i="1"/>
  <c r="K7648" i="1"/>
  <c r="K7647" i="1"/>
  <c r="P7646" i="1"/>
  <c r="K7645" i="1"/>
  <c r="K7644" i="1"/>
  <c r="K7643" i="1"/>
  <c r="K7642" i="1"/>
  <c r="K7641" i="1"/>
  <c r="K7640" i="1"/>
  <c r="K7639" i="1"/>
  <c r="K7638" i="1"/>
  <c r="P7637" i="1"/>
  <c r="K7636" i="1"/>
  <c r="K7635" i="1"/>
  <c r="P7634" i="1"/>
  <c r="P7633" i="1"/>
  <c r="K7632" i="1"/>
  <c r="K7631" i="1"/>
  <c r="K7630" i="1"/>
  <c r="K7629" i="1"/>
  <c r="K7628" i="1"/>
  <c r="P7627" i="1"/>
  <c r="K7626" i="1"/>
  <c r="K7625" i="1"/>
  <c r="K7624" i="1"/>
  <c r="K7623" i="1"/>
  <c r="P7622" i="1"/>
  <c r="K7621" i="1"/>
  <c r="K7620" i="1"/>
  <c r="K7619" i="1"/>
  <c r="K7618" i="1"/>
  <c r="P7617" i="1"/>
  <c r="K7616" i="1"/>
  <c r="K7615" i="1"/>
  <c r="K7614" i="1"/>
  <c r="K7613" i="1"/>
  <c r="P7612" i="1"/>
  <c r="K7611" i="1"/>
  <c r="K7610" i="1"/>
  <c r="K7609" i="1"/>
  <c r="P7608" i="1"/>
  <c r="K7607" i="1"/>
  <c r="K7606" i="1"/>
  <c r="K7605" i="1"/>
  <c r="K7604" i="1"/>
  <c r="P7603" i="1"/>
  <c r="K7600" i="1"/>
  <c r="K7599" i="1"/>
  <c r="K7598" i="1"/>
  <c r="K7597" i="1"/>
  <c r="K7596" i="1"/>
  <c r="K7595" i="1"/>
  <c r="K7594" i="1"/>
  <c r="K7593" i="1"/>
  <c r="K7592" i="1"/>
  <c r="K7591" i="1"/>
  <c r="K7590" i="1"/>
  <c r="K7589" i="1"/>
  <c r="K7588" i="1"/>
  <c r="K7587" i="1"/>
  <c r="P7586" i="1"/>
  <c r="K7585" i="1"/>
  <c r="K7584" i="1"/>
  <c r="K7583" i="1"/>
  <c r="K7582" i="1"/>
  <c r="K7581" i="1"/>
  <c r="K7580" i="1"/>
  <c r="K7579" i="1"/>
  <c r="K7578" i="1"/>
  <c r="K7577" i="1"/>
  <c r="K7576" i="1"/>
  <c r="K7575" i="1"/>
  <c r="K7574" i="1"/>
  <c r="K7573" i="1"/>
  <c r="K7572" i="1"/>
  <c r="K7571" i="1"/>
  <c r="K7570" i="1"/>
  <c r="K7569" i="1"/>
  <c r="K7568" i="1"/>
  <c r="K7567" i="1"/>
  <c r="K7566" i="1"/>
  <c r="P7565" i="1"/>
  <c r="K7564" i="1"/>
  <c r="K7563" i="1"/>
  <c r="K7562" i="1"/>
  <c r="K7561" i="1"/>
  <c r="K7560" i="1"/>
  <c r="K7559" i="1"/>
  <c r="K7558" i="1"/>
  <c r="K7557" i="1"/>
  <c r="K7556" i="1"/>
  <c r="K7555" i="1"/>
  <c r="K7554" i="1"/>
  <c r="K7553" i="1"/>
  <c r="K7552" i="1"/>
  <c r="K7551" i="1"/>
  <c r="K7550" i="1"/>
  <c r="K7549" i="1"/>
  <c r="P7548" i="1"/>
  <c r="K7547" i="1"/>
  <c r="K7546" i="1"/>
  <c r="K7545" i="1"/>
  <c r="K7544" i="1"/>
  <c r="K7543" i="1"/>
  <c r="K7542" i="1"/>
  <c r="K7541" i="1"/>
  <c r="K7540" i="1"/>
  <c r="K7539" i="1"/>
  <c r="K7538" i="1"/>
  <c r="K7537" i="1"/>
  <c r="K7536" i="1"/>
  <c r="K7535" i="1"/>
  <c r="K7534" i="1"/>
  <c r="K7533" i="1"/>
  <c r="K7532" i="1"/>
  <c r="P7531" i="1"/>
  <c r="K7530" i="1"/>
  <c r="F7530" i="1"/>
  <c r="K7529" i="1"/>
  <c r="F7529" i="1"/>
  <c r="K7528" i="1"/>
  <c r="F7528" i="1"/>
  <c r="K7527" i="1"/>
  <c r="F7527" i="1"/>
  <c r="P7526" i="1"/>
  <c r="K7525" i="1"/>
  <c r="K7524" i="1"/>
  <c r="K7523" i="1"/>
  <c r="K7522" i="1"/>
  <c r="K7521" i="1"/>
  <c r="K7520" i="1"/>
  <c r="K7519" i="1"/>
  <c r="K7518" i="1"/>
  <c r="K7517" i="1"/>
  <c r="K7516" i="1"/>
  <c r="K7515" i="1"/>
  <c r="K7514" i="1"/>
  <c r="K7513" i="1"/>
  <c r="K7512" i="1"/>
  <c r="K7511" i="1"/>
  <c r="K7510" i="1"/>
  <c r="K7509" i="1"/>
  <c r="K7508" i="1"/>
  <c r="K7507" i="1"/>
  <c r="K7506" i="1"/>
  <c r="P7505" i="1"/>
  <c r="K7504" i="1"/>
  <c r="K7503" i="1"/>
  <c r="K7502" i="1"/>
  <c r="K7501" i="1"/>
  <c r="P7500" i="1"/>
  <c r="K7499" i="1"/>
  <c r="K7498" i="1"/>
  <c r="K7497" i="1"/>
  <c r="K7496" i="1"/>
  <c r="K7495" i="1"/>
  <c r="K7494" i="1"/>
  <c r="K7493" i="1"/>
  <c r="K7492" i="1"/>
  <c r="P7491" i="1"/>
  <c r="K7490" i="1"/>
  <c r="K7489" i="1"/>
  <c r="K7488" i="1"/>
  <c r="K7487" i="1"/>
  <c r="K7486" i="1"/>
  <c r="K7485" i="1"/>
  <c r="K7484" i="1"/>
  <c r="K7483" i="1"/>
  <c r="K7482" i="1"/>
  <c r="K7481" i="1"/>
  <c r="K7480" i="1"/>
  <c r="K7479" i="1"/>
  <c r="K7478" i="1"/>
  <c r="K7477" i="1"/>
  <c r="K7476" i="1"/>
  <c r="K7475" i="1"/>
  <c r="P7474" i="1"/>
  <c r="K7473" i="1"/>
  <c r="K7472" i="1"/>
  <c r="K7471" i="1"/>
  <c r="K7470" i="1"/>
  <c r="K7469" i="1"/>
  <c r="K7468" i="1"/>
  <c r="K7467" i="1"/>
  <c r="K7466" i="1"/>
  <c r="K7465" i="1"/>
  <c r="K7464" i="1"/>
  <c r="K7463" i="1"/>
  <c r="K7462" i="1"/>
  <c r="K7461" i="1"/>
  <c r="K7460" i="1"/>
  <c r="K7459" i="1"/>
  <c r="K7458" i="1"/>
  <c r="K7457" i="1"/>
  <c r="K7456" i="1"/>
  <c r="K7455" i="1"/>
  <c r="K7454" i="1"/>
  <c r="P7453" i="1"/>
  <c r="P7452" i="1"/>
  <c r="K7450" i="1"/>
  <c r="K7449" i="1"/>
  <c r="K7448" i="1"/>
  <c r="K7447" i="1"/>
  <c r="K7446" i="1"/>
  <c r="K7445" i="1"/>
  <c r="P7444" i="1"/>
  <c r="K7443" i="1"/>
  <c r="K7442" i="1"/>
  <c r="K7441" i="1"/>
  <c r="K7440" i="1"/>
  <c r="K7439" i="1"/>
  <c r="K7438" i="1"/>
  <c r="K7437" i="1"/>
  <c r="K7436" i="1"/>
  <c r="K7435" i="1"/>
  <c r="K7434" i="1"/>
  <c r="P7433" i="1"/>
  <c r="K7432" i="1"/>
  <c r="K7431" i="1"/>
  <c r="K7430" i="1"/>
  <c r="K7429" i="1"/>
  <c r="K7428" i="1"/>
  <c r="K7427" i="1"/>
  <c r="K7426" i="1"/>
  <c r="K7425" i="1"/>
  <c r="K7424" i="1"/>
  <c r="K7423" i="1"/>
  <c r="P7422" i="1"/>
  <c r="K7421" i="1"/>
  <c r="K7420" i="1"/>
  <c r="K7419" i="1"/>
  <c r="K7418" i="1"/>
  <c r="K7417" i="1"/>
  <c r="K7416" i="1"/>
  <c r="K7415" i="1"/>
  <c r="K7414" i="1"/>
  <c r="K7413" i="1"/>
  <c r="K7412" i="1"/>
  <c r="P7411" i="1"/>
  <c r="K7410" i="1"/>
  <c r="K7409" i="1"/>
  <c r="K7408" i="1"/>
  <c r="K7407" i="1"/>
  <c r="K7406" i="1"/>
  <c r="K7405" i="1"/>
  <c r="K7404" i="1"/>
  <c r="K7403" i="1"/>
  <c r="K7402" i="1"/>
  <c r="K7401" i="1"/>
  <c r="K7400" i="1"/>
  <c r="K7399" i="1"/>
  <c r="K7398" i="1"/>
  <c r="K7397" i="1"/>
  <c r="K7396" i="1"/>
  <c r="K7395" i="1"/>
  <c r="K7394" i="1"/>
  <c r="K7393" i="1"/>
  <c r="P7392" i="1"/>
  <c r="K7391" i="1"/>
  <c r="K7390" i="1"/>
  <c r="K7389" i="1"/>
  <c r="K7388" i="1"/>
  <c r="K7387" i="1"/>
  <c r="K7386" i="1"/>
  <c r="K7385" i="1"/>
  <c r="P7384" i="1"/>
  <c r="K7383" i="1"/>
  <c r="K7382" i="1"/>
  <c r="K7381" i="1"/>
  <c r="K7380" i="1"/>
  <c r="K7379" i="1"/>
  <c r="K7378" i="1"/>
  <c r="K7377" i="1"/>
  <c r="K7376" i="1"/>
  <c r="P7375" i="1"/>
  <c r="K7374" i="1"/>
  <c r="K7373" i="1"/>
  <c r="K7372" i="1"/>
  <c r="K7371" i="1"/>
  <c r="K7370" i="1"/>
  <c r="K7369" i="1"/>
  <c r="K7368" i="1"/>
  <c r="K7367" i="1"/>
  <c r="K7366" i="1"/>
  <c r="K7365" i="1"/>
  <c r="K7364" i="1"/>
  <c r="K7363" i="1"/>
  <c r="K7362" i="1"/>
  <c r="K7361" i="1"/>
  <c r="K7360" i="1"/>
  <c r="K7359" i="1"/>
  <c r="P7358" i="1"/>
  <c r="P7357" i="1"/>
  <c r="K7356" i="1"/>
  <c r="K7355" i="1"/>
  <c r="K7354" i="1"/>
  <c r="P7353" i="1"/>
  <c r="K7353" i="1"/>
  <c r="K7352" i="1"/>
  <c r="K7351" i="1"/>
  <c r="P7350" i="1"/>
  <c r="P7349" i="1"/>
  <c r="K7348" i="1"/>
  <c r="K7347" i="1"/>
  <c r="K7346" i="1"/>
  <c r="K7345" i="1"/>
  <c r="K7344" i="1"/>
  <c r="K7343" i="1"/>
  <c r="P7342" i="1"/>
  <c r="K7341" i="1"/>
  <c r="K7340" i="1"/>
  <c r="K7339" i="1"/>
  <c r="K7338" i="1"/>
  <c r="K7337" i="1"/>
  <c r="K7336" i="1"/>
  <c r="K7335" i="1"/>
  <c r="K7334" i="1"/>
  <c r="K7333" i="1"/>
  <c r="K7332" i="1"/>
  <c r="P7331" i="1"/>
  <c r="K7330" i="1"/>
  <c r="K7329" i="1"/>
  <c r="K7328" i="1"/>
  <c r="K7327" i="1"/>
  <c r="P7326" i="1"/>
  <c r="K7325" i="1"/>
  <c r="K7324" i="1"/>
  <c r="K7323" i="1"/>
  <c r="P7322" i="1"/>
  <c r="K7321" i="1"/>
  <c r="K7320" i="1"/>
  <c r="K7319" i="1"/>
  <c r="K7318" i="1"/>
  <c r="K7317" i="1"/>
  <c r="P7316" i="1"/>
  <c r="K7315" i="1"/>
  <c r="K7314" i="1"/>
  <c r="K7313" i="1"/>
  <c r="K7312" i="1"/>
  <c r="P7311" i="1"/>
  <c r="P7310" i="1"/>
  <c r="P7309" i="1"/>
  <c r="K7308" i="1"/>
  <c r="K7307" i="1"/>
  <c r="K7306" i="1"/>
  <c r="P7305" i="1"/>
  <c r="K7304" i="1"/>
  <c r="K7303" i="1"/>
  <c r="K7302" i="1"/>
  <c r="P7301" i="1"/>
  <c r="K7300" i="1"/>
  <c r="K7299" i="1"/>
  <c r="K7298" i="1"/>
  <c r="K7297" i="1"/>
  <c r="K7296" i="1"/>
  <c r="P7295" i="1"/>
  <c r="K7288" i="1"/>
  <c r="K7287" i="1"/>
  <c r="K7286" i="1"/>
  <c r="K7285" i="1"/>
  <c r="K7284" i="1"/>
  <c r="P7283" i="1"/>
  <c r="K7282" i="1"/>
  <c r="K7281" i="1"/>
  <c r="K7280" i="1"/>
  <c r="K7279" i="1"/>
  <c r="K7278" i="1"/>
  <c r="P7277" i="1"/>
  <c r="K7276" i="1"/>
  <c r="K7275" i="1"/>
  <c r="K7274" i="1"/>
  <c r="K7273" i="1"/>
  <c r="P7272" i="1"/>
  <c r="K7271" i="1"/>
  <c r="K7270" i="1"/>
  <c r="K7269" i="1"/>
  <c r="K7268" i="1"/>
  <c r="K7263" i="1"/>
  <c r="F7263" i="1"/>
  <c r="K7262" i="1"/>
  <c r="F7262" i="1"/>
  <c r="K7260" i="1"/>
  <c r="F7260" i="1"/>
  <c r="K7258" i="1"/>
  <c r="F7258" i="1"/>
  <c r="K7256" i="1"/>
  <c r="F7256" i="1"/>
  <c r="K7254" i="1"/>
  <c r="F7254" i="1"/>
  <c r="K7252" i="1"/>
  <c r="F7252" i="1"/>
  <c r="K7084" i="1"/>
  <c r="K7083" i="1"/>
  <c r="K7081" i="1"/>
  <c r="K7078" i="1"/>
  <c r="K7075" i="1"/>
  <c r="K7072" i="1"/>
  <c r="K7069" i="1"/>
  <c r="K7066" i="1"/>
  <c r="K7063" i="1"/>
  <c r="K7060" i="1"/>
  <c r="K7057" i="1"/>
  <c r="K7054" i="1"/>
  <c r="K7051" i="1"/>
  <c r="K7048" i="1"/>
  <c r="K7045" i="1"/>
  <c r="K7042" i="1"/>
  <c r="K7039" i="1"/>
  <c r="K7036" i="1"/>
  <c r="K7033" i="1"/>
  <c r="K7030" i="1"/>
  <c r="K7027" i="1"/>
  <c r="K7024" i="1"/>
  <c r="K7021" i="1"/>
  <c r="K7018" i="1"/>
  <c r="K7015" i="1"/>
  <c r="K7012" i="1"/>
  <c r="K7009" i="1"/>
  <c r="K7006" i="1"/>
  <c r="K7003" i="1"/>
  <c r="K7000" i="1"/>
  <c r="K6997" i="1"/>
  <c r="K6994" i="1"/>
  <c r="K6991" i="1"/>
  <c r="K6988" i="1"/>
  <c r="K6985" i="1"/>
  <c r="K6982" i="1"/>
  <c r="K6979" i="1"/>
  <c r="K6976" i="1"/>
  <c r="K6973" i="1"/>
  <c r="K6970" i="1"/>
  <c r="K6967" i="1"/>
  <c r="K6964" i="1"/>
  <c r="K6961" i="1"/>
  <c r="K6958" i="1"/>
  <c r="K6955" i="1"/>
  <c r="K6952" i="1"/>
  <c r="K6949" i="1"/>
  <c r="K6946" i="1"/>
  <c r="K6943" i="1"/>
  <c r="K6940" i="1"/>
  <c r="K6937" i="1"/>
  <c r="K6934" i="1"/>
  <c r="K6931" i="1"/>
  <c r="K6928" i="1"/>
  <c r="K6925" i="1"/>
  <c r="K6922" i="1"/>
  <c r="K6919" i="1"/>
  <c r="K6916" i="1"/>
  <c r="K6913" i="1"/>
  <c r="K6910" i="1"/>
  <c r="K6907" i="1"/>
  <c r="K6904" i="1"/>
  <c r="K6901" i="1"/>
  <c r="K6898" i="1"/>
  <c r="K6895" i="1"/>
  <c r="K6892" i="1"/>
  <c r="K6889" i="1"/>
  <c r="K6886" i="1"/>
  <c r="K6883" i="1"/>
  <c r="K6880" i="1"/>
  <c r="K6877" i="1"/>
  <c r="K6874" i="1"/>
  <c r="K6871" i="1"/>
  <c r="K6868" i="1"/>
  <c r="K6865" i="1"/>
  <c r="K6862" i="1"/>
  <c r="K6859" i="1"/>
  <c r="K6856" i="1"/>
  <c r="K6853" i="1"/>
  <c r="K6850" i="1"/>
  <c r="K6847" i="1"/>
  <c r="K6844" i="1"/>
  <c r="K6841" i="1"/>
  <c r="K6838" i="1"/>
  <c r="K6835" i="1"/>
  <c r="K6832" i="1"/>
  <c r="K6829" i="1"/>
  <c r="K6826" i="1"/>
  <c r="K6823" i="1"/>
  <c r="K6820" i="1"/>
  <c r="K6817" i="1"/>
  <c r="K6814" i="1"/>
  <c r="K6811" i="1"/>
  <c r="K6808" i="1"/>
  <c r="K6805" i="1"/>
  <c r="K6802" i="1"/>
  <c r="K6799" i="1"/>
  <c r="K6796" i="1"/>
  <c r="K6793" i="1"/>
  <c r="K6790" i="1"/>
  <c r="K6787" i="1"/>
  <c r="K6784" i="1"/>
  <c r="K6781" i="1"/>
  <c r="K6778" i="1"/>
  <c r="K6775" i="1"/>
  <c r="K6772" i="1"/>
  <c r="K6769" i="1"/>
  <c r="K6766" i="1"/>
  <c r="K6763" i="1"/>
  <c r="K6760" i="1"/>
  <c r="K6757" i="1"/>
  <c r="K6754" i="1"/>
  <c r="K6751" i="1"/>
  <c r="K6748" i="1"/>
  <c r="K6745" i="1"/>
  <c r="K6742" i="1"/>
  <c r="K6739" i="1"/>
  <c r="K6736" i="1"/>
  <c r="K6733" i="1"/>
  <c r="K6730" i="1"/>
  <c r="K6727" i="1"/>
  <c r="K6724" i="1"/>
  <c r="K6721" i="1"/>
  <c r="K6718" i="1"/>
  <c r="K6715" i="1"/>
  <c r="K6712" i="1"/>
  <c r="K6709" i="1"/>
  <c r="K6706" i="1"/>
  <c r="K6703" i="1"/>
  <c r="K6700" i="1"/>
  <c r="K6697" i="1"/>
  <c r="K6694" i="1"/>
  <c r="K6691" i="1"/>
  <c r="K6688" i="1"/>
  <c r="K6685" i="1"/>
  <c r="K6682" i="1"/>
  <c r="K6679" i="1"/>
  <c r="K6676" i="1"/>
  <c r="K6673" i="1"/>
  <c r="K6670" i="1"/>
  <c r="K6667" i="1"/>
  <c r="K6664" i="1"/>
  <c r="K6661" i="1"/>
  <c r="K6658" i="1"/>
  <c r="K6655" i="1"/>
  <c r="K6652" i="1"/>
  <c r="K6649" i="1"/>
  <c r="K6646" i="1"/>
  <c r="K6643" i="1"/>
  <c r="K6640" i="1"/>
  <c r="K6637" i="1"/>
  <c r="K6634" i="1"/>
  <c r="K6631" i="1"/>
  <c r="K6628" i="1"/>
  <c r="K6625" i="1"/>
  <c r="K6622" i="1"/>
  <c r="K6619" i="1"/>
  <c r="K6616" i="1"/>
  <c r="K6613" i="1"/>
  <c r="K6610" i="1"/>
  <c r="K6607" i="1"/>
  <c r="K6604" i="1"/>
  <c r="K6601" i="1"/>
  <c r="K6598" i="1"/>
  <c r="K6595" i="1"/>
  <c r="K6592" i="1"/>
  <c r="K6589" i="1"/>
  <c r="K6588" i="1"/>
  <c r="L6428" i="1"/>
  <c r="M6428" i="1" s="1"/>
  <c r="G6428" i="1"/>
  <c r="H6428" i="1" s="1"/>
  <c r="L6427" i="1"/>
  <c r="M6427" i="1" s="1"/>
  <c r="G6427" i="1"/>
  <c r="H6427" i="1" s="1"/>
  <c r="L6426" i="1"/>
  <c r="M6426" i="1" s="1"/>
  <c r="G6426" i="1"/>
  <c r="H6426" i="1" s="1"/>
  <c r="L6425" i="1"/>
  <c r="M6425" i="1" s="1"/>
  <c r="G6425" i="1"/>
  <c r="H6425" i="1" s="1"/>
  <c r="L6424" i="1"/>
  <c r="M6424" i="1" s="1"/>
  <c r="G6424" i="1"/>
  <c r="H6424" i="1" s="1"/>
  <c r="L6423" i="1"/>
  <c r="M6423" i="1" s="1"/>
  <c r="G6423" i="1"/>
  <c r="H6423" i="1" s="1"/>
  <c r="L6422" i="1"/>
  <c r="M6422" i="1" s="1"/>
  <c r="G6422" i="1"/>
  <c r="H6422" i="1" s="1"/>
  <c r="L6421" i="1"/>
  <c r="M6421" i="1" s="1"/>
  <c r="G6421" i="1"/>
  <c r="H6421" i="1" s="1"/>
  <c r="L6420" i="1"/>
  <c r="M6420" i="1" s="1"/>
  <c r="G6420" i="1"/>
  <c r="H6420" i="1" s="1"/>
  <c r="L6419" i="1"/>
  <c r="M6419" i="1" s="1"/>
  <c r="G6419" i="1"/>
  <c r="H6419" i="1" s="1"/>
  <c r="L6418" i="1"/>
  <c r="M6418" i="1" s="1"/>
  <c r="G6418" i="1"/>
  <c r="H6418" i="1" s="1"/>
  <c r="L6417" i="1"/>
  <c r="M6417" i="1" s="1"/>
  <c r="G6417" i="1"/>
  <c r="H6417" i="1" s="1"/>
  <c r="L6416" i="1"/>
  <c r="M6416" i="1" s="1"/>
  <c r="G6416" i="1"/>
  <c r="H6416" i="1" s="1"/>
  <c r="L6415" i="1"/>
  <c r="M6415" i="1" s="1"/>
  <c r="G6415" i="1"/>
  <c r="H6415" i="1" s="1"/>
  <c r="L6414" i="1"/>
  <c r="M6414" i="1" s="1"/>
  <c r="G6414" i="1"/>
  <c r="H6414" i="1" s="1"/>
  <c r="L6413" i="1"/>
  <c r="M6413" i="1" s="1"/>
  <c r="G6413" i="1"/>
  <c r="H6413" i="1" s="1"/>
  <c r="L6412" i="1"/>
  <c r="M6412" i="1" s="1"/>
  <c r="G6412" i="1"/>
  <c r="H6412" i="1" s="1"/>
  <c r="L6411" i="1"/>
  <c r="M6411" i="1" s="1"/>
  <c r="G6411" i="1"/>
  <c r="H6411" i="1" s="1"/>
  <c r="L6410" i="1"/>
  <c r="M6410" i="1" s="1"/>
  <c r="G6410" i="1"/>
  <c r="H6410" i="1" s="1"/>
  <c r="L6409" i="1"/>
  <c r="M6409" i="1" s="1"/>
  <c r="G6409" i="1"/>
  <c r="H6409" i="1" s="1"/>
  <c r="L6408" i="1"/>
  <c r="M6408" i="1" s="1"/>
  <c r="G6408" i="1"/>
  <c r="H6408" i="1" s="1"/>
  <c r="L6407" i="1"/>
  <c r="M6407" i="1" s="1"/>
  <c r="G6407" i="1"/>
  <c r="H6407" i="1" s="1"/>
  <c r="L6406" i="1"/>
  <c r="M6406" i="1" s="1"/>
  <c r="G6406" i="1"/>
  <c r="H6406" i="1" s="1"/>
  <c r="K6400" i="1"/>
  <c r="F6400" i="1"/>
  <c r="K6399" i="1"/>
  <c r="F6399" i="1"/>
  <c r="K6398" i="1"/>
  <c r="F6398" i="1"/>
  <c r="K6397" i="1"/>
  <c r="F6397" i="1"/>
  <c r="K6396" i="1"/>
  <c r="F6396" i="1"/>
  <c r="K6395" i="1"/>
  <c r="F6395" i="1"/>
  <c r="A6395" i="1"/>
  <c r="A6396" i="1" s="1"/>
  <c r="A6397" i="1" s="1"/>
  <c r="A6398" i="1" s="1"/>
  <c r="A6399" i="1" s="1"/>
  <c r="A6400" i="1" s="1"/>
  <c r="A6401" i="1" s="1"/>
  <c r="A6402" i="1" s="1"/>
  <c r="A6403" i="1" s="1"/>
  <c r="A6404" i="1" s="1"/>
  <c r="K6394" i="1"/>
  <c r="F6394" i="1"/>
  <c r="K6386" i="1"/>
  <c r="F6386" i="1"/>
  <c r="A6382" i="1"/>
  <c r="A6383" i="1" s="1"/>
  <c r="A6384" i="1" s="1"/>
  <c r="A6385" i="1" s="1"/>
  <c r="A6386" i="1" s="1"/>
  <c r="A6387" i="1" s="1"/>
  <c r="A6388" i="1" s="1"/>
  <c r="A6389" i="1" s="1"/>
  <c r="A6390" i="1" s="1"/>
  <c r="A6391" i="1" s="1"/>
  <c r="A6392" i="1" s="1"/>
  <c r="L6378" i="1"/>
  <c r="M6378" i="1" s="1"/>
  <c r="G6378" i="1"/>
  <c r="H6378" i="1" s="1"/>
  <c r="L6377" i="1"/>
  <c r="M6377" i="1" s="1"/>
  <c r="G6377" i="1"/>
  <c r="H6377" i="1" s="1"/>
  <c r="L6376" i="1"/>
  <c r="M6376" i="1" s="1"/>
  <c r="G6376" i="1"/>
  <c r="H6376" i="1" s="1"/>
  <c r="L6375" i="1"/>
  <c r="M6375" i="1" s="1"/>
  <c r="G6375" i="1"/>
  <c r="H6375" i="1" s="1"/>
  <c r="L6374" i="1"/>
  <c r="M6374" i="1" s="1"/>
  <c r="G6374" i="1"/>
  <c r="H6374" i="1" s="1"/>
  <c r="L6373" i="1"/>
  <c r="M6373" i="1" s="1"/>
  <c r="G6373" i="1"/>
  <c r="H6373" i="1" s="1"/>
  <c r="L6372" i="1"/>
  <c r="M6372" i="1" s="1"/>
  <c r="G6372" i="1"/>
  <c r="H6372" i="1" s="1"/>
  <c r="L6371" i="1"/>
  <c r="M6371" i="1" s="1"/>
  <c r="G6371" i="1"/>
  <c r="H6371" i="1" s="1"/>
  <c r="L6369" i="1"/>
  <c r="M6369" i="1" s="1"/>
  <c r="G6369" i="1"/>
  <c r="H6369" i="1" s="1"/>
  <c r="L6368" i="1"/>
  <c r="M6368" i="1" s="1"/>
  <c r="G6368" i="1"/>
  <c r="H6368" i="1" s="1"/>
  <c r="L6367" i="1"/>
  <c r="M6367" i="1" s="1"/>
  <c r="G6367" i="1"/>
  <c r="H6367" i="1" s="1"/>
  <c r="L6366" i="1"/>
  <c r="M6366" i="1" s="1"/>
  <c r="G6366" i="1"/>
  <c r="H6366" i="1" s="1"/>
  <c r="L6365" i="1"/>
  <c r="M6365" i="1" s="1"/>
  <c r="G6365" i="1"/>
  <c r="H6365" i="1" s="1"/>
  <c r="L6364" i="1"/>
  <c r="M6364" i="1" s="1"/>
  <c r="G6364" i="1"/>
  <c r="H6364" i="1" s="1"/>
  <c r="L6363" i="1"/>
  <c r="M6363" i="1" s="1"/>
  <c r="G6363" i="1"/>
  <c r="H6363" i="1" s="1"/>
  <c r="L6362" i="1"/>
  <c r="M6362" i="1" s="1"/>
  <c r="G6362" i="1"/>
  <c r="H6362" i="1" s="1"/>
  <c r="L6361" i="1"/>
  <c r="M6361" i="1" s="1"/>
  <c r="G6361" i="1"/>
  <c r="H6361" i="1" s="1"/>
  <c r="L6360" i="1"/>
  <c r="M6360" i="1" s="1"/>
  <c r="G6360" i="1"/>
  <c r="H6360" i="1" s="1"/>
  <c r="L6359" i="1"/>
  <c r="M6359" i="1" s="1"/>
  <c r="G6359" i="1"/>
  <c r="H6359" i="1" s="1"/>
  <c r="L6358" i="1"/>
  <c r="M6358" i="1" s="1"/>
  <c r="G6358" i="1"/>
  <c r="H6358" i="1" s="1"/>
  <c r="L6357" i="1"/>
  <c r="M6357" i="1" s="1"/>
  <c r="G6357" i="1"/>
  <c r="H6357" i="1" s="1"/>
  <c r="L6356" i="1"/>
  <c r="M6356" i="1" s="1"/>
  <c r="G6356" i="1"/>
  <c r="H6356" i="1" s="1"/>
  <c r="L6355" i="1"/>
  <c r="M6355" i="1" s="1"/>
  <c r="G6355" i="1"/>
  <c r="H6355" i="1" s="1"/>
  <c r="L6354" i="1"/>
  <c r="M6354" i="1" s="1"/>
  <c r="G6354" i="1"/>
  <c r="H6354" i="1" s="1"/>
  <c r="H5928" i="1"/>
  <c r="H5927" i="1"/>
  <c r="H5926" i="1"/>
  <c r="H5925" i="1"/>
  <c r="H5924" i="1"/>
  <c r="H5923" i="1"/>
  <c r="H5922" i="1"/>
  <c r="H5921" i="1"/>
  <c r="H5920" i="1"/>
  <c r="H5918" i="1"/>
  <c r="H5917" i="1"/>
  <c r="H5916" i="1"/>
  <c r="H5915" i="1"/>
  <c r="H5914" i="1"/>
  <c r="H5913" i="1"/>
  <c r="H5912" i="1"/>
  <c r="H5896" i="1"/>
  <c r="H5895" i="1"/>
  <c r="H5894" i="1"/>
  <c r="H5893" i="1"/>
  <c r="H5892" i="1"/>
  <c r="H5891" i="1"/>
  <c r="H5890" i="1"/>
  <c r="H5889" i="1"/>
  <c r="H5888" i="1"/>
  <c r="H5887" i="1"/>
  <c r="H5886" i="1"/>
  <c r="H5885" i="1"/>
  <c r="H5884" i="1"/>
  <c r="H5883" i="1"/>
  <c r="H5882" i="1"/>
  <c r="H5881" i="1"/>
  <c r="H5880" i="1"/>
  <c r="H5879" i="1"/>
  <c r="H5878" i="1"/>
  <c r="H5877" i="1"/>
  <c r="H5876" i="1"/>
  <c r="H5875" i="1"/>
  <c r="H5874" i="1"/>
  <c r="H5873" i="1"/>
  <c r="H5872" i="1"/>
  <c r="H5871" i="1"/>
  <c r="H5870" i="1"/>
  <c r="H5869" i="1"/>
  <c r="H5868" i="1"/>
  <c r="H5867" i="1"/>
  <c r="H5866" i="1"/>
  <c r="H5865" i="1"/>
  <c r="H5864" i="1"/>
  <c r="H5863" i="1"/>
  <c r="H5862" i="1"/>
  <c r="H5861" i="1"/>
  <c r="H5860" i="1"/>
  <c r="H5859" i="1"/>
  <c r="H5858" i="1"/>
  <c r="H5857" i="1"/>
  <c r="H5856" i="1"/>
  <c r="H5855" i="1"/>
  <c r="H5854" i="1"/>
  <c r="H5853" i="1"/>
  <c r="H5852" i="1"/>
  <c r="H5851" i="1"/>
  <c r="H5850" i="1"/>
  <c r="H5849" i="1"/>
  <c r="H5848" i="1"/>
  <c r="H5847" i="1"/>
  <c r="H5846" i="1"/>
  <c r="H5845" i="1"/>
  <c r="H5844" i="1"/>
  <c r="H5843" i="1"/>
  <c r="H5842" i="1"/>
  <c r="H5841" i="1"/>
  <c r="H5840" i="1"/>
  <c r="H5839" i="1"/>
  <c r="H5838" i="1"/>
  <c r="M5386" i="1"/>
  <c r="H5386" i="1"/>
  <c r="M5385" i="1"/>
  <c r="H5385" i="1"/>
  <c r="M5384" i="1"/>
  <c r="H5384" i="1"/>
  <c r="M5383" i="1"/>
  <c r="H5383" i="1"/>
  <c r="M5382" i="1"/>
  <c r="H5382" i="1"/>
  <c r="M5381" i="1"/>
  <c r="H5381" i="1"/>
  <c r="M5380" i="1"/>
  <c r="H5380" i="1"/>
  <c r="M5379" i="1"/>
  <c r="H5379" i="1"/>
  <c r="M5378" i="1"/>
  <c r="H5378" i="1"/>
  <c r="M5377" i="1"/>
  <c r="H5377" i="1"/>
  <c r="M5376" i="1"/>
  <c r="H5376" i="1"/>
  <c r="M5375" i="1"/>
  <c r="H5375" i="1"/>
  <c r="M5374" i="1"/>
  <c r="H5374" i="1"/>
  <c r="M5373" i="1"/>
  <c r="H5373" i="1"/>
  <c r="M5372" i="1"/>
  <c r="H5372" i="1"/>
  <c r="M5371" i="1"/>
  <c r="H5371" i="1"/>
  <c r="M5370" i="1"/>
  <c r="H5370" i="1"/>
  <c r="M5369" i="1"/>
  <c r="H5369" i="1"/>
  <c r="M5368" i="1"/>
  <c r="H5368" i="1"/>
  <c r="M5367" i="1"/>
  <c r="H5367" i="1"/>
  <c r="M5366" i="1"/>
  <c r="H5366" i="1"/>
  <c r="M5365" i="1"/>
  <c r="H5365" i="1"/>
  <c r="M5364" i="1"/>
  <c r="H5364" i="1"/>
  <c r="M5363" i="1"/>
  <c r="H5363" i="1"/>
  <c r="M5362" i="1"/>
  <c r="H5362" i="1"/>
  <c r="M5361" i="1"/>
  <c r="H5361" i="1"/>
  <c r="M5360" i="1"/>
  <c r="H5360" i="1"/>
  <c r="M5358" i="1"/>
  <c r="H5358" i="1"/>
  <c r="M5357" i="1"/>
  <c r="H5357" i="1"/>
  <c r="M5356" i="1"/>
  <c r="H5356" i="1"/>
  <c r="M5355" i="1"/>
  <c r="H5355" i="1"/>
  <c r="M5354" i="1"/>
  <c r="H5354" i="1"/>
  <c r="M5353" i="1"/>
  <c r="H5353" i="1"/>
  <c r="M5352" i="1"/>
  <c r="H5352" i="1"/>
  <c r="M5351" i="1"/>
  <c r="H5351" i="1"/>
  <c r="M5350" i="1"/>
  <c r="H5350" i="1"/>
  <c r="M5348" i="1"/>
  <c r="H5348" i="1"/>
  <c r="M5347" i="1"/>
  <c r="H5347" i="1"/>
  <c r="M5346" i="1"/>
  <c r="H5346" i="1"/>
  <c r="M5345" i="1"/>
  <c r="H5345" i="1"/>
  <c r="M5344" i="1"/>
  <c r="H5344" i="1"/>
  <c r="M5343" i="1"/>
  <c r="H5343" i="1"/>
  <c r="M5342" i="1"/>
  <c r="H5342" i="1"/>
  <c r="M5341" i="1"/>
  <c r="H5341" i="1"/>
  <c r="M5340" i="1"/>
  <c r="H5340" i="1"/>
  <c r="M5339" i="1"/>
  <c r="H5339" i="1"/>
  <c r="M5338" i="1"/>
  <c r="H5338" i="1"/>
  <c r="M5337" i="1"/>
  <c r="H5337" i="1"/>
  <c r="M5335" i="1"/>
  <c r="H5335" i="1"/>
  <c r="M5334" i="1"/>
  <c r="H5334" i="1"/>
  <c r="M5333" i="1"/>
  <c r="H5333" i="1"/>
  <c r="M5332" i="1"/>
  <c r="H5332" i="1"/>
  <c r="M5331" i="1"/>
  <c r="H5331" i="1"/>
  <c r="M5330" i="1"/>
  <c r="H5330" i="1"/>
  <c r="M5329" i="1"/>
  <c r="H5329" i="1"/>
  <c r="M5328" i="1"/>
  <c r="H5328" i="1"/>
  <c r="M5327" i="1"/>
  <c r="H5327" i="1"/>
  <c r="M5326" i="1"/>
  <c r="H5326" i="1"/>
  <c r="M5325" i="1"/>
  <c r="H5325" i="1"/>
  <c r="M5324" i="1"/>
  <c r="H5324" i="1"/>
  <c r="M5323" i="1"/>
  <c r="H5323" i="1"/>
  <c r="M5322" i="1"/>
  <c r="H5322" i="1"/>
  <c r="M5321" i="1"/>
  <c r="H5321" i="1"/>
  <c r="M5320" i="1"/>
  <c r="H5320" i="1"/>
  <c r="M5318" i="1"/>
  <c r="H5318" i="1"/>
  <c r="M5317" i="1"/>
  <c r="H5317" i="1"/>
  <c r="M5316" i="1"/>
  <c r="H5316" i="1"/>
  <c r="M5315" i="1"/>
  <c r="H5315" i="1"/>
  <c r="M5314" i="1"/>
  <c r="H5314" i="1"/>
  <c r="M5313" i="1"/>
  <c r="H5313" i="1"/>
  <c r="M5312" i="1"/>
  <c r="H5312" i="1"/>
  <c r="M5311" i="1"/>
  <c r="H5311" i="1"/>
  <c r="M5310" i="1"/>
  <c r="H5310" i="1"/>
  <c r="M5309" i="1"/>
  <c r="H5309" i="1"/>
  <c r="M5308" i="1"/>
  <c r="H5308" i="1"/>
  <c r="M5307" i="1"/>
  <c r="H5307" i="1"/>
  <c r="M5306" i="1"/>
  <c r="H5306" i="1"/>
  <c r="M5305" i="1"/>
  <c r="H5305" i="1"/>
  <c r="M5304" i="1"/>
  <c r="H5304" i="1"/>
  <c r="M5303" i="1"/>
  <c r="H5303" i="1"/>
  <c r="M5302" i="1"/>
  <c r="H5302" i="1"/>
  <c r="M5301" i="1"/>
  <c r="H5301" i="1"/>
  <c r="M5300" i="1"/>
  <c r="H5300" i="1"/>
  <c r="M5299" i="1"/>
  <c r="H5299" i="1"/>
  <c r="M5298" i="1"/>
  <c r="H5298" i="1"/>
  <c r="M5297" i="1"/>
  <c r="H5297" i="1"/>
  <c r="M5296" i="1"/>
  <c r="H5296" i="1"/>
  <c r="M5295" i="1"/>
  <c r="H5295" i="1"/>
  <c r="M5294" i="1"/>
  <c r="H5294" i="1"/>
  <c r="M5293" i="1"/>
  <c r="H5293" i="1"/>
  <c r="M5292" i="1"/>
  <c r="H5292" i="1"/>
  <c r="M5291" i="1"/>
  <c r="H5291" i="1"/>
  <c r="M5290" i="1"/>
  <c r="H5290" i="1"/>
  <c r="M5289" i="1"/>
  <c r="H5289" i="1"/>
  <c r="M5288" i="1"/>
  <c r="H5288" i="1"/>
  <c r="M5287" i="1"/>
  <c r="H5287" i="1"/>
  <c r="M5286" i="1"/>
  <c r="H5286" i="1"/>
  <c r="M5285" i="1"/>
  <c r="H5285" i="1"/>
  <c r="M5284" i="1"/>
  <c r="H5284" i="1"/>
  <c r="M5283" i="1"/>
  <c r="H5283" i="1"/>
  <c r="A5283" i="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M5282" i="1"/>
  <c r="H5282" i="1"/>
  <c r="M5280" i="1"/>
  <c r="M5279" i="1"/>
  <c r="M5278" i="1"/>
  <c r="M5277" i="1"/>
  <c r="M5276" i="1"/>
  <c r="M5275" i="1"/>
  <c r="M5274" i="1"/>
  <c r="M5273" i="1"/>
  <c r="M5272" i="1"/>
  <c r="M5271" i="1"/>
  <c r="M5270" i="1"/>
  <c r="M5269" i="1"/>
  <c r="M5268" i="1"/>
  <c r="M5267" i="1"/>
  <c r="M5266" i="1"/>
  <c r="M5265" i="1"/>
  <c r="M5264" i="1"/>
  <c r="M5263" i="1"/>
  <c r="M5262" i="1"/>
  <c r="M5261" i="1"/>
  <c r="M5260" i="1"/>
  <c r="M5259" i="1"/>
  <c r="M5258" i="1"/>
  <c r="M5257" i="1"/>
  <c r="M5256" i="1"/>
  <c r="M5255" i="1"/>
  <c r="M5254" i="1"/>
  <c r="M5253" i="1"/>
  <c r="H5251" i="1"/>
  <c r="H5250" i="1"/>
  <c r="H5249" i="1"/>
  <c r="H5248" i="1"/>
  <c r="H5247" i="1"/>
  <c r="H5246" i="1"/>
  <c r="H5245" i="1"/>
  <c r="H5244" i="1"/>
  <c r="H5243" i="1"/>
  <c r="H5242" i="1"/>
  <c r="H5241" i="1"/>
  <c r="H5240" i="1"/>
  <c r="H5239" i="1"/>
  <c r="H5238" i="1"/>
  <c r="H5237" i="1"/>
  <c r="H5236" i="1"/>
  <c r="H5235" i="1"/>
  <c r="H5234" i="1"/>
  <c r="H5233" i="1"/>
  <c r="H5232" i="1"/>
  <c r="H5231" i="1"/>
  <c r="H5230" i="1"/>
  <c r="H5229" i="1"/>
  <c r="H5228" i="1"/>
  <c r="H5227" i="1"/>
  <c r="H5226" i="1"/>
  <c r="H5225" i="1"/>
  <c r="H5224" i="1"/>
  <c r="H5223" i="1"/>
  <c r="H5222" i="1"/>
  <c r="H5221" i="1"/>
  <c r="H5220" i="1"/>
  <c r="H5219" i="1"/>
  <c r="H5218" i="1"/>
  <c r="H5217" i="1"/>
  <c r="H5216" i="1"/>
  <c r="H5215" i="1"/>
  <c r="A5149" i="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103" i="1"/>
  <c r="A5104" i="1" s="1"/>
  <c r="A5105" i="1" s="1"/>
  <c r="A5106" i="1" s="1"/>
  <c r="A5107" i="1" s="1"/>
  <c r="A5108" i="1" s="1"/>
  <c r="A5109" i="1" s="1"/>
  <c r="A5110" i="1" s="1"/>
  <c r="A5111" i="1" s="1"/>
  <c r="A5112" i="1" s="1"/>
  <c r="A5113" i="1" s="1"/>
  <c r="A5114" i="1" s="1"/>
  <c r="A5115" i="1" s="1"/>
  <c r="A5116" i="1" s="1"/>
  <c r="A5117" i="1" s="1"/>
  <c r="A4970" i="1"/>
  <c r="A4971" i="1" s="1"/>
  <c r="A4972" i="1" s="1"/>
  <c r="A4973" i="1" s="1"/>
  <c r="A4899" i="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878" i="1"/>
  <c r="A4879" i="1" s="1"/>
  <c r="A4880" i="1" s="1"/>
  <c r="A4881" i="1" s="1"/>
  <c r="A4882" i="1" s="1"/>
  <c r="A4883" i="1" s="1"/>
  <c r="A4884" i="1" s="1"/>
  <c r="A4885" i="1" s="1"/>
  <c r="A4886" i="1" s="1"/>
  <c r="A4887" i="1" s="1"/>
  <c r="A4888" i="1" s="1"/>
  <c r="A4852" i="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M4849" i="1"/>
  <c r="L4849" i="1"/>
  <c r="H4849" i="1"/>
  <c r="H4848" i="1"/>
  <c r="M4847" i="1"/>
  <c r="L4847" i="1"/>
  <c r="H4847" i="1"/>
  <c r="M4846" i="1"/>
  <c r="L4846" i="1"/>
  <c r="H4846" i="1"/>
  <c r="M4845" i="1"/>
  <c r="L4845" i="1"/>
  <c r="H4845" i="1"/>
  <c r="M4844" i="1"/>
  <c r="L4844" i="1"/>
  <c r="H4844" i="1"/>
  <c r="M4843" i="1"/>
  <c r="L4843" i="1"/>
  <c r="H4843" i="1"/>
  <c r="M4842" i="1"/>
  <c r="L4842" i="1"/>
  <c r="H4842" i="1"/>
  <c r="M4841" i="1"/>
  <c r="L4841" i="1"/>
  <c r="H4841" i="1"/>
  <c r="M4840" i="1"/>
  <c r="L4840" i="1"/>
  <c r="H4840" i="1"/>
  <c r="M4839" i="1"/>
  <c r="L4839" i="1"/>
  <c r="H4839" i="1"/>
  <c r="M4838" i="1"/>
  <c r="L4838" i="1"/>
  <c r="H4838" i="1"/>
  <c r="M4837" i="1"/>
  <c r="L4837" i="1"/>
  <c r="H4837" i="1"/>
  <c r="M4836" i="1"/>
  <c r="L4836" i="1"/>
  <c r="H4836" i="1"/>
  <c r="M4835" i="1"/>
  <c r="L4835" i="1"/>
  <c r="H4835" i="1"/>
  <c r="M4834" i="1"/>
  <c r="L4834" i="1"/>
  <c r="H4834" i="1"/>
  <c r="M4833" i="1"/>
  <c r="L4833" i="1"/>
  <c r="H4833" i="1"/>
  <c r="M4832" i="1"/>
  <c r="L4832" i="1"/>
  <c r="H4832" i="1"/>
  <c r="M4831" i="1"/>
  <c r="L4831" i="1"/>
  <c r="H4831" i="1"/>
  <c r="M4830" i="1"/>
  <c r="L4830" i="1"/>
  <c r="H4830" i="1"/>
  <c r="H4829" i="1"/>
  <c r="M4828" i="1"/>
  <c r="L4828" i="1"/>
  <c r="H4828" i="1"/>
  <c r="M4827" i="1"/>
  <c r="L4827" i="1"/>
  <c r="H4827" i="1"/>
  <c r="M4826" i="1"/>
  <c r="L4826" i="1"/>
  <c r="H4826" i="1"/>
  <c r="M4825" i="1"/>
  <c r="L4825" i="1"/>
  <c r="H4825" i="1"/>
  <c r="M4824" i="1"/>
  <c r="L4824" i="1"/>
  <c r="H4824" i="1"/>
  <c r="M4823" i="1"/>
  <c r="L4823" i="1"/>
  <c r="H4823" i="1"/>
  <c r="M4822" i="1"/>
  <c r="L4822" i="1"/>
  <c r="H4822" i="1"/>
  <c r="M4821" i="1"/>
  <c r="L4821" i="1"/>
  <c r="H4821" i="1"/>
  <c r="H4820" i="1"/>
  <c r="M4819" i="1"/>
  <c r="L4819" i="1"/>
  <c r="H4819" i="1"/>
  <c r="M4818" i="1"/>
  <c r="L4818" i="1"/>
  <c r="H4818" i="1"/>
  <c r="M4817" i="1"/>
  <c r="L4817" i="1"/>
  <c r="H4817" i="1"/>
  <c r="M4816" i="1"/>
  <c r="L4816" i="1"/>
  <c r="H4816" i="1"/>
  <c r="M4815" i="1"/>
  <c r="L4815" i="1"/>
  <c r="H4815" i="1"/>
  <c r="M4814" i="1"/>
  <c r="L4814" i="1"/>
  <c r="H4814" i="1"/>
  <c r="M4813" i="1"/>
  <c r="L4813" i="1"/>
  <c r="H4813" i="1"/>
  <c r="M4812" i="1"/>
  <c r="L4812" i="1"/>
  <c r="H4812" i="1"/>
  <c r="M4811" i="1"/>
  <c r="L4811" i="1"/>
  <c r="H4811" i="1"/>
  <c r="M4810" i="1"/>
  <c r="L4810" i="1"/>
  <c r="H4810" i="1"/>
  <c r="M4809" i="1"/>
  <c r="L4809" i="1"/>
  <c r="H4809" i="1"/>
  <c r="M4808" i="1"/>
  <c r="L4808" i="1"/>
  <c r="H4808" i="1"/>
  <c r="M4807" i="1"/>
  <c r="L4807" i="1"/>
  <c r="H4807" i="1"/>
  <c r="M4806" i="1"/>
  <c r="L4806" i="1"/>
  <c r="H4806" i="1"/>
  <c r="M4805" i="1"/>
  <c r="L4805" i="1"/>
  <c r="H4805" i="1"/>
  <c r="M4804" i="1"/>
  <c r="L4804" i="1"/>
  <c r="H4804" i="1"/>
  <c r="M4803" i="1"/>
  <c r="L4803" i="1"/>
  <c r="H4803" i="1"/>
  <c r="M4802" i="1"/>
  <c r="L4802" i="1"/>
  <c r="H4802" i="1"/>
  <c r="H4801" i="1"/>
  <c r="M4800" i="1"/>
  <c r="L4800" i="1"/>
  <c r="H4800" i="1"/>
  <c r="M4799" i="1"/>
  <c r="L4799" i="1"/>
  <c r="H4799" i="1"/>
  <c r="M4798" i="1"/>
  <c r="L4798" i="1"/>
  <c r="H4798" i="1"/>
  <c r="M4797" i="1"/>
  <c r="L4797" i="1"/>
  <c r="H4797" i="1"/>
  <c r="M4796" i="1"/>
  <c r="L4796" i="1"/>
  <c r="H4796" i="1"/>
  <c r="H4795" i="1"/>
  <c r="M4794" i="1"/>
  <c r="L4794" i="1"/>
  <c r="H4794" i="1"/>
  <c r="M4793" i="1"/>
  <c r="L4793" i="1"/>
  <c r="H4793" i="1"/>
  <c r="M4792" i="1"/>
  <c r="L4792" i="1"/>
  <c r="H4792" i="1"/>
  <c r="M4791" i="1"/>
  <c r="L4791" i="1"/>
  <c r="H4791" i="1"/>
  <c r="M4790" i="1"/>
  <c r="L4790" i="1"/>
  <c r="H4790" i="1"/>
  <c r="M4789" i="1"/>
  <c r="L4789" i="1"/>
  <c r="H4789" i="1"/>
  <c r="H4788" i="1"/>
  <c r="M4787" i="1"/>
  <c r="L4787" i="1"/>
  <c r="H4787" i="1"/>
  <c r="M4786" i="1"/>
  <c r="L4786" i="1"/>
  <c r="H4786" i="1"/>
  <c r="M4785" i="1"/>
  <c r="L4785" i="1"/>
  <c r="H4785" i="1"/>
  <c r="M4784" i="1"/>
  <c r="L4784" i="1"/>
  <c r="H4784" i="1"/>
  <c r="M4783" i="1"/>
  <c r="L4783" i="1"/>
  <c r="H4783" i="1"/>
  <c r="M4782" i="1"/>
  <c r="L4782" i="1"/>
  <c r="H4782" i="1"/>
  <c r="M4781" i="1"/>
  <c r="L4781" i="1"/>
  <c r="H4781" i="1"/>
  <c r="M4780" i="1"/>
  <c r="L4780" i="1"/>
  <c r="H4780" i="1"/>
  <c r="M4779" i="1"/>
  <c r="L4779" i="1"/>
  <c r="H4779" i="1"/>
  <c r="M4778" i="1"/>
  <c r="L4778" i="1"/>
  <c r="H4778" i="1"/>
  <c r="M4777" i="1"/>
  <c r="L4777" i="1"/>
  <c r="H4777" i="1"/>
  <c r="M4776" i="1"/>
  <c r="L4776" i="1"/>
  <c r="H4776" i="1"/>
  <c r="H4775" i="1"/>
  <c r="M4774" i="1"/>
  <c r="L4774" i="1"/>
  <c r="H4774" i="1"/>
  <c r="M4773" i="1"/>
  <c r="L4773" i="1"/>
  <c r="H4773" i="1"/>
  <c r="H4772" i="1"/>
  <c r="M4771" i="1"/>
  <c r="L4771" i="1"/>
  <c r="H4771" i="1"/>
  <c r="M4770" i="1"/>
  <c r="L4770" i="1"/>
  <c r="H4770" i="1"/>
  <c r="M4769" i="1"/>
  <c r="L4769" i="1"/>
  <c r="H4769" i="1"/>
  <c r="M4768" i="1"/>
  <c r="L4768" i="1"/>
  <c r="H4768" i="1"/>
  <c r="H4767" i="1"/>
  <c r="M4766" i="1"/>
  <c r="L4766" i="1"/>
  <c r="H4766" i="1"/>
  <c r="M4765" i="1"/>
  <c r="L4765" i="1"/>
  <c r="H4765" i="1"/>
  <c r="M4764" i="1"/>
  <c r="L4764" i="1"/>
  <c r="H4764" i="1"/>
  <c r="H4763" i="1"/>
  <c r="M6150" i="1"/>
  <c r="L6150" i="1"/>
  <c r="M4724" i="1"/>
  <c r="L4724" i="1"/>
  <c r="M4723" i="1"/>
  <c r="L4723" i="1"/>
  <c r="M4722" i="1"/>
  <c r="L4722" i="1"/>
  <c r="M4721" i="1"/>
  <c r="L4721" i="1"/>
  <c r="M4720" i="1"/>
  <c r="L4720" i="1"/>
  <c r="M4719" i="1"/>
  <c r="L4719" i="1"/>
  <c r="M4718" i="1"/>
  <c r="L4718" i="1"/>
  <c r="M4717" i="1"/>
  <c r="L4717" i="1"/>
  <c r="M4716" i="1"/>
  <c r="L4716" i="1"/>
  <c r="M4715" i="1"/>
  <c r="L4715" i="1"/>
  <c r="M4714" i="1"/>
  <c r="L4714" i="1"/>
  <c r="M4713" i="1"/>
  <c r="L4713" i="1"/>
  <c r="M4712" i="1"/>
  <c r="L4712" i="1"/>
  <c r="M4711" i="1"/>
  <c r="L4711" i="1"/>
  <c r="M4710" i="1"/>
  <c r="L4710" i="1"/>
  <c r="M4709" i="1"/>
  <c r="L4709" i="1"/>
  <c r="M4708" i="1"/>
  <c r="L4708" i="1"/>
  <c r="M4707" i="1"/>
  <c r="L4707" i="1"/>
  <c r="M4706" i="1"/>
  <c r="L4706" i="1"/>
  <c r="M4705" i="1"/>
  <c r="L4705" i="1"/>
  <c r="M4704" i="1"/>
  <c r="L4704" i="1"/>
  <c r="M4703" i="1"/>
  <c r="L4703" i="1"/>
  <c r="M4702" i="1"/>
  <c r="L4702" i="1"/>
  <c r="M4701" i="1"/>
  <c r="L4701" i="1"/>
  <c r="M4700" i="1"/>
  <c r="L4700" i="1"/>
  <c r="M4699" i="1"/>
  <c r="L4699" i="1"/>
  <c r="M4698" i="1"/>
  <c r="L4698" i="1"/>
  <c r="M4697" i="1"/>
  <c r="L4697" i="1"/>
  <c r="M4696" i="1"/>
  <c r="L4696" i="1"/>
  <c r="M4695" i="1"/>
  <c r="L4695" i="1"/>
  <c r="M4694" i="1"/>
  <c r="L4694" i="1"/>
  <c r="M4693" i="1"/>
  <c r="L4693" i="1"/>
  <c r="M4692" i="1"/>
  <c r="L4692" i="1"/>
  <c r="M4691" i="1"/>
  <c r="L4691" i="1"/>
  <c r="M4690" i="1"/>
  <c r="L4690" i="1"/>
  <c r="M4689" i="1"/>
  <c r="L4689" i="1"/>
  <c r="M4688" i="1"/>
  <c r="L4688" i="1"/>
  <c r="M4687" i="1"/>
  <c r="L4687" i="1"/>
  <c r="M4686" i="1"/>
  <c r="L4686" i="1"/>
  <c r="M4685" i="1"/>
  <c r="L4685" i="1"/>
  <c r="M4684" i="1"/>
  <c r="L4684" i="1"/>
  <c r="M4683" i="1"/>
  <c r="L4683" i="1"/>
  <c r="M4682" i="1"/>
  <c r="L4682" i="1"/>
  <c r="M4681" i="1"/>
  <c r="L4681" i="1"/>
  <c r="M4680" i="1"/>
  <c r="L4680" i="1"/>
  <c r="M4679" i="1"/>
  <c r="L4679" i="1"/>
  <c r="M4678" i="1"/>
  <c r="L4678" i="1"/>
  <c r="M4677" i="1"/>
  <c r="L4677" i="1"/>
  <c r="M4676" i="1"/>
  <c r="L4676" i="1"/>
  <c r="M4675" i="1"/>
  <c r="L4675" i="1"/>
  <c r="M4674" i="1"/>
  <c r="L4674" i="1"/>
  <c r="M4673" i="1"/>
  <c r="L4673" i="1"/>
  <c r="M4672" i="1"/>
  <c r="L4672" i="1"/>
  <c r="M4671" i="1"/>
  <c r="L4671" i="1"/>
  <c r="M4670" i="1"/>
  <c r="L4670" i="1"/>
  <c r="M4669" i="1"/>
  <c r="L4669" i="1"/>
  <c r="M4668" i="1"/>
  <c r="L4668" i="1"/>
  <c r="M4667" i="1"/>
  <c r="L4667" i="1"/>
  <c r="M4666" i="1"/>
  <c r="L4666" i="1"/>
  <c r="M4665" i="1"/>
  <c r="L4665" i="1"/>
  <c r="M4664" i="1"/>
  <c r="L4664" i="1"/>
  <c r="M4663" i="1"/>
  <c r="L4663" i="1"/>
  <c r="M4662" i="1"/>
  <c r="L4662" i="1"/>
  <c r="M4661" i="1"/>
  <c r="L4661" i="1"/>
  <c r="M4660" i="1"/>
  <c r="L4660" i="1"/>
  <c r="M4659" i="1"/>
  <c r="L4659" i="1"/>
  <c r="M4658" i="1"/>
  <c r="L4658" i="1"/>
  <c r="M4657" i="1"/>
  <c r="L4657" i="1"/>
  <c r="M4656" i="1"/>
  <c r="L4656" i="1"/>
  <c r="M4655" i="1"/>
  <c r="L4655" i="1"/>
  <c r="M4654" i="1"/>
  <c r="L4654" i="1"/>
  <c r="M4653" i="1"/>
  <c r="L4653" i="1"/>
  <c r="M4652" i="1"/>
  <c r="L4652" i="1"/>
  <c r="M4651" i="1"/>
  <c r="L4651" i="1"/>
  <c r="M4650" i="1"/>
  <c r="L4650" i="1"/>
  <c r="M4649" i="1"/>
  <c r="L4649" i="1"/>
  <c r="M4648" i="1"/>
  <c r="L4648" i="1"/>
  <c r="M4647" i="1"/>
  <c r="L4647" i="1"/>
  <c r="M4646" i="1"/>
  <c r="L4646" i="1"/>
  <c r="M4645" i="1"/>
  <c r="L4645" i="1"/>
  <c r="M4644" i="1"/>
  <c r="L4644" i="1"/>
  <c r="M4643" i="1"/>
  <c r="L4643" i="1"/>
  <c r="M4642" i="1"/>
  <c r="L4642" i="1"/>
  <c r="M4641" i="1"/>
  <c r="L4641" i="1"/>
  <c r="M4640" i="1"/>
  <c r="L4640" i="1"/>
  <c r="M4639" i="1"/>
  <c r="L4639" i="1"/>
  <c r="M4638" i="1"/>
  <c r="L4638" i="1"/>
  <c r="M4637" i="1"/>
  <c r="L4637" i="1"/>
  <c r="M4636" i="1"/>
  <c r="L4636" i="1"/>
  <c r="M4635" i="1"/>
  <c r="L4635" i="1"/>
  <c r="M4634" i="1"/>
  <c r="L4634" i="1"/>
  <c r="M4633" i="1"/>
  <c r="L4633" i="1"/>
  <c r="M4632" i="1"/>
  <c r="L4632" i="1"/>
  <c r="M4630" i="1"/>
  <c r="H4630" i="1"/>
  <c r="M4629" i="1"/>
  <c r="H4629" i="1"/>
  <c r="M4628" i="1"/>
  <c r="H4628" i="1"/>
  <c r="M4626" i="1"/>
  <c r="H4626" i="1"/>
  <c r="M4625" i="1"/>
  <c r="H4625" i="1"/>
  <c r="M4623" i="1"/>
  <c r="H4623" i="1"/>
  <c r="M4622" i="1"/>
  <c r="H4622" i="1"/>
  <c r="M4621" i="1"/>
  <c r="H4621" i="1"/>
  <c r="A4621" i="1"/>
  <c r="A4622" i="1" s="1"/>
  <c r="A4623" i="1" s="1"/>
  <c r="M4620" i="1"/>
  <c r="H4620" i="1"/>
  <c r="A4616" i="1"/>
  <c r="A4617" i="1" s="1"/>
  <c r="A4618" i="1" s="1"/>
  <c r="M4613" i="1"/>
  <c r="H4613" i="1"/>
  <c r="M4611" i="1"/>
  <c r="H4611" i="1"/>
  <c r="M4610" i="1"/>
  <c r="H4610" i="1"/>
  <c r="A4610" i="1"/>
  <c r="A4611" i="1" s="1"/>
  <c r="M4609" i="1"/>
  <c r="H4609" i="1"/>
  <c r="M4607" i="1"/>
  <c r="H4607" i="1"/>
  <c r="M4606" i="1"/>
  <c r="H4606" i="1"/>
  <c r="M4605" i="1"/>
  <c r="H4605" i="1"/>
  <c r="A4605" i="1"/>
  <c r="A4606" i="1" s="1"/>
  <c r="A4607" i="1" s="1"/>
  <c r="M4604" i="1"/>
  <c r="H4604" i="1"/>
  <c r="M4602" i="1"/>
  <c r="H4602" i="1"/>
  <c r="A4602" i="1"/>
  <c r="M4601" i="1"/>
  <c r="H4601" i="1"/>
  <c r="M4599" i="1"/>
  <c r="H4599" i="1"/>
  <c r="M4598" i="1"/>
  <c r="H4598" i="1"/>
  <c r="A4598" i="1"/>
  <c r="A4599" i="1" s="1"/>
  <c r="M4596" i="1"/>
  <c r="H4596" i="1"/>
  <c r="M4595" i="1"/>
  <c r="H4595" i="1"/>
  <c r="A4595" i="1"/>
  <c r="A4596" i="1" s="1"/>
  <c r="M4594" i="1"/>
  <c r="H4594" i="1"/>
  <c r="M4592" i="1"/>
  <c r="H4592" i="1"/>
  <c r="M4591" i="1"/>
  <c r="H4591" i="1"/>
  <c r="M4590" i="1"/>
  <c r="H4590" i="1"/>
  <c r="A4590" i="1"/>
  <c r="A4591" i="1" s="1"/>
  <c r="A4592" i="1" s="1"/>
  <c r="M4589" i="1"/>
  <c r="H4589" i="1"/>
  <c r="M4587" i="1"/>
  <c r="H4587" i="1"/>
  <c r="M4586" i="1"/>
  <c r="H4586" i="1"/>
  <c r="A4586" i="1"/>
  <c r="A4587" i="1" s="1"/>
  <c r="M4585" i="1"/>
  <c r="H4585" i="1"/>
  <c r="M4583" i="1"/>
  <c r="H4583" i="1"/>
  <c r="A4583" i="1"/>
  <c r="M4582" i="1"/>
  <c r="H4582" i="1"/>
  <c r="M4580" i="1"/>
  <c r="H4580" i="1"/>
  <c r="M4579" i="1"/>
  <c r="H4579" i="1"/>
  <c r="M4578" i="1"/>
  <c r="H4578" i="1"/>
  <c r="A4578" i="1"/>
  <c r="A4579" i="1" s="1"/>
  <c r="A4580" i="1" s="1"/>
  <c r="M4577" i="1"/>
  <c r="H4577" i="1"/>
  <c r="M4575" i="1"/>
  <c r="H4575" i="1"/>
  <c r="M4574" i="1"/>
  <c r="H4574" i="1"/>
  <c r="M4573" i="1"/>
  <c r="H4573" i="1"/>
  <c r="A4573" i="1"/>
  <c r="A4574" i="1" s="1"/>
  <c r="A4575" i="1" s="1"/>
  <c r="M4572" i="1"/>
  <c r="H4572" i="1"/>
  <c r="M4570" i="1"/>
  <c r="H4570" i="1"/>
  <c r="M4569" i="1"/>
  <c r="H4569" i="1"/>
  <c r="M4568" i="1"/>
  <c r="H4568" i="1"/>
  <c r="A4568" i="1"/>
  <c r="A4569" i="1" s="1"/>
  <c r="A4570" i="1" s="1"/>
  <c r="M4567" i="1"/>
  <c r="H4567" i="1"/>
  <c r="M4565" i="1"/>
  <c r="H4565" i="1"/>
  <c r="M4564" i="1"/>
  <c r="H4564" i="1"/>
  <c r="M4563" i="1"/>
  <c r="H4563" i="1"/>
  <c r="A4563" i="1"/>
  <c r="A4564" i="1" s="1"/>
  <c r="A4565" i="1" s="1"/>
  <c r="M4562" i="1"/>
  <c r="H4562" i="1"/>
  <c r="M4560" i="1"/>
  <c r="H4560" i="1"/>
  <c r="M4559" i="1"/>
  <c r="H4559" i="1"/>
  <c r="M4558" i="1"/>
  <c r="H4558" i="1"/>
  <c r="M4557" i="1"/>
  <c r="H4557" i="1"/>
  <c r="A4557" i="1"/>
  <c r="A4558" i="1" s="1"/>
  <c r="A4559" i="1" s="1"/>
  <c r="A4560" i="1" s="1"/>
  <c r="M4556" i="1"/>
  <c r="H4556" i="1"/>
  <c r="M4554" i="1"/>
  <c r="H4554" i="1"/>
  <c r="M4553" i="1"/>
  <c r="H4553" i="1"/>
  <c r="M4552" i="1"/>
  <c r="H4552" i="1"/>
  <c r="M4551" i="1"/>
  <c r="H4551" i="1"/>
  <c r="A4551" i="1"/>
  <c r="A4552" i="1" s="1"/>
  <c r="A4553" i="1" s="1"/>
  <c r="A4554" i="1" s="1"/>
  <c r="M4550" i="1"/>
  <c r="H4550" i="1"/>
  <c r="M4548" i="1"/>
  <c r="H4548" i="1"/>
  <c r="M4547" i="1"/>
  <c r="H4547" i="1"/>
  <c r="M4546" i="1"/>
  <c r="H4546" i="1"/>
  <c r="A4546" i="1"/>
  <c r="A4547" i="1" s="1"/>
  <c r="A4548" i="1" s="1"/>
  <c r="M4545" i="1"/>
  <c r="H4545" i="1"/>
  <c r="M4543" i="1"/>
  <c r="H4543" i="1"/>
  <c r="M4542" i="1"/>
  <c r="H4542" i="1"/>
  <c r="M4541" i="1"/>
  <c r="H4541" i="1"/>
  <c r="A4541" i="1"/>
  <c r="A4542" i="1" s="1"/>
  <c r="A4543" i="1" s="1"/>
  <c r="M4540" i="1"/>
  <c r="H4540" i="1"/>
  <c r="M4538" i="1"/>
  <c r="H4538" i="1"/>
  <c r="A4538" i="1"/>
  <c r="M4537" i="1"/>
  <c r="H4537" i="1"/>
  <c r="M4535" i="1"/>
  <c r="H4535" i="1"/>
  <c r="M4534" i="1"/>
  <c r="H4534" i="1"/>
  <c r="A4534" i="1"/>
  <c r="A4535" i="1" s="1"/>
  <c r="M4533" i="1"/>
  <c r="H4533" i="1"/>
  <c r="M4531" i="1"/>
  <c r="H4531" i="1"/>
  <c r="M4530" i="1"/>
  <c r="H4530" i="1"/>
  <c r="A4530" i="1"/>
  <c r="A4531" i="1" s="1"/>
  <c r="M4529" i="1"/>
  <c r="H4529" i="1"/>
  <c r="M4527" i="1"/>
  <c r="H4527" i="1"/>
  <c r="M4526" i="1"/>
  <c r="H4526" i="1"/>
  <c r="M4525" i="1"/>
  <c r="H4525" i="1"/>
  <c r="M4524" i="1"/>
  <c r="H4524" i="1"/>
  <c r="M4523" i="1"/>
  <c r="H4523" i="1"/>
  <c r="M4522" i="1"/>
  <c r="H4522" i="1"/>
  <c r="A4522" i="1"/>
  <c r="A4523" i="1" s="1"/>
  <c r="A4524" i="1" s="1"/>
  <c r="A4525" i="1" s="1"/>
  <c r="A4526" i="1" s="1"/>
  <c r="A4527" i="1" s="1"/>
  <c r="M4521" i="1"/>
  <c r="H4521" i="1"/>
  <c r="M4519" i="1"/>
  <c r="H4519" i="1"/>
  <c r="M4518" i="1"/>
  <c r="H4518" i="1"/>
  <c r="M4517" i="1"/>
  <c r="H4517" i="1"/>
  <c r="M4516" i="1"/>
  <c r="H4516" i="1"/>
  <c r="M4515" i="1"/>
  <c r="H4515" i="1"/>
  <c r="A4515" i="1"/>
  <c r="A4516" i="1" s="1"/>
  <c r="A4517" i="1" s="1"/>
  <c r="A4518" i="1" s="1"/>
  <c r="A4519" i="1" s="1"/>
  <c r="M4514" i="1"/>
  <c r="H4514" i="1"/>
  <c r="M4512" i="1"/>
  <c r="H4512" i="1"/>
  <c r="M4511" i="1"/>
  <c r="H4511" i="1"/>
  <c r="A4511" i="1"/>
  <c r="A4512" i="1" s="1"/>
  <c r="M4510" i="1"/>
  <c r="H4510" i="1"/>
  <c r="M4508" i="1"/>
  <c r="H4508" i="1"/>
  <c r="M4507" i="1"/>
  <c r="H4507" i="1"/>
  <c r="M4506" i="1"/>
  <c r="H4506" i="1"/>
  <c r="M4505" i="1"/>
  <c r="H4505" i="1"/>
  <c r="A4505" i="1"/>
  <c r="M4504" i="1"/>
  <c r="H4504" i="1"/>
  <c r="M4502" i="1"/>
  <c r="H4502" i="1"/>
  <c r="A4502" i="1"/>
  <c r="M4501" i="1"/>
  <c r="H4501" i="1"/>
  <c r="A4475" i="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322" i="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152" i="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G4149" i="1"/>
  <c r="G4148" i="1"/>
  <c r="G4147" i="1"/>
  <c r="G4146" i="1"/>
  <c r="G4145" i="1"/>
  <c r="G4144" i="1"/>
  <c r="G4143" i="1"/>
  <c r="G4142" i="1"/>
  <c r="G4141" i="1"/>
  <c r="G4140" i="1"/>
  <c r="G4139" i="1"/>
  <c r="G4138" i="1"/>
  <c r="G4137" i="1"/>
  <c r="G4136" i="1"/>
  <c r="G4135" i="1"/>
  <c r="G4134" i="1"/>
  <c r="G4133" i="1"/>
  <c r="G4132" i="1"/>
  <c r="G4131" i="1"/>
  <c r="G4130" i="1"/>
  <c r="G4129" i="1"/>
  <c r="G4128" i="1"/>
  <c r="G4127" i="1"/>
  <c r="G4126" i="1"/>
  <c r="G4125" i="1"/>
  <c r="G4124" i="1"/>
  <c r="G4123" i="1"/>
  <c r="G4122" i="1"/>
  <c r="G4121" i="1"/>
  <c r="G4120" i="1"/>
  <c r="G4119" i="1"/>
  <c r="G4118" i="1"/>
  <c r="G4117" i="1"/>
  <c r="G4116" i="1"/>
  <c r="G4115" i="1"/>
  <c r="G4114" i="1"/>
  <c r="G4113" i="1"/>
  <c r="G4112" i="1"/>
  <c r="G4111" i="1"/>
  <c r="G4110" i="1"/>
  <c r="G4109" i="1"/>
  <c r="G4108" i="1"/>
  <c r="G4107" i="1"/>
  <c r="G4106" i="1"/>
  <c r="G4105" i="1"/>
  <c r="G4104" i="1"/>
  <c r="G4103" i="1"/>
  <c r="G4102" i="1"/>
  <c r="G4101" i="1"/>
  <c r="G4100" i="1"/>
  <c r="G4099" i="1"/>
  <c r="G4098" i="1"/>
  <c r="G4097" i="1"/>
  <c r="G4096" i="1"/>
  <c r="G4095" i="1"/>
  <c r="G4094" i="1"/>
  <c r="G4093" i="1"/>
  <c r="G4092" i="1"/>
  <c r="G4091" i="1"/>
  <c r="G4090" i="1"/>
  <c r="G4089" i="1"/>
  <c r="G4088" i="1"/>
  <c r="G4087" i="1"/>
  <c r="G4086" i="1"/>
  <c r="G4085" i="1"/>
  <c r="G4084" i="1"/>
  <c r="G4083" i="1"/>
  <c r="G4082" i="1"/>
  <c r="G4081" i="1"/>
  <c r="G4080" i="1"/>
  <c r="G4079" i="1"/>
  <c r="G4078" i="1"/>
  <c r="G4077" i="1"/>
  <c r="G4076" i="1"/>
  <c r="G4075" i="1"/>
  <c r="G4074" i="1"/>
  <c r="G4073" i="1"/>
  <c r="G4072" i="1"/>
  <c r="G4071" i="1"/>
  <c r="G4070" i="1"/>
  <c r="G4069" i="1"/>
  <c r="G4068" i="1"/>
  <c r="G4067" i="1"/>
  <c r="G4066" i="1"/>
  <c r="G4065" i="1"/>
  <c r="G4064" i="1"/>
  <c r="G4063" i="1"/>
  <c r="G4062" i="1"/>
  <c r="G4061" i="1"/>
  <c r="G4060" i="1"/>
  <c r="G4059" i="1"/>
  <c r="G4058" i="1"/>
  <c r="G4057" i="1"/>
  <c r="G4056" i="1"/>
  <c r="G4055" i="1"/>
  <c r="G4054" i="1"/>
  <c r="G4053" i="1"/>
  <c r="G4052" i="1"/>
  <c r="G4051" i="1"/>
  <c r="G4050" i="1"/>
  <c r="G4049" i="1"/>
  <c r="G4048" i="1"/>
  <c r="G4047" i="1"/>
  <c r="G4046" i="1"/>
  <c r="G4045" i="1"/>
  <c r="G4044" i="1"/>
  <c r="G4043" i="1"/>
  <c r="G4042" i="1"/>
  <c r="G4041" i="1"/>
  <c r="G4040" i="1"/>
  <c r="G4039" i="1"/>
  <c r="G4038" i="1"/>
  <c r="G4037" i="1"/>
  <c r="G4036" i="1"/>
  <c r="G4035" i="1"/>
  <c r="G4034" i="1"/>
  <c r="G4033" i="1"/>
  <c r="G4032" i="1"/>
  <c r="G4031" i="1"/>
  <c r="G4030" i="1"/>
  <c r="G4029" i="1"/>
  <c r="G4028" i="1"/>
  <c r="G4027" i="1"/>
  <c r="G4026" i="1"/>
  <c r="G4025" i="1"/>
  <c r="G4024" i="1"/>
  <c r="G4023" i="1"/>
  <c r="G4022" i="1"/>
  <c r="G4021" i="1"/>
  <c r="G4020" i="1"/>
  <c r="G4019" i="1"/>
  <c r="G4018" i="1"/>
  <c r="G4017" i="1"/>
  <c r="G4016" i="1"/>
  <c r="G4015" i="1"/>
  <c r="G4014" i="1"/>
  <c r="G4013" i="1"/>
  <c r="G4012" i="1"/>
  <c r="G4011" i="1"/>
  <c r="G4010" i="1"/>
  <c r="G4009" i="1"/>
  <c r="A4009" i="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G4008" i="1"/>
  <c r="H3826" i="1"/>
  <c r="H3825" i="1"/>
  <c r="H3824" i="1"/>
  <c r="H3823" i="1"/>
  <c r="H3822" i="1"/>
  <c r="H3821" i="1"/>
  <c r="H3820" i="1"/>
  <c r="H3819" i="1"/>
  <c r="H3818" i="1"/>
  <c r="H3817" i="1"/>
  <c r="H3816" i="1"/>
  <c r="H3815" i="1"/>
  <c r="H3814" i="1"/>
  <c r="H3813" i="1"/>
  <c r="H3812" i="1"/>
  <c r="H3811" i="1"/>
  <c r="H3810" i="1"/>
  <c r="H3809" i="1"/>
  <c r="H3808" i="1"/>
  <c r="H3807" i="1"/>
  <c r="H3806" i="1"/>
  <c r="H3805" i="1"/>
  <c r="H3804" i="1"/>
  <c r="H3803" i="1"/>
  <c r="H3802" i="1"/>
  <c r="H3801" i="1"/>
  <c r="H3800" i="1"/>
  <c r="H3799" i="1"/>
  <c r="H3798" i="1"/>
  <c r="H3797" i="1"/>
  <c r="H3796" i="1"/>
  <c r="F3793" i="1"/>
  <c r="F3792" i="1"/>
  <c r="F3791" i="1"/>
  <c r="F3790" i="1"/>
  <c r="F3789" i="1"/>
  <c r="F3788" i="1"/>
  <c r="M3746" i="1"/>
  <c r="H3746" i="1"/>
  <c r="M3745" i="1"/>
  <c r="H3745" i="1"/>
  <c r="M3744" i="1"/>
  <c r="H3744" i="1"/>
  <c r="M3743" i="1"/>
  <c r="H3743" i="1"/>
  <c r="M3742" i="1"/>
  <c r="H3742" i="1"/>
  <c r="M3741" i="1"/>
  <c r="H3741" i="1"/>
  <c r="M3740" i="1"/>
  <c r="H3740" i="1"/>
  <c r="M3739" i="1"/>
  <c r="H3739" i="1"/>
  <c r="M3738" i="1"/>
  <c r="H3738" i="1"/>
  <c r="M3737" i="1"/>
  <c r="H3737" i="1"/>
  <c r="M3736" i="1"/>
  <c r="H3736" i="1"/>
  <c r="M3734" i="1"/>
  <c r="H3734" i="1"/>
  <c r="M3733" i="1"/>
  <c r="H3733" i="1"/>
  <c r="M3732" i="1"/>
  <c r="H3732" i="1"/>
  <c r="M3731" i="1"/>
  <c r="H3731" i="1"/>
  <c r="M3730" i="1"/>
  <c r="H3730" i="1"/>
  <c r="M3729" i="1"/>
  <c r="H3729" i="1"/>
  <c r="M3728" i="1"/>
  <c r="H3728" i="1"/>
  <c r="M3727" i="1"/>
  <c r="H3727" i="1"/>
  <c r="M3726" i="1"/>
  <c r="H3726" i="1"/>
  <c r="M3725" i="1"/>
  <c r="H3725" i="1"/>
  <c r="M3724" i="1"/>
  <c r="H3724" i="1"/>
  <c r="M3723" i="1"/>
  <c r="H3723" i="1"/>
  <c r="M3720" i="1"/>
  <c r="H3720" i="1"/>
  <c r="M3719" i="1"/>
  <c r="H3719" i="1"/>
  <c r="M3718" i="1"/>
  <c r="H3718" i="1"/>
  <c r="H3716" i="1"/>
  <c r="M3714" i="1"/>
  <c r="H3714" i="1"/>
  <c r="M3713" i="1"/>
  <c r="H3713" i="1"/>
  <c r="M3712" i="1"/>
  <c r="H3712" i="1"/>
  <c r="M3711" i="1"/>
  <c r="H3711" i="1"/>
  <c r="M3709" i="1"/>
  <c r="H3709" i="1"/>
  <c r="M3708" i="1"/>
  <c r="H3708" i="1"/>
  <c r="M3707" i="1"/>
  <c r="H3707" i="1"/>
  <c r="M3706" i="1"/>
  <c r="H3706" i="1"/>
  <c r="L3701" i="1"/>
  <c r="M3701" i="1" s="1"/>
  <c r="G3701" i="1"/>
  <c r="H3701" i="1" s="1"/>
  <c r="L3700" i="1"/>
  <c r="M3700" i="1" s="1"/>
  <c r="G3700" i="1"/>
  <c r="H3700" i="1" s="1"/>
  <c r="L3699" i="1"/>
  <c r="M3699" i="1" s="1"/>
  <c r="G3699" i="1"/>
  <c r="H3699" i="1" s="1"/>
  <c r="L3698" i="1"/>
  <c r="M3698" i="1" s="1"/>
  <c r="G3698" i="1"/>
  <c r="H3698" i="1" s="1"/>
  <c r="L3696" i="1"/>
  <c r="M3696" i="1" s="1"/>
  <c r="G3696" i="1"/>
  <c r="H3696" i="1" s="1"/>
  <c r="L3695" i="1"/>
  <c r="M3695" i="1" s="1"/>
  <c r="G3695" i="1"/>
  <c r="H3695" i="1" s="1"/>
  <c r="L3693" i="1"/>
  <c r="M3693" i="1" s="1"/>
  <c r="G3693" i="1"/>
  <c r="H3693" i="1" s="1"/>
  <c r="L3692" i="1"/>
  <c r="M3692" i="1" s="1"/>
  <c r="G3692" i="1"/>
  <c r="H3692" i="1" s="1"/>
  <c r="L3691" i="1"/>
  <c r="M3691" i="1" s="1"/>
  <c r="G3691" i="1"/>
  <c r="H3691" i="1" s="1"/>
  <c r="L3690" i="1"/>
  <c r="M3690" i="1" s="1"/>
  <c r="G3690" i="1"/>
  <c r="H3690" i="1" s="1"/>
  <c r="L3688" i="1"/>
  <c r="M3688" i="1" s="1"/>
  <c r="G3688" i="1"/>
  <c r="H3688" i="1" s="1"/>
  <c r="L3687" i="1"/>
  <c r="M3687" i="1" s="1"/>
  <c r="G3687" i="1"/>
  <c r="H3687" i="1" s="1"/>
  <c r="L3686" i="1"/>
  <c r="M3686" i="1" s="1"/>
  <c r="G3686" i="1"/>
  <c r="H3686" i="1" s="1"/>
  <c r="L3685" i="1"/>
  <c r="M3685" i="1" s="1"/>
  <c r="G3685" i="1"/>
  <c r="H3685" i="1" s="1"/>
  <c r="L3684" i="1"/>
  <c r="M3684" i="1" s="1"/>
  <c r="G3684" i="1"/>
  <c r="H3684" i="1" s="1"/>
  <c r="M3683" i="1"/>
  <c r="H3683" i="1"/>
  <c r="L3682" i="1"/>
  <c r="M3682" i="1" s="1"/>
  <c r="G3682" i="1"/>
  <c r="H3682" i="1" s="1"/>
  <c r="L3681" i="1"/>
  <c r="M3681" i="1" s="1"/>
  <c r="G3681" i="1"/>
  <c r="H3681" i="1" s="1"/>
  <c r="L3680" i="1"/>
  <c r="M3680" i="1" s="1"/>
  <c r="G3680" i="1"/>
  <c r="H3680" i="1" s="1"/>
  <c r="L3679" i="1"/>
  <c r="M3679" i="1" s="1"/>
  <c r="G3679" i="1"/>
  <c r="H3679" i="1" s="1"/>
  <c r="L3678" i="1"/>
  <c r="M3678" i="1" s="1"/>
  <c r="G3678" i="1"/>
  <c r="H3678" i="1" s="1"/>
  <c r="L3677" i="1"/>
  <c r="M3677" i="1" s="1"/>
  <c r="G3677" i="1"/>
  <c r="H3677" i="1" s="1"/>
  <c r="L3676" i="1"/>
  <c r="M3676" i="1" s="1"/>
  <c r="G3676" i="1"/>
  <c r="H3676" i="1" s="1"/>
  <c r="L3675" i="1"/>
  <c r="G3675" i="1"/>
  <c r="M3643" i="1"/>
  <c r="H3643" i="1"/>
  <c r="M3642" i="1"/>
  <c r="H3642" i="1"/>
  <c r="M3641" i="1"/>
  <c r="H3641" i="1"/>
  <c r="M3640" i="1"/>
  <c r="H3640" i="1"/>
  <c r="M3639" i="1"/>
  <c r="H3639" i="1"/>
  <c r="M3638" i="1"/>
  <c r="H3638" i="1"/>
  <c r="M3637" i="1"/>
  <c r="H3637" i="1"/>
  <c r="M3636" i="1"/>
  <c r="H3636" i="1"/>
  <c r="M3635" i="1"/>
  <c r="H3635" i="1"/>
  <c r="M3634" i="1"/>
  <c r="H3634" i="1"/>
  <c r="M3633" i="1"/>
  <c r="H3633" i="1"/>
  <c r="M3632" i="1"/>
  <c r="H3632" i="1"/>
  <c r="M3631" i="1"/>
  <c r="H3631" i="1"/>
  <c r="M3630" i="1"/>
  <c r="H3630" i="1"/>
  <c r="M3629" i="1"/>
  <c r="H3629" i="1"/>
  <c r="M3628" i="1"/>
  <c r="H3628" i="1"/>
  <c r="M3627" i="1"/>
  <c r="H3627" i="1"/>
  <c r="M3626" i="1"/>
  <c r="H3626" i="1"/>
  <c r="M3625" i="1"/>
  <c r="H3625" i="1"/>
  <c r="M3624" i="1"/>
  <c r="H3624" i="1"/>
  <c r="M3623" i="1"/>
  <c r="H3623" i="1"/>
  <c r="M3622" i="1"/>
  <c r="H3622" i="1"/>
  <c r="M3621" i="1"/>
  <c r="H3621" i="1"/>
  <c r="M3620" i="1"/>
  <c r="H3620" i="1"/>
  <c r="M3619" i="1"/>
  <c r="H3619" i="1"/>
  <c r="M3618" i="1"/>
  <c r="H3618" i="1"/>
  <c r="M3617" i="1"/>
  <c r="H3617" i="1"/>
  <c r="M3616" i="1"/>
  <c r="H3616" i="1"/>
  <c r="M3615" i="1"/>
  <c r="H3615" i="1"/>
  <c r="M3614" i="1"/>
  <c r="H3614" i="1"/>
  <c r="A3606" i="1"/>
  <c r="A3607" i="1" s="1"/>
  <c r="A3608" i="1" s="1"/>
  <c r="A3609" i="1" s="1"/>
  <c r="A3610" i="1" s="1"/>
  <c r="A3611" i="1" s="1"/>
  <c r="A3612" i="1" s="1"/>
  <c r="A3600" i="1"/>
  <c r="A3601" i="1" s="1"/>
  <c r="A3602" i="1" s="1"/>
  <c r="A3603" i="1" s="1"/>
  <c r="A3604" i="1" s="1"/>
  <c r="H3581" i="1"/>
  <c r="H3580" i="1"/>
  <c r="H3579" i="1"/>
  <c r="A3579" i="1"/>
  <c r="A3580" i="1" s="1"/>
  <c r="A3581" i="1" s="1"/>
  <c r="H3578" i="1"/>
  <c r="H3577" i="1"/>
  <c r="A3577" i="1"/>
  <c r="H3576" i="1"/>
  <c r="H3575" i="1"/>
  <c r="H3574" i="1"/>
  <c r="H3573" i="1"/>
  <c r="A3573" i="1"/>
  <c r="A3574" i="1" s="1"/>
  <c r="A3575" i="1" s="1"/>
  <c r="H3572" i="1"/>
  <c r="H3571" i="1"/>
  <c r="H3570" i="1"/>
  <c r="H3569" i="1"/>
  <c r="H3568" i="1"/>
  <c r="A3568" i="1"/>
  <c r="A3569" i="1" s="1"/>
  <c r="A3570" i="1" s="1"/>
  <c r="A3571" i="1" s="1"/>
  <c r="H3567" i="1"/>
  <c r="H3566" i="1"/>
  <c r="H3565" i="1"/>
  <c r="A3565" i="1"/>
  <c r="A3566" i="1" s="1"/>
  <c r="H3564" i="1"/>
  <c r="H3563" i="1"/>
  <c r="H3562" i="1"/>
  <c r="H3561" i="1"/>
  <c r="H3560" i="1"/>
  <c r="H3559" i="1"/>
  <c r="H3558" i="1"/>
  <c r="H3557" i="1"/>
  <c r="A3557" i="1"/>
  <c r="A3558" i="1" s="1"/>
  <c r="A3559" i="1" s="1"/>
  <c r="A3560" i="1" s="1"/>
  <c r="A3561" i="1" s="1"/>
  <c r="A3562" i="1" s="1"/>
  <c r="A3563" i="1" s="1"/>
  <c r="H3556" i="1"/>
  <c r="H3555" i="1"/>
  <c r="H3554" i="1"/>
  <c r="H3553" i="1"/>
  <c r="H3552" i="1"/>
  <c r="H3551" i="1"/>
  <c r="H3550" i="1"/>
  <c r="H3549" i="1"/>
  <c r="H3548" i="1"/>
  <c r="H3547" i="1"/>
  <c r="H3546" i="1"/>
  <c r="H3545" i="1"/>
  <c r="A3545" i="1"/>
  <c r="A3546" i="1" s="1"/>
  <c r="A3547" i="1" s="1"/>
  <c r="A3548" i="1" s="1"/>
  <c r="A3549" i="1" s="1"/>
  <c r="A3550" i="1" s="1"/>
  <c r="A3551" i="1" s="1"/>
  <c r="A3552" i="1" s="1"/>
  <c r="A3553" i="1" s="1"/>
  <c r="A3554" i="1" s="1"/>
  <c r="H3544" i="1"/>
  <c r="H3543" i="1"/>
  <c r="H3542" i="1"/>
  <c r="H3541" i="1"/>
  <c r="H3540" i="1"/>
  <c r="H3539" i="1"/>
  <c r="H3538" i="1"/>
  <c r="H3537" i="1"/>
  <c r="H3536" i="1"/>
  <c r="H3535" i="1"/>
  <c r="A3535" i="1"/>
  <c r="A3536" i="1" s="1"/>
  <c r="A3537" i="1" s="1"/>
  <c r="A3538" i="1" s="1"/>
  <c r="A3539" i="1" s="1"/>
  <c r="A3540" i="1" s="1"/>
  <c r="A3541" i="1" s="1"/>
  <c r="A3542" i="1" s="1"/>
  <c r="H3534" i="1"/>
  <c r="H3533" i="1"/>
  <c r="H3532" i="1"/>
  <c r="H3531" i="1"/>
  <c r="H3530" i="1"/>
  <c r="A3530" i="1"/>
  <c r="A3531" i="1" s="1"/>
  <c r="A3532" i="1" s="1"/>
  <c r="H3529" i="1"/>
  <c r="A3488" i="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477" i="1"/>
  <c r="A3478" i="1" s="1"/>
  <c r="A3479" i="1" s="1"/>
  <c r="A3480" i="1" s="1"/>
  <c r="A3481" i="1" s="1"/>
  <c r="A3482" i="1" s="1"/>
  <c r="A3483" i="1" s="1"/>
  <c r="A3484" i="1" s="1"/>
  <c r="A3485" i="1" s="1"/>
  <c r="A3465" i="1"/>
  <c r="A3466" i="1" s="1"/>
  <c r="A3467" i="1" s="1"/>
  <c r="A3468" i="1" s="1"/>
  <c r="A3469" i="1" s="1"/>
  <c r="A3470" i="1" s="1"/>
  <c r="A3471" i="1" s="1"/>
  <c r="A3472" i="1" s="1"/>
  <c r="A3473" i="1" s="1"/>
  <c r="A3474" i="1" s="1"/>
  <c r="A3458" i="1"/>
  <c r="A3459" i="1" s="1"/>
  <c r="A3460" i="1" s="1"/>
  <c r="A3461" i="1" s="1"/>
  <c r="A3462" i="1" s="1"/>
  <c r="A3453" i="1"/>
  <c r="A3454" i="1" s="1"/>
  <c r="A3455" i="1" s="1"/>
  <c r="H3408" i="1"/>
  <c r="H3407" i="1"/>
  <c r="H3406" i="1"/>
  <c r="H3405" i="1"/>
  <c r="H3404" i="1"/>
  <c r="M3403" i="1"/>
  <c r="H3403" i="1"/>
  <c r="H3402" i="1"/>
  <c r="H3401" i="1"/>
  <c r="M3400" i="1"/>
  <c r="H3400" i="1"/>
  <c r="M3399" i="1"/>
  <c r="H3399" i="1"/>
  <c r="M3398" i="1"/>
  <c r="H3398" i="1"/>
  <c r="M3397" i="1"/>
  <c r="H3397" i="1"/>
  <c r="M3396" i="1"/>
  <c r="H3396" i="1"/>
  <c r="M3395" i="1"/>
  <c r="H3395" i="1"/>
  <c r="M3392" i="1"/>
  <c r="H3392" i="1"/>
  <c r="H3290" i="1"/>
  <c r="H3289" i="1"/>
  <c r="H3288" i="1"/>
  <c r="H3287" i="1"/>
  <c r="H3286" i="1"/>
  <c r="H3285" i="1"/>
  <c r="H3284" i="1"/>
  <c r="H3283" i="1"/>
  <c r="H3282" i="1"/>
  <c r="H3281" i="1"/>
  <c r="H3280" i="1"/>
  <c r="H3279" i="1"/>
  <c r="H3278" i="1"/>
  <c r="H3277" i="1"/>
  <c r="H3276" i="1"/>
  <c r="A3218" i="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M3215" i="1"/>
  <c r="L3215" i="1"/>
  <c r="H3215" i="1"/>
  <c r="G3215" i="1"/>
  <c r="M3214" i="1"/>
  <c r="L3214" i="1"/>
  <c r="H3214" i="1"/>
  <c r="G3214" i="1"/>
  <c r="M3213" i="1"/>
  <c r="L3213" i="1"/>
  <c r="H3213" i="1"/>
  <c r="G3213" i="1"/>
  <c r="M3212" i="1"/>
  <c r="L3212" i="1"/>
  <c r="H3212" i="1"/>
  <c r="G3212" i="1"/>
  <c r="M3211" i="1"/>
  <c r="L3211" i="1"/>
  <c r="H3211" i="1"/>
  <c r="G3211" i="1"/>
  <c r="M3210" i="1"/>
  <c r="L3210" i="1"/>
  <c r="H3210" i="1"/>
  <c r="G3210" i="1"/>
  <c r="M3209" i="1"/>
  <c r="L3209" i="1"/>
  <c r="H3209" i="1"/>
  <c r="G3209" i="1"/>
  <c r="M3208" i="1"/>
  <c r="L3208" i="1"/>
  <c r="H3208" i="1"/>
  <c r="G3208" i="1"/>
  <c r="M3207" i="1"/>
  <c r="L3207" i="1"/>
  <c r="H3207" i="1"/>
  <c r="G3207" i="1"/>
  <c r="M3206" i="1"/>
  <c r="L3206" i="1"/>
  <c r="H3206" i="1"/>
  <c r="G3206" i="1"/>
  <c r="M3205" i="1"/>
  <c r="L3205" i="1"/>
  <c r="H3205" i="1"/>
  <c r="G3205" i="1"/>
  <c r="M3204" i="1"/>
  <c r="L3204" i="1"/>
  <c r="H3204" i="1"/>
  <c r="G3204" i="1"/>
  <c r="M3203" i="1"/>
  <c r="L3203" i="1"/>
  <c r="H3203" i="1"/>
  <c r="G3203" i="1"/>
  <c r="M3202" i="1"/>
  <c r="L3202" i="1"/>
  <c r="H3202" i="1"/>
  <c r="G3202" i="1"/>
  <c r="M3201" i="1"/>
  <c r="L3201" i="1"/>
  <c r="H3201" i="1"/>
  <c r="G3201" i="1"/>
  <c r="M3200" i="1"/>
  <c r="L3200" i="1"/>
  <c r="H3200" i="1"/>
  <c r="G3200" i="1"/>
  <c r="M3199" i="1"/>
  <c r="L3199" i="1"/>
  <c r="H3199" i="1"/>
  <c r="G3199" i="1"/>
  <c r="M3198" i="1"/>
  <c r="L3198" i="1"/>
  <c r="H3198" i="1"/>
  <c r="G3198" i="1"/>
  <c r="M3197" i="1"/>
  <c r="L3197" i="1"/>
  <c r="H3197" i="1"/>
  <c r="G3197" i="1"/>
  <c r="M3196" i="1"/>
  <c r="L3196" i="1"/>
  <c r="H3196" i="1"/>
  <c r="G3196" i="1"/>
  <c r="M3195" i="1"/>
  <c r="L3195" i="1"/>
  <c r="H3195" i="1"/>
  <c r="G3195" i="1"/>
  <c r="M3194" i="1"/>
  <c r="L3194" i="1"/>
  <c r="H3194" i="1"/>
  <c r="G3194" i="1"/>
  <c r="M3193" i="1"/>
  <c r="L3193" i="1"/>
  <c r="H3193" i="1"/>
  <c r="G3193" i="1"/>
  <c r="M3192" i="1"/>
  <c r="L3192" i="1"/>
  <c r="H3192" i="1"/>
  <c r="G3192" i="1"/>
  <c r="M3191" i="1"/>
  <c r="L3191" i="1"/>
  <c r="H3191" i="1"/>
  <c r="G3191" i="1"/>
  <c r="M3190" i="1"/>
  <c r="L3190" i="1"/>
  <c r="H3190" i="1"/>
  <c r="G3190" i="1"/>
  <c r="M3189" i="1"/>
  <c r="L3189" i="1"/>
  <c r="H3189" i="1"/>
  <c r="G3189" i="1"/>
  <c r="M3188" i="1"/>
  <c r="L3188" i="1"/>
  <c r="H3188" i="1"/>
  <c r="G3188" i="1"/>
  <c r="M3187" i="1"/>
  <c r="L3187" i="1"/>
  <c r="H3187" i="1"/>
  <c r="G3187" i="1"/>
  <c r="M3186" i="1"/>
  <c r="L3186" i="1"/>
  <c r="H3186" i="1"/>
  <c r="G3186" i="1"/>
  <c r="M3185" i="1"/>
  <c r="L3185" i="1"/>
  <c r="H3185" i="1"/>
  <c r="G3185" i="1"/>
  <c r="M3184" i="1"/>
  <c r="L3184" i="1"/>
  <c r="H3184" i="1"/>
  <c r="G3184" i="1"/>
  <c r="M3183" i="1"/>
  <c r="L3183" i="1"/>
  <c r="H3183" i="1"/>
  <c r="G3183" i="1"/>
  <c r="M3181" i="1"/>
  <c r="L3181" i="1"/>
  <c r="H3181" i="1"/>
  <c r="G3181" i="1"/>
  <c r="M3180" i="1"/>
  <c r="L3180" i="1"/>
  <c r="H3180" i="1"/>
  <c r="G3180" i="1"/>
  <c r="M3179" i="1"/>
  <c r="L3179" i="1"/>
  <c r="H3179" i="1"/>
  <c r="G3179" i="1"/>
  <c r="M3178" i="1"/>
  <c r="L3178" i="1"/>
  <c r="H3178" i="1"/>
  <c r="G3178" i="1"/>
  <c r="M3177" i="1"/>
  <c r="L3177" i="1"/>
  <c r="H3177" i="1"/>
  <c r="G3177" i="1"/>
  <c r="M3176" i="1"/>
  <c r="L3176" i="1"/>
  <c r="H3176" i="1"/>
  <c r="G3176" i="1"/>
  <c r="M3175" i="1"/>
  <c r="L3175" i="1"/>
  <c r="H3175" i="1"/>
  <c r="G3175" i="1"/>
  <c r="M3174" i="1"/>
  <c r="L3174" i="1"/>
  <c r="H3174" i="1"/>
  <c r="G3174" i="1"/>
  <c r="M3173" i="1"/>
  <c r="L3173" i="1"/>
  <c r="H3173" i="1"/>
  <c r="G3173" i="1"/>
  <c r="M3172" i="1"/>
  <c r="L3172" i="1"/>
  <c r="H3172" i="1"/>
  <c r="G3172" i="1"/>
  <c r="M3171" i="1"/>
  <c r="L3171" i="1"/>
  <c r="H3171" i="1"/>
  <c r="G3171" i="1"/>
  <c r="M3170" i="1"/>
  <c r="L3170" i="1"/>
  <c r="H3170" i="1"/>
  <c r="G3170" i="1"/>
  <c r="M3169" i="1"/>
  <c r="L3169" i="1"/>
  <c r="H3169" i="1"/>
  <c r="G3169" i="1"/>
  <c r="M3168" i="1"/>
  <c r="L3168" i="1"/>
  <c r="H3168" i="1"/>
  <c r="G3168" i="1"/>
  <c r="M3167" i="1"/>
  <c r="L3167" i="1"/>
  <c r="H3167" i="1"/>
  <c r="G3167" i="1"/>
  <c r="M3166" i="1"/>
  <c r="L3166" i="1"/>
  <c r="H3166" i="1"/>
  <c r="G3166" i="1"/>
  <c r="M3165" i="1"/>
  <c r="L3165" i="1"/>
  <c r="H3165" i="1"/>
  <c r="G3165" i="1"/>
  <c r="M3164" i="1"/>
  <c r="L3164" i="1"/>
  <c r="H3164" i="1"/>
  <c r="G3164" i="1"/>
  <c r="M3163" i="1"/>
  <c r="L3163" i="1"/>
  <c r="H3163" i="1"/>
  <c r="G3163" i="1"/>
  <c r="M3162" i="1"/>
  <c r="L3162" i="1"/>
  <c r="H3162" i="1"/>
  <c r="G3162" i="1"/>
  <c r="M3161" i="1"/>
  <c r="L3161" i="1"/>
  <c r="H3161" i="1"/>
  <c r="G3161" i="1"/>
  <c r="M3160" i="1"/>
  <c r="L3160" i="1"/>
  <c r="H3160" i="1"/>
  <c r="G3160" i="1"/>
  <c r="M3159" i="1"/>
  <c r="L3159" i="1"/>
  <c r="H3159" i="1"/>
  <c r="G3159" i="1"/>
  <c r="M3158" i="1"/>
  <c r="L3158" i="1"/>
  <c r="H3158" i="1"/>
  <c r="G3158" i="1"/>
  <c r="A3158" i="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M3157" i="1"/>
  <c r="L3157" i="1"/>
  <c r="H3157" i="1"/>
  <c r="G3157" i="1"/>
  <c r="M3156" i="1"/>
  <c r="L3156" i="1"/>
  <c r="H3156" i="1"/>
  <c r="G3156" i="1"/>
  <c r="M3154" i="1"/>
  <c r="L3154" i="1"/>
  <c r="H3154" i="1"/>
  <c r="G3154" i="1"/>
  <c r="M3153" i="1"/>
  <c r="L3153" i="1"/>
  <c r="H3153" i="1"/>
  <c r="G3153" i="1"/>
  <c r="M3152" i="1"/>
  <c r="L3152" i="1"/>
  <c r="H3152" i="1"/>
  <c r="G3152" i="1"/>
  <c r="M3151" i="1"/>
  <c r="L3151" i="1"/>
  <c r="H3151" i="1"/>
  <c r="G3151" i="1"/>
  <c r="M3150" i="1"/>
  <c r="L3150" i="1"/>
  <c r="H3150" i="1"/>
  <c r="G3150" i="1"/>
  <c r="M3149" i="1"/>
  <c r="L3149" i="1"/>
  <c r="H3149" i="1"/>
  <c r="G3149" i="1"/>
  <c r="M3148" i="1"/>
  <c r="L3148" i="1"/>
  <c r="H3148" i="1"/>
  <c r="G3148" i="1"/>
  <c r="M3147" i="1"/>
  <c r="L3147" i="1"/>
  <c r="H3147" i="1"/>
  <c r="G3147" i="1"/>
  <c r="M3146" i="1"/>
  <c r="L3146" i="1"/>
  <c r="H3146" i="1"/>
  <c r="G3146" i="1"/>
  <c r="M3145" i="1"/>
  <c r="L3145" i="1"/>
  <c r="H3145" i="1"/>
  <c r="G3145" i="1"/>
  <c r="M3144" i="1"/>
  <c r="L3144" i="1"/>
  <c r="H3144" i="1"/>
  <c r="G3144" i="1"/>
  <c r="M3143" i="1"/>
  <c r="L3143" i="1"/>
  <c r="H3143" i="1"/>
  <c r="G3143" i="1"/>
  <c r="M3142" i="1"/>
  <c r="L3142" i="1"/>
  <c r="H3142" i="1"/>
  <c r="G3142" i="1"/>
  <c r="M3141" i="1"/>
  <c r="L3141" i="1"/>
  <c r="H3141" i="1"/>
  <c r="G3141" i="1"/>
  <c r="M3140" i="1"/>
  <c r="L3140" i="1"/>
  <c r="H3140" i="1"/>
  <c r="G3140" i="1"/>
  <c r="M3139" i="1"/>
  <c r="L3139" i="1"/>
  <c r="H3139" i="1"/>
  <c r="G3139" i="1"/>
  <c r="M3138" i="1"/>
  <c r="L3138" i="1"/>
  <c r="H3138" i="1"/>
  <c r="G3138" i="1"/>
  <c r="M3137" i="1"/>
  <c r="L3137" i="1"/>
  <c r="H3137" i="1"/>
  <c r="G3137" i="1"/>
  <c r="M3136" i="1"/>
  <c r="L3136" i="1"/>
  <c r="H3136" i="1"/>
  <c r="G3136" i="1"/>
  <c r="M3135" i="1"/>
  <c r="L3135" i="1"/>
  <c r="H3135" i="1"/>
  <c r="G3135" i="1"/>
  <c r="M3134" i="1"/>
  <c r="L3134" i="1"/>
  <c r="H3134" i="1"/>
  <c r="G3134" i="1"/>
  <c r="M3133" i="1"/>
  <c r="L3133" i="1"/>
  <c r="H3133" i="1"/>
  <c r="G3133" i="1"/>
  <c r="M3132" i="1"/>
  <c r="L3132" i="1"/>
  <c r="H3132" i="1"/>
  <c r="G3132" i="1"/>
  <c r="M3131" i="1"/>
  <c r="L3131" i="1"/>
  <c r="H3131" i="1"/>
  <c r="G3131" i="1"/>
  <c r="M3130" i="1"/>
  <c r="L3130" i="1"/>
  <c r="H3130" i="1"/>
  <c r="G3130" i="1"/>
  <c r="M3129" i="1"/>
  <c r="L3129" i="1"/>
  <c r="H3129" i="1"/>
  <c r="G3129" i="1"/>
  <c r="M3128" i="1"/>
  <c r="L3128" i="1"/>
  <c r="H3128" i="1"/>
  <c r="G3128" i="1"/>
  <c r="M3127" i="1"/>
  <c r="L3127" i="1"/>
  <c r="H3127" i="1"/>
  <c r="G3127" i="1"/>
  <c r="M3126" i="1"/>
  <c r="L3126" i="1"/>
  <c r="H3126" i="1"/>
  <c r="G3126" i="1"/>
  <c r="M3125" i="1"/>
  <c r="L3125" i="1"/>
  <c r="H3125" i="1"/>
  <c r="G3125" i="1"/>
  <c r="M3124" i="1"/>
  <c r="L3124" i="1"/>
  <c r="H3124" i="1"/>
  <c r="G3124" i="1"/>
  <c r="M3123" i="1"/>
  <c r="L3123" i="1"/>
  <c r="H3123" i="1"/>
  <c r="G3123" i="1"/>
  <c r="M3122" i="1"/>
  <c r="L3122" i="1"/>
  <c r="H3122" i="1"/>
  <c r="G3122" i="1"/>
  <c r="M3121" i="1"/>
  <c r="L3121" i="1"/>
  <c r="H3121" i="1"/>
  <c r="G3121" i="1"/>
  <c r="M3120" i="1"/>
  <c r="L3120" i="1"/>
  <c r="H3120" i="1"/>
  <c r="G3120" i="1"/>
  <c r="M3119" i="1"/>
  <c r="L3119" i="1"/>
  <c r="H3119" i="1"/>
  <c r="G3119" i="1"/>
  <c r="M3118" i="1"/>
  <c r="L3118" i="1"/>
  <c r="H3118" i="1"/>
  <c r="G3118" i="1"/>
  <c r="L3115" i="1"/>
  <c r="G3115" i="1"/>
  <c r="L3114" i="1"/>
  <c r="G3114" i="1"/>
  <c r="L3113" i="1"/>
  <c r="G3113" i="1"/>
  <c r="L3112" i="1"/>
  <c r="G3112" i="1"/>
  <c r="L3111" i="1"/>
  <c r="G3111" i="1"/>
  <c r="L3110" i="1"/>
  <c r="G3110" i="1"/>
  <c r="L3109" i="1"/>
  <c r="G3109" i="1"/>
  <c r="L3107" i="1"/>
  <c r="G3107" i="1"/>
  <c r="L3106" i="1"/>
  <c r="G3106" i="1"/>
  <c r="L3105" i="1"/>
  <c r="G3105" i="1"/>
  <c r="L3104" i="1"/>
  <c r="G3104" i="1"/>
  <c r="L3103" i="1"/>
  <c r="G3103" i="1"/>
  <c r="L3102" i="1"/>
  <c r="G3102" i="1"/>
  <c r="L3101" i="1"/>
  <c r="G3101" i="1"/>
  <c r="L3100" i="1"/>
  <c r="G3100" i="1"/>
  <c r="L3099" i="1"/>
  <c r="G3099" i="1"/>
  <c r="L3098" i="1"/>
  <c r="G3098" i="1"/>
  <c r="M3088" i="1"/>
  <c r="H3088" i="1"/>
  <c r="M3087" i="1"/>
  <c r="H3087" i="1"/>
  <c r="M3086" i="1"/>
  <c r="H3086" i="1"/>
  <c r="M3085" i="1"/>
  <c r="H3085" i="1"/>
  <c r="M3083" i="1"/>
  <c r="H3083" i="1"/>
  <c r="M3082" i="1"/>
  <c r="H3082" i="1"/>
  <c r="M3081" i="1"/>
  <c r="H3081" i="1"/>
  <c r="M3080" i="1"/>
  <c r="H3080" i="1"/>
  <c r="M3078" i="1"/>
  <c r="H3078" i="1"/>
  <c r="M3077" i="1"/>
  <c r="H3077" i="1"/>
  <c r="M3076" i="1"/>
  <c r="H3076" i="1"/>
  <c r="M3075" i="1"/>
  <c r="H3075" i="1"/>
  <c r="M3073" i="1"/>
  <c r="M3072" i="1"/>
  <c r="M3071" i="1"/>
  <c r="M3070" i="1"/>
  <c r="M3067" i="1"/>
  <c r="H3067" i="1"/>
  <c r="M3066" i="1"/>
  <c r="H3066" i="1"/>
  <c r="M3065" i="1"/>
  <c r="H3065" i="1"/>
  <c r="M3064" i="1"/>
  <c r="H3064" i="1"/>
  <c r="M3063" i="1"/>
  <c r="H3063" i="1"/>
  <c r="M3062" i="1"/>
  <c r="H3062" i="1"/>
  <c r="M3061" i="1"/>
  <c r="H3061" i="1"/>
  <c r="M3059" i="1"/>
  <c r="H3059" i="1"/>
  <c r="M3058" i="1"/>
  <c r="H3058" i="1"/>
  <c r="M3057" i="1"/>
  <c r="H3057" i="1"/>
  <c r="M3056" i="1"/>
  <c r="H3056" i="1"/>
  <c r="M3055" i="1"/>
  <c r="H3055" i="1"/>
  <c r="M3054" i="1"/>
  <c r="H3054" i="1"/>
  <c r="M3052" i="1"/>
  <c r="H3052" i="1"/>
  <c r="M3051" i="1"/>
  <c r="H3051" i="1"/>
  <c r="M3050" i="1"/>
  <c r="H3050" i="1"/>
  <c r="M3049" i="1"/>
  <c r="H3049" i="1"/>
  <c r="M3048" i="1"/>
  <c r="H3048" i="1"/>
  <c r="M3047" i="1"/>
  <c r="H3047" i="1"/>
  <c r="M3045" i="1"/>
  <c r="H3045" i="1"/>
  <c r="M3044" i="1"/>
  <c r="H3044" i="1"/>
  <c r="M3043" i="1"/>
  <c r="H3043" i="1"/>
  <c r="M3042" i="1"/>
  <c r="H3042" i="1"/>
  <c r="M3041" i="1"/>
  <c r="H3041" i="1"/>
  <c r="M3040" i="1"/>
  <c r="H3040" i="1"/>
  <c r="M3038" i="1"/>
  <c r="H3038" i="1"/>
  <c r="M3037" i="1"/>
  <c r="H3037" i="1"/>
  <c r="M3036" i="1"/>
  <c r="H3036" i="1"/>
  <c r="M3035" i="1"/>
  <c r="H3035" i="1"/>
  <c r="M3034" i="1"/>
  <c r="H3034" i="1"/>
  <c r="M3033" i="1"/>
  <c r="H3033" i="1"/>
  <c r="M3029" i="1"/>
  <c r="H3029" i="1"/>
  <c r="M3028" i="1"/>
  <c r="H3028" i="1"/>
  <c r="M3027" i="1"/>
  <c r="H3027" i="1"/>
  <c r="M3026" i="1"/>
  <c r="H3026" i="1"/>
  <c r="M3024" i="1"/>
  <c r="H3024" i="1"/>
  <c r="M3023" i="1"/>
  <c r="H3023" i="1"/>
  <c r="M3022" i="1"/>
  <c r="H3022" i="1"/>
  <c r="M3021" i="1"/>
  <c r="H3021" i="1"/>
  <c r="M3019" i="1"/>
  <c r="H3019" i="1"/>
  <c r="M3018" i="1"/>
  <c r="H3018" i="1"/>
  <c r="M3017" i="1"/>
  <c r="H3017" i="1"/>
  <c r="M3016" i="1"/>
  <c r="H3016" i="1"/>
  <c r="M3014" i="1"/>
  <c r="H3014" i="1"/>
  <c r="M3013" i="1"/>
  <c r="H3013" i="1"/>
  <c r="M3012" i="1"/>
  <c r="H3012" i="1"/>
  <c r="M3011" i="1"/>
  <c r="H3011" i="1"/>
  <c r="M3008" i="1"/>
  <c r="H3008" i="1"/>
  <c r="M3007" i="1"/>
  <c r="H3007" i="1"/>
  <c r="M3006" i="1"/>
  <c r="H3006" i="1"/>
  <c r="M3005" i="1"/>
  <c r="H3005" i="1"/>
  <c r="M3004" i="1"/>
  <c r="H3004" i="1"/>
  <c r="M3003" i="1"/>
  <c r="H3003" i="1"/>
  <c r="M3002" i="1"/>
  <c r="H3002" i="1"/>
  <c r="M3000" i="1"/>
  <c r="H3000" i="1"/>
  <c r="M2999" i="1"/>
  <c r="H2999" i="1"/>
  <c r="M2998" i="1"/>
  <c r="H2998" i="1"/>
  <c r="M2997" i="1"/>
  <c r="H2997" i="1"/>
  <c r="M2996" i="1"/>
  <c r="H2996" i="1"/>
  <c r="M2995" i="1"/>
  <c r="H2995" i="1"/>
  <c r="M2993" i="1"/>
  <c r="H2993" i="1"/>
  <c r="M2992" i="1"/>
  <c r="H2992" i="1"/>
  <c r="M2991" i="1"/>
  <c r="H2991" i="1"/>
  <c r="M2990" i="1"/>
  <c r="H2990" i="1"/>
  <c r="M2989" i="1"/>
  <c r="H2989" i="1"/>
  <c r="M2988" i="1"/>
  <c r="H2988" i="1"/>
  <c r="M2986" i="1"/>
  <c r="H2986" i="1"/>
  <c r="M2985" i="1"/>
  <c r="H2985" i="1"/>
  <c r="M2984" i="1"/>
  <c r="H2984" i="1"/>
  <c r="M2983" i="1"/>
  <c r="H2983" i="1"/>
  <c r="M2982" i="1"/>
  <c r="H2982" i="1"/>
  <c r="M2981" i="1"/>
  <c r="H2981" i="1"/>
  <c r="M2979" i="1"/>
  <c r="H2979" i="1"/>
  <c r="M2978" i="1"/>
  <c r="H2978" i="1"/>
  <c r="M2977" i="1"/>
  <c r="H2977" i="1"/>
  <c r="M2976" i="1"/>
  <c r="H2976" i="1"/>
  <c r="M2975" i="1"/>
  <c r="H2975" i="1"/>
  <c r="M2974" i="1"/>
  <c r="H2974" i="1"/>
  <c r="M2970" i="1"/>
  <c r="M2969" i="1"/>
  <c r="M2968" i="1"/>
  <c r="M2967" i="1"/>
  <c r="M2966" i="1"/>
  <c r="M2965" i="1"/>
  <c r="M2964" i="1"/>
  <c r="M2963" i="1"/>
  <c r="M2962" i="1"/>
  <c r="M2961" i="1"/>
  <c r="M2960" i="1"/>
  <c r="M2959" i="1"/>
  <c r="M2958" i="1"/>
  <c r="M2957" i="1"/>
  <c r="M2956" i="1"/>
  <c r="M2955" i="1"/>
  <c r="M2954" i="1"/>
  <c r="M2953" i="1"/>
  <c r="M2952" i="1"/>
  <c r="M2951" i="1"/>
  <c r="M2950" i="1"/>
  <c r="M2949" i="1"/>
  <c r="M2947" i="1"/>
  <c r="L2947" i="1"/>
  <c r="M2946" i="1"/>
  <c r="L2946" i="1"/>
  <c r="M2945" i="1"/>
  <c r="L2945" i="1"/>
  <c r="M2944" i="1"/>
  <c r="L2944" i="1"/>
  <c r="M2943" i="1"/>
  <c r="L2943" i="1"/>
  <c r="M2942" i="1"/>
  <c r="L2942" i="1"/>
  <c r="M2940" i="1"/>
  <c r="L2940" i="1"/>
  <c r="M2939" i="1"/>
  <c r="L2939" i="1"/>
  <c r="M2938" i="1"/>
  <c r="L2938" i="1"/>
  <c r="M2937" i="1"/>
  <c r="L2937" i="1"/>
  <c r="M2936" i="1"/>
  <c r="L2936" i="1"/>
  <c r="M2935" i="1"/>
  <c r="L2935" i="1"/>
  <c r="M2934" i="1"/>
  <c r="L2934" i="1"/>
  <c r="M2933" i="1"/>
  <c r="L2933" i="1"/>
  <c r="M2932" i="1"/>
  <c r="L2932" i="1"/>
  <c r="M2931" i="1"/>
  <c r="L2931" i="1"/>
  <c r="M2930" i="1"/>
  <c r="L2930" i="1"/>
  <c r="T2929" i="1"/>
  <c r="M2929" i="1"/>
  <c r="L2929" i="1"/>
  <c r="M2890" i="1"/>
  <c r="H2890" i="1"/>
  <c r="M2889" i="1"/>
  <c r="H2889" i="1"/>
  <c r="M2888" i="1"/>
  <c r="H2888" i="1"/>
  <c r="A2888" i="1"/>
  <c r="A2889" i="1" s="1"/>
  <c r="A2890" i="1" s="1"/>
  <c r="M2887" i="1"/>
  <c r="H2887" i="1"/>
  <c r="M2886" i="1"/>
  <c r="H2886" i="1"/>
  <c r="M2885" i="1"/>
  <c r="H2885" i="1"/>
  <c r="M2884" i="1"/>
  <c r="H2884" i="1"/>
  <c r="A2884" i="1"/>
  <c r="A2885" i="1" s="1"/>
  <c r="A2886" i="1" s="1"/>
  <c r="P2881" i="1"/>
  <c r="L2881" i="1"/>
  <c r="M2881" i="1" s="1"/>
  <c r="H2881" i="1"/>
  <c r="P2880" i="1"/>
  <c r="L2880" i="1"/>
  <c r="M2880" i="1" s="1"/>
  <c r="H2880" i="1"/>
  <c r="P2879" i="1"/>
  <c r="L2879" i="1"/>
  <c r="M2879" i="1" s="1"/>
  <c r="H2879" i="1"/>
  <c r="P2878" i="1"/>
  <c r="L2878" i="1"/>
  <c r="M2878" i="1" s="1"/>
  <c r="H2878" i="1"/>
  <c r="P2877" i="1"/>
  <c r="L2877" i="1"/>
  <c r="M2877" i="1" s="1"/>
  <c r="H2877" i="1"/>
  <c r="Q2876" i="1"/>
  <c r="Q2877" i="1" s="1"/>
  <c r="Q2878" i="1" s="1"/>
  <c r="Q2881" i="1" s="1"/>
  <c r="P2876" i="1"/>
  <c r="L2876" i="1"/>
  <c r="M2876" i="1" s="1"/>
  <c r="H2876" i="1"/>
  <c r="P2875" i="1"/>
  <c r="L2875" i="1"/>
  <c r="M2875" i="1" s="1"/>
  <c r="H2875" i="1"/>
  <c r="A2875" i="1"/>
  <c r="A2876" i="1" s="1"/>
  <c r="A2877" i="1" s="1"/>
  <c r="A2878" i="1" s="1"/>
  <c r="A2879" i="1" s="1"/>
  <c r="A2880" i="1" s="1"/>
  <c r="A2881" i="1" s="1"/>
  <c r="P2874" i="1"/>
  <c r="L2874" i="1"/>
  <c r="M2874" i="1" s="1"/>
  <c r="H2874" i="1"/>
  <c r="H2823" i="1"/>
  <c r="H2821" i="1"/>
  <c r="H2820" i="1"/>
  <c r="H2819" i="1"/>
  <c r="H2818" i="1"/>
  <c r="H2817" i="1"/>
  <c r="H2816" i="1"/>
  <c r="H2815" i="1"/>
  <c r="H2814" i="1"/>
  <c r="H2813" i="1"/>
  <c r="H2812" i="1"/>
  <c r="H2811" i="1"/>
  <c r="H2810" i="1"/>
  <c r="H2809" i="1"/>
  <c r="H2808" i="1"/>
  <c r="H2807" i="1"/>
  <c r="H2806" i="1"/>
  <c r="H2805" i="1"/>
  <c r="H2804" i="1"/>
  <c r="H2803" i="1"/>
  <c r="H2802" i="1"/>
  <c r="H2801" i="1"/>
  <c r="H2800" i="1"/>
  <c r="H2799" i="1"/>
  <c r="H2797" i="1"/>
  <c r="H2796" i="1"/>
  <c r="H2795" i="1"/>
  <c r="H2794" i="1"/>
  <c r="H2793" i="1"/>
  <c r="H2792" i="1"/>
  <c r="H2791" i="1"/>
  <c r="H2789" i="1"/>
  <c r="H2788" i="1"/>
  <c r="H2787" i="1"/>
  <c r="H2786" i="1"/>
  <c r="H2785" i="1"/>
  <c r="H2784" i="1"/>
  <c r="H2783" i="1"/>
  <c r="H2782" i="1"/>
  <c r="H2781" i="1"/>
  <c r="H2780" i="1"/>
  <c r="H2779" i="1"/>
  <c r="H2778" i="1"/>
  <c r="H2777" i="1"/>
  <c r="H2776" i="1"/>
  <c r="H2775" i="1"/>
  <c r="F2580" i="1"/>
  <c r="G2580" i="1" s="1"/>
  <c r="F2579" i="1"/>
  <c r="G2579" i="1" s="1"/>
  <c r="F2578" i="1"/>
  <c r="G2578" i="1" s="1"/>
  <c r="F2577" i="1"/>
  <c r="G2577" i="1" s="1"/>
  <c r="F2575" i="1"/>
  <c r="G2575" i="1" s="1"/>
  <c r="F2574" i="1"/>
  <c r="G2574" i="1" s="1"/>
  <c r="F2573" i="1"/>
  <c r="G2573" i="1" s="1"/>
  <c r="F2572" i="1"/>
  <c r="G2572" i="1" s="1"/>
  <c r="F2570" i="1"/>
  <c r="G2570" i="1" s="1"/>
  <c r="F2569" i="1"/>
  <c r="G2569" i="1" s="1"/>
  <c r="F2568" i="1"/>
  <c r="G2568" i="1" s="1"/>
  <c r="F2567" i="1"/>
  <c r="G2567" i="1" s="1"/>
  <c r="F2566" i="1"/>
  <c r="G2566" i="1" s="1"/>
  <c r="F2564" i="1"/>
  <c r="G2564" i="1" s="1"/>
  <c r="F2563" i="1"/>
  <c r="G2563" i="1" s="1"/>
  <c r="F2562" i="1"/>
  <c r="G2562" i="1" s="1"/>
  <c r="F2561" i="1"/>
  <c r="G2561" i="1" s="1"/>
  <c r="F2560" i="1"/>
  <c r="G2560" i="1" s="1"/>
  <c r="F2558" i="1"/>
  <c r="G2558" i="1" s="1"/>
  <c r="F2557" i="1"/>
  <c r="G2557" i="1" s="1"/>
  <c r="F2556" i="1"/>
  <c r="G2556" i="1" s="1"/>
  <c r="F2555" i="1"/>
  <c r="G2555" i="1" s="1"/>
  <c r="F2554" i="1"/>
  <c r="G2554" i="1" s="1"/>
  <c r="F2552" i="1"/>
  <c r="G2552" i="1" s="1"/>
  <c r="F2551" i="1"/>
  <c r="G2551" i="1" s="1"/>
  <c r="F2550" i="1"/>
  <c r="G2550" i="1" s="1"/>
  <c r="F2549" i="1"/>
  <c r="G2549" i="1" s="1"/>
  <c r="F2548" i="1"/>
  <c r="G2548" i="1" s="1"/>
  <c r="F2546" i="1"/>
  <c r="G2546" i="1" s="1"/>
  <c r="F2545" i="1"/>
  <c r="G2545" i="1" s="1"/>
  <c r="F2544" i="1"/>
  <c r="G2544" i="1" s="1"/>
  <c r="F2543" i="1"/>
  <c r="G2543" i="1" s="1"/>
  <c r="F2542" i="1"/>
  <c r="G2542" i="1" s="1"/>
  <c r="F2540" i="1"/>
  <c r="G2540" i="1" s="1"/>
  <c r="F2539" i="1"/>
  <c r="G2539" i="1" s="1"/>
  <c r="F2538" i="1"/>
  <c r="G2538" i="1" s="1"/>
  <c r="F2537" i="1"/>
  <c r="G2537" i="1" s="1"/>
  <c r="F2536" i="1"/>
  <c r="G2536" i="1" s="1"/>
  <c r="F2534" i="1"/>
  <c r="G2534" i="1" s="1"/>
  <c r="F2533" i="1"/>
  <c r="G2533" i="1" s="1"/>
  <c r="F2532" i="1"/>
  <c r="G2532" i="1" s="1"/>
  <c r="F2531" i="1"/>
  <c r="G2531" i="1" s="1"/>
  <c r="F2530" i="1"/>
  <c r="G2530" i="1" s="1"/>
  <c r="F2528" i="1"/>
  <c r="G2528" i="1" s="1"/>
  <c r="F2527" i="1"/>
  <c r="G2527" i="1" s="1"/>
  <c r="F2526" i="1"/>
  <c r="G2526" i="1" s="1"/>
  <c r="F2525" i="1"/>
  <c r="G2525" i="1" s="1"/>
  <c r="F2524" i="1"/>
  <c r="G2524" i="1" s="1"/>
  <c r="F2522" i="1"/>
  <c r="G2522" i="1" s="1"/>
  <c r="F2521" i="1"/>
  <c r="G2521" i="1" s="1"/>
  <c r="F2520" i="1"/>
  <c r="G2520" i="1" s="1"/>
  <c r="F2519" i="1"/>
  <c r="G2519" i="1" s="1"/>
  <c r="F2518" i="1"/>
  <c r="G2518" i="1" s="1"/>
  <c r="L2515" i="1"/>
  <c r="G2515" i="1"/>
  <c r="L2514" i="1"/>
  <c r="G2514" i="1"/>
  <c r="L2513" i="1"/>
  <c r="G2513" i="1"/>
  <c r="L2512" i="1"/>
  <c r="G2512" i="1"/>
  <c r="L2511" i="1"/>
  <c r="G2511" i="1"/>
  <c r="L2510" i="1"/>
  <c r="G2510" i="1"/>
  <c r="L2509" i="1"/>
  <c r="G2509" i="1"/>
  <c r="L2508" i="1"/>
  <c r="G2508" i="1"/>
  <c r="L2507" i="1"/>
  <c r="G2507" i="1"/>
  <c r="L2506" i="1"/>
  <c r="G2506" i="1"/>
  <c r="H2481" i="1"/>
  <c r="L2477" i="1"/>
  <c r="L2476" i="1"/>
  <c r="L2475" i="1"/>
  <c r="L2474" i="1"/>
  <c r="H2414" i="1"/>
  <c r="H2413" i="1"/>
  <c r="H2412" i="1"/>
  <c r="H2411" i="1"/>
  <c r="H2410" i="1"/>
  <c r="H2409" i="1"/>
  <c r="H2408" i="1"/>
  <c r="H2407" i="1"/>
  <c r="H2405" i="1"/>
  <c r="H2404" i="1"/>
  <c r="H2403" i="1"/>
  <c r="H2402" i="1"/>
  <c r="H2401" i="1"/>
  <c r="H2400" i="1"/>
  <c r="H2399" i="1"/>
  <c r="H2398" i="1"/>
  <c r="H2397" i="1"/>
  <c r="H2396" i="1"/>
  <c r="H2395" i="1"/>
  <c r="H2393" i="1"/>
  <c r="H2392" i="1"/>
  <c r="H2391" i="1"/>
  <c r="H2390" i="1"/>
  <c r="H2389" i="1"/>
  <c r="H2388" i="1"/>
  <c r="H2387" i="1"/>
  <c r="H2386" i="1"/>
  <c r="H2385" i="1"/>
  <c r="H2384" i="1"/>
  <c r="H2383" i="1"/>
  <c r="H2382" i="1"/>
  <c r="H2381" i="1"/>
  <c r="H2380" i="1"/>
  <c r="H2378" i="1"/>
  <c r="H2377" i="1"/>
  <c r="H2376" i="1"/>
  <c r="H2375" i="1"/>
  <c r="H2374" i="1"/>
  <c r="H2373" i="1"/>
  <c r="H2372" i="1"/>
  <c r="H2371" i="1"/>
  <c r="H2370" i="1"/>
  <c r="H2369" i="1"/>
  <c r="H2368" i="1"/>
  <c r="H2367" i="1"/>
  <c r="H2365" i="1"/>
  <c r="H2364" i="1"/>
  <c r="H2363" i="1"/>
  <c r="H2362" i="1"/>
  <c r="H2361" i="1"/>
  <c r="H2360" i="1"/>
  <c r="H2359" i="1"/>
  <c r="H2293" i="1"/>
  <c r="H2292" i="1"/>
  <c r="H2291" i="1"/>
  <c r="H2286" i="1"/>
  <c r="H2285" i="1"/>
  <c r="H2284" i="1"/>
  <c r="H2283" i="1"/>
  <c r="H2282" i="1"/>
  <c r="H2281" i="1"/>
  <c r="H2280" i="1"/>
  <c r="H2279" i="1"/>
  <c r="H2278" i="1"/>
  <c r="H2277" i="1"/>
  <c r="H2276" i="1"/>
  <c r="H2275" i="1"/>
  <c r="H2274" i="1"/>
  <c r="H2273" i="1"/>
  <c r="H2272" i="1"/>
  <c r="H2271" i="1"/>
  <c r="H2270" i="1"/>
  <c r="H2269" i="1"/>
  <c r="H2268" i="1"/>
  <c r="H2267" i="1"/>
  <c r="H2266" i="1"/>
  <c r="H2265" i="1"/>
  <c r="H2264" i="1"/>
  <c r="H2263" i="1"/>
  <c r="H2262" i="1"/>
  <c r="H2261" i="1"/>
  <c r="H2260" i="1"/>
  <c r="H2259" i="1"/>
  <c r="M2256" i="1"/>
  <c r="M2255" i="1"/>
  <c r="M2254" i="1"/>
  <c r="M2253" i="1"/>
  <c r="M2252" i="1"/>
  <c r="M2251" i="1"/>
  <c r="M2250" i="1"/>
  <c r="M2249" i="1"/>
  <c r="M2248" i="1"/>
  <c r="M2247" i="1"/>
  <c r="M2246" i="1"/>
  <c r="M2245" i="1"/>
  <c r="M2243" i="1"/>
  <c r="M2242" i="1"/>
  <c r="M2241" i="1"/>
  <c r="M2239" i="1"/>
  <c r="M2238" i="1"/>
  <c r="M2237" i="1"/>
  <c r="M2236" i="1"/>
  <c r="M2235" i="1"/>
  <c r="M2234" i="1"/>
  <c r="M2233" i="1"/>
  <c r="H2233" i="1"/>
  <c r="M2231" i="1"/>
  <c r="M2230" i="1"/>
  <c r="M2229" i="1"/>
  <c r="M2228" i="1"/>
  <c r="M2227" i="1"/>
  <c r="M2226" i="1"/>
  <c r="M2225" i="1"/>
  <c r="M2224" i="1"/>
  <c r="M2223" i="1"/>
  <c r="M2222" i="1"/>
  <c r="M2221" i="1"/>
  <c r="M2220" i="1"/>
  <c r="M2219" i="1"/>
  <c r="M2218" i="1"/>
  <c r="M2217" i="1"/>
  <c r="M2214" i="1"/>
  <c r="M2213" i="1"/>
  <c r="M2211" i="1"/>
  <c r="M2210" i="1"/>
  <c r="A2169" i="1"/>
  <c r="A2170" i="1" s="1"/>
  <c r="A2171" i="1" s="1"/>
  <c r="A2172" i="1" s="1"/>
  <c r="A2173" i="1" s="1"/>
  <c r="A2174" i="1" s="1"/>
  <c r="A2175" i="1" s="1"/>
  <c r="A2161" i="1"/>
  <c r="A2162" i="1" s="1"/>
  <c r="A2163" i="1" s="1"/>
  <c r="A2164" i="1" s="1"/>
  <c r="A2165" i="1" s="1"/>
  <c r="A2166" i="1" s="1"/>
  <c r="A2148" i="1"/>
  <c r="A2149" i="1" s="1"/>
  <c r="A2150" i="1" s="1"/>
  <c r="A2151" i="1" s="1"/>
  <c r="A2152" i="1" s="1"/>
  <c r="A2153" i="1" s="1"/>
  <c r="A2154" i="1" s="1"/>
  <c r="A2155" i="1" s="1"/>
  <c r="A2156" i="1" s="1"/>
  <c r="A2157" i="1" s="1"/>
  <c r="A2158" i="1" s="1"/>
  <c r="A2145" i="1"/>
  <c r="A2146" i="1" s="1"/>
  <c r="A2138" i="1"/>
  <c r="A2139" i="1" s="1"/>
  <c r="A2140" i="1" s="1"/>
  <c r="A2127" i="1"/>
  <c r="A2128" i="1" s="1"/>
  <c r="A2129" i="1" s="1"/>
  <c r="A2130" i="1" s="1"/>
  <c r="A2131" i="1" s="1"/>
  <c r="A2132" i="1" s="1"/>
  <c r="A2133" i="1" s="1"/>
  <c r="M2113" i="1"/>
  <c r="L2113" i="1"/>
  <c r="K2113" i="1"/>
  <c r="H2113" i="1"/>
  <c r="G2113" i="1"/>
  <c r="F2113" i="1"/>
  <c r="M2112" i="1"/>
  <c r="L2112" i="1"/>
  <c r="K2112" i="1"/>
  <c r="H2112" i="1"/>
  <c r="G2112" i="1"/>
  <c r="F2112" i="1"/>
  <c r="A2112" i="1"/>
  <c r="A2113" i="1" s="1"/>
  <c r="A2114" i="1" s="1"/>
  <c r="A2115" i="1" s="1"/>
  <c r="A2116" i="1" s="1"/>
  <c r="A2117" i="1" s="1"/>
  <c r="A2118" i="1" s="1"/>
  <c r="A2119" i="1" s="1"/>
  <c r="A2120" i="1" s="1"/>
  <c r="A2121" i="1" s="1"/>
  <c r="A2122" i="1" s="1"/>
  <c r="A2123" i="1" s="1"/>
  <c r="A2124" i="1" s="1"/>
  <c r="A2125" i="1" s="1"/>
  <c r="A2105" i="1"/>
  <c r="A2106" i="1" s="1"/>
  <c r="A2107" i="1" s="1"/>
  <c r="A2108" i="1" s="1"/>
  <c r="A2109" i="1" s="1"/>
  <c r="A2084" i="1"/>
  <c r="A2081" i="1"/>
  <c r="A2078" i="1"/>
  <c r="A2075" i="1"/>
  <c r="A2062" i="1"/>
  <c r="A2059" i="1"/>
  <c r="A2026" i="1"/>
  <c r="A1995" i="1"/>
  <c r="A1996" i="1" s="1"/>
  <c r="A1997" i="1" s="1"/>
  <c r="A1990" i="1"/>
  <c r="A1991" i="1" s="1"/>
  <c r="A1992" i="1" s="1"/>
  <c r="A1985" i="1"/>
  <c r="A1986" i="1" s="1"/>
  <c r="A1987" i="1" s="1"/>
  <c r="A1980" i="1"/>
  <c r="A1981" i="1" s="1"/>
  <c r="A1982" i="1" s="1"/>
  <c r="A1968" i="1"/>
  <c r="M1964" i="1"/>
  <c r="H1964" i="1"/>
  <c r="M1963" i="1"/>
  <c r="H1963" i="1"/>
  <c r="M1962" i="1"/>
  <c r="H1962" i="1"/>
  <c r="M1961" i="1"/>
  <c r="H1961" i="1"/>
  <c r="M1960" i="1"/>
  <c r="H1960" i="1"/>
  <c r="M1959" i="1"/>
  <c r="H1959" i="1"/>
  <c r="M1958" i="1"/>
  <c r="H1958" i="1"/>
  <c r="M1957" i="1"/>
  <c r="H1957" i="1"/>
  <c r="M1956" i="1"/>
  <c r="H1956" i="1"/>
  <c r="M1955" i="1"/>
  <c r="H1955" i="1"/>
  <c r="M1954" i="1"/>
  <c r="H1954" i="1"/>
  <c r="M1953" i="1"/>
  <c r="H1953" i="1"/>
  <c r="M1952" i="1"/>
  <c r="H1952" i="1"/>
  <c r="M1951" i="1"/>
  <c r="H1951" i="1"/>
  <c r="M1950" i="1"/>
  <c r="H1950" i="1"/>
  <c r="M1949" i="1"/>
  <c r="H1949" i="1"/>
  <c r="F1834" i="1"/>
  <c r="F1833" i="1"/>
  <c r="F1832" i="1"/>
  <c r="F1831" i="1"/>
  <c r="F1830" i="1"/>
  <c r="F1829" i="1"/>
  <c r="F1828" i="1"/>
  <c r="F1827" i="1"/>
  <c r="F1826" i="1"/>
  <c r="F1825" i="1"/>
  <c r="F1824" i="1"/>
  <c r="F1823" i="1"/>
  <c r="F1822" i="1"/>
  <c r="F1821" i="1"/>
  <c r="F1820" i="1"/>
  <c r="F1819" i="1"/>
  <c r="F1818" i="1"/>
  <c r="F1817" i="1"/>
  <c r="F1816" i="1"/>
  <c r="F1815" i="1"/>
  <c r="F1813" i="1"/>
  <c r="F1812" i="1"/>
  <c r="F1811" i="1"/>
  <c r="F1810" i="1"/>
  <c r="F1809" i="1"/>
  <c r="F1808" i="1"/>
  <c r="F1807" i="1"/>
  <c r="F1806" i="1"/>
  <c r="F1805" i="1"/>
  <c r="F1804" i="1"/>
  <c r="F1803" i="1"/>
  <c r="F1802" i="1"/>
  <c r="F1801" i="1"/>
  <c r="F1800" i="1"/>
  <c r="F1799" i="1"/>
  <c r="F1798" i="1"/>
  <c r="F1797" i="1"/>
  <c r="F1796" i="1"/>
  <c r="F1795" i="1"/>
  <c r="F1794" i="1"/>
  <c r="H1793" i="1"/>
  <c r="F1792" i="1"/>
  <c r="F1791" i="1"/>
  <c r="F1790" i="1"/>
  <c r="F1789" i="1"/>
  <c r="F1788" i="1"/>
  <c r="F1787" i="1"/>
  <c r="F1786" i="1"/>
  <c r="F1785" i="1"/>
  <c r="F1784" i="1"/>
  <c r="F1783" i="1"/>
  <c r="F1782" i="1"/>
  <c r="F1781" i="1"/>
  <c r="F1780" i="1"/>
  <c r="F1779" i="1"/>
  <c r="F1778" i="1"/>
  <c r="F1777" i="1"/>
  <c r="F1776" i="1"/>
  <c r="F1775" i="1"/>
  <c r="F1774" i="1"/>
  <c r="F1773" i="1"/>
  <c r="G1771" i="1"/>
  <c r="G1834" i="1" s="1"/>
  <c r="H1834" i="1" s="1"/>
  <c r="G1770" i="1"/>
  <c r="G1812" i="1" s="1"/>
  <c r="H1812" i="1" s="1"/>
  <c r="G1769" i="1"/>
  <c r="G1832" i="1" s="1"/>
  <c r="H1832" i="1" s="1"/>
  <c r="G1768" i="1"/>
  <c r="G1767" i="1"/>
  <c r="G1766" i="1"/>
  <c r="G1765" i="1"/>
  <c r="G1828" i="1" s="1"/>
  <c r="H1828" i="1" s="1"/>
  <c r="G1764" i="1"/>
  <c r="G1763" i="1"/>
  <c r="G1826" i="1" s="1"/>
  <c r="H1826" i="1" s="1"/>
  <c r="G1762" i="1"/>
  <c r="G1804" i="1" s="1"/>
  <c r="H1804" i="1" s="1"/>
  <c r="G1761" i="1"/>
  <c r="G1824" i="1" s="1"/>
  <c r="H1824" i="1" s="1"/>
  <c r="G1760" i="1"/>
  <c r="G1759" i="1"/>
  <c r="G1758" i="1"/>
  <c r="G1757" i="1"/>
  <c r="G1820" i="1" s="1"/>
  <c r="H1820" i="1" s="1"/>
  <c r="G1756" i="1"/>
  <c r="G1755" i="1"/>
  <c r="G1818" i="1" s="1"/>
  <c r="H1818" i="1" s="1"/>
  <c r="G1754" i="1"/>
  <c r="G1796" i="1" s="1"/>
  <c r="H1796" i="1" s="1"/>
  <c r="G1753" i="1"/>
  <c r="G1816" i="1" s="1"/>
  <c r="H1816" i="1" s="1"/>
  <c r="G1752" i="1"/>
  <c r="F1749" i="1"/>
  <c r="F1748" i="1"/>
  <c r="F1747" i="1"/>
  <c r="F1746" i="1"/>
  <c r="F1745" i="1"/>
  <c r="F1744" i="1"/>
  <c r="F1743" i="1"/>
  <c r="F1742" i="1"/>
  <c r="F1741" i="1"/>
  <c r="F1740" i="1"/>
  <c r="F1739" i="1"/>
  <c r="F1738" i="1"/>
  <c r="F1736" i="1"/>
  <c r="F1735" i="1"/>
  <c r="F1734" i="1"/>
  <c r="F1733" i="1"/>
  <c r="F1732" i="1"/>
  <c r="F1731" i="1"/>
  <c r="F1730" i="1"/>
  <c r="F1729" i="1"/>
  <c r="F1728" i="1"/>
  <c r="F1727" i="1"/>
  <c r="F1726" i="1"/>
  <c r="F1725" i="1"/>
  <c r="F1723" i="1"/>
  <c r="F1722" i="1"/>
  <c r="F1721" i="1"/>
  <c r="F1720" i="1"/>
  <c r="F1719" i="1"/>
  <c r="F1718" i="1"/>
  <c r="F1717" i="1"/>
  <c r="F1716" i="1"/>
  <c r="F1715" i="1"/>
  <c r="F1714" i="1"/>
  <c r="F1713" i="1"/>
  <c r="F1712" i="1"/>
  <c r="G1710" i="1"/>
  <c r="G1749" i="1" s="1"/>
  <c r="H1749" i="1" s="1"/>
  <c r="G1709" i="1"/>
  <c r="G1708" i="1"/>
  <c r="G1734" i="1" s="1"/>
  <c r="H1734" i="1" s="1"/>
  <c r="G1707" i="1"/>
  <c r="G1706" i="1"/>
  <c r="G1745" i="1" s="1"/>
  <c r="H1745" i="1" s="1"/>
  <c r="G1705" i="1"/>
  <c r="G1704" i="1"/>
  <c r="G1743" i="1" s="1"/>
  <c r="H1743" i="1" s="1"/>
  <c r="G1703" i="1"/>
  <c r="G1702" i="1"/>
  <c r="G1741" i="1" s="1"/>
  <c r="H1741" i="1" s="1"/>
  <c r="G1701" i="1"/>
  <c r="G1700" i="1"/>
  <c r="G1699" i="1"/>
  <c r="F1696" i="1"/>
  <c r="F1695" i="1"/>
  <c r="F1694" i="1"/>
  <c r="F1693" i="1"/>
  <c r="F1692" i="1"/>
  <c r="F1691" i="1"/>
  <c r="F1690" i="1"/>
  <c r="F1689" i="1"/>
  <c r="F1688" i="1"/>
  <c r="F1687" i="1"/>
  <c r="F1686" i="1"/>
  <c r="F1685" i="1"/>
  <c r="F1684" i="1"/>
  <c r="F1683" i="1"/>
  <c r="F1682" i="1"/>
  <c r="F1681" i="1"/>
  <c r="F1680" i="1"/>
  <c r="F1678" i="1"/>
  <c r="F1677" i="1"/>
  <c r="F1676" i="1"/>
  <c r="F1675" i="1"/>
  <c r="F1674" i="1"/>
  <c r="F1673" i="1"/>
  <c r="F1672" i="1"/>
  <c r="F1671" i="1"/>
  <c r="F1670" i="1"/>
  <c r="F1669" i="1"/>
  <c r="F1668" i="1"/>
  <c r="F1667" i="1"/>
  <c r="F1666" i="1"/>
  <c r="F1665" i="1"/>
  <c r="F1664" i="1"/>
  <c r="F1663" i="1"/>
  <c r="F1662" i="1"/>
  <c r="F1660" i="1"/>
  <c r="F1659" i="1"/>
  <c r="F1658" i="1"/>
  <c r="F1657" i="1"/>
  <c r="F1656" i="1"/>
  <c r="F1655" i="1"/>
  <c r="F1654" i="1"/>
  <c r="F1653" i="1"/>
  <c r="F1652" i="1"/>
  <c r="F1651" i="1"/>
  <c r="F1650" i="1"/>
  <c r="F1649" i="1"/>
  <c r="F1648" i="1"/>
  <c r="F1647" i="1"/>
  <c r="F1646" i="1"/>
  <c r="F1645" i="1"/>
  <c r="F1644" i="1"/>
  <c r="H1643" i="1"/>
  <c r="G1642" i="1"/>
  <c r="G1660" i="1" s="1"/>
  <c r="H1660" i="1" s="1"/>
  <c r="G1641" i="1"/>
  <c r="G1695" i="1" s="1"/>
  <c r="H1695" i="1" s="1"/>
  <c r="G1640" i="1"/>
  <c r="G1639" i="1"/>
  <c r="G1638" i="1"/>
  <c r="G1656" i="1" s="1"/>
  <c r="H1656" i="1" s="1"/>
  <c r="G1637" i="1"/>
  <c r="G1655" i="1" s="1"/>
  <c r="H1655" i="1" s="1"/>
  <c r="G1636" i="1"/>
  <c r="G1690" i="1" s="1"/>
  <c r="H1690" i="1" s="1"/>
  <c r="G1635" i="1"/>
  <c r="G1671" i="1" s="1"/>
  <c r="H1671" i="1" s="1"/>
  <c r="G1634" i="1"/>
  <c r="G1652" i="1" s="1"/>
  <c r="H1652" i="1" s="1"/>
  <c r="G1633" i="1"/>
  <c r="G1651" i="1" s="1"/>
  <c r="H1651" i="1" s="1"/>
  <c r="G1632" i="1"/>
  <c r="G1631" i="1"/>
  <c r="G1630" i="1"/>
  <c r="G1648" i="1" s="1"/>
  <c r="H1648" i="1" s="1"/>
  <c r="G1629" i="1"/>
  <c r="G1647" i="1" s="1"/>
  <c r="H1647" i="1" s="1"/>
  <c r="G1628" i="1"/>
  <c r="G1682" i="1" s="1"/>
  <c r="H1682" i="1" s="1"/>
  <c r="G1627" i="1"/>
  <c r="G1663" i="1" s="1"/>
  <c r="H1663" i="1" s="1"/>
  <c r="G1626" i="1"/>
  <c r="G1644" i="1" s="1"/>
  <c r="H1644" i="1" s="1"/>
  <c r="H1623" i="1"/>
  <c r="H1622" i="1"/>
  <c r="H1619" i="1"/>
  <c r="H1618" i="1"/>
  <c r="H1614" i="1"/>
  <c r="H1613" i="1"/>
  <c r="H1612" i="1"/>
  <c r="H1611" i="1"/>
  <c r="H1610" i="1"/>
  <c r="H1609" i="1"/>
  <c r="H1608" i="1"/>
  <c r="H1607" i="1"/>
  <c r="H1606" i="1"/>
  <c r="H1605" i="1"/>
  <c r="M1578" i="1"/>
  <c r="H1578" i="1"/>
  <c r="M1576" i="1"/>
  <c r="H1576" i="1"/>
  <c r="M1575" i="1"/>
  <c r="H1575" i="1"/>
  <c r="M1574" i="1"/>
  <c r="H1574" i="1"/>
  <c r="M1573" i="1"/>
  <c r="H1573" i="1"/>
  <c r="M1572" i="1"/>
  <c r="H1572" i="1"/>
  <c r="M1571" i="1"/>
  <c r="H1571" i="1"/>
  <c r="M1570" i="1"/>
  <c r="H1570" i="1"/>
  <c r="M1569" i="1"/>
  <c r="H1569" i="1"/>
  <c r="M1568" i="1"/>
  <c r="H1568" i="1"/>
  <c r="M1567" i="1"/>
  <c r="H1567" i="1"/>
  <c r="M1566" i="1"/>
  <c r="H1566" i="1"/>
  <c r="M1565" i="1"/>
  <c r="H1565" i="1"/>
  <c r="M1564" i="1"/>
  <c r="H1564" i="1"/>
  <c r="M1562" i="1"/>
  <c r="H1562" i="1"/>
  <c r="M1561" i="1"/>
  <c r="H1561" i="1"/>
  <c r="M1560" i="1"/>
  <c r="H1560" i="1"/>
  <c r="M1559" i="1"/>
  <c r="H1559" i="1"/>
  <c r="M1558" i="1"/>
  <c r="H1558" i="1"/>
  <c r="M1557" i="1"/>
  <c r="H1557" i="1"/>
  <c r="M1556" i="1"/>
  <c r="H1556" i="1"/>
  <c r="M1555" i="1"/>
  <c r="H1555" i="1"/>
  <c r="M1554" i="1"/>
  <c r="H1554" i="1"/>
  <c r="M1553" i="1"/>
  <c r="H1553" i="1"/>
  <c r="M1552" i="1"/>
  <c r="H1552" i="1"/>
  <c r="M1551" i="1"/>
  <c r="H1551" i="1"/>
  <c r="M1550" i="1"/>
  <c r="H1550" i="1"/>
  <c r="M1549" i="1"/>
  <c r="H1549" i="1"/>
  <c r="M1548" i="1"/>
  <c r="H1548" i="1"/>
  <c r="M1547" i="1"/>
  <c r="H1547" i="1"/>
  <c r="M1546" i="1"/>
  <c r="H1546" i="1"/>
  <c r="M1545" i="1"/>
  <c r="H1545" i="1"/>
  <c r="M1544" i="1"/>
  <c r="H1544" i="1"/>
  <c r="M1543" i="1"/>
  <c r="H1543" i="1"/>
  <c r="M1542" i="1"/>
  <c r="H1542" i="1"/>
  <c r="M1541" i="1"/>
  <c r="H1541" i="1"/>
  <c r="M1540" i="1"/>
  <c r="H1540" i="1"/>
  <c r="M1539" i="1"/>
  <c r="H1539" i="1"/>
  <c r="M1538" i="1"/>
  <c r="H1538" i="1"/>
  <c r="M1537" i="1"/>
  <c r="H1537" i="1"/>
  <c r="M1536" i="1"/>
  <c r="H1536" i="1"/>
  <c r="M1535" i="1"/>
  <c r="H1535" i="1"/>
  <c r="L1532" i="1"/>
  <c r="G1532" i="1"/>
  <c r="L1531" i="1"/>
  <c r="G1531" i="1"/>
  <c r="L1530" i="1"/>
  <c r="G1530" i="1"/>
  <c r="L1529" i="1"/>
  <c r="G1529" i="1"/>
  <c r="L1528" i="1"/>
  <c r="G1528" i="1"/>
  <c r="L1527" i="1"/>
  <c r="G1527" i="1"/>
  <c r="L1526" i="1"/>
  <c r="G1526" i="1"/>
  <c r="M1525" i="1"/>
  <c r="L1525" i="1"/>
  <c r="H1525" i="1"/>
  <c r="G1525" i="1"/>
  <c r="M1524" i="1"/>
  <c r="L1524" i="1"/>
  <c r="H1524" i="1"/>
  <c r="M1520" i="1"/>
  <c r="L1520" i="1"/>
  <c r="H1520" i="1"/>
  <c r="G1520" i="1"/>
  <c r="A1520" i="1"/>
  <c r="A1521" i="1" s="1"/>
  <c r="A1522" i="1" s="1"/>
  <c r="M1519" i="1"/>
  <c r="L1519" i="1"/>
  <c r="H1519" i="1"/>
  <c r="G1519" i="1"/>
  <c r="A1372" i="1"/>
  <c r="A1373" i="1" s="1"/>
  <c r="A1374" i="1" s="1"/>
  <c r="A1375" i="1" s="1"/>
  <c r="A1376" i="1" s="1"/>
  <c r="A1377" i="1" s="1"/>
  <c r="A1378" i="1" s="1"/>
  <c r="A1364" i="1"/>
  <c r="A1365" i="1" s="1"/>
  <c r="A1366" i="1" s="1"/>
  <c r="A1367" i="1" s="1"/>
  <c r="A1368" i="1" s="1"/>
  <c r="A1369" i="1" s="1"/>
  <c r="L1360" i="1"/>
  <c r="M1360" i="1" s="1"/>
  <c r="H1360" i="1"/>
  <c r="L1359" i="1"/>
  <c r="M1359" i="1" s="1"/>
  <c r="H1359" i="1"/>
  <c r="L1358" i="1"/>
  <c r="M1358" i="1" s="1"/>
  <c r="H1358" i="1"/>
  <c r="L1357" i="1"/>
  <c r="M1357" i="1" s="1"/>
  <c r="H1357" i="1"/>
  <c r="L1356" i="1"/>
  <c r="M1356" i="1" s="1"/>
  <c r="H1356" i="1"/>
  <c r="L1355" i="1"/>
  <c r="M1355" i="1" s="1"/>
  <c r="H1355" i="1"/>
  <c r="L1354" i="1"/>
  <c r="M1354" i="1" s="1"/>
  <c r="H1354" i="1"/>
  <c r="L1353" i="1"/>
  <c r="M1353" i="1" s="1"/>
  <c r="H1353" i="1"/>
  <c r="L1352" i="1"/>
  <c r="M1352" i="1" s="1"/>
  <c r="H1352" i="1"/>
  <c r="L1351" i="1"/>
  <c r="M1351" i="1" s="1"/>
  <c r="H1351" i="1"/>
  <c r="L1350" i="1"/>
  <c r="M1350" i="1" s="1"/>
  <c r="H1350" i="1"/>
  <c r="L1349" i="1"/>
  <c r="M1349" i="1" s="1"/>
  <c r="H1349" i="1"/>
  <c r="L1348" i="1"/>
  <c r="M1348" i="1" s="1"/>
  <c r="H1348" i="1"/>
  <c r="L1347" i="1"/>
  <c r="M1347" i="1" s="1"/>
  <c r="H1347" i="1"/>
  <c r="L1346" i="1"/>
  <c r="M1346" i="1" s="1"/>
  <c r="H1346" i="1"/>
  <c r="L1345" i="1"/>
  <c r="M1345" i="1" s="1"/>
  <c r="H1345" i="1"/>
  <c r="L1344" i="1"/>
  <c r="M1344" i="1" s="1"/>
  <c r="H1344" i="1"/>
  <c r="L1343" i="1"/>
  <c r="M1343" i="1" s="1"/>
  <c r="H1343" i="1"/>
  <c r="L1342" i="1"/>
  <c r="M1342" i="1" s="1"/>
  <c r="H1342" i="1"/>
  <c r="L1341" i="1"/>
  <c r="M1341" i="1" s="1"/>
  <c r="H1341" i="1"/>
  <c r="L1340" i="1"/>
  <c r="M1340" i="1" s="1"/>
  <c r="H1340" i="1"/>
  <c r="L1339" i="1"/>
  <c r="M1339" i="1" s="1"/>
  <c r="H1339" i="1"/>
  <c r="L1338" i="1"/>
  <c r="M1338" i="1" s="1"/>
  <c r="H1338" i="1"/>
  <c r="L1337" i="1"/>
  <c r="M1337" i="1" s="1"/>
  <c r="H1337" i="1"/>
  <c r="L1336" i="1"/>
  <c r="M1336" i="1" s="1"/>
  <c r="H1336" i="1"/>
  <c r="L1335" i="1"/>
  <c r="M1335" i="1" s="1"/>
  <c r="H1335" i="1"/>
  <c r="L1334" i="1"/>
  <c r="M1334" i="1" s="1"/>
  <c r="H1334" i="1"/>
  <c r="L1333" i="1"/>
  <c r="M1333" i="1" s="1"/>
  <c r="H1333" i="1"/>
  <c r="P1331" i="1"/>
  <c r="L1306" i="1"/>
  <c r="L1305" i="1"/>
  <c r="L1304" i="1"/>
  <c r="L1303" i="1"/>
  <c r="L1302" i="1"/>
  <c r="L1301" i="1"/>
  <c r="L1300" i="1"/>
  <c r="L1299" i="1"/>
  <c r="L1298" i="1"/>
  <c r="L1295" i="1"/>
  <c r="L1294" i="1"/>
  <c r="Q1248" i="1"/>
  <c r="Q1247" i="1"/>
  <c r="Q1246" i="1"/>
  <c r="Q1245" i="1"/>
  <c r="Q1244" i="1"/>
  <c r="Q1243" i="1"/>
  <c r="Q1242" i="1"/>
  <c r="Q1241" i="1"/>
  <c r="Q1240" i="1"/>
  <c r="Q1239" i="1"/>
  <c r="Q1238" i="1"/>
  <c r="Q1237" i="1"/>
  <c r="Q1236" i="1"/>
  <c r="Q1235" i="1"/>
  <c r="Q1234" i="1"/>
  <c r="Q1233" i="1"/>
  <c r="Q1232" i="1"/>
  <c r="Q1231" i="1"/>
  <c r="Q1230" i="1"/>
  <c r="Q1229" i="1"/>
  <c r="Q1228" i="1"/>
  <c r="Q1227" i="1"/>
  <c r="Q1226" i="1"/>
  <c r="Q1225" i="1"/>
  <c r="Q1224" i="1"/>
  <c r="Q1223" i="1"/>
  <c r="Q1222" i="1"/>
  <c r="Q1221" i="1"/>
  <c r="Q1220" i="1"/>
  <c r="Q1219" i="1"/>
  <c r="Q1218" i="1"/>
  <c r="Q1217" i="1"/>
  <c r="Q1216" i="1"/>
  <c r="Q1215" i="1"/>
  <c r="Q1214" i="1"/>
  <c r="Q1213" i="1"/>
  <c r="Q1212" i="1"/>
  <c r="Q1211" i="1"/>
  <c r="Q1210" i="1"/>
  <c r="Q1209" i="1"/>
  <c r="Q1208" i="1"/>
  <c r="Q1207" i="1"/>
  <c r="Q1206" i="1"/>
  <c r="Q1205" i="1"/>
  <c r="Q1204" i="1"/>
  <c r="Q1203" i="1"/>
  <c r="Q1202" i="1"/>
  <c r="Q1201" i="1"/>
  <c r="Q1200" i="1"/>
  <c r="Q1199" i="1"/>
  <c r="Q1198" i="1"/>
  <c r="Q1197" i="1"/>
  <c r="Q1196" i="1"/>
  <c r="Q1195" i="1"/>
  <c r="Q1194" i="1"/>
  <c r="Q1193" i="1"/>
  <c r="Q1192" i="1"/>
  <c r="Q1191" i="1"/>
  <c r="Q1190" i="1"/>
  <c r="Q1189" i="1"/>
  <c r="Q1188" i="1"/>
  <c r="Q1187" i="1"/>
  <c r="Q1186" i="1"/>
  <c r="Q1185" i="1"/>
  <c r="Q1184" i="1"/>
  <c r="Q1183" i="1"/>
  <c r="Q1182" i="1"/>
  <c r="Q1181" i="1"/>
  <c r="Q1180" i="1"/>
  <c r="Q1179" i="1"/>
  <c r="Q1178" i="1"/>
  <c r="Q1177" i="1"/>
  <c r="Q1176" i="1"/>
  <c r="Q1175" i="1"/>
  <c r="Q1174" i="1"/>
  <c r="Q1173" i="1"/>
  <c r="Q1172" i="1"/>
  <c r="Q1171" i="1"/>
  <c r="Q1170" i="1"/>
  <c r="Q1169" i="1"/>
  <c r="Q1168" i="1"/>
  <c r="Q1167" i="1"/>
  <c r="Q1166" i="1"/>
  <c r="Q1165" i="1"/>
  <c r="Q1164" i="1"/>
  <c r="Q1163" i="1"/>
  <c r="Q1162" i="1"/>
  <c r="Q1161" i="1"/>
  <c r="Q1160" i="1"/>
  <c r="Q1159" i="1"/>
  <c r="Q1158" i="1"/>
  <c r="Q1157" i="1"/>
  <c r="Q1156" i="1"/>
  <c r="Q1155" i="1"/>
  <c r="Q1154" i="1"/>
  <c r="Q1153" i="1"/>
  <c r="Q1152" i="1"/>
  <c r="Q1151" i="1"/>
  <c r="Q1150" i="1"/>
  <c r="Q1149" i="1"/>
  <c r="Q1148" i="1"/>
  <c r="Q1147" i="1"/>
  <c r="Q1146" i="1"/>
  <c r="Q1145" i="1"/>
  <c r="Q1144" i="1"/>
  <c r="Q1143" i="1"/>
  <c r="Q1142" i="1"/>
  <c r="Q1141" i="1"/>
  <c r="Q1140" i="1"/>
  <c r="Q1139" i="1"/>
  <c r="Q1138" i="1"/>
  <c r="Q1137" i="1"/>
  <c r="Q1136" i="1"/>
  <c r="Q1135" i="1"/>
  <c r="Q1134" i="1"/>
  <c r="Q1133" i="1"/>
  <c r="Q1132" i="1"/>
  <c r="Q1131" i="1"/>
  <c r="Q1130" i="1"/>
  <c r="Q1129" i="1"/>
  <c r="Q1128" i="1"/>
  <c r="Q1127" i="1"/>
  <c r="Q1126" i="1"/>
  <c r="Q1125" i="1"/>
  <c r="Q1124" i="1"/>
  <c r="Q1123" i="1"/>
  <c r="Q1122" i="1"/>
  <c r="Q1121" i="1"/>
  <c r="Q1120" i="1"/>
  <c r="Q1119" i="1"/>
  <c r="Q1118" i="1"/>
  <c r="Q1117" i="1"/>
  <c r="Q1116" i="1"/>
  <c r="Q1115" i="1"/>
  <c r="Q1114" i="1"/>
  <c r="Q1113" i="1"/>
  <c r="Q1112" i="1"/>
  <c r="Q1111" i="1"/>
  <c r="Q1110" i="1"/>
  <c r="Q1109" i="1"/>
  <c r="Q1108" i="1"/>
  <c r="Q1107" i="1"/>
  <c r="Q1106" i="1"/>
  <c r="Q1105" i="1"/>
  <c r="Q1104" i="1"/>
  <c r="Q1103" i="1"/>
  <c r="Q1102" i="1"/>
  <c r="Q1101" i="1"/>
  <c r="Q1100" i="1"/>
  <c r="Q1099" i="1"/>
  <c r="Q1098" i="1"/>
  <c r="Q1097" i="1"/>
  <c r="Q1096" i="1"/>
  <c r="Q1095" i="1"/>
  <c r="Q1094" i="1"/>
  <c r="Q1093" i="1"/>
  <c r="Q1092" i="1"/>
  <c r="Q1091" i="1"/>
  <c r="Q1090" i="1"/>
  <c r="Q1089" i="1"/>
  <c r="Q1088" i="1"/>
  <c r="Q1087" i="1"/>
  <c r="Q1086" i="1"/>
  <c r="Q1085" i="1"/>
  <c r="Q1084" i="1"/>
  <c r="Q1083" i="1"/>
  <c r="Q1082" i="1"/>
  <c r="Q1081" i="1"/>
  <c r="Q1080" i="1"/>
  <c r="Q1079" i="1"/>
  <c r="Q1078" i="1"/>
  <c r="Q1077" i="1"/>
  <c r="Q1076" i="1"/>
  <c r="Q1075" i="1"/>
  <c r="Q1074" i="1"/>
  <c r="Q1073" i="1"/>
  <c r="Q1072" i="1"/>
  <c r="Q1071" i="1"/>
  <c r="Q1070" i="1"/>
  <c r="Q1069" i="1"/>
  <c r="Q1068" i="1"/>
  <c r="Q1067" i="1"/>
  <c r="Q1066" i="1"/>
  <c r="Q1065" i="1"/>
  <c r="Q1064" i="1"/>
  <c r="Q1063" i="1"/>
  <c r="Q1062" i="1"/>
  <c r="Q1061" i="1"/>
  <c r="Q1060" i="1"/>
  <c r="Q1059" i="1"/>
  <c r="Q1058" i="1"/>
  <c r="Q1057" i="1"/>
  <c r="Q1056" i="1"/>
  <c r="Q1055" i="1"/>
  <c r="Q1054" i="1"/>
  <c r="Q1053" i="1"/>
  <c r="Q1052" i="1"/>
  <c r="Q1051" i="1"/>
  <c r="Q1050" i="1"/>
  <c r="Q1049" i="1"/>
  <c r="Q1048" i="1"/>
  <c r="Q1047" i="1"/>
  <c r="Q1046" i="1"/>
  <c r="Q1045" i="1"/>
  <c r="Q1044" i="1"/>
  <c r="Q1043" i="1"/>
  <c r="Q1042" i="1"/>
  <c r="Q1041" i="1"/>
  <c r="Q1040" i="1"/>
  <c r="Q1039" i="1"/>
  <c r="Q1038" i="1"/>
  <c r="Q1037" i="1"/>
  <c r="Q1036" i="1"/>
  <c r="Q1035" i="1"/>
  <c r="Q1034" i="1"/>
  <c r="Q1033" i="1"/>
  <c r="Q1032" i="1"/>
  <c r="Q1031" i="1"/>
  <c r="Q1030" i="1"/>
  <c r="Q1029" i="1"/>
  <c r="Q1028" i="1"/>
  <c r="Q1027" i="1"/>
  <c r="Q1026" i="1"/>
  <c r="Q1025" i="1"/>
  <c r="Q1024" i="1"/>
  <c r="Q1023" i="1"/>
  <c r="Q1022" i="1"/>
  <c r="Q1021" i="1"/>
  <c r="Q1020" i="1"/>
  <c r="Q1019" i="1"/>
  <c r="Q1018" i="1"/>
  <c r="Q1017" i="1"/>
  <c r="Q1016" i="1"/>
  <c r="Q1015" i="1"/>
  <c r="Q1014" i="1"/>
  <c r="Q1013" i="1"/>
  <c r="Q1012" i="1"/>
  <c r="Q1011" i="1"/>
  <c r="Q1010" i="1"/>
  <c r="Q1009" i="1"/>
  <c r="Q1008" i="1"/>
  <c r="Q1007" i="1"/>
  <c r="Q1006" i="1"/>
  <c r="Q1005" i="1"/>
  <c r="Q1004" i="1"/>
  <c r="Q1003" i="1"/>
  <c r="Q1002" i="1"/>
  <c r="Q1001" i="1"/>
  <c r="Q1000" i="1"/>
  <c r="Q999" i="1"/>
  <c r="Q998" i="1"/>
  <c r="Q997" i="1"/>
  <c r="Q996" i="1"/>
  <c r="Q995" i="1"/>
  <c r="Q994" i="1"/>
  <c r="Q993" i="1"/>
  <c r="Q992" i="1"/>
  <c r="Q991" i="1"/>
  <c r="Q990" i="1"/>
  <c r="Q989" i="1"/>
  <c r="A989" i="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Q988" i="1"/>
  <c r="Q987" i="1"/>
  <c r="Q986" i="1"/>
  <c r="Q985" i="1"/>
  <c r="A985" i="1"/>
  <c r="Q984" i="1"/>
  <c r="Q983" i="1"/>
  <c r="A983" i="1"/>
  <c r="Q982" i="1"/>
  <c r="Q981" i="1"/>
  <c r="A981" i="1"/>
  <c r="Q980" i="1"/>
  <c r="Q979" i="1"/>
  <c r="A979" i="1"/>
  <c r="Q978" i="1"/>
  <c r="Q977" i="1"/>
  <c r="Q976" i="1"/>
  <c r="Q975" i="1"/>
  <c r="Q974" i="1"/>
  <c r="Q973" i="1"/>
  <c r="Q972" i="1"/>
  <c r="Q971" i="1"/>
  <c r="Q970" i="1"/>
  <c r="Q969" i="1"/>
  <c r="Q968" i="1"/>
  <c r="Q967" i="1"/>
  <c r="Q966" i="1"/>
  <c r="Q965" i="1"/>
  <c r="Q964" i="1"/>
  <c r="Q963" i="1"/>
  <c r="Q962" i="1"/>
  <c r="Q961" i="1"/>
  <c r="Q960" i="1"/>
  <c r="Q959" i="1"/>
  <c r="Q958" i="1"/>
  <c r="Q957" i="1"/>
  <c r="Q956" i="1"/>
  <c r="Q955" i="1"/>
  <c r="Q954" i="1"/>
  <c r="Q953" i="1"/>
  <c r="Q952" i="1"/>
  <c r="Q951" i="1"/>
  <c r="Q950" i="1"/>
  <c r="Q949" i="1"/>
  <c r="Q948" i="1"/>
  <c r="Q947" i="1"/>
  <c r="Q946" i="1"/>
  <c r="Q945" i="1"/>
  <c r="Q944" i="1"/>
  <c r="Q943" i="1"/>
  <c r="Q942" i="1"/>
  <c r="Q941" i="1"/>
  <c r="Q940" i="1"/>
  <c r="Q939" i="1"/>
  <c r="Q938" i="1"/>
  <c r="Q937" i="1"/>
  <c r="A937" i="1"/>
  <c r="A938" i="1" s="1"/>
  <c r="Q936" i="1"/>
  <c r="Q935" i="1"/>
  <c r="Q934" i="1"/>
  <c r="A934" i="1"/>
  <c r="Q933" i="1"/>
  <c r="Q932" i="1"/>
  <c r="Q931" i="1"/>
  <c r="Q930" i="1"/>
  <c r="Q929" i="1"/>
  <c r="Q928" i="1"/>
  <c r="Q927" i="1"/>
  <c r="Q926" i="1"/>
  <c r="Q925" i="1"/>
  <c r="Q924" i="1"/>
  <c r="Q923" i="1"/>
  <c r="Q922" i="1"/>
  <c r="Q921" i="1"/>
  <c r="Q920" i="1"/>
  <c r="A920" i="1"/>
  <c r="A921" i="1" s="1"/>
  <c r="A922" i="1" s="1"/>
  <c r="A923" i="1" s="1"/>
  <c r="A924" i="1" s="1"/>
  <c r="A925" i="1" s="1"/>
  <c r="A926" i="1" s="1"/>
  <c r="A927" i="1" s="1"/>
  <c r="A928" i="1" s="1"/>
  <c r="A929" i="1" s="1"/>
  <c r="A930" i="1" s="1"/>
  <c r="A931" i="1" s="1"/>
  <c r="A932" i="1" s="1"/>
  <c r="Q919" i="1"/>
  <c r="Q918" i="1"/>
  <c r="Q917" i="1"/>
  <c r="A917" i="1"/>
  <c r="Q916" i="1"/>
  <c r="Q915" i="1"/>
  <c r="A915" i="1"/>
  <c r="Q914" i="1"/>
  <c r="Q913" i="1"/>
  <c r="A913" i="1"/>
  <c r="Q912" i="1"/>
  <c r="Q911" i="1"/>
  <c r="Q910" i="1"/>
  <c r="A910" i="1"/>
  <c r="A911" i="1" s="1"/>
  <c r="Q909" i="1"/>
  <c r="Q908" i="1"/>
  <c r="Q907" i="1"/>
  <c r="Q906" i="1"/>
  <c r="Q905" i="1"/>
  <c r="A905" i="1"/>
  <c r="A906" i="1" s="1"/>
  <c r="A907" i="1" s="1"/>
  <c r="A908" i="1" s="1"/>
  <c r="Q904" i="1"/>
  <c r="Q903" i="1"/>
  <c r="Q902" i="1"/>
  <c r="Q901" i="1"/>
  <c r="Q900" i="1"/>
  <c r="Q899" i="1"/>
  <c r="Q898" i="1"/>
  <c r="Q897" i="1"/>
  <c r="Q896" i="1"/>
  <c r="Q895" i="1"/>
  <c r="Q894" i="1"/>
  <c r="Q893" i="1"/>
  <c r="Q892" i="1"/>
  <c r="Q891" i="1"/>
  <c r="Q890" i="1"/>
  <c r="Q889" i="1"/>
  <c r="Q888" i="1"/>
  <c r="Q887" i="1"/>
  <c r="Q886" i="1"/>
  <c r="Q885" i="1"/>
  <c r="Q884" i="1"/>
  <c r="Q883" i="1"/>
  <c r="Q882" i="1"/>
  <c r="Q881" i="1"/>
  <c r="Q880" i="1"/>
  <c r="Q879" i="1"/>
  <c r="Q878" i="1"/>
  <c r="Q877" i="1"/>
  <c r="Q876" i="1"/>
  <c r="Q875" i="1"/>
  <c r="Q874" i="1"/>
  <c r="Q873" i="1"/>
  <c r="A873" i="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Q872" i="1"/>
  <c r="Q871" i="1"/>
  <c r="Q870" i="1"/>
  <c r="Q869" i="1"/>
  <c r="Q868" i="1"/>
  <c r="Q867" i="1"/>
  <c r="Q866" i="1"/>
  <c r="Q865" i="1"/>
  <c r="Q864" i="1"/>
  <c r="A864" i="1"/>
  <c r="A865" i="1" s="1"/>
  <c r="A866" i="1" s="1"/>
  <c r="A867" i="1" s="1"/>
  <c r="A868" i="1" s="1"/>
  <c r="A869" i="1" s="1"/>
  <c r="A870" i="1" s="1"/>
  <c r="Q863" i="1"/>
  <c r="Q862" i="1"/>
  <c r="Q861" i="1"/>
  <c r="Q860" i="1"/>
  <c r="A860" i="1"/>
  <c r="A861" i="1" s="1"/>
  <c r="A862" i="1" s="1"/>
  <c r="Q859" i="1"/>
  <c r="Q858" i="1"/>
  <c r="Q857" i="1"/>
  <c r="Q856" i="1"/>
  <c r="Q855" i="1"/>
  <c r="Q854" i="1"/>
  <c r="Q853" i="1"/>
  <c r="Q852" i="1"/>
  <c r="Q851" i="1"/>
  <c r="Q850" i="1"/>
  <c r="Q849" i="1"/>
  <c r="Q848" i="1"/>
  <c r="Q847" i="1"/>
  <c r="Q846" i="1"/>
  <c r="Q845" i="1"/>
  <c r="Q844" i="1"/>
  <c r="Q843" i="1"/>
  <c r="Q842" i="1"/>
  <c r="Q841" i="1"/>
  <c r="Q840" i="1"/>
  <c r="Q839" i="1"/>
  <c r="Q838" i="1"/>
  <c r="Q837" i="1"/>
  <c r="Q836" i="1"/>
  <c r="Q835" i="1"/>
  <c r="Q834" i="1"/>
  <c r="Q833" i="1"/>
  <c r="A833" i="1"/>
  <c r="A834" i="1" s="1"/>
  <c r="Q832" i="1"/>
  <c r="Q831" i="1"/>
  <c r="L830" i="1"/>
  <c r="G830" i="1"/>
  <c r="L829" i="1"/>
  <c r="G829" i="1"/>
  <c r="L827" i="1"/>
  <c r="G827" i="1"/>
  <c r="L826" i="1"/>
  <c r="G826" i="1"/>
  <c r="L825" i="1"/>
  <c r="G825" i="1"/>
  <c r="L824" i="1"/>
  <c r="G824" i="1"/>
  <c r="L823" i="1"/>
  <c r="G823" i="1"/>
  <c r="L822" i="1"/>
  <c r="G822" i="1"/>
  <c r="L821" i="1"/>
  <c r="G821" i="1"/>
  <c r="Q819" i="1"/>
  <c r="Q818" i="1"/>
  <c r="Q817" i="1"/>
  <c r="Q816" i="1"/>
  <c r="Q815" i="1"/>
  <c r="A815" i="1"/>
  <c r="A816" i="1" s="1"/>
  <c r="A817" i="1" s="1"/>
  <c r="Q814" i="1"/>
  <c r="Q813" i="1"/>
  <c r="Q812" i="1"/>
  <c r="Q811" i="1"/>
  <c r="Q810" i="1"/>
  <c r="Q809" i="1"/>
  <c r="Q808" i="1"/>
  <c r="Q807" i="1"/>
  <c r="Q806" i="1"/>
  <c r="Q805" i="1"/>
  <c r="Q804" i="1"/>
  <c r="Q803" i="1"/>
  <c r="Q802" i="1"/>
  <c r="L802" i="1"/>
  <c r="G802" i="1"/>
  <c r="Q801" i="1"/>
  <c r="Q800" i="1"/>
  <c r="Q799" i="1"/>
  <c r="Q798" i="1"/>
  <c r="Q797" i="1"/>
  <c r="Q796" i="1"/>
  <c r="L796" i="1"/>
  <c r="G796" i="1"/>
  <c r="Q795" i="1"/>
  <c r="L795" i="1"/>
  <c r="G795" i="1"/>
  <c r="Q794" i="1"/>
  <c r="L794" i="1"/>
  <c r="G794" i="1"/>
  <c r="Q793" i="1"/>
  <c r="L793" i="1"/>
  <c r="G793" i="1"/>
  <c r="Q792" i="1"/>
  <c r="Q791" i="1"/>
  <c r="Q790" i="1"/>
  <c r="Q789" i="1"/>
  <c r="Q788" i="1"/>
  <c r="Q787" i="1"/>
  <c r="Q786" i="1"/>
  <c r="L775" i="1"/>
  <c r="G775" i="1"/>
  <c r="L774" i="1"/>
  <c r="G774" i="1"/>
  <c r="L773" i="1"/>
  <c r="G773" i="1"/>
  <c r="L772" i="1"/>
  <c r="G772" i="1"/>
  <c r="L771" i="1"/>
  <c r="G771" i="1"/>
  <c r="L769" i="1"/>
  <c r="L768" i="1"/>
  <c r="L767" i="1"/>
  <c r="L766" i="1"/>
  <c r="L765" i="1"/>
  <c r="L755" i="1"/>
  <c r="L670" i="1"/>
  <c r="G670" i="1"/>
  <c r="L669" i="1"/>
  <c r="G669" i="1"/>
  <c r="M667" i="1"/>
  <c r="H667" i="1"/>
  <c r="M666" i="1"/>
  <c r="H666" i="1"/>
  <c r="K660" i="1"/>
  <c r="F660" i="1"/>
  <c r="K659" i="1"/>
  <c r="F659" i="1"/>
  <c r="K658" i="1"/>
  <c r="F658" i="1"/>
  <c r="K657" i="1"/>
  <c r="F657" i="1"/>
  <c r="L651" i="1"/>
  <c r="L650" i="1"/>
  <c r="K648" i="1"/>
  <c r="F648" i="1"/>
  <c r="K647" i="1"/>
  <c r="F647" i="1"/>
  <c r="K646" i="1"/>
  <c r="F646" i="1"/>
  <c r="A646" i="1"/>
  <c r="A647" i="1" s="1"/>
  <c r="A648" i="1" s="1"/>
  <c r="K645" i="1"/>
  <c r="F645" i="1"/>
  <c r="R643" i="1"/>
  <c r="K643" i="1"/>
  <c r="F643" i="1"/>
  <c r="R641" i="1"/>
  <c r="K641" i="1"/>
  <c r="F641" i="1"/>
  <c r="A641" i="1"/>
  <c r="R640" i="1"/>
  <c r="K640" i="1"/>
  <c r="F640" i="1"/>
  <c r="R638" i="1"/>
  <c r="K638" i="1"/>
  <c r="F638" i="1"/>
  <c r="R637" i="1"/>
  <c r="K637" i="1"/>
  <c r="F637" i="1"/>
  <c r="R636" i="1"/>
  <c r="K636" i="1"/>
  <c r="F636" i="1"/>
  <c r="A632" i="1"/>
  <c r="A633" i="1" s="1"/>
  <c r="A628" i="1"/>
  <c r="A629" i="1" s="1"/>
  <c r="L625" i="1"/>
  <c r="N555" i="1"/>
  <c r="N554" i="1"/>
  <c r="N552" i="1"/>
  <c r="N551" i="1"/>
  <c r="N549" i="1"/>
  <c r="N548" i="1"/>
  <c r="L493" i="1"/>
  <c r="M493" i="1" s="1"/>
  <c r="L492" i="1"/>
  <c r="M492" i="1" s="1"/>
  <c r="L491" i="1"/>
  <c r="M491" i="1" s="1"/>
  <c r="R480" i="1"/>
  <c r="L480" i="1"/>
  <c r="M480" i="1" s="1"/>
  <c r="R479" i="1"/>
  <c r="L479" i="1"/>
  <c r="M479" i="1" s="1"/>
  <c r="R478" i="1"/>
  <c r="L478" i="1"/>
  <c r="M478" i="1" s="1"/>
  <c r="R477" i="1"/>
  <c r="L477" i="1"/>
  <c r="M477" i="1" s="1"/>
  <c r="R476" i="1"/>
  <c r="M476" i="1"/>
  <c r="L475" i="1"/>
  <c r="M475" i="1" s="1"/>
  <c r="L474" i="1"/>
  <c r="M474" i="1" s="1"/>
  <c r="L473" i="1"/>
  <c r="M473" i="1" s="1"/>
  <c r="L472" i="1"/>
  <c r="M472" i="1" s="1"/>
  <c r="M470" i="1"/>
  <c r="L470" i="1"/>
  <c r="M469" i="1"/>
  <c r="L469" i="1"/>
  <c r="A469" i="1"/>
  <c r="A470" i="1" s="1"/>
  <c r="M468" i="1"/>
  <c r="L468" i="1"/>
  <c r="A445" i="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37" i="1"/>
  <c r="A438" i="1" s="1"/>
  <c r="A439" i="1" s="1"/>
  <c r="A379" i="1"/>
  <c r="A380" i="1" s="1"/>
  <c r="A381" i="1" s="1"/>
  <c r="A382" i="1" s="1"/>
  <c r="A383" i="1" s="1"/>
  <c r="A384" i="1" s="1"/>
  <c r="A371" i="1"/>
  <c r="A372" i="1" s="1"/>
  <c r="A373" i="1" s="1"/>
  <c r="A374" i="1" s="1"/>
  <c r="A375" i="1" s="1"/>
  <c r="A364" i="1"/>
  <c r="A365" i="1" s="1"/>
  <c r="A366" i="1" s="1"/>
  <c r="A367" i="1" s="1"/>
  <c r="A368" i="1" s="1"/>
  <c r="A322" i="1"/>
  <c r="A323" i="1" s="1"/>
  <c r="A324" i="1" s="1"/>
  <c r="A325" i="1" s="1"/>
  <c r="A326" i="1" s="1"/>
  <c r="A327" i="1" s="1"/>
  <c r="A328" i="1" s="1"/>
  <c r="A329" i="1" s="1"/>
  <c r="A330" i="1" s="1"/>
  <c r="A331" i="1" s="1"/>
  <c r="A332" i="1" s="1"/>
  <c r="A333" i="1" s="1"/>
  <c r="A334" i="1" s="1"/>
  <c r="A335" i="1" s="1"/>
  <c r="A295" i="1"/>
  <c r="A294" i="1" s="1"/>
  <c r="A293" i="1" s="1"/>
  <c r="A292" i="1" s="1"/>
  <c r="A291" i="1" s="1"/>
  <c r="A290" i="1" s="1"/>
  <c r="A289" i="1" s="1"/>
  <c r="A288" i="1" s="1"/>
  <c r="A287" i="1" s="1"/>
  <c r="A286" i="1" s="1"/>
  <c r="A285" i="1" s="1"/>
  <c r="A284" i="1" s="1"/>
  <c r="A283" i="1" s="1"/>
  <c r="A282" i="1" s="1"/>
  <c r="A281" i="1" s="1"/>
  <c r="A280" i="1" s="1"/>
  <c r="A230" i="1"/>
  <c r="A231" i="1" s="1"/>
  <c r="A232" i="1" s="1"/>
  <c r="A233" i="1" s="1"/>
  <c r="A86" i="1" s="1"/>
  <c r="A87" i="1" s="1"/>
  <c r="K226" i="1"/>
  <c r="L226" i="1" s="1"/>
  <c r="F226" i="1"/>
  <c r="G226" i="1" s="1"/>
  <c r="K225" i="1"/>
  <c r="L225" i="1" s="1"/>
  <c r="F225" i="1"/>
  <c r="G225" i="1" s="1"/>
  <c r="K224" i="1"/>
  <c r="L224" i="1" s="1"/>
  <c r="F224" i="1"/>
  <c r="G224" i="1" s="1"/>
  <c r="K223" i="1"/>
  <c r="L223" i="1" s="1"/>
  <c r="F223" i="1"/>
  <c r="G223" i="1" s="1"/>
  <c r="K222" i="1"/>
  <c r="L222" i="1" s="1"/>
  <c r="F222" i="1"/>
  <c r="G222" i="1" s="1"/>
  <c r="K221" i="1"/>
  <c r="L221" i="1" s="1"/>
  <c r="F221" i="1"/>
  <c r="G221" i="1" s="1"/>
  <c r="K220" i="1"/>
  <c r="L220" i="1" s="1"/>
  <c r="F220" i="1"/>
  <c r="G220" i="1" s="1"/>
  <c r="K219" i="1"/>
  <c r="L219" i="1" s="1"/>
  <c r="F219" i="1"/>
  <c r="G219" i="1" s="1"/>
  <c r="K218" i="1"/>
  <c r="L218" i="1" s="1"/>
  <c r="F218" i="1"/>
  <c r="G218" i="1" s="1"/>
  <c r="K217" i="1"/>
  <c r="L217" i="1" s="1"/>
  <c r="F217" i="1"/>
  <c r="G217" i="1" s="1"/>
  <c r="K216" i="1"/>
  <c r="L216" i="1" s="1"/>
  <c r="F216" i="1"/>
  <c r="G216" i="1" s="1"/>
  <c r="K215" i="1"/>
  <c r="L215" i="1" s="1"/>
  <c r="F215" i="1"/>
  <c r="G215" i="1" s="1"/>
  <c r="K214" i="1"/>
  <c r="L214" i="1" s="1"/>
  <c r="F214" i="1"/>
  <c r="G214" i="1" s="1"/>
  <c r="K213" i="1"/>
  <c r="L213" i="1" s="1"/>
  <c r="F213" i="1"/>
  <c r="G213" i="1" s="1"/>
  <c r="K212" i="1"/>
  <c r="L212" i="1" s="1"/>
  <c r="F212" i="1"/>
  <c r="G212" i="1" s="1"/>
  <c r="K211" i="1"/>
  <c r="L211" i="1" s="1"/>
  <c r="F211" i="1"/>
  <c r="G211" i="1" s="1"/>
  <c r="K210" i="1"/>
  <c r="L210" i="1" s="1"/>
  <c r="F210" i="1"/>
  <c r="G210" i="1" s="1"/>
  <c r="K209" i="1"/>
  <c r="L209" i="1" s="1"/>
  <c r="F209" i="1"/>
  <c r="G209" i="1" s="1"/>
  <c r="K208" i="1"/>
  <c r="L208" i="1" s="1"/>
  <c r="F208" i="1"/>
  <c r="G208" i="1" s="1"/>
  <c r="K207" i="1"/>
  <c r="L207" i="1" s="1"/>
  <c r="F207" i="1"/>
  <c r="G207" i="1" s="1"/>
  <c r="K206" i="1"/>
  <c r="L206" i="1" s="1"/>
  <c r="F206" i="1"/>
  <c r="G206" i="1" s="1"/>
  <c r="K205" i="1"/>
  <c r="L205" i="1" s="1"/>
  <c r="F205" i="1"/>
  <c r="G205" i="1" s="1"/>
  <c r="K204" i="1"/>
  <c r="L204" i="1" s="1"/>
  <c r="F204" i="1"/>
  <c r="G204" i="1" s="1"/>
  <c r="K203" i="1"/>
  <c r="L203" i="1" s="1"/>
  <c r="F203" i="1"/>
  <c r="G203" i="1" s="1"/>
  <c r="K202" i="1"/>
  <c r="L202" i="1" s="1"/>
  <c r="F202" i="1"/>
  <c r="G202" i="1" s="1"/>
  <c r="K201" i="1"/>
  <c r="L201" i="1" s="1"/>
  <c r="F201" i="1"/>
  <c r="G201" i="1" s="1"/>
  <c r="K200" i="1"/>
  <c r="L200" i="1" s="1"/>
  <c r="F200" i="1"/>
  <c r="G200" i="1" s="1"/>
  <c r="K199" i="1"/>
  <c r="L199" i="1" s="1"/>
  <c r="F199" i="1"/>
  <c r="G199" i="1" s="1"/>
  <c r="K198" i="1"/>
  <c r="L198" i="1" s="1"/>
  <c r="F198" i="1"/>
  <c r="G198" i="1" s="1"/>
  <c r="K197" i="1"/>
  <c r="L197" i="1" s="1"/>
  <c r="F197" i="1"/>
  <c r="G197" i="1" s="1"/>
  <c r="K196" i="1"/>
  <c r="L196" i="1" s="1"/>
  <c r="F196" i="1"/>
  <c r="G196" i="1" s="1"/>
  <c r="K195" i="1"/>
  <c r="L195" i="1" s="1"/>
  <c r="F195" i="1"/>
  <c r="G195" i="1" s="1"/>
  <c r="K194" i="1"/>
  <c r="L194" i="1" s="1"/>
  <c r="F194" i="1"/>
  <c r="G194" i="1" s="1"/>
  <c r="K193" i="1"/>
  <c r="L193" i="1" s="1"/>
  <c r="F193" i="1"/>
  <c r="G193" i="1" s="1"/>
  <c r="K192" i="1"/>
  <c r="L192" i="1" s="1"/>
  <c r="F192" i="1"/>
  <c r="G192" i="1" s="1"/>
  <c r="M189" i="1"/>
  <c r="H189" i="1"/>
  <c r="M188" i="1"/>
  <c r="H188" i="1"/>
  <c r="M187" i="1"/>
  <c r="H187" i="1"/>
  <c r="M186" i="1"/>
  <c r="H186" i="1"/>
  <c r="M185" i="1"/>
  <c r="H185" i="1"/>
  <c r="M184" i="1"/>
  <c r="H184" i="1"/>
  <c r="M183" i="1"/>
  <c r="H183" i="1"/>
  <c r="M182" i="1"/>
  <c r="H182" i="1"/>
  <c r="M181" i="1"/>
  <c r="H181" i="1"/>
  <c r="M180" i="1"/>
  <c r="H180" i="1"/>
  <c r="M179" i="1"/>
  <c r="H179" i="1"/>
  <c r="M178" i="1"/>
  <c r="H178" i="1"/>
  <c r="M177" i="1"/>
  <c r="H177" i="1"/>
  <c r="M176" i="1"/>
  <c r="H176" i="1"/>
  <c r="M175" i="1"/>
  <c r="H175" i="1"/>
  <c r="L174" i="1"/>
  <c r="M174" i="1" s="1"/>
  <c r="H174" i="1"/>
  <c r="M173" i="1"/>
  <c r="H173" i="1"/>
  <c r="M172" i="1"/>
  <c r="H172" i="1"/>
  <c r="M171" i="1"/>
  <c r="H171" i="1"/>
  <c r="M170" i="1"/>
  <c r="H170" i="1"/>
  <c r="M169" i="1"/>
  <c r="H169" i="1"/>
  <c r="L168" i="1"/>
  <c r="M168" i="1" s="1"/>
  <c r="H168" i="1"/>
  <c r="M167" i="1"/>
  <c r="H167" i="1"/>
  <c r="M166" i="1"/>
  <c r="H166" i="1"/>
  <c r="L165" i="1"/>
  <c r="M165" i="1" s="1"/>
  <c r="H165" i="1"/>
  <c r="M164" i="1"/>
  <c r="H164" i="1"/>
  <c r="M163" i="1"/>
  <c r="H163" i="1"/>
  <c r="L162" i="1"/>
  <c r="M162" i="1" s="1"/>
  <c r="H162" i="1"/>
  <c r="M161" i="1"/>
  <c r="H161" i="1"/>
  <c r="M160" i="1"/>
  <c r="H160" i="1"/>
  <c r="L159" i="1"/>
  <c r="M159" i="1" s="1"/>
  <c r="H159" i="1"/>
  <c r="M158" i="1"/>
  <c r="H158" i="1"/>
  <c r="M156" i="1"/>
  <c r="H156" i="1"/>
  <c r="M155" i="1"/>
  <c r="H155" i="1"/>
  <c r="M154" i="1"/>
  <c r="H154" i="1"/>
  <c r="M153" i="1"/>
  <c r="H153" i="1"/>
  <c r="M152" i="1"/>
  <c r="H152" i="1"/>
  <c r="M151" i="1"/>
  <c r="H151" i="1"/>
  <c r="M150" i="1"/>
  <c r="H150" i="1"/>
  <c r="M149" i="1"/>
  <c r="H149" i="1"/>
  <c r="M148" i="1"/>
  <c r="H148" i="1"/>
  <c r="M147" i="1"/>
  <c r="H147" i="1"/>
  <c r="M146" i="1"/>
  <c r="H146" i="1"/>
  <c r="M145" i="1"/>
  <c r="H145" i="1"/>
  <c r="M144" i="1"/>
  <c r="H144" i="1"/>
  <c r="M143" i="1"/>
  <c r="H143" i="1"/>
  <c r="M142" i="1"/>
  <c r="H142" i="1"/>
  <c r="M141" i="1"/>
  <c r="H141" i="1"/>
  <c r="M140" i="1"/>
  <c r="H140" i="1"/>
  <c r="M139" i="1"/>
  <c r="H139" i="1"/>
  <c r="M138" i="1"/>
  <c r="H138" i="1"/>
  <c r="M137" i="1"/>
  <c r="H137" i="1"/>
  <c r="M136" i="1"/>
  <c r="H136" i="1"/>
  <c r="L135" i="1"/>
  <c r="M135" i="1" s="1"/>
  <c r="H135" i="1"/>
  <c r="M134" i="1"/>
  <c r="H134" i="1"/>
  <c r="M133" i="1"/>
  <c r="H133" i="1"/>
  <c r="L132" i="1"/>
  <c r="M132" i="1" s="1"/>
  <c r="H132" i="1"/>
  <c r="M131" i="1"/>
  <c r="H131" i="1"/>
  <c r="M130" i="1"/>
  <c r="H130" i="1"/>
  <c r="L129" i="1"/>
  <c r="M129" i="1" s="1"/>
  <c r="H129" i="1"/>
  <c r="M128" i="1"/>
  <c r="H128" i="1"/>
  <c r="M127" i="1"/>
  <c r="H127" i="1"/>
  <c r="L126" i="1"/>
  <c r="M126" i="1" s="1"/>
  <c r="H126" i="1"/>
  <c r="M125" i="1"/>
  <c r="H125" i="1"/>
  <c r="A104" i="1"/>
  <c r="A105" i="1" s="1"/>
  <c r="A90" i="1"/>
  <c r="A91" i="1" s="1"/>
  <c r="A92" i="1" s="1"/>
  <c r="A84" i="1"/>
  <c r="A85" i="1" s="1"/>
  <c r="K20" i="1"/>
  <c r="F20" i="1"/>
  <c r="K17" i="1"/>
  <c r="F17" i="1"/>
  <c r="K16" i="1"/>
  <c r="F16" i="1"/>
  <c r="K15" i="1"/>
  <c r="F15" i="1"/>
  <c r="K14" i="1"/>
  <c r="F14" i="1"/>
  <c r="K13" i="1"/>
  <c r="F13" i="1"/>
  <c r="A13" i="1"/>
  <c r="A14" i="1" s="1"/>
  <c r="A15" i="1" s="1"/>
  <c r="A16" i="1" s="1"/>
  <c r="A17" i="1" s="1"/>
  <c r="A18" i="1" s="1"/>
  <c r="A19" i="1" s="1"/>
  <c r="A20" i="1" s="1"/>
  <c r="K12" i="1"/>
  <c r="F12" i="1"/>
  <c r="H1702" i="1" l="1"/>
  <c r="H1757" i="1"/>
  <c r="G1774" i="1"/>
  <c r="H1774" i="1" s="1"/>
  <c r="H1633" i="1"/>
  <c r="G1799" i="1"/>
  <c r="H1799" i="1" s="1"/>
  <c r="G1669" i="1"/>
  <c r="H1669" i="1" s="1"/>
  <c r="G1795" i="1"/>
  <c r="H1795" i="1" s="1"/>
  <c r="G1687" i="1"/>
  <c r="H1687" i="1" s="1"/>
  <c r="G1717" i="1"/>
  <c r="H1717" i="1" s="1"/>
  <c r="H1637" i="1"/>
  <c r="H1706" i="1"/>
  <c r="H1761" i="1"/>
  <c r="G1782" i="1"/>
  <c r="H1782" i="1" s="1"/>
  <c r="H1641" i="1"/>
  <c r="G1659" i="1"/>
  <c r="H1659" i="1" s="1"/>
  <c r="G1677" i="1"/>
  <c r="H1677" i="1" s="1"/>
  <c r="G1681" i="1"/>
  <c r="H1681" i="1" s="1"/>
  <c r="H1710" i="1"/>
  <c r="H1765" i="1"/>
  <c r="G1790" i="1"/>
  <c r="H1790" i="1" s="1"/>
  <c r="H1629" i="1"/>
  <c r="H1753" i="1"/>
  <c r="H1769" i="1"/>
  <c r="G1797" i="1"/>
  <c r="H1797" i="1" s="1"/>
  <c r="G1811" i="1"/>
  <c r="H1811" i="1" s="1"/>
  <c r="G1721" i="1"/>
  <c r="H1721" i="1" s="1"/>
  <c r="H1708" i="1"/>
  <c r="G1747" i="1"/>
  <c r="H1747" i="1" s="1"/>
  <c r="G1667" i="1"/>
  <c r="H1667" i="1" s="1"/>
  <c r="G1649" i="1"/>
  <c r="H1649" i="1" s="1"/>
  <c r="H1631" i="1"/>
  <c r="G1685" i="1"/>
  <c r="H1685" i="1" s="1"/>
  <c r="G1830" i="1"/>
  <c r="H1830" i="1" s="1"/>
  <c r="G1809" i="1"/>
  <c r="H1809" i="1" s="1"/>
  <c r="H1767" i="1"/>
  <c r="G1726" i="1"/>
  <c r="H1726" i="1" s="1"/>
  <c r="G1739" i="1"/>
  <c r="H1739" i="1" s="1"/>
  <c r="H1700" i="1"/>
  <c r="G1713" i="1"/>
  <c r="H1713" i="1" s="1"/>
  <c r="G1675" i="1"/>
  <c r="H1675" i="1" s="1"/>
  <c r="G1657" i="1"/>
  <c r="H1657" i="1" s="1"/>
  <c r="G1693" i="1"/>
  <c r="H1693" i="1" s="1"/>
  <c r="H1639" i="1"/>
  <c r="G1822" i="1"/>
  <c r="H1822" i="1" s="1"/>
  <c r="H1759" i="1"/>
  <c r="G1801" i="1"/>
  <c r="H1801" i="1" s="1"/>
  <c r="H1627" i="1"/>
  <c r="H1635" i="1"/>
  <c r="G1673" i="1"/>
  <c r="H1673" i="1" s="1"/>
  <c r="G1683" i="1"/>
  <c r="H1683" i="1" s="1"/>
  <c r="H1704" i="1"/>
  <c r="G1730" i="1"/>
  <c r="H1730" i="1" s="1"/>
  <c r="H1755" i="1"/>
  <c r="H1763" i="1"/>
  <c r="H1771" i="1"/>
  <c r="G1778" i="1"/>
  <c r="H1778" i="1" s="1"/>
  <c r="G1803" i="1"/>
  <c r="H1803" i="1" s="1"/>
  <c r="G1805" i="1"/>
  <c r="H1805" i="1" s="1"/>
  <c r="G1807" i="1"/>
  <c r="H1807" i="1" s="1"/>
  <c r="G1665" i="1"/>
  <c r="H1665" i="1" s="1"/>
  <c r="G1691" i="1"/>
  <c r="H1691" i="1" s="1"/>
  <c r="G1786" i="1"/>
  <c r="H1786" i="1" s="1"/>
  <c r="G1645" i="1"/>
  <c r="H1645" i="1" s="1"/>
  <c r="G1653" i="1"/>
  <c r="H1653" i="1" s="1"/>
  <c r="G1689" i="1"/>
  <c r="H1689" i="1" s="1"/>
  <c r="G1813" i="1"/>
  <c r="H1813" i="1" s="1"/>
  <c r="H1626" i="1"/>
  <c r="G1662" i="1"/>
  <c r="H1662" i="1" s="1"/>
  <c r="G1680" i="1"/>
  <c r="H1680" i="1" s="1"/>
  <c r="H1634" i="1"/>
  <c r="G1670" i="1"/>
  <c r="H1670" i="1" s="1"/>
  <c r="G1688" i="1"/>
  <c r="H1688" i="1" s="1"/>
  <c r="H1642" i="1"/>
  <c r="G1678" i="1"/>
  <c r="H1678" i="1" s="1"/>
  <c r="G1696" i="1"/>
  <c r="H1696" i="1" s="1"/>
  <c r="H1705" i="1"/>
  <c r="G1744" i="1"/>
  <c r="H1744" i="1" s="1"/>
  <c r="G1731" i="1"/>
  <c r="H1731" i="1" s="1"/>
  <c r="G1718" i="1"/>
  <c r="H1718" i="1" s="1"/>
  <c r="G1821" i="1"/>
  <c r="H1821" i="1" s="1"/>
  <c r="H1758" i="1"/>
  <c r="G1779" i="1"/>
  <c r="H1779" i="1" s="1"/>
  <c r="G1829" i="1"/>
  <c r="H1829" i="1" s="1"/>
  <c r="H1766" i="1"/>
  <c r="G1787" i="1"/>
  <c r="H1787" i="1" s="1"/>
  <c r="G1800" i="1"/>
  <c r="H1800" i="1" s="1"/>
  <c r="G1808" i="1"/>
  <c r="H1808" i="1" s="1"/>
  <c r="G1668" i="1"/>
  <c r="H1668" i="1" s="1"/>
  <c r="H1632" i="1"/>
  <c r="G1650" i="1"/>
  <c r="H1650" i="1" s="1"/>
  <c r="G1676" i="1"/>
  <c r="H1676" i="1" s="1"/>
  <c r="H1640" i="1"/>
  <c r="G1658" i="1"/>
  <c r="H1658" i="1" s="1"/>
  <c r="G1742" i="1"/>
  <c r="H1742" i="1" s="1"/>
  <c r="G1729" i="1"/>
  <c r="H1729" i="1" s="1"/>
  <c r="G1716" i="1"/>
  <c r="H1716" i="1" s="1"/>
  <c r="H1703" i="1"/>
  <c r="G1819" i="1"/>
  <c r="H1819" i="1" s="1"/>
  <c r="G1777" i="1"/>
  <c r="H1777" i="1" s="1"/>
  <c r="H1756" i="1"/>
  <c r="G1798" i="1"/>
  <c r="H1798" i="1" s="1"/>
  <c r="G1827" i="1"/>
  <c r="H1827" i="1" s="1"/>
  <c r="G1785" i="1"/>
  <c r="H1785" i="1" s="1"/>
  <c r="H1764" i="1"/>
  <c r="G1806" i="1"/>
  <c r="H1806" i="1" s="1"/>
  <c r="H1630" i="1"/>
  <c r="G1666" i="1"/>
  <c r="H1666" i="1" s="1"/>
  <c r="G1684" i="1"/>
  <c r="H1684" i="1" s="1"/>
  <c r="H1638" i="1"/>
  <c r="G1674" i="1"/>
  <c r="H1674" i="1" s="1"/>
  <c r="G1692" i="1"/>
  <c r="H1692" i="1" s="1"/>
  <c r="G1686" i="1"/>
  <c r="H1686" i="1" s="1"/>
  <c r="G1694" i="1"/>
  <c r="H1694" i="1" s="1"/>
  <c r="H1701" i="1"/>
  <c r="G1740" i="1"/>
  <c r="H1740" i="1" s="1"/>
  <c r="G1727" i="1"/>
  <c r="H1727" i="1" s="1"/>
  <c r="G1714" i="1"/>
  <c r="H1714" i="1" s="1"/>
  <c r="H1709" i="1"/>
  <c r="G1748" i="1"/>
  <c r="H1748" i="1" s="1"/>
  <c r="G1735" i="1"/>
  <c r="H1735" i="1" s="1"/>
  <c r="G1722" i="1"/>
  <c r="H1722" i="1" s="1"/>
  <c r="H1754" i="1"/>
  <c r="G1775" i="1"/>
  <c r="H1775" i="1" s="1"/>
  <c r="G1817" i="1"/>
  <c r="H1817" i="1" s="1"/>
  <c r="G1825" i="1"/>
  <c r="H1825" i="1" s="1"/>
  <c r="H1762" i="1"/>
  <c r="G1783" i="1"/>
  <c r="H1783" i="1" s="1"/>
  <c r="G1833" i="1"/>
  <c r="H1833" i="1" s="1"/>
  <c r="H1770" i="1"/>
  <c r="G1791" i="1"/>
  <c r="H1791" i="1" s="1"/>
  <c r="G1664" i="1"/>
  <c r="H1664" i="1" s="1"/>
  <c r="H1628" i="1"/>
  <c r="G1646" i="1"/>
  <c r="H1646" i="1" s="1"/>
  <c r="G1672" i="1"/>
  <c r="H1672" i="1" s="1"/>
  <c r="H1636" i="1"/>
  <c r="G1654" i="1"/>
  <c r="H1654" i="1" s="1"/>
  <c r="G1738" i="1"/>
  <c r="H1738" i="1" s="1"/>
  <c r="G1725" i="1"/>
  <c r="H1725" i="1" s="1"/>
  <c r="G1712" i="1"/>
  <c r="H1712" i="1" s="1"/>
  <c r="H1699" i="1"/>
  <c r="G1746" i="1"/>
  <c r="H1746" i="1" s="1"/>
  <c r="G1733" i="1"/>
  <c r="H1733" i="1" s="1"/>
  <c r="G1720" i="1"/>
  <c r="H1720" i="1" s="1"/>
  <c r="H1707" i="1"/>
  <c r="G1773" i="1"/>
  <c r="H1773" i="1" s="1"/>
  <c r="H1752" i="1"/>
  <c r="G1815" i="1"/>
  <c r="H1815" i="1" s="1"/>
  <c r="G1794" i="1"/>
  <c r="H1794" i="1" s="1"/>
  <c r="G1781" i="1"/>
  <c r="H1781" i="1" s="1"/>
  <c r="H1760" i="1"/>
  <c r="G1823" i="1"/>
  <c r="H1823" i="1" s="1"/>
  <c r="G1802" i="1"/>
  <c r="H1802" i="1" s="1"/>
  <c r="G1789" i="1"/>
  <c r="H1789" i="1" s="1"/>
  <c r="H1768" i="1"/>
  <c r="G1831" i="1"/>
  <c r="H1831" i="1" s="1"/>
  <c r="G1810" i="1"/>
  <c r="H1810" i="1" s="1"/>
  <c r="G1715" i="1"/>
  <c r="H1715" i="1" s="1"/>
  <c r="G1719" i="1"/>
  <c r="H1719" i="1" s="1"/>
  <c r="G1723" i="1"/>
  <c r="H1723" i="1" s="1"/>
  <c r="G1728" i="1"/>
  <c r="H1728" i="1" s="1"/>
  <c r="G1732" i="1"/>
  <c r="H1732" i="1" s="1"/>
  <c r="G1736" i="1"/>
  <c r="H1736" i="1" s="1"/>
  <c r="G1776" i="1"/>
  <c r="H1776" i="1" s="1"/>
  <c r="G1780" i="1"/>
  <c r="H1780" i="1" s="1"/>
  <c r="G1784" i="1"/>
  <c r="H1784" i="1" s="1"/>
  <c r="G1788" i="1"/>
  <c r="H1788" i="1" s="1"/>
  <c r="G1792" i="1"/>
  <c r="H1792" i="1" s="1"/>
  <c r="Q2879" i="1"/>
</calcChain>
</file>

<file path=xl/comments1.xml><?xml version="1.0" encoding="utf-8"?>
<comments xmlns="http://schemas.openxmlformats.org/spreadsheetml/2006/main">
  <authors>
    <author>FPT</author>
    <author>Administrator</author>
  </authors>
  <commentList>
    <comment ref="F832" authorId="0">
      <text>
        <r>
          <rPr>
            <b/>
            <sz val="9"/>
            <color indexed="81"/>
            <rFont val="Tahoma"/>
            <family val="2"/>
          </rPr>
          <t>FPT:</t>
        </r>
        <r>
          <rPr>
            <sz val="9"/>
            <color indexed="81"/>
            <rFont val="Tahoma"/>
            <family val="2"/>
          </rPr>
          <t xml:space="preserve">
hai nơi giống nhau</t>
        </r>
      </text>
    </comment>
    <comment ref="H832" authorId="0">
      <text>
        <r>
          <rPr>
            <b/>
            <sz val="9"/>
            <color indexed="81"/>
            <rFont val="Tahoma"/>
            <family val="2"/>
          </rPr>
          <t>FPT:</t>
        </r>
        <r>
          <rPr>
            <sz val="9"/>
            <color indexed="81"/>
            <rFont val="Tahoma"/>
            <family val="2"/>
          </rPr>
          <t xml:space="preserve">
hai nơi giống nhau</t>
        </r>
      </text>
    </comment>
    <comment ref="K832" authorId="0">
      <text>
        <r>
          <rPr>
            <b/>
            <sz val="9"/>
            <color indexed="81"/>
            <rFont val="Tahoma"/>
            <family val="2"/>
          </rPr>
          <t>FPT:</t>
        </r>
        <r>
          <rPr>
            <sz val="9"/>
            <color indexed="81"/>
            <rFont val="Tahoma"/>
            <family val="2"/>
          </rPr>
          <t xml:space="preserve">
hai nơi giống nhau</t>
        </r>
      </text>
    </comment>
    <comment ref="M832" authorId="0">
      <text>
        <r>
          <rPr>
            <b/>
            <sz val="9"/>
            <color indexed="81"/>
            <rFont val="Tahoma"/>
            <family val="2"/>
          </rPr>
          <t>FPT:</t>
        </r>
        <r>
          <rPr>
            <sz val="9"/>
            <color indexed="81"/>
            <rFont val="Tahoma"/>
            <family val="2"/>
          </rPr>
          <t xml:space="preserve">
hai nơi giống nhau</t>
        </r>
      </text>
    </comment>
    <comment ref="P832" authorId="0">
      <text>
        <r>
          <rPr>
            <b/>
            <sz val="9"/>
            <color indexed="81"/>
            <rFont val="Tahoma"/>
            <family val="2"/>
          </rPr>
          <t>FPT:</t>
        </r>
        <r>
          <rPr>
            <sz val="9"/>
            <color indexed="81"/>
            <rFont val="Tahoma"/>
            <family val="2"/>
          </rPr>
          <t xml:space="preserve">
hai nơi giống nhau</t>
        </r>
      </text>
    </comment>
    <comment ref="F1752" authorId="1">
      <text>
        <r>
          <rPr>
            <b/>
            <sz val="9"/>
            <rFont val="Tahoma"/>
            <family val="2"/>
          </rPr>
          <t>Administrator:</t>
        </r>
        <r>
          <rPr>
            <sz val="9"/>
            <rFont val="Tahoma"/>
            <family val="2"/>
          </rPr>
          <t xml:space="preserve">
1750k</t>
        </r>
      </text>
    </comment>
    <comment ref="F1870" authorId="1">
      <text>
        <r>
          <rPr>
            <b/>
            <sz val="9"/>
            <rFont val="Tahoma"/>
            <family val="2"/>
          </rPr>
          <t>Administrator:</t>
        </r>
        <r>
          <rPr>
            <sz val="9"/>
            <rFont val="Tahoma"/>
            <family val="2"/>
          </rPr>
          <t xml:space="preserve">
1750k</t>
        </r>
      </text>
    </comment>
  </commentList>
</comments>
</file>

<file path=xl/sharedStrings.xml><?xml version="1.0" encoding="utf-8"?>
<sst xmlns="http://schemas.openxmlformats.org/spreadsheetml/2006/main" count="18467" uniqueCount="6945">
  <si>
    <t>STT</t>
  </si>
  <si>
    <t>ĐVT</t>
  </si>
  <si>
    <t>Giá bán chưa bao gồm thuế VAT</t>
  </si>
  <si>
    <t>Giá bán nơi sản xuất</t>
  </si>
  <si>
    <t>Giá bán tại các huyện, TX, TP trong phạm vi bán kính 3 km</t>
  </si>
  <si>
    <t>Các huyện, TX</t>
  </si>
  <si>
    <t>I</t>
  </si>
  <si>
    <t>* Đá khu vực Bà Đội: Cty TNHH MTV Khai thác &amp; Chế biến đá An Giang.</t>
  </si>
  <si>
    <t xml:space="preserve"> - Giá bán tại bãi đá Láng Cháy thuộc xã Tân Lợi, huyện Tịnh Biên. Giá bán xuống sà lan bên mua tại bến sông xã Tân Lợi, huyện Tịnh Biên (bao gồm: thuế GTGT 10%, tiền sạt: 6.000đ); riêng đá 20 x 30 (đá hộc) tiền sạt: 15.000đ. Theo Thông báo số 201/TB-STC ngày 27/2/2020 của Sở Tài chính áp dụng từ ngày 01/3/2020</t>
  </si>
  <si>
    <t xml:space="preserve"> Đá 1 x 2 lưới 29</t>
  </si>
  <si>
    <t xml:space="preserve"> Đá 2 x4 xay </t>
  </si>
  <si>
    <t xml:space="preserve"> Đá 4 x 6 xay </t>
  </si>
  <si>
    <t xml:space="preserve"> Đá 5 x 7 xay </t>
  </si>
  <si>
    <t xml:space="preserve"> Cấp phối (0x4) loại I; Dmax 37.5</t>
  </si>
  <si>
    <t xml:space="preserve"> Cấp phối (0x4) loại I; Dmax 25</t>
  </si>
  <si>
    <t>Đá mi sàng</t>
  </si>
  <si>
    <t>Mi bụi (0 - 10mm)</t>
  </si>
  <si>
    <t xml:space="preserve"> Đá 20 x 30 (Qui cách)</t>
  </si>
  <si>
    <t>Đá (1x2) xay sàng 22</t>
  </si>
  <si>
    <t>Đá (1x2) xay sàng 27</t>
  </si>
  <si>
    <t>Đá (1x2) xay sàng 29</t>
  </si>
  <si>
    <t>Đá (4x6) xay</t>
  </si>
  <si>
    <t>Đá (5x7) xay</t>
  </si>
  <si>
    <t>Đá (20x30) xay</t>
  </si>
  <si>
    <t>Bụi sàng (0-5 mm)</t>
  </si>
  <si>
    <t>Cát nghiền đã qua rửa 3.4</t>
  </si>
  <si>
    <t>Đá 40x60</t>
  </si>
  <si>
    <t>Đá 20x30</t>
  </si>
  <si>
    <t>Đá 10x20 xay</t>
  </si>
  <si>
    <t>Đá 4x6 xay</t>
  </si>
  <si>
    <t>Đá 1x2 xay</t>
  </si>
  <si>
    <t>Đá xay 0x4 - I</t>
  </si>
  <si>
    <t>Đá xay 0x4 - II</t>
  </si>
  <si>
    <t>Đá mi</t>
  </si>
  <si>
    <t>Đá bụi</t>
  </si>
  <si>
    <t>Đá (1 x 2) sàng 22</t>
  </si>
  <si>
    <t>Đá (1 x 2) sàng 25</t>
  </si>
  <si>
    <t>Đá (1 x 2) sàng 27</t>
  </si>
  <si>
    <t>Đá cấp phối đá dăm loại 1</t>
  </si>
  <si>
    <t>Đá cấp phối đá dăm loại 2</t>
  </si>
  <si>
    <t>Cấp phối (0 x 4) loại 1</t>
  </si>
  <si>
    <t>Cấp phối (0 x 4) loại 2</t>
  </si>
  <si>
    <t>Đá mi sàng ly tâm</t>
  </si>
  <si>
    <t>Đá cấp phối đá dăm loại 1 ly tâm</t>
  </si>
  <si>
    <t>Đá cấp phối đá dăm loại 2 ly tâm</t>
  </si>
  <si>
    <t>II</t>
  </si>
  <si>
    <t>CÁT CÁC LOẠI:</t>
  </si>
  <si>
    <t>Cát san lấp</t>
  </si>
  <si>
    <t>Cát đen (Cát san lấp)</t>
  </si>
  <si>
    <t>III</t>
  </si>
  <si>
    <t>Bê tông nhựa nóng C19</t>
  </si>
  <si>
    <t>Bê tông nhựa nóng C12.5</t>
  </si>
  <si>
    <t>Bê tông nhựa nóng C8</t>
  </si>
  <si>
    <t>Bê tông tươi, mác 40 Mpa</t>
  </si>
  <si>
    <t>Bê tông tươi, mác 45 Mpa</t>
  </si>
  <si>
    <t>CÔNG TY TNHH XÂY DỰNG CẦU ĐƯỜNG AN GIANG, Địa chỉ: tại Trạm Bê tông nhựa khu công nghiệp An Phú, Huyện An Phú, An Giang. Theo thông báo giá ngày 01/09/2021, giá áp dụng từ ngày 01/09/2021</t>
  </si>
  <si>
    <t>Bê tông nhựa nóng C9.5</t>
  </si>
  <si>
    <t>Bê tông nhựa nguội</t>
  </si>
  <si>
    <t xml:space="preserve">* Bê tông nhựa mịn: </t>
  </si>
  <si>
    <t>Carboncor Asphalt - CA 6.7 -  (25kg/bao)</t>
  </si>
  <si>
    <t>Carboncor Asphalt - CA 9.5 - (25kg/bao)</t>
  </si>
  <si>
    <t>* Bê tông nhựa rỗng:</t>
  </si>
  <si>
    <t>Carboncor Asphalt - CA19 (Bê tông nhựa rỗng Carbon) - (25kg/bao)</t>
  </si>
  <si>
    <t>IV</t>
  </si>
  <si>
    <t>GỖ XẺ CÁC LOẠI:</t>
  </si>
  <si>
    <t>*</t>
  </si>
  <si>
    <t>GỖ THAO LAO</t>
  </si>
  <si>
    <t>Bàn ghế giáo viên PT (01 bàn +01 ghế) khung thao lao, mặt trám gỗ Cao su ghép</t>
  </si>
  <si>
    <t>bộ</t>
  </si>
  <si>
    <t>Bàn:</t>
  </si>
  <si>
    <t>cái</t>
  </si>
  <si>
    <t>Ghế dựa</t>
  </si>
  <si>
    <t>Bàn ghế giáo viên MG (01 bàn+ 01 ghế) Bàn bằng gỗ MDF chống ẩm phủ melamine 2 mặt, Ghế khung thao lao, mặt trám gỗ Cao su ghép</t>
  </si>
  <si>
    <t xml:space="preserve">Bàn </t>
  </si>
  <si>
    <t>Ghế dựa:</t>
  </si>
  <si>
    <t>Bàn ghế học sinh MG (01 bàn+ 02 ghế) khung thao lao, mặt trám gỗ Cao su ghép</t>
  </si>
  <si>
    <t>Bàn ghế học sinh phổ thông cỡ số II (01 bàn + 02 ghế) khung thao lao, mặt 
trám gỗ Cao su ghép</t>
  </si>
  <si>
    <t xml:space="preserve">Bàn: </t>
  </si>
  <si>
    <t>Bàn ghế học sinh phổ thông cỡ số IV (01 bàn + 02 ghế) khung thao lao, mặt trám
gỗ Cao su ghép</t>
  </si>
  <si>
    <t>Bàn ghế học sinh phổ thông cỡ số VI (01 bàn + 02 ghế) khung thao lao, mặt trám 
gỗ Cao su ghép</t>
  </si>
  <si>
    <t>Ghế làm việc (Nhân viên) Kích thước: (420 x 420 x 450/1.100)mm. khung thao lao, mặt gỗ Cao su ghép</t>
  </si>
  <si>
    <t>Bàn làm việc (Nhân viên) 1400x700x760mm khung thao lao, mặt trám gỗ Cao su ghép</t>
  </si>
  <si>
    <t>Bàn làm việc (Lãnh Đạo) 1600 x 800 x 800mm khung thao lao, mặt trám gỗ Cao su</t>
  </si>
  <si>
    <t>Ghế hội trường (420 x 420) x 450/1050mm Gỗ Thao Lao, mặt gỗ Cao su ghép 17 mm</t>
  </si>
  <si>
    <t>Bàn hội trường 1200x500x750mm khung thao lao, mặt trám gỗ Cao su ghép</t>
  </si>
  <si>
    <t>Tủ đựng hồ sơ: 1,2 x 0,4 x 2m  khung thao lao, mặt trám gỗ Cao su ghép</t>
  </si>
  <si>
    <t xml:space="preserve">Bục để tượng Bác Kích thước: Cao 1,2m (0,4 x 0,6 x 0,8)m 
Bằng gỗ cao su ghép </t>
  </si>
  <si>
    <t>Bục phát biểu Kích thước:Cao 1,2m (0,4 x 0,6 x 0,8)m
Bằng gỗ cao su ghép</t>
  </si>
  <si>
    <t>Bản từ (kèm quy cách chi tiết):</t>
  </si>
  <si>
    <t>kích thước 1,2m x2,4m</t>
  </si>
  <si>
    <t>tấm</t>
  </si>
  <si>
    <t>kích thước 1,2m x3,0m</t>
  </si>
  <si>
    <t>kích thước 1,2m x3,6m</t>
  </si>
  <si>
    <t>Tủ phích thư viện (16 học)</t>
  </si>
  <si>
    <t>GỖ TRÀM BÔNG VÀNG</t>
  </si>
  <si>
    <t>Bàn ghế giáo viên PT (01 bàn +01 ghế) khung Tràm Bông Vàng, mặt trám gỗ Cao su ghép</t>
  </si>
  <si>
    <t>Bàn ghế giáo viên MG (01 bàn+ 01 ghế) Bàn bằng gỗ MDF chống ẩm phủ melamine 2 mặt, Ghế khung Tràm Bông Vàng, mặt trám gỗ Cao su ghép</t>
  </si>
  <si>
    <t>Bàn ghế học sinh MG (01 bàn+ 02 ghế) khung Tràm Bông Vàng, mặt trám gỗ Cao su ghép</t>
  </si>
  <si>
    <t>Bàn ghế học sinh phổ thông cỡ số II (01 bàn + 02 ghế) khung Tràm Bông Vàng, mặt 
trám gỗ Cao su ghép</t>
  </si>
  <si>
    <t>Bàn ghế học sinh phổ thông cỡ số IV (01 bàn + 02 ghế) khung Tràm Bông Vàng, mặt trám
gỗ Cao su ghép</t>
  </si>
  <si>
    <t>Bàn ghế học sinh phổ thông cỡ số VI (01 bàn + 02 ghế) khung Tràm Bông Vàng, mặt trám 
gỗ Cao su ghép</t>
  </si>
  <si>
    <t>Ghế làm việc (Nhân viên) Kích thước: (420 x 420 x 450/1.100)mm. khung Tràm Bông Vàng, mặt gỗ Cao su ghép</t>
  </si>
  <si>
    <t>Bàn làm việc (Nhân viên) 1400x700x760mm khung Tràm Bông Vàng, mặt trám gỗ Cao su ghép</t>
  </si>
  <si>
    <t>Bàn làm việc (Lãnh Đạo) 1600 x 800 x 800mm khung Tràm Bông Vàng, mặt trám gỗ Cao su</t>
  </si>
  <si>
    <t>Ghế hội trường (420 x 420) x 450/1050mm Gỗ Tràm Bông Vàng, mặt gỗ Cao su ghép 17 mm</t>
  </si>
  <si>
    <t>Bàn hội trường 1200x500x750mm khung Tràm Bông Vàng, mặt trám gỗ Cao su ghép</t>
  </si>
  <si>
    <t>Tủ đựng hồ sơ: 1,2 x 0,4 x 2m  khung Tràm Bông Vàng, mặt trám gỗ Cao su ghép</t>
  </si>
  <si>
    <t>Bàn ghế giáo viên - học sinh</t>
  </si>
  <si>
    <t>Bàn ghế giáo viên PT (01 bàn +01 ghế) khung thao lao</t>
  </si>
  <si>
    <t>Bàn ghế giáo viên MG (01 bàn +01 ghế) khung thao lao</t>
  </si>
  <si>
    <t>Bàn (gỗ ghép công nghiệp):</t>
  </si>
  <si>
    <t>Bàn ghế học sinh MG (01 bàn +02 ghế) khung thao lao</t>
  </si>
  <si>
    <t>Bàn ghế học sinh MG (01 bàn +02 ghế) khung dầu đỏ</t>
  </si>
  <si>
    <t>Bàn ghế học sinh phổ thông cỡ số II (01 bàn +02 ghế) khung thao lao</t>
  </si>
  <si>
    <t>Bàn ghế học sinh phổ thông cỡ số II (01 bàn +02 ghế) khung dầu đỏ</t>
  </si>
  <si>
    <t>Bàn ghế học sinh phổ thông cỡ số IV (01 bàn +02 ghế) khung thao lao</t>
  </si>
  <si>
    <t>Bàn ghế học sinh phổ thông cỡ số IV (01 bàn +02 ghế) khung dầu đỏ</t>
  </si>
  <si>
    <t>Bàn ghế học sinh phổ thông cỡ số VI (01 bàn +02 ghế) khung thao lao</t>
  </si>
  <si>
    <t>Bàn ghế học sinh phổ thông cỡ số VI (01 bàn +02 ghế) khung dầu đỏ</t>
  </si>
  <si>
    <t>kích thước 1,2m x 2,4m</t>
  </si>
  <si>
    <t>kích thước 1,2m x 3,0m</t>
  </si>
  <si>
    <t>kích thước 1,2m x 3,6m</t>
  </si>
  <si>
    <t>Tủ phích thư viện (16 hộc)</t>
  </si>
  <si>
    <t>V</t>
  </si>
  <si>
    <t>Cấu kiện bê tông ( sử dụng thép ứng lực).</t>
  </si>
  <si>
    <t>Đà cản 2,5m</t>
  </si>
  <si>
    <t>Đà cản 1,5m</t>
  </si>
  <si>
    <t>Đà cản 1,2m</t>
  </si>
  <si>
    <t>Móng neo 2 (0.4x1.5) m</t>
  </si>
  <si>
    <t>Móng neo 3 (0.6x1.5) m</t>
  </si>
  <si>
    <t>s</t>
  </si>
  <si>
    <t>Móng neo (0.5x1.2) m</t>
  </si>
  <si>
    <t>Móng neo (0.5x1.5) m</t>
  </si>
  <si>
    <t>Móng neo (0.4x1.2) m</t>
  </si>
  <si>
    <t>Móng neo (0.2x1.2) m</t>
  </si>
  <si>
    <t>Cấu kiện bê tông ( sử dụng thép thường).</t>
  </si>
  <si>
    <t>Đà cản 1,8m (2m)</t>
  </si>
  <si>
    <t>Đà cản 0,8m</t>
  </si>
  <si>
    <t>Cọc và ống cống bê tông ly tâm</t>
  </si>
  <si>
    <t>m</t>
  </si>
  <si>
    <t>A</t>
  </si>
  <si>
    <t xml:space="preserve"> Cống bê tông ly tâm sản xuất theo tiêu chuẩn TCVN 11823: 2017 và TCVN 9113: 2012</t>
  </si>
  <si>
    <t>Cống Φ 400mm, D = 50mm, f' c = 28Mpa</t>
  </si>
  <si>
    <t>- Hoạt tải 65% HL93 (cống qua đường &gt; H10), cấp tải tiêu chuẩn</t>
  </si>
  <si>
    <t>-Hoạt tải 100% HL93 (cống qua đường &gt; H30), cấp tải cao</t>
  </si>
  <si>
    <t>Cống Φ 600mm, D = 63mm, f' c=28Mpa</t>
  </si>
  <si>
    <t>- Hoạt tải 100% HL93 (cống qua đường &gt; H30), cấp tải cao</t>
  </si>
  <si>
    <t>Cống Φ 800mm, D = 80mm, f ' c = 28Mpa</t>
  </si>
  <si>
    <t>Cống Φ 1000mm, D = 100mm, f' c = 28Mpa</t>
  </si>
  <si>
    <t>Cống Φ 1200mm, D = 120mm, f' c = 28Mpa</t>
  </si>
  <si>
    <t>Cống Φ 1500mm, D = 120mm,  f' c = 28Mpa</t>
  </si>
  <si>
    <t>B</t>
  </si>
  <si>
    <t>Gối cống các loại M200 :</t>
  </si>
  <si>
    <t>Gối cống fi 400</t>
  </si>
  <si>
    <t>Gối cống fi 600</t>
  </si>
  <si>
    <t>Gối cống fi 800</t>
  </si>
  <si>
    <t>Gối cống fi 1000</t>
  </si>
  <si>
    <t>Gối cống fi 1200</t>
  </si>
  <si>
    <t>Gối cống fi 1500</t>
  </si>
  <si>
    <t>C</t>
  </si>
  <si>
    <t>Ron cống các loại:</t>
  </si>
  <si>
    <t>Ron cống fi 400</t>
  </si>
  <si>
    <t>Ron cống fi 600</t>
  </si>
  <si>
    <t>Ron cống fi 800</t>
  </si>
  <si>
    <t>Ron cống fi 1000</t>
  </si>
  <si>
    <t>Ron cống fi 1200</t>
  </si>
  <si>
    <t>Ron cống fi 1500</t>
  </si>
  <si>
    <t>D</t>
  </si>
  <si>
    <t>Cọc bê tông dự ứng lực sản xuất theo tiêu chuẩn TCVN 11823 : 2017 và TCVN 5574 : 2018, TCVN 7888 : 2014</t>
  </si>
  <si>
    <t>Cọc bê tông DƯL 100x100, 120x120, 150x150 mm-M400, cường độ thép 17.250 kg/cm2</t>
  </si>
  <si>
    <t>Cọc bê tông DƯL 100 x 100-35Mpa ≥ M400; L=&gt; 2m.</t>
  </si>
  <si>
    <t>Cọc bê tông DƯL 120 x 120-35Mpa ≥ M400; L=&gt; 2m.</t>
  </si>
  <si>
    <t>Cọc bê tông DƯL 150 x 150-35Mpa ≥ M400; L=&gt; 2m.</t>
  </si>
  <si>
    <t>Cọc bê tông DƯL 200 x 200-35Mpa ≥ M400 (từ L≥7 đến L&lt;= 8m)</t>
  </si>
  <si>
    <t>Cọc bê tông DƯL 200 x 200-35Mpa ≥ M400 (từ L≥4 đến L&lt;7m)</t>
  </si>
  <si>
    <t>Cọc bê tông DƯL 200 x 200-35Mpa ≥ M400 (từ L≥6 đến L&lt;= 8m)</t>
  </si>
  <si>
    <t>Cọc bê tông DƯL 250 x 250-35Mpa ≥ M400 (từ &gt;=4 đến L&lt;=6m)</t>
  </si>
  <si>
    <t>Cọc bê tông DƯL 250 x 250-35Mpa ≥ M400 (từ &gt;6 đến L&lt;=10m)</t>
  </si>
  <si>
    <t>Cọc bê tông DƯL 250x250 mm-M400, cường độ thép14200 kg/cm2: Đoạn có nối cọc</t>
  </si>
  <si>
    <t xml:space="preserve"> - Cống bê tông ly tâm sản xuất theo tiêu chuẩn TCCS01:2011</t>
  </si>
  <si>
    <t>Cống Φ 400mm, D = 50mm, M = 28Mpa</t>
  </si>
  <si>
    <t>Cống Φ 600mm, D = 50mm, M = 28Mpa</t>
  </si>
  <si>
    <t>Cống Φ 800mm, D = 80mm, M = 28Mpa</t>
  </si>
  <si>
    <t>Cống Φ 1000mm, D = 100mm, M = 28Mpa</t>
  </si>
  <si>
    <t>Cống Φ 1200mm, D = 120mm, M = 28Mpa</t>
  </si>
  <si>
    <t>Cống Φ 1500mm, D = 130mm, M = 28Mpa</t>
  </si>
  <si>
    <t xml:space="preserve">CỌC BÊ TÔNG LY TÂM </t>
  </si>
  <si>
    <t>md</t>
  </si>
  <si>
    <t xml:space="preserve">CỐNG BÊ TÔNG LY TÂM </t>
  </si>
  <si>
    <t>I. GIÁ HỆ THỐNG HỐ GA THU NƯỚC MƯA VÀ NGĂN MÙI KIỂU MỚI</t>
  </si>
  <si>
    <t>đ/bộ</t>
  </si>
  <si>
    <t>ck</t>
  </si>
  <si>
    <t>III. MƯƠNG BÊ TÔNG CỐT THÉP THÀNH MỎNG ĐÚC SẴN</t>
  </si>
  <si>
    <t>Cấu kiện kè bê tông cốt sợi (BTCS) H=4,0m - L=1,5m</t>
  </si>
  <si>
    <t>Cấu kiện kè bê tông cốt sợi (BTCS) H=5,0m - L=1,0m</t>
  </si>
  <si>
    <t>Cấu kiện phá sóng chồng ghép thép bê tông cốt sợi (BTCS) đtăng cường cốt phi kim và cốt thép đúc sẵn M&gt;=300; H=4,0m x B thân =1,5m x L = 2,0m (đốt trên)</t>
  </si>
  <si>
    <t>Hào kỹ thuật BTCS 2 ngăn thành mỏng đúc sẵn - Vỉa hè; Kt: B400x400-H500-L1000mm</t>
  </si>
  <si>
    <t>Hào kỹ thuật BTCS 2 ngăn thành mỏng đúc sẵn - Vỉa hè; Kt: B300x300-H500-L1000mm</t>
  </si>
  <si>
    <t>Hào kỹ thuật BTCS 3ngăn thành mỏng đúc sẵn - Vỉa hè; Kt: B300x300x300-H500-L1000mm</t>
  </si>
  <si>
    <t>Cống BTLT D300 VH (cấp tải thấp)</t>
  </si>
  <si>
    <t>Cống BTLT D300 H10 (cấp tải tiêu chuẩn)</t>
  </si>
  <si>
    <t>Cống BTLT D300 H30 (cấp tải cao)</t>
  </si>
  <si>
    <t>Cống BTLT D400 VH (cấp tải thấp)</t>
  </si>
  <si>
    <t>Cống BTLT D400 H10 (cấp tải tiêu chuẩn)</t>
  </si>
  <si>
    <t>Cống BTLT D400 H30 (cấp tải cao)</t>
  </si>
  <si>
    <t>Cống BTLT D600 VH (cấp tải thấp)</t>
  </si>
  <si>
    <t>Cống BTLT D600 H10 (cấp tải tiêu chuẩn)</t>
  </si>
  <si>
    <t>Cống BTLT D600 H30 (cấp tải cao)</t>
  </si>
  <si>
    <t>Cống BTLT D800 VH (cấp tải thấp)</t>
  </si>
  <si>
    <t>Cống BTLT D800 H10 (cấp tải tiêu chuẩn)</t>
  </si>
  <si>
    <t>Cống BTLT D800 H30 (cấp tải cao)</t>
  </si>
  <si>
    <t>Cống BTLT D1000 VH (cấp tải thấp)</t>
  </si>
  <si>
    <t>Cống BTLT D1000 H10 (cấp tải tiêu chuẩn)</t>
  </si>
  <si>
    <t>Cống BTLT D1000 H30 (cấp tải cao)</t>
  </si>
  <si>
    <t>Cống BTLT D1200 VH (cấp tải thấp)</t>
  </si>
  <si>
    <t>Cống BTLT D1200 H10 (cấp tải tiêu chuẩn)</t>
  </si>
  <si>
    <t>Cống BTLT D1200 H30 (cấp tải cao)</t>
  </si>
  <si>
    <t>Cống BTLT D1500 VH (cấp tải thấp)</t>
  </si>
  <si>
    <t>Cống BTLT D1500 H10 (cấp tải tiêu chuẩn)</t>
  </si>
  <si>
    <t>Cống BTLT D1500 H30 (cấp tải cao)</t>
  </si>
  <si>
    <t>Gối cống ø 400</t>
  </si>
  <si>
    <t>Gối cống ø 600</t>
  </si>
  <si>
    <t>Gối cống ø 800</t>
  </si>
  <si>
    <t>Gối cống ø 1000</t>
  </si>
  <si>
    <t>Gối cống ø 1200</t>
  </si>
  <si>
    <t>Ron hình thang ø 300</t>
  </si>
  <si>
    <r>
      <t>Ron hình thang ø 400</t>
    </r>
    <r>
      <rPr>
        <sz val="12"/>
        <rFont val="VNI-Times"/>
      </rPr>
      <t/>
    </r>
  </si>
  <si>
    <r>
      <t>Ron hình thang ø 500</t>
    </r>
    <r>
      <rPr>
        <sz val="12"/>
        <rFont val="VNI-Times"/>
      </rPr>
      <t/>
    </r>
  </si>
  <si>
    <t>Ron hình thang ø 600</t>
  </si>
  <si>
    <t>Ron hình thang ø 800</t>
  </si>
  <si>
    <t>Ron hình thang ø 1000</t>
  </si>
  <si>
    <t>Ron hình thang ø 1200</t>
  </si>
  <si>
    <t>Ron hình thang ø 1500</t>
  </si>
  <si>
    <t>BTNN hạt mịn C9.5</t>
  </si>
  <si>
    <t>tấn</t>
  </si>
  <si>
    <t>BTNN hạt trung C12.5</t>
  </si>
  <si>
    <t>BTNN hạt trung C19</t>
  </si>
  <si>
    <t>BT nhựa nguội</t>
  </si>
  <si>
    <t>VI</t>
  </si>
  <si>
    <t>XI MĂNG :</t>
  </si>
  <si>
    <t xml:space="preserve"> Xi măng ACIFA PCB 30 (bao 50kg)</t>
  </si>
  <si>
    <t xml:space="preserve"> Xi măng ACIFA PCB 40 (bao 50kg)</t>
  </si>
  <si>
    <t>Xi măng trắng  (1 bao = 40kg)</t>
  </si>
  <si>
    <t>Xi măng Insee PCB 40 (bao 50kg)</t>
  </si>
  <si>
    <t>Xi măng FICO PCB 40 (bao 50kg)</t>
  </si>
  <si>
    <t>Xi măng Supereme Power PCB40 (bao 50kg)</t>
  </si>
  <si>
    <t>Xi măng Supereme Standard PCB40 (bao 50kg)</t>
  </si>
  <si>
    <t>Xi măng FICO PCB 50 (dạng rời)</t>
  </si>
  <si>
    <t>Xi măng xá Supereme Shield (dạng rời)</t>
  </si>
  <si>
    <t>Địa điểm giao hàng: nhà máy Xi Măng Fico tại Bình Dương:  Ấp Bình Dương 1, xã An Bình, huyện Dĩ An, tỉnh Bình Dương</t>
  </si>
  <si>
    <t>Xi măng Fico Bình Dương PCB 40 (bao 50kg)</t>
  </si>
  <si>
    <t>Xi măng Vicem Hà Tiên PCB 40 (bao 50kg)</t>
  </si>
  <si>
    <t>Xi măng Vicem Hà Tiên đa dụng (bao 50kg)</t>
  </si>
  <si>
    <t>Xi măng Vicem Hà Tiên PCB 50 (bao 50kg)</t>
  </si>
  <si>
    <t>Xi măng Vicem Hà Tiên PCB 40_MS Bền Sulfat (bao 50kg)</t>
  </si>
  <si>
    <t>Xi măng Công Thanh PCB40 (bao 50kg)</t>
  </si>
  <si>
    <t>Xi măng Tây Đô Export PCB40 Cao cấp</t>
  </si>
  <si>
    <t>Xi măng Tây Đô PCB40</t>
  </si>
  <si>
    <t>Xi măng Hà Tiên 2 - Cần Thơ</t>
  </si>
  <si>
    <t>Xi măng Hà Tiên 2 - Cần Thơ đa dụng</t>
  </si>
  <si>
    <t>Xi măng Genwestco PCB 50 (50 ± 0,5 kg)</t>
  </si>
  <si>
    <t>* Công ty TNHH Vật liệu xây dựng Xi măng SCG Việt Nam. ĐC: Tầng 7, tòa nhà An Phú Plaza, số 117-119 Lý Chính Thắng, P7, Quận 3, TP. HCM. Theo bảng giá ngày 23/03/2021, áp dụng từ ngày 23/03/2021</t>
  </si>
  <si>
    <t>Xi măng STARMAX (50kg PCB 40)</t>
  </si>
  <si>
    <t>VII</t>
  </si>
  <si>
    <t>THÉP CÁC LOẠI :</t>
  </si>
  <si>
    <t>Vuông, hộp, ống đen Vin one</t>
  </si>
  <si>
    <t>Vuông hộp ống đen, đọ dày 0.95-250mm</t>
  </si>
  <si>
    <t>Đồng/kg</t>
  </si>
  <si>
    <t>Vuông hộp ống đen, đọ dày &gt;= 2.55mm</t>
  </si>
  <si>
    <t>Ống thép đen Φ 168-273mm, độ dày 4.00-10.00mm</t>
  </si>
  <si>
    <t>Vuông, hộp, ống kẽm Vin one</t>
  </si>
  <si>
    <t>Vuông hộp ống kẽm, độ dày 1.00-2.00mmm</t>
  </si>
  <si>
    <t>Vuông hộp ống kẽm, độ dày 2.05-3.00mmm</t>
  </si>
  <si>
    <t>Vuông hộp ống kẽm, độ dày 300-5.00mmm</t>
  </si>
  <si>
    <t>Vuông hộp ống kẽm, độ dày &gt;= 5.00mmm</t>
  </si>
  <si>
    <t>Ống nhúng nóng Vina one Φ21-273 mm</t>
  </si>
  <si>
    <t>Dày 1.60-2.00mm</t>
  </si>
  <si>
    <t>Thép hình cán nóng Vina one</t>
  </si>
  <si>
    <t>Thép hình cán nóng chữ V-U-I</t>
  </si>
  <si>
    <t>Tôn lạnh Vina one AZ100</t>
  </si>
  <si>
    <t>Dày 0.40mm</t>
  </si>
  <si>
    <t>Dày 0.45mm</t>
  </si>
  <si>
    <t>dày 0.50mm</t>
  </si>
  <si>
    <t>Tôn lạnh Vina one AZ150</t>
  </si>
  <si>
    <t>Dày 0.50mm</t>
  </si>
  <si>
    <t>Tôn lạnh màu Vina one</t>
  </si>
  <si>
    <t>Xà gồ mạ kẽm Vina one</t>
  </si>
  <si>
    <t>C50x100 dày 2,0 ly</t>
  </si>
  <si>
    <t>C50 x 150 dày 2,0 ly</t>
  </si>
  <si>
    <t>C75 x 200 dày 2,0 ly</t>
  </si>
  <si>
    <t>C85 x 250 dày 2,0 ly</t>
  </si>
  <si>
    <t>Xà gồ mạ kẽm nhúng nóng Vina one</t>
  </si>
  <si>
    <t>* Công ty Thép Tây Đô (TÂY ĐÔ STEEL). Địa chỉ: TP. Cần Thơ. Theo bảng giá ngày 29/04/2021, áp dụng từ ngày 29/04/2021</t>
  </si>
  <si>
    <t>Thép cuộn  Φ 6 CT3</t>
  </si>
  <si>
    <t>Thép cuộn  Φ 8 CT3</t>
  </si>
  <si>
    <t>Thép thanh vằn Φ 10 SD295A</t>
  </si>
  <si>
    <t>Thép thanh vằn Φ 12 -  Φ 14 CB300</t>
  </si>
  <si>
    <t>Thép thanh vằn Φ 16 SD295A</t>
  </si>
  <si>
    <t>Thép thanh vằn Φ 18 -  Φ 25 CB300</t>
  </si>
  <si>
    <t>Thép vuông kẽm 30x1,0</t>
  </si>
  <si>
    <t>Thép ống kẽm 27x1,35</t>
  </si>
  <si>
    <t>Thép hộp kẽm 50x100x1,35</t>
  </si>
  <si>
    <t>Thép hộp kẽm 40x80x1,35</t>
  </si>
  <si>
    <t>Thép vuông kẽm 30x1,4</t>
  </si>
  <si>
    <t>Thép vuông kẽm 30x1,2</t>
  </si>
  <si>
    <t>Thép V30</t>
  </si>
  <si>
    <t>Thép V40</t>
  </si>
  <si>
    <t>Thép V50</t>
  </si>
  <si>
    <t>Theo Thông báo số 601/TB-STC ngày 14/5/2021 của Sở Tài Chính, mức giá kê khai áp dụng từ ngày 13/5/2021.</t>
  </si>
  <si>
    <t>Thép tấm 10 ly</t>
  </si>
  <si>
    <t>Thép tấm 8 ly</t>
  </si>
  <si>
    <t>Thép hình I 250</t>
  </si>
  <si>
    <t>Thép hình I 300</t>
  </si>
  <si>
    <t>Thép hình I 350</t>
  </si>
  <si>
    <t>Thép tấm 3 ly MV (1,5 x 6,0)</t>
  </si>
  <si>
    <t>Thép hình H 125 x 125</t>
  </si>
  <si>
    <t>Thép hình I 150 x 75</t>
  </si>
  <si>
    <t>Thép U</t>
  </si>
  <si>
    <t>Thép V</t>
  </si>
  <si>
    <t>Thép cuộn phi 6 MN</t>
  </si>
  <si>
    <t>Thép vằn D10</t>
  </si>
  <si>
    <t>Thép vằn D14</t>
  </si>
  <si>
    <t>Thép vằn D16</t>
  </si>
  <si>
    <t>Thép vằn D10 (cây 11,7m)</t>
  </si>
  <si>
    <t>Thép vằn D14 (cây 11,7m)</t>
  </si>
  <si>
    <t>Thép vằn D16 (cây 11,7m)</t>
  </si>
  <si>
    <t>Thép ống (cây 6m)</t>
  </si>
  <si>
    <t xml:space="preserve"> Thép hình I 250 x 125</t>
  </si>
  <si>
    <t>đồng/kg</t>
  </si>
  <si>
    <t xml:space="preserve"> Thép hình I 300 x 150</t>
  </si>
  <si>
    <t>Thép hộp chữ nhật</t>
  </si>
  <si>
    <t>Thếp ống vuông</t>
  </si>
  <si>
    <t>Thép băng mạ kẽm (Cuộn 1,2 m; dày 1,5 - 2,5 ly)</t>
  </si>
  <si>
    <t>Thép lá mạ màu (Cuộn 1,2 m; dày 2,5-5 dem)</t>
  </si>
  <si>
    <t>Thép mạ hợp kim nhôm kẽm (khổ 1m2, dày 2mm - 5mm)</t>
  </si>
  <si>
    <t>* Cty TNHH thép SeAH Việt Nam (số 7, đường 3A, KCN Biên Hòa II, Đồng Nai), giao hàng tại tỉnh An Giang (Không bao gồm chi phí bốc xếp). Theo bảng giá ngày 05/04/2021</t>
  </si>
  <si>
    <t xml:space="preserve"> - Ống thép đen(BS 1387 hoặc ASTM A53)</t>
  </si>
  <si>
    <t xml:space="preserve">Ống thép đen (Tròn, vuông, hộp) độ dày 1.0-1.5mm. Đường kính từ DN10- DN100 </t>
  </si>
  <si>
    <t xml:space="preserve">Ống thép đen (Tròn, vuông, hộp) độ dày 1.6mm-1.9mm. Đường kính từ DN10- DN100 </t>
  </si>
  <si>
    <t xml:space="preserve">Ống thép đen (Tròn, vuông, hộp) độ dày 2.0mm-5.4mm. Đường kính từ DN10 - DN100 </t>
  </si>
  <si>
    <t xml:space="preserve">Ống thép đen (Tròn, vuông, hộp) độ dày 5.5 đến 6.35mm. Đường kính từ DN10- DN100 </t>
  </si>
  <si>
    <t xml:space="preserve">Ống thép đen (Tròn, vuông, hộp) độ dày trên 6.35mm. Đường kính từ DN10- DN100 </t>
  </si>
  <si>
    <t xml:space="preserve">Ống thép đen độ dày 3.4mm đến 8.2mm. Đường kính từ DN 125- DN200 </t>
  </si>
  <si>
    <t xml:space="preserve">Ống thép đen độ dày trên 8.2mm. Đường kính từ DN 125- DN200 </t>
  </si>
  <si>
    <t xml:space="preserve"> - Ống thép mạ kẽm (BS 1387 hoặc ASTM A53)</t>
  </si>
  <si>
    <t xml:space="preserve">Ống thép mạ kẽm nhúng nóng dày 1.6mm-1.9mm. Đường kính từ DN10- DN100 </t>
  </si>
  <si>
    <t xml:space="preserve">Ống thép mạ kẽm nhúng nóng dày 2.0mm-5.4mm. Đường kính từ DN10 - DN100 </t>
  </si>
  <si>
    <t xml:space="preserve">Ống thép mạ kẽm nhúng nóng dày trên 5.4mmmm. Đường kính từ DN10 - DN100 </t>
  </si>
  <si>
    <t xml:space="preserve">Ống thép mạ kẽm nhúng nóng dày 3.4mm - 8.2mm. Đường kính từ DN125 - DN200 </t>
  </si>
  <si>
    <t>Ống thép mạ kẽm nhúng nóng dày trên 8.2mm. Đường kính từ DN125 - DN201</t>
  </si>
  <si>
    <t xml:space="preserve"> - Ống tôn kẽm (tròn, vuông, hộp) mã hiệu BS 1387 hoặc ASTM A500</t>
  </si>
  <si>
    <t xml:space="preserve">Ống tôn kẽm (tròn, vuông, hộp) dày 1.0mm-2,3mm. Đường kính từ DN10 - DN200 </t>
  </si>
  <si>
    <t>Thép cuộn phi 6</t>
  </si>
  <si>
    <t>Thép vằn D12</t>
  </si>
  <si>
    <t>Thép hộp kẽm</t>
  </si>
  <si>
    <t>Thép vuông kẽm</t>
  </si>
  <si>
    <t>* Công ty TNHH Thép VINA KYOEI (KCN Phú Mỹ I, huyện Tân Thành, tỉnh Bà Rịa- Vũng Tàu), giá bán cho Nhà phân phối chính thức của VKS tại tỉnh An Giang; phí vận chuyển 190.000 đồng/tấn. Theo bảng giá ngày 01/07/2021</t>
  </si>
  <si>
    <t>Thép cuộn Φ6 mác thép CB240-T/ CT3</t>
  </si>
  <si>
    <t>Thép cuộn Φ8 mác thép CB240-T/ CT3</t>
  </si>
  <si>
    <t>Thép cây vằn D10 mác CB300V/SD295A</t>
  </si>
  <si>
    <t>Thép cây vằn D12-D25 mác CB300V/SD295A</t>
  </si>
  <si>
    <t>Thép cây vằn D10 mác CB400V/SD390</t>
  </si>
  <si>
    <t>Thép cây vằn D12,D14,D16,D18,D20,D22,D25,D28,D32 mác CB400V/SD390</t>
  </si>
  <si>
    <t>Thép cây vằn D13,D19,D29 mác CB400V/SD390</t>
  </si>
  <si>
    <t>Thép cây vằn D35,D36 mác CB400V/SD390</t>
  </si>
  <si>
    <t>Thép cây vằn D38,D40,D41,D43 mác CB400V/SD390</t>
  </si>
  <si>
    <t>Thép cây vằn D10 mác CB500-V</t>
  </si>
  <si>
    <t>Thép cây vằn D12,D14,D16,D18,D20,D22,D25,D28,D32 mác CB500-V</t>
  </si>
  <si>
    <t>Thép cây vằn D36 mác CB500-V</t>
  </si>
  <si>
    <t>Thép cây vằn D40 mác CB500-V</t>
  </si>
  <si>
    <t>Thép cây vằn TR19,TR22,TR28,TR32 SD390/CB400-V</t>
  </si>
  <si>
    <t>Thép cây vằn TR35,TR36 SD390/CB400-V</t>
  </si>
  <si>
    <t>Thép cây vằn TR38,TR41,TR43 SD390/CB400-V</t>
  </si>
  <si>
    <t>Thép tròn trơn P14,P16, P18, CB300-T/SS400</t>
  </si>
  <si>
    <t>Thép tròn trơn P20, P22, P25, CB300-T/SS400</t>
  </si>
  <si>
    <t>Thép tròn trơn P28, P30, P32, CB300-T/SS400</t>
  </si>
  <si>
    <t>Thép tròn trơn P36, P38, P40, CB300-T/SS400</t>
  </si>
  <si>
    <t>Thép góc V40x40x3/ V40x40x4, CB300-T/SS400</t>
  </si>
  <si>
    <t>Thép góc V50x50x4/ V50x50x5, CB300-T/SS400</t>
  </si>
  <si>
    <t>Thép góc V60x60x5/ V65x65x6, CB300-T/SS400</t>
  </si>
  <si>
    <t>Thép góc V75x75x6/ V75x75x8, CB300-T/SS400</t>
  </si>
  <si>
    <t>Thép góc V100x100x10, CB300-T/SS400</t>
  </si>
  <si>
    <t>Ống thép, hộp vuông mạ kẽm Hoa Sen theo tiêu chuẩn, chiều dài 06 m</t>
  </si>
  <si>
    <t>HK 0.80 ( 14 x 14x) MKZ08</t>
  </si>
  <si>
    <t>đ/cây</t>
  </si>
  <si>
    <t>HK 0.90 ( 14 x 14) MKZ08</t>
  </si>
  <si>
    <t>HK 1.0 ( 14 x 14) MKZ08</t>
  </si>
  <si>
    <t>HK 1.10 ( 14 x 14) MKZ08</t>
  </si>
  <si>
    <t>HK 0.80 ( 13 x 26) MKZ08</t>
  </si>
  <si>
    <t>HK 0.90 ( 13 x 26) MKZ08</t>
  </si>
  <si>
    <t>HK 1.0 ( 13 x 26) MKZ08</t>
  </si>
  <si>
    <t>HK 1.10 ( 13 x 26) MKZ08</t>
  </si>
  <si>
    <t>HK 0.80 ( 20 x 20) MKZ08</t>
  </si>
  <si>
    <t>HK 0.90 ( 20 x 20) MKZ08</t>
  </si>
  <si>
    <t>HK 1.0 ( 20 x 20) MKZ08</t>
  </si>
  <si>
    <t>HK 1.10 ( 20 x 20) MKZ08</t>
  </si>
  <si>
    <t>HK 1.2 ( 20 x 20) MKZ09</t>
  </si>
  <si>
    <t>HK 0.90 ( 20 x 40) MKZ08</t>
  </si>
  <si>
    <t>HK 1.0 ( 20 x 40) MKZ09</t>
  </si>
  <si>
    <t>HK 1.10 ( 20 x 40) MKZ08</t>
  </si>
  <si>
    <t>HK 1.20 ( 20 x 40) MKZ08</t>
  </si>
  <si>
    <t>HK 1.40 ( 20 x 40) MKZ08</t>
  </si>
  <si>
    <t>HK 0.80 ( 25 x 25) MKZ08</t>
  </si>
  <si>
    <t>HK 0.90 ( 25 x 25) MKZ08</t>
  </si>
  <si>
    <t>HK 1.0 ( 25 x 25) MKZ08</t>
  </si>
  <si>
    <t>HK 1.10 ( 25 x 25) MKZ08</t>
  </si>
  <si>
    <t>HK 1.20 ( 25 x 25) MKZ08</t>
  </si>
  <si>
    <t>HK 0.90 (25 x 50) MKZ08</t>
  </si>
  <si>
    <t>HK 1.0 (25 x 50) MKZ09</t>
  </si>
  <si>
    <t>HK 1.10 (25 x 50) MKZ08</t>
  </si>
  <si>
    <t>HK 1.20 (25 x 50) MKZ08</t>
  </si>
  <si>
    <t>HK 1.40 (25 x 50) MKZ08</t>
  </si>
  <si>
    <t>HK 0.90 ( 30 x 30) MKZ08</t>
  </si>
  <si>
    <t>HK 1.0 ( 30 x 30) MKZ08</t>
  </si>
  <si>
    <t>HK 1.10 ( 30 x 30) MKZ08</t>
  </si>
  <si>
    <t>HK 1.20 ( 30 x 30) MKZ08</t>
  </si>
  <si>
    <t>HK 1.40 ( 30 x 30) MKZ08</t>
  </si>
  <si>
    <t>HK 0.90 ( 40 x 40) MKZ08</t>
  </si>
  <si>
    <t>HK 1.0 ( 40 x 40) MKZ08</t>
  </si>
  <si>
    <t>HK 1.10 ( 40 x 40) MKZ08</t>
  </si>
  <si>
    <t>HK 1.20 ( 40 x40) MKZ08</t>
  </si>
  <si>
    <t>HK 1.40 ( 40 x40) MKZ08</t>
  </si>
  <si>
    <t>HK 0.90 ( 30 x 60) MKZ08</t>
  </si>
  <si>
    <t>HK 1.0 ( 30 x 60) MKZ08</t>
  </si>
  <si>
    <t>HK 1.10 ( 30 x 60) MKZ08</t>
  </si>
  <si>
    <t>HK 1.20 ( 30 x 60) MKZ08</t>
  </si>
  <si>
    <t>HK 1.40 ( 30 x 60) MKZ08</t>
  </si>
  <si>
    <t>HK 1.8 ( 30 x 60) MKZ12</t>
  </si>
  <si>
    <t>HK 0.9 ( 40 x 80) MKZ07</t>
  </si>
  <si>
    <t>HK 1.0 ( 40 x 80) MKZ08</t>
  </si>
  <si>
    <t>HK 1.10 ( 40 x 80) MKZ08</t>
  </si>
  <si>
    <t>HK 1.20 ( 40 x 80) MKZ08</t>
  </si>
  <si>
    <t>HK 1.40 ( 40 x 80) MKZ08</t>
  </si>
  <si>
    <t>HK 1.8 ( 40 x 80) MKZ12</t>
  </si>
  <si>
    <t>HK 1.20 ( 50 x 100) MKZ09</t>
  </si>
  <si>
    <t>HK 1.40 ( 50 x 100) MKZ08</t>
  </si>
  <si>
    <t>HK 1.80 ( 50 x 100) MKZ12</t>
  </si>
  <si>
    <t>HK 1.40 ( 60 x 120) MKZ08</t>
  </si>
  <si>
    <t>HK 1.80 ( 60 x 120) MKZ12</t>
  </si>
  <si>
    <t>HK 1.10 ( 75 x 75) MKZ08</t>
  </si>
  <si>
    <t>HK 1.40 ( 75 x 75) MKZ08</t>
  </si>
  <si>
    <t>HK 1.40 ( 90x90) MKZ09</t>
  </si>
  <si>
    <t>HK 1.80 ( 90x90) MKZ10</t>
  </si>
  <si>
    <t>HK 1.80 (100x100) MKZ11</t>
  </si>
  <si>
    <t>Ф21 (1.10) MKZ08</t>
  </si>
  <si>
    <t>Ф21 (1.40) MKZ08</t>
  </si>
  <si>
    <t>Ф27 (1.10) MKZ08</t>
  </si>
  <si>
    <t>Ф27 (1.40) MKZ08</t>
  </si>
  <si>
    <t>Ф34 (1.10) MKZ08</t>
  </si>
  <si>
    <t>Ф34 (1.40) MKZ08</t>
  </si>
  <si>
    <t>Ф42 (1.10) MKZ08</t>
  </si>
  <si>
    <t>Ф42 (1.40) MKZ08</t>
  </si>
  <si>
    <t>Ф49 (1.10) MKZ08</t>
  </si>
  <si>
    <t>Ф49 (1.40) MKZ08</t>
  </si>
  <si>
    <t>Ф60 (1.10) MKZ08</t>
  </si>
  <si>
    <t>Ф60 (1.40) MKZ08</t>
  </si>
  <si>
    <t>Ф76 (1.10) MKZ08</t>
  </si>
  <si>
    <t>Ф76 (1.40) MKZ08</t>
  </si>
  <si>
    <t>Ф90 (1.40) MKZ08</t>
  </si>
  <si>
    <t>Ф90 (1.80) MKZ12</t>
  </si>
  <si>
    <t>Ống thép nhúng nóng</t>
  </si>
  <si>
    <t>Thép ống nhúng kẽm: 21.2mmx1.90mmx6.0m</t>
  </si>
  <si>
    <t>Thép ống nhúng kẽm: 21.2mmx2.10mmx6.0m</t>
  </si>
  <si>
    <t>Thép ống nhúng kẽm: 21.2mmx2.30mmx6.0m</t>
  </si>
  <si>
    <t>Thép ống nhúng kẽm: 21.2mmx2.60mmx6.0m</t>
  </si>
  <si>
    <t>Thép ống nhúng kẽm: 26.65mmx1.90mmx6.0m</t>
  </si>
  <si>
    <t>Thép ống nhúng kẽm: 26.65mmx2.30mmx6.0m</t>
  </si>
  <si>
    <t>Thép ống nhúng kẽm: 26.65mmx2.60mmx6.0m</t>
  </si>
  <si>
    <t>Thép ống nhúng kẽm: 26.65mmx3.20mmx6.0m</t>
  </si>
  <si>
    <t>Thép ống nhúng kẽm: 33.5mmx1.90mmx6.0m</t>
  </si>
  <si>
    <t>Thép ống nhúng kẽm: 33.5mmx2.30mmx6.0m</t>
  </si>
  <si>
    <t>Thép ống nhúng kẽm: 33.5mmx2.60mmx6.0m</t>
  </si>
  <si>
    <t>Thép ống nhúng kẽm: 33.5mmx3.20mmx6.0m</t>
  </si>
  <si>
    <t>Thép ống nhúng kẽm: 42.2mmx1.90mmx6.0m</t>
  </si>
  <si>
    <t>Thép ống nhúng kẽm: 42.2mmx2.10mmx6.0m</t>
  </si>
  <si>
    <t>Thép ống nhúng kẽm: 42.2mmx2.30mmx6.0m</t>
  </si>
  <si>
    <t>Thép ống nhúng kẽm: 42.2mmx3.20mmx6.0m</t>
  </si>
  <si>
    <t>Thép ống nhúng kẽm: 48.1mmx1.90mmx6.0m</t>
  </si>
  <si>
    <t>Thép ống nhúng kẽm: 48.1mmx2.10mmx6.0m</t>
  </si>
  <si>
    <t>Thép ống nhúng kẽm: 48.1mmx2.60mmx6.0m</t>
  </si>
  <si>
    <t>Thép ống nhúng kẽm: 48.1mmx3.20mmx6.0m</t>
  </si>
  <si>
    <t>Thép ống nhúng kẽm: 59.9mmx2.30mmx6.0m</t>
  </si>
  <si>
    <t>Thép ống nhúng kẽm: 59.9mmx2.60mmx6.0m</t>
  </si>
  <si>
    <t>Thép ống nhúng kẽm: 59.9mmx2.90mmx6.0m</t>
  </si>
  <si>
    <t>Thép ống nhúng kẽm: 59.9mmx3.20mmx6.0m</t>
  </si>
  <si>
    <t>Thép ống nhúng kẽm: 75.6mmx2.30mmx6.0m</t>
  </si>
  <si>
    <t>Thép ống nhúng kẽm: 75.6mmx2.60mmx6.0m</t>
  </si>
  <si>
    <t>Thép ống nhúng kẽm: 75.6mmx2.90mmx6.0m</t>
  </si>
  <si>
    <t>Thép ống nhúng kẽm: 75.6mmx3.20mmx6.0m</t>
  </si>
  <si>
    <t>Thép ống nhúng kẽm: 88.3mmx2.30mmx6.0m</t>
  </si>
  <si>
    <t>Thép ống nhúng kẽm: 88.3mmx2.60mmx6.0m</t>
  </si>
  <si>
    <t>Thép ống nhúng kẽm: 88.3mmx2.90mmx6.0m</t>
  </si>
  <si>
    <t>Thép ống nhúng kẽm: 88.3mmx3.20mmx6.0m</t>
  </si>
  <si>
    <t>Thép ống nhúng kẽm: 88.3mmx5.16mmx6.0m</t>
  </si>
  <si>
    <t>Thép ống nhúng kẽm: 102mmx2.30mmx6.0m</t>
  </si>
  <si>
    <t>Thép ống nhúng kẽm: 102mmx2.60mmx6.0m</t>
  </si>
  <si>
    <t>Thép ống nhúng kẽm: 102mmx2.90mmx6.0m</t>
  </si>
  <si>
    <t>Thép ống nhúng kẽm: 102mmx3.20mmx6.0m</t>
  </si>
  <si>
    <t>Thép ống nhúng kẽm: 113.5mmx2.50mmx6.0m</t>
  </si>
  <si>
    <t>Thép ống nhúng kẽm: 113.5mmx2.90mmx6.0m</t>
  </si>
  <si>
    <t>Thép ống nhúng kẽm: 113.5mmx3.20mmx6.0m</t>
  </si>
  <si>
    <t>Thép ống nhúng kẽm: 113.5mmx4.00mmx6.0m</t>
  </si>
  <si>
    <t>Thép xà gồ C, Z Hoa Sen</t>
  </si>
  <si>
    <t>Xà gồ Z,C 45 x 80 x 1.80mm</t>
  </si>
  <si>
    <t>Xà gồ Z,C 45 x 80 x 2.00mm</t>
  </si>
  <si>
    <t>Xà gồ Z,C 45 x 100 x 1.80mm</t>
  </si>
  <si>
    <t>Xà gồ Z,C 45 x 100 x 2.0mm</t>
  </si>
  <si>
    <t>Xà gồ Z,C 45 x 125 x 1.80mm</t>
  </si>
  <si>
    <t>Xà gồ Z,C 45 x 125 x 2.0mm</t>
  </si>
  <si>
    <t>Xà gồ Z,C 45 x 150 x 1.80mm</t>
  </si>
  <si>
    <t>Xà gồ Z,C 45 x 150 x 2.0mm</t>
  </si>
  <si>
    <t>Ống thép đen Hoa Sen</t>
  </si>
  <si>
    <t>Thép ống đen: 21.2mmx1.15mmx6.0m</t>
  </si>
  <si>
    <t>Thép ống đen: 21.2mmx1.25mmx6.0m</t>
  </si>
  <si>
    <t>Thép ống đen: 21.2mmx1.35mmx6.0m</t>
  </si>
  <si>
    <t>Thép ống đen: 21.2mmx1.45mmx6.0m</t>
  </si>
  <si>
    <t>Thép ống đen: 21.2mmx1.55mmx6.0m</t>
  </si>
  <si>
    <t>Thép ống đen: 21.2mmx1.85mmx6.0m</t>
  </si>
  <si>
    <t>Thép ống đen: 21.2mmx2.00mmx6.0m</t>
  </si>
  <si>
    <t>Thép ống đen: 21.2mmx2.20mmx6.0m</t>
  </si>
  <si>
    <t>Thép ống đen: 21.2mmx2.40mmx6.0m</t>
  </si>
  <si>
    <t>Thép ống đen: 21.2mmx2.50mmx6.0m</t>
  </si>
  <si>
    <t>Thép ống đen: 21.2mmx2.60mmx6.0m</t>
  </si>
  <si>
    <t>Thép ống đen: 21.2mmx2.80mmx6.0m</t>
  </si>
  <si>
    <t>Thép ống đen: 21.2mmx3.10mmx6.0m</t>
  </si>
  <si>
    <t>Thép ống đen: 26.65mmx1.15mmx6.0m</t>
  </si>
  <si>
    <t>Thép ống đen: 26.65mmx1.25mmx6.0m</t>
  </si>
  <si>
    <t>Thép ống đen: 26.65mmx1.35mmx6.0m</t>
  </si>
  <si>
    <t>Thép ống đen: 26.65mmx1.45mmx6.0m</t>
  </si>
  <si>
    <t>Thép ống đen: 26.65mmx1.55mmx6.0m</t>
  </si>
  <si>
    <t>Thép ống đen: 26.65mmx1.85mmx6.0m</t>
  </si>
  <si>
    <t>Thép ống đen: 26.65mmx2.00mmx6.0m</t>
  </si>
  <si>
    <t>Thép ống đen: 26.65mmx2.20mmx6.0m</t>
  </si>
  <si>
    <t>Thép ống đen: 26.65mmx2.40mmx6.0m</t>
  </si>
  <si>
    <t>Thép ống đen: 26.65mmx2.50mmx6.0m</t>
  </si>
  <si>
    <t>Thép ống đen: 26.65mmx2.60mmx6.0m</t>
  </si>
  <si>
    <t>Thép ống đen: 26.65mmx2.80mmx6.0m</t>
  </si>
  <si>
    <t>Thép ống đen: 26.65mmx3.10mmx6.0m</t>
  </si>
  <si>
    <t>Thép ống đen: 33.5mmx1.15mmx6.0m</t>
  </si>
  <si>
    <t>Thép ống đen: 33.5mmx1.25mmx6.0m</t>
  </si>
  <si>
    <t>Thép ống đen: 33.5mmx1.45mmx6.0m</t>
  </si>
  <si>
    <t>Thép ống đen: 33.5mmx1.55mmx6.0m</t>
  </si>
  <si>
    <t>Thép ống đen: 33.5mmx1.85mmx6.0m</t>
  </si>
  <si>
    <t>Thép ống đen: 33.5mmx2.00mmx6.0m</t>
  </si>
  <si>
    <t>Thép ống đen: 33.5mmx2.20mmx6.0m</t>
  </si>
  <si>
    <t>Thép ống đen: 33.5mmx2.40mmx6.0m</t>
  </si>
  <si>
    <t>Thép ống đen: 33.5mmx2.50mmx6.0m</t>
  </si>
  <si>
    <t>Thép ống đen: 33.5mmx2.60mmx6.0m</t>
  </si>
  <si>
    <t>Thép ống đen: 33.5mmx2.80mmx6.0m</t>
  </si>
  <si>
    <t>Thép ống đen: 33.5mmx3.10mmx6.0m</t>
  </si>
  <si>
    <t>Thép ống đen: 33.5mmx3.30mmx6.0m</t>
  </si>
  <si>
    <t>Thép ống đen: 33.5mmx3.50mmx6.0m</t>
  </si>
  <si>
    <t>Thép ống đen: 33.5mmx3.90mmx6.0m</t>
  </si>
  <si>
    <t>Thép ống đen: 33.5mmx4.10mmx6.0m</t>
  </si>
  <si>
    <t>Thép ống đen: 33.5mmx4.30mmx6.0m</t>
  </si>
  <si>
    <t>Thép ống đen: 33.5mmx4.40mmx6.0m</t>
  </si>
  <si>
    <t>Thép ống đen: 42.2mmx1.15mmx6.0m</t>
  </si>
  <si>
    <t>Thép ống đen: 42.2mmx1.25mmx6.0m</t>
  </si>
  <si>
    <t>Thép ống đen: 42.2mmx1.35mmx6.0m</t>
  </si>
  <si>
    <t>Thép ống đen: 42.2mmx1.45mmx6.0m</t>
  </si>
  <si>
    <t>Thép ống đen: 42.2mmx1.55mmx6.0m</t>
  </si>
  <si>
    <t>Thép ống đen: 42.2mmx1.85mmx6.0m</t>
  </si>
  <si>
    <t>Thép ống đen: 42.2mmx2.00mmx6.0m</t>
  </si>
  <si>
    <t>Thép ống đen: 42.2mmx2.20mmx6.0m</t>
  </si>
  <si>
    <t>Thép ống đen: 42.2mmx2.40mmx6.0m</t>
  </si>
  <si>
    <t>Thép ống đen: 42.2mmx2.50mmx6.0m</t>
  </si>
  <si>
    <t>Thép ống đen: 42.2mmx2.60mmx6.0m</t>
  </si>
  <si>
    <t>Thép ống đen: 42.2mmx2.80mmx6.0m</t>
  </si>
  <si>
    <t>Thép ống đen: 42.2mmx3.10mmx6.0m</t>
  </si>
  <si>
    <t>Thép ống đen: 42.2mmx3.30mmx6.0m</t>
  </si>
  <si>
    <t>Thép ống đen: 42.2mmx3.50mmx6.0m</t>
  </si>
  <si>
    <t>Thép ống đen: 42.2mmx3.90mmx6.0m</t>
  </si>
  <si>
    <t>Thép ống đen: 42.2mmx4.10mmx6.0m</t>
  </si>
  <si>
    <t>Thép ống đen: 42.2mmx4.30mmx6.0m</t>
  </si>
  <si>
    <t>Thép ống đen: 42.2mmx4.40mmx6.0m</t>
  </si>
  <si>
    <t>Thép ống đen: 48.1mmx1.15mmx6.0m</t>
  </si>
  <si>
    <t>Thép ống đen: 48.1mmx1.25mmx6.0m</t>
  </si>
  <si>
    <t>Thép ống đen: 48.1mmx1.35mmx6.0m</t>
  </si>
  <si>
    <t>Thép ống đen: 48.1mmx1.45mmx6.0m</t>
  </si>
  <si>
    <t>Thép ống đen: 48.1mmx1.55mmx6.0m</t>
  </si>
  <si>
    <t>Thép ống đen: 48.1mmx1.85mmx6.0m</t>
  </si>
  <si>
    <t>Thép ống đen: 48.1mmx2.00mmx6.0m</t>
  </si>
  <si>
    <t>Thép ống đen: 48.1mmx2.20mmx6.0m</t>
  </si>
  <si>
    <t>Thép ống đen: 48.1mmx2.40mmx6.0m</t>
  </si>
  <si>
    <t>Thép ống đen: 48.1mmx2.50mmx6.0m</t>
  </si>
  <si>
    <t>Thép ống đen: 48.1mmx2.60mmx6.0m</t>
  </si>
  <si>
    <t>Thép ống đen: 48.1mmx2.80mmx6.0m</t>
  </si>
  <si>
    <t>Thép ống đen: 48.1mmx3.10mmx6.0m</t>
  </si>
  <si>
    <t>Thép ống đen: 48.1mmx3.30mmx6.0m</t>
  </si>
  <si>
    <t>Thép ống đen: 48.1mmx3.50mmx6.0m</t>
  </si>
  <si>
    <t>Thép ống đen: 48.1mmx3.90mmx6.0m</t>
  </si>
  <si>
    <t>Thép ống đen: 48.1mmx4.10mmx6.0m</t>
  </si>
  <si>
    <t>Thép ống đen: 48.1mmx4.30mmx6.0m</t>
  </si>
  <si>
    <t>Thép ống đen: 48.1mmx4.40mmx6.0m</t>
  </si>
  <si>
    <t>Thép ống đen: 59.9mmx1.15mmx6.0m</t>
  </si>
  <si>
    <t>Thép ống đen: 59.9mmx1.25mmx6.0m</t>
  </si>
  <si>
    <t>Thép ống đen: 59.9mmx1.35mmx6.0m</t>
  </si>
  <si>
    <t>Thép ống đen: 59.9mmx1.45mmx6.0m</t>
  </si>
  <si>
    <t>Thép ống đen: 59.9mmx1.55mmx6.0m</t>
  </si>
  <si>
    <t>Thép ống đen: 59.9mmx1.85mmx6.0m</t>
  </si>
  <si>
    <t>Thép ống đen: 59.9mmx2.00mmx6.0m</t>
  </si>
  <si>
    <t>Thép ống đen: 59.9mmx2.20mmx6.0m</t>
  </si>
  <si>
    <t>Thép ống đen: 59.9mmx2.40mmx6.0m</t>
  </si>
  <si>
    <t>Thép ống đen: 59.9mmx2.50mmx6.0m</t>
  </si>
  <si>
    <t>Thép ống đen: 59.9mmx2.60mmx6.0m</t>
  </si>
  <si>
    <t>Thép ống đen: 59.9mmx2.80mmx6.0m</t>
  </si>
  <si>
    <t>Thép ống đen: 59.9mmx3.10mmx6.0m</t>
  </si>
  <si>
    <t>Thép ống đen: 59.9mmx3.30mmx6.0m</t>
  </si>
  <si>
    <t>Thép ống đen: 59.9mmx3.50mmx6.0m</t>
  </si>
  <si>
    <t>Thép ống đen: 59.9mmx3.90mmx6.0m</t>
  </si>
  <si>
    <t>Thép ống đen: 59.9mmx4.10mmx6.0m</t>
  </si>
  <si>
    <t>Thép ống đen: 59.9mmx4.30mmx6.0m</t>
  </si>
  <si>
    <t>Thép ống đen: 59.9mmx4.40mmx6.0m</t>
  </si>
  <si>
    <t>Thép ống đen: 59.9mmx4.50mmx6.0m</t>
  </si>
  <si>
    <t>Thép ống đen: 59.9mmx4.70mmx6.0m</t>
  </si>
  <si>
    <t>Thép ống đen: 59.9mmx5.10mmx6.0m</t>
  </si>
  <si>
    <t>Thép ống đen: 75.6mmx1.15mmx6.0m</t>
  </si>
  <si>
    <t>Thép ống đen: 75.6mmx1.25mmx6.0m</t>
  </si>
  <si>
    <t>Thép ống đen: 75.6mmx1.35mmx6.0m</t>
  </si>
  <si>
    <t>Thép ống đen: 75.6mmx1.45mmx6.0m</t>
  </si>
  <si>
    <t>Thép ống đen: 75.6mmx1.55mmx6.0m</t>
  </si>
  <si>
    <t>Thép ống đen: 75.6mmx1.85mmx6.0m</t>
  </si>
  <si>
    <t>Thép ống đen: 75.6mmx2.00mmx6.0m</t>
  </si>
  <si>
    <t>Thép ống đen: 75.6mmx2.20mmx6.0m</t>
  </si>
  <si>
    <t>Thép ống đen: 75.6mmx2.40mmx6.0m</t>
  </si>
  <si>
    <t>Thép ống đen: 75.6mmx2.50mmx6.0m</t>
  </si>
  <si>
    <t>Thép ống đen: 75.6mmx2.60mmx6.0m</t>
  </si>
  <si>
    <t>Thép ống đen: 75.6mmx2.80mmx6.0m</t>
  </si>
  <si>
    <t>Thép ống đen: 75.6mmx3.10mmx6.0m</t>
  </si>
  <si>
    <t>Thép ống đen: 75.6mmx3.30mmx6.0m</t>
  </si>
  <si>
    <t>Thép ống đen: 75.6mmx3.50mmx6.0m</t>
  </si>
  <si>
    <t>Thép ống đen: 75.6mmx3.90mmx6.0m</t>
  </si>
  <si>
    <t>Thép ống đen: 75.6mmx4.10mmx6.0m</t>
  </si>
  <si>
    <t>Thép ống đen: 75.6mmx4.30mmx6.0m</t>
  </si>
  <si>
    <t>Thép ống đen: 75.6mmx4.40mmx6.0m</t>
  </si>
  <si>
    <t>Thép ống đen: 75.6mmx4.50mmx6.0m</t>
  </si>
  <si>
    <t>Thép ống đen: 75.6mmx4.70mmx6.0m</t>
  </si>
  <si>
    <t>Thép ống đen: 75.6mmx5.10mmx6.0m</t>
  </si>
  <si>
    <t>Thép ống đen: 88.3mmx2.00mmx6.0m</t>
  </si>
  <si>
    <t>Thép ống đen: 88.3mmx2.20mmx6.0m</t>
  </si>
  <si>
    <t>Thép ống đen: 88.3mmx2.40mmx6.0m</t>
  </si>
  <si>
    <t>Thép ống đen: 88.3mmx2.50mmx6.0m</t>
  </si>
  <si>
    <t>Thép ống đen: 88.3mmx2.60mmx6.0m</t>
  </si>
  <si>
    <t>Thép ống đen: 88.3mmx2.80mmx6.0m</t>
  </si>
  <si>
    <t>Thép ống đen: 88.3mmx3.10mmx6.0m</t>
  </si>
  <si>
    <t>Thép ống đen: 88.3mmx3.30mmx6.0m</t>
  </si>
  <si>
    <t>Thép ống đen: 88.3mmx3.50mmx6.0m</t>
  </si>
  <si>
    <t>Thép ống đen: 88.3mmx3.90mmx6.0m</t>
  </si>
  <si>
    <t>Thép ống đen: 88.3mmx4.10mmx6.0m</t>
  </si>
  <si>
    <t>Thép ống đen: 88.3mmx4.30mmx6.0m</t>
  </si>
  <si>
    <t>Thép ống đen: 88.3mmx4.40mmx6.0m</t>
  </si>
  <si>
    <t>Thép ống đen: 88.3mmx4.50mmx6.0m</t>
  </si>
  <si>
    <t>Thép ống đen: 88.3mmx4.70mmx6.0m</t>
  </si>
  <si>
    <t>Thép ống đen: 88.3mmx5.10mmx6.0m</t>
  </si>
  <si>
    <t>Thép ống đen: 102mmx2.00mmx6.0m</t>
  </si>
  <si>
    <t>Thép ống đen: 102mmx2.20mmx6.0m</t>
  </si>
  <si>
    <t>Thép ống đen: 102mmx2.40mmx6.0m</t>
  </si>
  <si>
    <t>Thép ống đen: 102mmx2.50mmx6.0m</t>
  </si>
  <si>
    <t>Thép ống đen: 102mmx2.60mmx6.0m</t>
  </si>
  <si>
    <t>Thép ống đen: 102mmx2.80mmx6.0m</t>
  </si>
  <si>
    <t>Thép ống đen: 102mmx3.10mmx6.0m</t>
  </si>
  <si>
    <t>Thép ống đen: 102mmx3.30mmx6.0m</t>
  </si>
  <si>
    <t>Thép ống đen: 102mmx3.50mmx6.0m</t>
  </si>
  <si>
    <t>Thép ống đen: 102mmx3.90mmx6.0m</t>
  </si>
  <si>
    <t>Thép ống đen: 102mmx4.10mmx6.0m</t>
  </si>
  <si>
    <t>Thép ống đen: 102mmx4.30mmx6.0m</t>
  </si>
  <si>
    <t>Thép ống đen: 102mmx4.40mmx6.0m</t>
  </si>
  <si>
    <t>Thép ống đen: 102mmx4.50mmx6.0m</t>
  </si>
  <si>
    <t>Thép ống đen: 102mmx4.70mmx6.0m</t>
  </si>
  <si>
    <t>Thép ống đen: 102mmx5.10mmx6.0m</t>
  </si>
  <si>
    <t>Thép ống đen: 108mmx2.40mmx6.0m</t>
  </si>
  <si>
    <t>Thép ống đen: 108mmx2.50mmx6.0m</t>
  </si>
  <si>
    <t>Thép ống đen: 108mmx2.60mmx6.0m</t>
  </si>
  <si>
    <t>Thép ống đen: 108mmx2.80mmx6.0m</t>
  </si>
  <si>
    <t>Thép ống đen: 108mmx3.10mmx6.0m</t>
  </si>
  <si>
    <t>Thép ống đen: 108mmx3.30mmx6.0m</t>
  </si>
  <si>
    <t>Thép ống đen: 108mmx3.50mmx6.0m</t>
  </si>
  <si>
    <t>Thép ống đen: 108mmx3.90mmx6.0m</t>
  </si>
  <si>
    <t>Thép ống đen: 108mmx4.10mmx6.0m</t>
  </si>
  <si>
    <t>Thép ống đen: 108mmx4.30mmx6.0m</t>
  </si>
  <si>
    <t>Thép ống đen: 108mmx4.40mmx6.0m</t>
  </si>
  <si>
    <t>Thép ống đen: 108mmx4.50mmx6.0m</t>
  </si>
  <si>
    <t>Thép ống đen: 108mmx4.70mmx6.0m</t>
  </si>
  <si>
    <t>Thép ống đen: 108mmx5.10mmx6.0m</t>
  </si>
  <si>
    <t>Thép ống đen: 113.5mmx2.40mmx6.0m</t>
  </si>
  <si>
    <t>Thép ống đen: 113.5mmx2.50mmx6.0m</t>
  </si>
  <si>
    <t>Thép ống đen: 113.5mmx2.60mmx6.0m</t>
  </si>
  <si>
    <t>Thép ống đen: 113.5mmx2.80mmx6.0m</t>
  </si>
  <si>
    <t>Thép ống đen: 113.5mmx3.10mmx6.0m</t>
  </si>
  <si>
    <t>Thép ống đen: 113.5mmx3.30mmx6.0m</t>
  </si>
  <si>
    <t>Thép ống đen: 113.5mmx3.50mmx6.0m</t>
  </si>
  <si>
    <t>Thép ống đen: 113.5mmx3.90mmx6.0m</t>
  </si>
  <si>
    <t>Thép ống đen: 113.5mmx4.10mmx6.0m</t>
  </si>
  <si>
    <t>Thép ống đen: 113.5mmx4.30mmx6.0m</t>
  </si>
  <si>
    <t>Thép ống đen: 113.5mmx4.40mmx6.0m</t>
  </si>
  <si>
    <t>Thép ống đen: 113.5mmx4.50mmx6.0m</t>
  </si>
  <si>
    <t>Thép ống đen: 113.5mmx4.70mmx6.0m</t>
  </si>
  <si>
    <t>Thép ống đen: 113.5mmx5.10mmx6.0m</t>
  </si>
  <si>
    <t>Thép ống đen: 126.8mmx2.40mmx6.0m</t>
  </si>
  <si>
    <t>Thép ống đen: 126.8mmx2.50mmx6.0m</t>
  </si>
  <si>
    <t>Thép ống đen: 126.8mmx2.60mmx6.0m</t>
  </si>
  <si>
    <t>Thép ống đen: 126.8mmx2.80mmx6.0m</t>
  </si>
  <si>
    <t>Thép ống đen: 126.8mmx3.10mmx6.0m</t>
  </si>
  <si>
    <t>Thép ống đen: 126.8mmx3.30mmx6.0m</t>
  </si>
  <si>
    <t>Thép ống đen: 126.8mmx3.50mmx6.0m</t>
  </si>
  <si>
    <t>Thép ống đen: 126.8mmx3.90mmx6.0m</t>
  </si>
  <si>
    <t>Thép ống đen: 126.8mmx4.10mmx6.0m</t>
  </si>
  <si>
    <t>Thép ống đen: 126.8mmx4.30mmx6.0m</t>
  </si>
  <si>
    <t>Thép ống đen: 126.8mmx4.40mmx6.0m</t>
  </si>
  <si>
    <t>Thép ống đen: 126.8mmx4.50mmx6.0m</t>
  </si>
  <si>
    <t>Thép ống đen: 126.8mmx4.70mmx6.0m</t>
  </si>
  <si>
    <t>Thép ống đen: 126.8mmx5.10mmx6.0m</t>
  </si>
  <si>
    <t>Thép ống đen: 141.3mmx2.50mmx6.0m</t>
  </si>
  <si>
    <t>Thép ống đen: 141.3mmx2.60mmx6.0m</t>
  </si>
  <si>
    <t>Thép ống đen: 141.3mmx2.80mmx6.0m</t>
  </si>
  <si>
    <t>Thép ống đen: 141.3mmx3.10mmx6.0m</t>
  </si>
  <si>
    <t>Thép ống đen: 141.3mmx3.30mmx6.0m</t>
  </si>
  <si>
    <t>Thép ống đen: 141.3mmx3.50mmx6.0m</t>
  </si>
  <si>
    <t>Thép ống đen: 141.3mmx3.90mmx6.0m</t>
  </si>
  <si>
    <t>Thép ống đen: 141.3mmx4.10mmx6.0m</t>
  </si>
  <si>
    <t>Thép ống đen: 141.3mmx4.30mmx6.0m</t>
  </si>
  <si>
    <t>Thép ống đen: 141.3mmx4.40mmx6.0m</t>
  </si>
  <si>
    <t>Thép ống đen: 141.3mmx4.50mmx6.0m</t>
  </si>
  <si>
    <t>Thép ống đen: 141.3mmx4.70mmx6.0m</t>
  </si>
  <si>
    <t>Thép ống đen: 141.3mmx5.10mmx6.0m</t>
  </si>
  <si>
    <t>Thép ống đen: 141.3mmx5.50mmx6.0m</t>
  </si>
  <si>
    <t>Thép ống đen: 141.3mmx6.30mmx6.0m</t>
  </si>
  <si>
    <t>Thép ống đen: 168.3mmx2.50mmx6.0m</t>
  </si>
  <si>
    <t>Thép ống đen: 168.3mmx2.60mmx6.0m</t>
  </si>
  <si>
    <t>Thép ống đen: 168.3mmx2.80mmx6.0m</t>
  </si>
  <si>
    <t>Thép ống đen: 168.3mmx3.10mmx6.0m</t>
  </si>
  <si>
    <t>Thép ống đen: 168.3mmx3.30mmx6.0m</t>
  </si>
  <si>
    <t>Thép ống đen: 168.3mmx3.50mmx6.0m</t>
  </si>
  <si>
    <t>Thép ống đen: 168.3mmx3.90mmx6.0m</t>
  </si>
  <si>
    <t>Thép ống đen: 168.3mmx4.10mmx6.0m</t>
  </si>
  <si>
    <t>Thép ống đen: 168.3mmx4.30mmx6.0m</t>
  </si>
  <si>
    <t>Thép ống đen: 168.3mmx4.40mmx6.0m</t>
  </si>
  <si>
    <t>Thép ống đen: 168.3mmx4.50mmx6.0m</t>
  </si>
  <si>
    <t>Thép ống đen: 168.3mmx4.70mmx6.0m</t>
  </si>
  <si>
    <t>Thép ống đen: 168.3mmx5.10mmx6.0m</t>
  </si>
  <si>
    <t>Thép ống đen: 168.3mmx5.50mmx6.0m</t>
  </si>
  <si>
    <t>Thép ống đen: 168.3mmx6.30mmx6.0m</t>
  </si>
  <si>
    <t>Thép ống đen: 219.1mmx2.50mmx6.0m</t>
  </si>
  <si>
    <t>Thép ống đen: 219.1mmx2.60mmx6.0m</t>
  </si>
  <si>
    <t>Thép ống đen: 219.1mmx2.80mmx6.0m</t>
  </si>
  <si>
    <t>Thép ống đen: 219.1mmx3.10mmx6.0m</t>
  </si>
  <si>
    <t>Thép ống đen: 219.1mmx3.30mmx6.0m</t>
  </si>
  <si>
    <t>Thép ống đen: 219.1mmx3.50mmx6.0m</t>
  </si>
  <si>
    <t>Thép ống đen: 219.1mmx3.90mmx6.0m</t>
  </si>
  <si>
    <t>Thép ống đen: 219.1mmx4.10mmx6.0m</t>
  </si>
  <si>
    <t>Thép ống đen: 219.1mmx4.30mmx6.0m</t>
  </si>
  <si>
    <t>Thép ống đen: 219.1mmx4.40mmx6.0m</t>
  </si>
  <si>
    <t>Thép ống đen: 219.1mmx4.50mmx6.0m</t>
  </si>
  <si>
    <t>Thép ống đen: 219.1mmx4.70mmx6.0m</t>
  </si>
  <si>
    <t>Thép ống đen: 219.1mmx5.10mmx6.0m</t>
  </si>
  <si>
    <t>Thép ống đen: 219.1mmx5.50mmx6.0m</t>
  </si>
  <si>
    <t>Thép ống đen: 219.1mmx6.30mmx6.0m</t>
  </si>
  <si>
    <t>Thép ống nhúng kẽm: 219.1mmx3.60mmx6.0m</t>
  </si>
  <si>
    <t>Thép ống nhúng kẽm: 219.1mmx3.96mmx6.0m</t>
  </si>
  <si>
    <t>Thép ống nhúng kẽm: 219.1mmx4.00mmx6.0m</t>
  </si>
  <si>
    <t>Thép ống nhúng kẽm: 219.1mmx4.20mmx6.0m</t>
  </si>
  <si>
    <t>Thép ống nhúng kẽm: 219.1mmx4.40mmx6.0m</t>
  </si>
  <si>
    <t>Thép ống nhúng kẽm: 219.1mmx4.50mmx6.0m</t>
  </si>
  <si>
    <t>Thép ống nhúng kẽm: 219.1mmx4.60mmx6.0m</t>
  </si>
  <si>
    <t>Thép ống nhúng kẽm: 219.1mmx4.78mmx6.0m</t>
  </si>
  <si>
    <t>Thép ống nhúng kẽm: 219.1mmx5.16mmx6.0m</t>
  </si>
  <si>
    <t>Thép ống nhúng kẽm: 219.1mmx5.56mmx6.0m</t>
  </si>
  <si>
    <t>Thép ống nhúng kẽm: 219.1mmx6.35mmx6.0m</t>
  </si>
  <si>
    <t>Sắt cuộn fi 6 CT3 (Miền Nam)</t>
  </si>
  <si>
    <t>Sắt cuộn fi 8 CT3 (Miền Nam)</t>
  </si>
  <si>
    <t>Sắt vằn D10 CT5-SD295/CB300V (Miền Nam)</t>
  </si>
  <si>
    <t>Sắt vằn D12-&gt;D14 CB300V (Miền Nam)</t>
  </si>
  <si>
    <t>Sắt vằn D16-&gt;D32 CT5-SD295/CB300V (Miền Nam)</t>
  </si>
  <si>
    <t>Thép cuộn D6 (CB 240-T MN)</t>
  </si>
  <si>
    <t>Thép cuộn D8 (CB 240-T MN)</t>
  </si>
  <si>
    <t>Thép vằn D10 (SD 295 MN)</t>
  </si>
  <si>
    <t>Thép vằn D12 (CB300-V MN)</t>
  </si>
  <si>
    <t>Thép vằn D14 (CB300-V MN)</t>
  </si>
  <si>
    <t>Thép vằn D16 (SD 295 MN)</t>
  </si>
  <si>
    <t>Thép vằn D18 (CB300-V MN)</t>
  </si>
  <si>
    <t>Thép vằn D20 (CB300-V MN)</t>
  </si>
  <si>
    <t>Thép vằn D22 (CB300-V MN)</t>
  </si>
  <si>
    <t>VIII</t>
  </si>
  <si>
    <t xml:space="preserve">TOLE CÁC LOẠI </t>
  </si>
  <si>
    <t>Tôn lạnh AZ70 Phủ AF: 0,25mm x 1200 mm TCT G550</t>
  </si>
  <si>
    <t>Tôn lạnh AZ70 Phủ AF: 0,30mm x 1200 mm TCT G550</t>
  </si>
  <si>
    <t>Tôn lạnh AZ100 Phủ AF: 0,35mm x 1200 mm TCT G550</t>
  </si>
  <si>
    <t>Tôn lạnh AZ100 Phủ AF: 0,40mm x 1200 mm TCT G550</t>
  </si>
  <si>
    <t>Tôn lạnh AZ100 Phủ AF: 0,45mm x 1200 mm TCT G550</t>
  </si>
  <si>
    <t>Tôn lạnh AZ100 Phủ AF: 0,50mm x 1200 mm TCT G550</t>
  </si>
  <si>
    <t>Tôn lạnh AZ100 Phủ AF: 0,55mm x 1200 mm TCT G550</t>
  </si>
  <si>
    <t>Tôn lạnh Solar AZ100 2 lớp cực mát: 0,4mm x 1200 mm TCT G550</t>
  </si>
  <si>
    <t>Tôn lạnh Solar AZ100 2 lớp cực mát: 0,45mm x 1200 mm TCT G550</t>
  </si>
  <si>
    <t>Tôn lạnh Solar AZ100 2 lớp cực mát: 0,50mm x 1200 mm TCT G550</t>
  </si>
  <si>
    <t>Tôn lạnh Solar AZ100 2 lớp cực mát: 0,55mm x 1200 mm TCT G550</t>
  </si>
  <si>
    <t>Tôn lạnh Solar AZ100 2 lớp cực mát: 0,60mm x 1200 mm TCT G550</t>
  </si>
  <si>
    <t>Tôn lạnh màu AZ050 17/50: 0,25mm x 1200mm APT G550</t>
  </si>
  <si>
    <t>Tôn lạnh màu AZ050 17/50: 0,30mm x 1200mm APT G550</t>
  </si>
  <si>
    <t>Tôn lạnh màu AZ050 17/50: 0,35mm x 1200mm APT G550</t>
  </si>
  <si>
    <t>Tôn lạnh màu AZ050 17/50: 0,40mm x 1200mm APT G550</t>
  </si>
  <si>
    <t>Tôn lạnh màu AZ050 17/50: 0,45mm x 1200mm APT G550</t>
  </si>
  <si>
    <t>Tôn lạnh màu AZ050 17/50: 0,50mm x 1200mm APT G550</t>
  </si>
  <si>
    <t>Tôn lạnh màu AZ050 17/50: 0,60mm x 1200mm APT G550</t>
  </si>
  <si>
    <t>Tôn lạnh màu Solar AZ 100 22/10: 0,40mm x 1200mm APT G550</t>
  </si>
  <si>
    <t>Tôn lạnh màu Solar AZ 100 22/10: 0,45mm x 1200mm APT G550</t>
  </si>
  <si>
    <t>Tôn lạnh màu Solar AZ 100 22/10: 0,50mm x 1200mm APT G550</t>
  </si>
  <si>
    <t>Tôn lạnh màu Solar AZ 100 22/10: 0,55mm x 1200mm APT G550</t>
  </si>
  <si>
    <t>Tôn lạnh màu Shield Viet AZ150 25/10: 0,40mm x 1200mm APT G550</t>
  </si>
  <si>
    <t>Tôn lạnh màu Shield Viet AZ150 25/10: 0,45mm x 1200mm APT G550</t>
  </si>
  <si>
    <t>Tôn lạnh màu Shield Viet AZ150 25/10: 0,50mm x 1200mm APT G550</t>
  </si>
  <si>
    <t>Tôn lạnh màu Shield Viet AZ150 25/10: 0,55mm x 1200mm APT G550</t>
  </si>
  <si>
    <t>Tôn lạnh màu Shield Viet AZ150 25/10: 0,60mm x 1200mm APT G550</t>
  </si>
  <si>
    <t>Tôn hợp kim nhôm kẽm ( tôn lạnh) Hoa Sen</t>
  </si>
  <si>
    <t>Tôn lạnh AZ100 phủ AF: 0.25mmx1200mm G550</t>
  </si>
  <si>
    <t>Tôn lạnh AZ100 phủ AF: 0.30mmx1200mm G550</t>
  </si>
  <si>
    <t>Tôn lạnh AZ100 phủ AF: 0.35mmx1200mm G550</t>
  </si>
  <si>
    <t>Tôn lạnh AZ100 phủ AF: 0.40mmx1200mm G550</t>
  </si>
  <si>
    <t>Tôn lạnh AZ100 phủ AF: 0.45mmx1200mm G550</t>
  </si>
  <si>
    <t>Tôn lạnh AZ100 phủ AF: 0.50mmx1200mm G550</t>
  </si>
  <si>
    <t>Tôn lạnh AZ100 phủ AF: 0.54mmx1200mm G550</t>
  </si>
  <si>
    <t>Tôn hợp kim nhôm kẽm mạ màu Hoa Sen</t>
  </si>
  <si>
    <t>Tôn lạnh màu AZ050 17/05: 0.25mmx1200mm G550</t>
  </si>
  <si>
    <t>Tôn lạnh màu AZ050 17/05: 0.30mmx1200mm G550</t>
  </si>
  <si>
    <t>Tôn lạnh màu AZ050 17/05: 0.35mmx1200mm G550</t>
  </si>
  <si>
    <t>Tôn lạnh màu AZ050 17/05: 0.40mmx1200mm G550</t>
  </si>
  <si>
    <t>Tôn lạnh màu AZ050 17/05: 0.42mmx1200mm G550</t>
  </si>
  <si>
    <t>Tôn lạnh màu AZ050 17/05: 0.45mmx1200mm G550</t>
  </si>
  <si>
    <t>Tôn lạnh màu AZ050 17/05: 0.47mmx1200mm G550</t>
  </si>
  <si>
    <t>Tôn lạnh màu AZ050 17/05: 0.50mmx1200mm G550</t>
  </si>
  <si>
    <t>Tôn ngói nhựa ASA/PVC</t>
  </si>
  <si>
    <t>Tôn nhựa 5 sóng ASA/PVC 2,5 mm. Màu (trắng, xanh ngọc, xanh dương).</t>
  </si>
  <si>
    <t>Tôn nhựa 5 sóng ASA/PVC 3,0 mm. Màu (trắng, xanh ngọc, xanh dương).</t>
  </si>
  <si>
    <t>Tôn nhựa 6 sóng ASA/PVC 2,5 mm. Màu (trắng, xanh ngọc, xanh dương).</t>
  </si>
  <si>
    <t>Tôn nhựa 6 sóng ASA/PVC 3,0 mm. Màu (trắng, xanh ngọc, xanh dương).</t>
  </si>
  <si>
    <t>Tôn nhựa 7 sóng ASA/PVC 2,5 mm. Màu (trắng, xanh ngọc, xanh dương).</t>
  </si>
  <si>
    <t>Tôn nhựa 7 sóng ASA/PVC 3,0 mm. Màu (trắng, xanh ngọc, xanh dương).</t>
  </si>
  <si>
    <t>Phụ kiện tôn ngói nhựa ASA/PVC</t>
  </si>
  <si>
    <t>Úp đỉnh mái 2,5 mm. Màu (trắng, xám, xanh dương, đỏ đô, đỏ ngói, socola).</t>
  </si>
  <si>
    <t>Úp góc nóc mái 2,5 mm. Màu (trắng, xám, xanh dương, đỏ đô, đỏ ngói, socola).</t>
  </si>
  <si>
    <t>Nắp phụ kiện. Màu (trắng, xám, xanh dương, xanh ngọc, đỏ đô, đỏ ngói, socola).</t>
  </si>
  <si>
    <t>IX</t>
  </si>
  <si>
    <t xml:space="preserve"> * Trần &amp; Vách ngăn thạch cao : Cty TNHH Xây dựng-Thương mại-Dịch vụ Lê Trần, địa chỉ: 25 Trần Bình Trọng, P.1, Q.5, Tp.HCM. Chưa bao gồm phí lắp đặt. Theo bảng giá ngày 20/10/2020</t>
  </si>
  <si>
    <t>Trần khung nổi LÊ TRẦN CeilTEK Ultra, tấm Thạch cao tiêu chuẩn 605x605x9.0mm:
-Thanh chính LÊ TRẦN CeilTEK Ultra (3660 x 24 x 38 x 0.31 mm) 
-Thanh phụ dài LÊ TRẦN CeilTEK Ultra (1220 x 24 x 25 x 0.31 mm)
-Thanh phụ ngắn LÊ TRẦN CeilTEK Ultra (610 x 24 x 25 x 0.31 mm)
-Thanh góc LÊ TRẦN CeilTEK Ultra (3660 x 21 x 21 x 0.4 mm)</t>
  </si>
  <si>
    <t>Trần khung nổi LÊ TRẦN CeilTEK Pro, tấm Thạch cao tiêu chuẩn 605x605x9.0mm:
-Thanh chính LÊ TRẦN CeilTEK Pro (3660 x 24 x 38 x 0.29 mm)
-Thanh phụ dài LÊ TRẦN CeilTEK Pro (1220 x 24 x 25 x 0.29 mm)
-Thanh phụ ngắn LÊ TRẦN CeilTEK Pro (610 x 24 x 25 x 0.29 mm)                         -Thanh góc LÊ TRẦN CeilTEK Pro (3660 x 21 x 21 x 0.4 mm)</t>
  </si>
  <si>
    <t xml:space="preserve"> </t>
  </si>
  <si>
    <t>Trần khung chìm LÊ TRẦN MacroTEK Ultra 500 mạ nhôm kẽm, tấm Thạch cao tiêu chuẩn 12.5mm
-Thanh chính LÊ TRẦN MacroTEK Ultra 500_(4000 x 37 x 15 x 0.5mm) @ 800mm
-Thanh phụ LÊ TRẦN MacroTEK Ultra 500_(4000 x 37 x 15 x 0.5mm) @ 406mm
-Thanh góc LÊ TRẦN MacroTEK W400 (21 x 21 x 4000 x 0.4mm)</t>
  </si>
  <si>
    <t>Trần khung chìm LÊ TRẦN MacroTEK Ultra 450 mạ nhôm kẽm, tấm Thạch cao tiêu chuẩn 12.5mm
-Thanh chính LÊ TRẦN MacroTEK Ultra 450_(4000 x 37 x 15 x 0.45mm) @ 800mm
-Thanh phụ LÊ TRẦN MacroTEK Ultra 450_(4000 x 37 x 15 x 0.45mm) @ 406mm
-Thanh góc LÊ TRẦN MacroTEK W350 (21 x 21 x 4000 x 0.35mm)</t>
  </si>
  <si>
    <t>Trần khung chìm LÊ TRẦN MacroTEK Ultra 400 mạ nhôm kẽm, tấm Thạch cao tiêu chuẩn 9.0mm
-Thanh chính LÊ TRẦN MacroTEK Ultra 400_(4000 x 37 x 15 x 0.4mm) @ 800mm
-Thanh phụ LÊ TRẦN MacroTEK Ultra 400_(4000 x 37 x 15 x 0.4mm) @ 406mm
-Thanh góc LÊ TRẦN MacroTEK W300 (21 x 21 x 4000 x 0.32mm)</t>
  </si>
  <si>
    <t>Trần khung chìm LÊ TRẦN MacroTEK S500 mạ nhôm kẽm, tấm Thạch cao tiêu chuẩn 12.5 mm
-Thanh chính LÊ TRẦN MacroTEK S500_(4000 x 35 x 14 x 0.5mm) @ 1000mm       -Thanh phụ LÊ TRẦN MacroTEK S500_(4000 x 35 x 14 x 0.5mm) @ 406mm
-Thanh góc LÊ TRẦN MacroTEK W400 (21 x 21 x 4000 x 0.4mm)</t>
  </si>
  <si>
    <t>Trần khung chìm LÊ TRẦN MacroTEK S450 mạ nhôm kẽm, tấm Thạch cao tiêu chuẩn 9.0mm
-Thanh chính LÊ TRẦN MacroTEK S450_(4000 x 35 x 14 x 0.45mm) @ 1000mm     -Thanh phụ LÊ TRẦN MacroTEK S450_(4000 x 35 x 14 x 0.45mm) @ 406mm
-Thanh góc LÊ TRẦN MacroTEK W350 (21 x 21 x 4000 x 0.35mm)</t>
  </si>
  <si>
    <t>Trần khung chìm LÊ TRẦN MacroTEK S400 mạ nhôm kẽm, tấm Thạch cao tiêu chuẩn 9.0mm
-Thanh chính LÊ TRẦN MacroTEK S400_(4000 x 35 x 14 x 0.4mm) @ 800mm        -Thanh phụ LÊ TRẦN MacroTEK S400_(4000 x 35 x 14 x 0.4mm) @ 406mm
-Thanh góc LÊ TRẦN MacroTEK W300 (21 x 21 x 4000 x 0.3mm)</t>
  </si>
  <si>
    <t>Trần khung chìm LÊ TRẦN ChannelTEK Ultra 38, tấm Thạch cao tiêu chuẩn 12.5 mm
-Thanh chính LÊ TRẦN ChannelTEK Ultra 38_Thanh xương cá (3660 x 20 x 38 x 0.8mm) @ 1000mm                                                                                              -Thanh phụ LÊ TRẦN MacroTEK Ultra 500 (4000 x 37 x 15 x 0.5mm) @ 407mm
-Thanh góc LÊ TRẦN MacroTEK W400 (21 x 21 x 4000 x 0.4mm)</t>
  </si>
  <si>
    <t>Trần khung chìm LÊ TRẦN ChannelTEK Pro 38, tấm Thạch cao tiêu chuẩn 12.5mm
-Thanh chính LÊ TRẦN ChannelTEK Pro 28_Thanh xương cá (3660 x 20 x 38 x 0.6mm) @ 1000mm                                                                                              -Thanh phụ LÊ TRẦN MacroTEK Ultra 450 (4000 x 37 x 15 x 0.45mm) @ 407mm
-Thanh góc LÊ TRẦN MacroTEK W350 (4000 x 21 x 21 x 0.35mm)</t>
  </si>
  <si>
    <t>Trần khung chìm LÊ TRẦN ChannelTEK Ultra 28, tấm Thạch cao tiêu chuẩn 12.5 mm
-Thanh chính LÊ TRẦN ChannelTEK Ultra 28_Thanh xương cá (3660 x 20 x 28 x 0.8mm) @ 1000mm                                                                                              -Thanh phụ LÊ TRẦN MacroTEK S500 (4000 x 35 x 14 x 0.5mm) @ 407mm
-Thanh góc LÊ TRẦN MacroTEK W350 (4000 x 21 x 21 x 0.35mm)</t>
  </si>
  <si>
    <t>Trần khung chìm LÊ TRẦN ChannelTEK Pro 28, tấm Thạch cao tiêu chuẩn 9.0mm
-Thanh chính LÊ TRẦN ChannelTEK Pro 28_Thanh xương cá (3660 x 20 x 28 x 0.6mm) @ 1000mm                                                                                              -Thanh phụ LÊ TRẦN MacroTEK S400 (4000 x 35 x 14 x 0.41mm) @ 407mm
-Thanh góc LÊ TRẦN MacroTEK W300 (4000 x 21 x 21 x 0.32mm)</t>
  </si>
  <si>
    <t>m2</t>
  </si>
  <si>
    <t>X</t>
  </si>
  <si>
    <t>GẠCH, NGÓI CÁC LOẠI:</t>
  </si>
  <si>
    <t>Gạch Thạch Anh:</t>
  </si>
  <si>
    <t>Gạch Thạch Anh (Granite nhân tạo)</t>
  </si>
  <si>
    <t>Granite nhân tạo 30x30 (màu nhạt) (11v/thùng)</t>
  </si>
  <si>
    <t>Granite nhân tạo 30x30 (màu đậm) (11v/thùng)</t>
  </si>
  <si>
    <t>Granite nhân tạo 40x40 (Màu nhạt)</t>
  </si>
  <si>
    <t>Gạch Men (Ceramic) 60x30 (màu nhạt)</t>
  </si>
  <si>
    <t>Granite nhân tạo 60x30 (màu nhạt)</t>
  </si>
  <si>
    <t>Granite nhân tạo 60x30 (màu đậm)</t>
  </si>
  <si>
    <t>Granite (hạt mè) 60x60 (màu nhạt)</t>
  </si>
  <si>
    <t>Granite nhân tạo 60x60 (màu nhạt)</t>
  </si>
  <si>
    <t>Granite nhân tạo 60x60 (màu đậm)</t>
  </si>
  <si>
    <t>Gạch bóng toàn phần cao cấp 60x60 (màu nhạt)</t>
  </si>
  <si>
    <t>Gạch bóng toàn phần cao cấp 60x60 (màu đậm)</t>
  </si>
  <si>
    <t>Gạch thạch anh bóng kiếng 60x60 (màu nhạt)</t>
  </si>
  <si>
    <t>Gạch thạch anh bóng kiếng 60x60 (màu đậm)</t>
  </si>
  <si>
    <t>Gạch thạch anh bóng kiếng 80x80 (màu nhạt)</t>
  </si>
  <si>
    <t>Gạch thạch anh bóng kiếng 80x80 (màu đậm)</t>
  </si>
  <si>
    <t>Gạch thạch anh bóng kiếng 100x100 (màu nhạt)</t>
  </si>
  <si>
    <t>Gạch lát vỉa hè:</t>
  </si>
  <si>
    <t>Viên</t>
  </si>
  <si>
    <t>Gạch địa phương :</t>
  </si>
  <si>
    <t xml:space="preserve"> * Cơ sở gạch huyện Châu Thành (cách cầu Chắc Cà Đao 2 km, giá bán tại lò)</t>
  </si>
  <si>
    <t>Gạch ống loại 1 (7,5 x 7,5 x 17,5)</t>
  </si>
  <si>
    <t>Gạch ống loại 2 (7,5 x 7,5 x 17,5)</t>
  </si>
  <si>
    <t>Gạch thẻ loại 1 (3,5 x 7,5 x 17,5)</t>
  </si>
  <si>
    <t>Gạch thẻ loại 2 (3,5 x 7,5 x 17,5)</t>
  </si>
  <si>
    <t xml:space="preserve"> * Cơ sở gạch huyện Chợ Mới (cách thị trấn Chợ Mới 5 km)</t>
  </si>
  <si>
    <t xml:space="preserve"> * Cơ sở gạch huyện Phú Tân (cách thị trấn Phú Tân 3 km)</t>
  </si>
  <si>
    <t xml:space="preserve"> Ngói âm </t>
  </si>
  <si>
    <t xml:space="preserve"> Ngói âm (hoá chất)</t>
  </si>
  <si>
    <t xml:space="preserve"> Ngói dương </t>
  </si>
  <si>
    <t xml:space="preserve"> Ngói dương (hoá chất)</t>
  </si>
  <si>
    <t xml:space="preserve"> Ngói diềm âm</t>
  </si>
  <si>
    <t xml:space="preserve"> Ngói diềm âm (hóa chất)</t>
  </si>
  <si>
    <t xml:space="preserve"> Ngói diềm dương </t>
  </si>
  <si>
    <t xml:space="preserve"> Ngói diềm dương (hóa chất)</t>
  </si>
  <si>
    <t xml:space="preserve"> Ngói mũi hài (hoá chất)</t>
  </si>
  <si>
    <t xml:space="preserve"> Ngói vẫy rồng (hoá chất)</t>
  </si>
  <si>
    <t xml:space="preserve"> Gạch cẩn</t>
  </si>
  <si>
    <t xml:space="preserve"> Gạch cẩn (hóa chất)</t>
  </si>
  <si>
    <t xml:space="preserve"> Gạch trang trí (Hauydi)</t>
  </si>
  <si>
    <t xml:space="preserve"> Ngói sắp nóc </t>
  </si>
  <si>
    <t xml:space="preserve"> Ngói sắp nóc (hoá chất)</t>
  </si>
  <si>
    <t xml:space="preserve"> Ngói sắp nóc nhỏ (hoá chất)</t>
  </si>
  <si>
    <t>Gạch Bánh ú</t>
  </si>
  <si>
    <t xml:space="preserve"> Ngói lợp 22 </t>
  </si>
  <si>
    <t xml:space="preserve"> Ngói vẫy cá </t>
  </si>
  <si>
    <t xml:space="preserve"> Ngói mũi hài </t>
  </si>
  <si>
    <t>Gạch thông gió Bánh Ú</t>
  </si>
  <si>
    <t>Gạch Ceramic :</t>
  </si>
  <si>
    <t xml:space="preserve"> Loại A</t>
  </si>
  <si>
    <t xml:space="preserve"> Loại A A</t>
  </si>
  <si>
    <t>Gạch 40cmx40cm men matt ) các mã số :4109, 4111, 4114,4115, 4124 …</t>
  </si>
  <si>
    <t>Gạch 25cmx40cm (Acera) in lụa</t>
  </si>
  <si>
    <t>Gạch 25cmx40cm màu đặc biệt</t>
  </si>
  <si>
    <t xml:space="preserve">Loại in kỹ thuật số - mài cạnh </t>
  </si>
  <si>
    <t xml:space="preserve">Gạch 25 x 40cm in kỹ thuật số - mài cạnh </t>
  </si>
  <si>
    <t>Gạch 30 x 45cm in kỹ thuật số - mài cạnh (07 viên/thùng/0,95m2)</t>
  </si>
  <si>
    <t>Gạch 30 x 45cm in kỹ thuật số - mài cạnh: đặc biệt (07 viên/thùng/0,95m2)</t>
  </si>
  <si>
    <t>Gạch 30 x 30cm in kỹ thuật số - mài cạnh</t>
  </si>
  <si>
    <t>Gạch 30cmx60cm (Acera)</t>
  </si>
  <si>
    <t>Gạch 30cmx60cm (Acera) (viên trang trí)</t>
  </si>
  <si>
    <t>Gạch 30cmx60cm (Acera) đặc sắc</t>
  </si>
  <si>
    <t>Gạch 30cmx60cm (Acera) (viên trang trí) đặc sắc</t>
  </si>
  <si>
    <t xml:space="preserve">BD 30x30 </t>
  </si>
  <si>
    <t>đ/hộp</t>
  </si>
  <si>
    <t>PE 30x30</t>
  </si>
  <si>
    <t>BD 30x30 Sỏi</t>
  </si>
  <si>
    <t>TS 50x50</t>
  </si>
  <si>
    <t>BD 50x50 Sân vườn</t>
  </si>
  <si>
    <t>BD 50x50 SV Sugar</t>
  </si>
  <si>
    <t>TASA 60x60</t>
  </si>
  <si>
    <t>SA 60x60</t>
  </si>
  <si>
    <t>BD 60x60</t>
  </si>
  <si>
    <t>TASA 60x60 sugar</t>
  </si>
  <si>
    <t>SA 60x60 sugar</t>
  </si>
  <si>
    <t>TASA 60x60 SV</t>
  </si>
  <si>
    <t>Perfect 60x60</t>
  </si>
  <si>
    <t>TASA 60x60 Trắng toàn phần</t>
  </si>
  <si>
    <t>TASA 60x60 đen toàn phần</t>
  </si>
  <si>
    <t>TASA 60x60 Đen bóng gân vàng</t>
  </si>
  <si>
    <t>TASA 60x60 Porcelain (Men matt)</t>
  </si>
  <si>
    <t>SA 60x60 Men matt</t>
  </si>
  <si>
    <t>BD 60x60 Men matt</t>
  </si>
  <si>
    <t xml:space="preserve">TASA 80x80 Porcelain </t>
  </si>
  <si>
    <t>SA 80x80</t>
  </si>
  <si>
    <t>BD 80x80</t>
  </si>
  <si>
    <t>Perfect 80x80</t>
  </si>
  <si>
    <t>TASA 80x80 Carving</t>
  </si>
  <si>
    <t>TASA 80x80 Men matt</t>
  </si>
  <si>
    <t>SA 80x80 Porcelain (Men matt)</t>
  </si>
  <si>
    <t>TASA 80x80 Trắng</t>
  </si>
  <si>
    <t>TASA 80x80 Đen</t>
  </si>
  <si>
    <t>Perfect 80x80 Đen</t>
  </si>
  <si>
    <t>TASA 80x80 Vi Tinh</t>
  </si>
  <si>
    <t>Gạch 100x100</t>
  </si>
  <si>
    <t>Gạch 60x120</t>
  </si>
  <si>
    <t>TS 30x45</t>
  </si>
  <si>
    <t>PAK 30X60</t>
  </si>
  <si>
    <t>TASA 30X60 (Đầu len)</t>
  </si>
  <si>
    <t>SA 30X60 (Đầu len)</t>
  </si>
  <si>
    <t>BD 30X60 (Đầu len)</t>
  </si>
  <si>
    <t>PE 30x60 (Đầu len)</t>
  </si>
  <si>
    <t>TASA 30X60 (Đậm-Viền)</t>
  </si>
  <si>
    <t>SA 30X60 (Đậm-Viền)</t>
  </si>
  <si>
    <t>BD 30X60 (Đậm-Viền)</t>
  </si>
  <si>
    <t>TASA 30X60 (Đậm-Nhạt-Điểm)</t>
  </si>
  <si>
    <t>SA 30X60 (Đậm-Nhạt-Điểm)</t>
  </si>
  <si>
    <t>PE 30x60 (Đậm-Nhạt-Điểm)</t>
  </si>
  <si>
    <t>Tasa 3060 Mài mặt</t>
  </si>
  <si>
    <t>SA 3060 Mài mặt</t>
  </si>
  <si>
    <t>BD 30X60 Mài mặt</t>
  </si>
  <si>
    <t>TASA 40X80 (Đầu len)</t>
  </si>
  <si>
    <t>SA 40X80 (Đầu len)</t>
  </si>
  <si>
    <t>BD 40X80 (Đầu len)</t>
  </si>
  <si>
    <t>TASA 40X80(Đậm-Nhạt-Điểm)</t>
  </si>
  <si>
    <t>SA 40X80 (Đậm-Nhạt-Điểm)</t>
  </si>
  <si>
    <t>BD 40X80 (Đậm-Nhạt-Điểm)</t>
  </si>
  <si>
    <t>TASA 40X80 Mài mặt</t>
  </si>
  <si>
    <t>SA 40X80 Mài mặt</t>
  </si>
  <si>
    <t>BD 40X80 Mài Mặt</t>
  </si>
  <si>
    <t>Thảm 60x60 BS</t>
  </si>
  <si>
    <t>TASA 30X30 Kim tinh</t>
  </si>
  <si>
    <t>TASA 80X80 K.tinh</t>
  </si>
  <si>
    <t>PE15X60 (1hộp = 1.044m/12 viên)</t>
  </si>
  <si>
    <t>SA 15X60</t>
  </si>
  <si>
    <t>PE15X80 (1 hộp = 1.44m)</t>
  </si>
  <si>
    <t>BD 20X40</t>
  </si>
  <si>
    <t>40X40 Theo bộ</t>
  </si>
  <si>
    <t>Gạch 80X120 (1 hộp= 2 viên)</t>
  </si>
  <si>
    <t>Gạch 80x160 (1 hộp= 2 viên)</t>
  </si>
  <si>
    <t>Gạch tồn kho giá rẻ</t>
  </si>
  <si>
    <t>30x60 viền điểm</t>
  </si>
  <si>
    <t>30x75 + 30 x 72</t>
  </si>
  <si>
    <t>40x80</t>
  </si>
  <si>
    <t>Gạch bể góc</t>
  </si>
  <si>
    <t>Gạch cắt</t>
  </si>
  <si>
    <t>Gạch 30x60 lộn xộn</t>
  </si>
  <si>
    <t>Gạch xây không nung:</t>
  </si>
  <si>
    <t>Cty TNHH TMDV XD LỢI PHÁT TÀI, ĐC: Ấp Đây Cà Hom, xã Văn Giáo, huyện Tịnh Biên, tỉnh An Giang. Theo bảng giá ngày 10/7/2020, áp dụng từ ngày 10/7/2020.</t>
  </si>
  <si>
    <t>Gạch không nùng 50x100x190</t>
  </si>
  <si>
    <t>viên</t>
  </si>
  <si>
    <t>Gạch không nùng 100x190x390</t>
  </si>
  <si>
    <t>Gạch không nùng 190x190x390</t>
  </si>
  <si>
    <t>Gạch không nùng 40x80x180</t>
  </si>
  <si>
    <t>Gạch không nùng 80x80x180</t>
  </si>
  <si>
    <t>Gạch Terrazzo 400x400x30 (+/-1,3). Mùa đỏ, xám tro.</t>
  </si>
  <si>
    <t>Gạch Terrazzo 400x400x30 (+/-1,3). Mùa tím, vàng, xám xanh.</t>
  </si>
  <si>
    <t>Gạch 190mm x 190mm x 390mm</t>
  </si>
  <si>
    <t>Gạch 100mm x 190mm x 390mm</t>
  </si>
  <si>
    <t>Gạch 45mm x 90mm x 190mm</t>
  </si>
  <si>
    <t>Gạch không nung 2 lỗ  80 x 80 x 180mm</t>
  </si>
  <si>
    <t>Gạch không nung 4 lỗ  80 x 80 x 180mm</t>
  </si>
  <si>
    <t>Gạch không nung 3 lỗ  90 x 90 x 190mm</t>
  </si>
  <si>
    <t>Gạch không nung 4 lỗ  90 x 90 x 190mm</t>
  </si>
  <si>
    <t>Gạch không nung 3 lỗ  100 x 190 x 390mm</t>
  </si>
  <si>
    <t>Gạch không nung 3 lỗ  150 x 190 x 390mm</t>
  </si>
  <si>
    <t>Gạch không nung 3 lỗ  190 x 190 x 390mm</t>
  </si>
  <si>
    <t xml:space="preserve">GẠCH KHÔNG NUNG </t>
  </si>
  <si>
    <t>Gạch không nung ống 80x80x180</t>
  </si>
  <si>
    <t>Gạch không nung thẻ 50x100x190</t>
  </si>
  <si>
    <t>Gạch không nung 3 lỗ 100x190x390</t>
  </si>
  <si>
    <t>Gạch không nung 3 lỗ 190x190x390</t>
  </si>
  <si>
    <t>GẠCH VĨA HÈ</t>
  </si>
  <si>
    <t xml:space="preserve">Gạch vĩa hè 400x400x30 (màu xám) </t>
  </si>
  <si>
    <t>Gạch vĩa hè 400x400x30 (màu xanh + màu vàng+ màu đỏ)</t>
  </si>
  <si>
    <t>GẠCH THẠCH ANH (GRANITE NHÂN TẠO)</t>
  </si>
  <si>
    <t>30x30 (màu nhạt)</t>
  </si>
  <si>
    <t>30x30 (Màu đậm)</t>
  </si>
  <si>
    <t>40x40 (Màu nhạt)</t>
  </si>
  <si>
    <t>Gạch Men (Ceramic) 60x30</t>
  </si>
  <si>
    <t>60x30 (Màu nhạt)</t>
  </si>
  <si>
    <t>60x30 (Màu đậm)</t>
  </si>
  <si>
    <t>GẠCH THẠCH ANH (GRANITE HẠT MÈ)</t>
  </si>
  <si>
    <t>60x60 (Màu nhạt)</t>
  </si>
  <si>
    <t>60x60 (Màu đậm)</t>
  </si>
  <si>
    <t>GẠCH BÓNG TOÀN PHẦN CAO CẤP</t>
  </si>
  <si>
    <t>GẠCH THẠCH ANH BÓNG KIẾNG 60X60</t>
  </si>
  <si>
    <t>GẠCH THẠCH ANH BÓNG KIẾNG 80X80</t>
  </si>
  <si>
    <t>100X100 (màu nhạt)</t>
  </si>
  <si>
    <t>NGÓI</t>
  </si>
  <si>
    <t>Ngói 10</t>
  </si>
  <si>
    <t>Ngói 22</t>
  </si>
  <si>
    <t>Ngói nóc</t>
  </si>
  <si>
    <t>Ngói mũi hài 120</t>
  </si>
  <si>
    <t>Ngói mũi hài 65</t>
  </si>
  <si>
    <t>Ngói vãy cá</t>
  </si>
  <si>
    <t>Ngói âm dương</t>
  </si>
  <si>
    <t>Ngói tiểu</t>
  </si>
  <si>
    <t>Gạch xây 80x80x180</t>
  </si>
  <si>
    <t>Ngói 20  360x230x12</t>
  </si>
  <si>
    <t xml:space="preserve"> Ngói lợp (33x42cm; 4kg 10 viên/m2)</t>
  </si>
  <si>
    <t>Ngói Thu Lôi</t>
  </si>
  <si>
    <t>Sơn (2kg Gồm 13 màu)</t>
  </si>
  <si>
    <t>Công ty TNHH Công nghiệp LAMA Việt Nam (Địa chỉ: 243/1 Quốc lộ 1A, phường Tân Thới Hiệp, quận 12, TP.HCM). Áp dụng từ ngày 20/2/2020 theo bảng báo giá ngày 20/2/2020</t>
  </si>
  <si>
    <t>Ngói LAMA ROMAN</t>
  </si>
  <si>
    <t>Nhóm một màu: L101, L102, L103, L104</t>
  </si>
  <si>
    <t xml:space="preserve">Nhóm hai màu L201, L203, L204, và Nhóm màu đặc biệt L105, L226 </t>
  </si>
  <si>
    <t>Ngói rìa</t>
  </si>
  <si>
    <t>Ngói cuối rìa</t>
  </si>
  <si>
    <t>Ngói ghép 2</t>
  </si>
  <si>
    <t>Ngói cuối nóc</t>
  </si>
  <si>
    <t>Ngói cuối mái</t>
  </si>
  <si>
    <t>Ngói chạc 3, Ngói chữ T</t>
  </si>
  <si>
    <t>Ngói chạc 4</t>
  </si>
  <si>
    <t>Thiết bị thông gió năng lượng mặt trời</t>
  </si>
  <si>
    <t>Zepher 30</t>
  </si>
  <si>
    <t>Zepher 50</t>
  </si>
  <si>
    <t>Phụ kiện lắp đặt Zepher Đa năng</t>
  </si>
  <si>
    <t>Phụ kiện lắp đặt Zepher Dùng với mái ngói Lama ROMAN</t>
  </si>
  <si>
    <t>Zepher 30 + Phụ kiện lắp đặt Zepher Dùng với mái ngói Lama ROMAN</t>
  </si>
  <si>
    <t>Zepher 50 + Phụ kiện lắp đặt Zepher Dùng với mái ngói Lama ROMAN</t>
  </si>
  <si>
    <t>Linh kiện phụ trợ cho mái</t>
  </si>
  <si>
    <t>Miếng dán nóc thay vữa</t>
  </si>
  <si>
    <t>Nẹp tấm dán khe tường</t>
  </si>
  <si>
    <t>đ/thanh</t>
  </si>
  <si>
    <t>Ru Lô</t>
  </si>
  <si>
    <t>Kẹp ngói nóc</t>
  </si>
  <si>
    <t>Kẹp ngói cắt</t>
  </si>
  <si>
    <t>* Công ty CP Gạch ngói gốm xây dựng Mỹ Xuân (Phường Hắc Dịch, thị xã Phú Mỹ, tỉnh Bà Rịa Vũng Tàu). Theo bảng giá ngày 28/5/2018</t>
  </si>
  <si>
    <t>Ngói màu</t>
  </si>
  <si>
    <t>Ngói lợp 10 V/m2 (Sóng lớn, sóng nhỏ, vẩy cá)</t>
  </si>
  <si>
    <t>Ngói Nóc (3,3 viên/m)</t>
  </si>
  <si>
    <t>Ngói rìa (3 viên/m)</t>
  </si>
  <si>
    <t>Ngói cuối rìa, Ngói ghép 2</t>
  </si>
  <si>
    <t>Ngói cuối nóc, Ngói cuối mái</t>
  </si>
  <si>
    <t>Ngói chạc 3 , chạc 4</t>
  </si>
  <si>
    <t>Ngói gắn Antenna, ngói thông hơi, ngói lấy sáng</t>
  </si>
  <si>
    <t>Sơn</t>
  </si>
  <si>
    <t>kg</t>
  </si>
  <si>
    <t>Vít</t>
  </si>
  <si>
    <t>Ngói và sản phẩm trang trí đất xét nung</t>
  </si>
  <si>
    <t>Ngói lợp 22 viên/m2</t>
  </si>
  <si>
    <t>Ngói lợp 22 viên/m2 chống thấm</t>
  </si>
  <si>
    <t>Ngói lợp 22 viên/m2 A2</t>
  </si>
  <si>
    <t>Ngói Đmi</t>
  </si>
  <si>
    <t>Ngói Đmi chống thấm</t>
  </si>
  <si>
    <t>Ngói nóc lớn 3 viên/md</t>
  </si>
  <si>
    <t>Ngói nóc lớn 3 viên/md chống thấm</t>
  </si>
  <si>
    <t>Ngói nóc lớn vuông chống thấm</t>
  </si>
  <si>
    <t>Ngói cuối nóc chấm thấm</t>
  </si>
  <si>
    <t>Ngói chạc 3 chống thấm</t>
  </si>
  <si>
    <t>Ngói chạc 4 chống thấm</t>
  </si>
  <si>
    <t>Ngói nóc tiểu 5v/md</t>
  </si>
  <si>
    <t>Ngói nóc tiểu chống thấm</t>
  </si>
  <si>
    <t>ngói tiểu 7v/md</t>
  </si>
  <si>
    <t>Ngói tiểu chống thấm</t>
  </si>
  <si>
    <t>Ngói viền 5 bộ/md</t>
  </si>
  <si>
    <t>Ngói viền chống thấm</t>
  </si>
  <si>
    <t>Ngói âm dương (45v/m2)</t>
  </si>
  <si>
    <t>Ngói âm dương chống thấm</t>
  </si>
  <si>
    <t>Ngói con sò, chữ E, Mũi tàu (60v/m2)</t>
  </si>
  <si>
    <t>Ngói con sò, chữ E, Mũi tàu chống thấm</t>
  </si>
  <si>
    <t>Ngói màn chữ Thọ</t>
  </si>
  <si>
    <t>Ngói màn chữ Thọ chống thấm</t>
  </si>
  <si>
    <t>Ngói cánh phượng (70v/m2)</t>
  </si>
  <si>
    <t>Ngói cánh phượng (70v/m2) chống thấm</t>
  </si>
  <si>
    <t>Ngói vay cá lớn, vẩy cá vuông</t>
  </si>
  <si>
    <t>Ngói vay cá lớn, vẩy cá vuông chống thấm</t>
  </si>
  <si>
    <t>Ngói mũi hài nhỏ, vẩy cá nhỏ (100v/m2)</t>
  </si>
  <si>
    <t>Ngói mũi hài nhỏ, vẩy cá nhỏ chống thấm</t>
  </si>
  <si>
    <t>Ngói mũi hài lớn (50v/m2)</t>
  </si>
  <si>
    <t>Ngói mũi hài lớn chống thấm</t>
  </si>
  <si>
    <t>Ngói mắt rồng (140v/m2)</t>
  </si>
  <si>
    <t>Ngói mắt rồng (140v/m2) chống thấm</t>
  </si>
  <si>
    <t>Ngói lợp 20v/m2</t>
  </si>
  <si>
    <t>Ngói lợp 20v/m2 chống thấm</t>
  </si>
  <si>
    <t>Gạch HAUYDI (bông gió)</t>
  </si>
  <si>
    <t>Gạch Bánh Ú</t>
  </si>
  <si>
    <t>Gạch chữ U</t>
  </si>
  <si>
    <t>Ngói tráng men</t>
  </si>
  <si>
    <t>Ngói mũi hài nhỏ, ngói vảy cá nhỏ</t>
  </si>
  <si>
    <t>Ngói mắt rồng</t>
  </si>
  <si>
    <t>Ngói vảy cá lớn, ngói vảy cá vuông</t>
  </si>
  <si>
    <t>Ngói con sò, ngói mũi tàu, ngói chữ E</t>
  </si>
  <si>
    <t>Ngói mũi hài lớn</t>
  </si>
  <si>
    <t>Ngói viền</t>
  </si>
  <si>
    <t>Ngói nóc tiểu</t>
  </si>
  <si>
    <t>Ngói cánh phượng</t>
  </si>
  <si>
    <t>Ngói lợp 22v/m2</t>
  </si>
  <si>
    <t>Ngói nóc lớn 3v/md</t>
  </si>
  <si>
    <t>Gạch ốp tường, lát nền nhóm BIII</t>
  </si>
  <si>
    <t xml:space="preserve">Gạch ốp kích thước 300x450 mm loại 1 </t>
  </si>
  <si>
    <t>Gạch ốp kích thước 300x600 mm loại 1</t>
  </si>
  <si>
    <t>Gạch ốp kích thước 300x800 mm loại 1</t>
  </si>
  <si>
    <t>Gạch lát nền kích thước 300x300 mm loại 1</t>
  </si>
  <si>
    <t>Gạch ốp tường kích thước 400x400 mm</t>
  </si>
  <si>
    <t>Gạch ốp lát kích thước 400x800 mm</t>
  </si>
  <si>
    <t>Gạch lát nền nhóm BIIb</t>
  </si>
  <si>
    <t>Gạch lát nền kích thước 500x500 mm loại 1</t>
  </si>
  <si>
    <t>Gạch lát nền kích thước 500x500 mm mài bóng loại 1</t>
  </si>
  <si>
    <t>Gạch lát nền kích thước 600x600 mm Ceramic loại 1</t>
  </si>
  <si>
    <t>Gạch ốp kích thước 145x600 mm</t>
  </si>
  <si>
    <t>Gạch ốp kích thước 250x500 mm</t>
  </si>
  <si>
    <t>Gạch lát nền nhóm BIa</t>
  </si>
  <si>
    <t>Gạch lát nền kích thước 600x600 mm Granite men matt loại 1</t>
  </si>
  <si>
    <t>Gạch lát nền kích thước 600x600 mm Granite mài bóng loại 1</t>
  </si>
  <si>
    <t>Gạch lát nền kích thước 800x800 mm mài bóng loại 1</t>
  </si>
  <si>
    <t>Gạch lát nền kích thước 600x900 mm mài bóng loại 1</t>
  </si>
  <si>
    <t>Gạch lát nền kích thước 600x1200 mm mài bóng loại 2</t>
  </si>
  <si>
    <t xml:space="preserve">Gạch ốp kích thước 155x800 mm </t>
  </si>
  <si>
    <t>Gách lát nền kích thước 1000x1000 mm</t>
  </si>
  <si>
    <t>GẠCH EBLOCK</t>
  </si>
  <si>
    <t>E-Block 600x200x75</t>
  </si>
  <si>
    <t>E-Block 600x200x100</t>
  </si>
  <si>
    <t>E-Block 600x200x150</t>
  </si>
  <si>
    <t>E-Block 600x200x200</t>
  </si>
  <si>
    <t>E-Block 600x300x75</t>
  </si>
  <si>
    <t>E-Block 600x300x80</t>
  </si>
  <si>
    <t>E-Block 600x300x90</t>
  </si>
  <si>
    <t>E-Block 600x300x100</t>
  </si>
  <si>
    <t>E-Block 600x300x150</t>
  </si>
  <si>
    <t>E-Block 600x300x200</t>
  </si>
  <si>
    <t>GẠCH DEMI - EBLOCK</t>
  </si>
  <si>
    <t>E-Block 300x200x75</t>
  </si>
  <si>
    <t>E-Block 300x200x100</t>
  </si>
  <si>
    <t>E-Block 300x200x150</t>
  </si>
  <si>
    <t>E-Block 300x200x200</t>
  </si>
  <si>
    <t>E-Block 300x300x75</t>
  </si>
  <si>
    <t>E-Block 300x300x80</t>
  </si>
  <si>
    <t>E-Block 300x300x90</t>
  </si>
  <si>
    <t>E-Block 300x300x100</t>
  </si>
  <si>
    <t>E-Block 300x300x150</t>
  </si>
  <si>
    <t>E-Block 300x300x200</t>
  </si>
  <si>
    <t>GẠCH DEMI - UBLOCK</t>
  </si>
  <si>
    <t>U-Block 600x200x100</t>
  </si>
  <si>
    <t>U-Block 600x200x150</t>
  </si>
  <si>
    <t>U-Block 600x200x200</t>
  </si>
  <si>
    <t>U-Block 600x300x100</t>
  </si>
  <si>
    <t>U-Block 600x300x150</t>
  </si>
  <si>
    <t>U-Block 600x300x200</t>
  </si>
  <si>
    <t>LINTEL - EBLOCK</t>
  </si>
  <si>
    <t>Lintel 1200x100x80</t>
  </si>
  <si>
    <t>Lintel 1200x100x85</t>
  </si>
  <si>
    <t>Lintel 1200x100x100</t>
  </si>
  <si>
    <t>Lintel 1200x100x140</t>
  </si>
  <si>
    <t>Lintel 1200x100x150</t>
  </si>
  <si>
    <t>Lintel 1200x100x200</t>
  </si>
  <si>
    <t>Lintel 1600x200x100</t>
  </si>
  <si>
    <t>Lintel 1600x200x150</t>
  </si>
  <si>
    <t>Lintel 1600x200x200</t>
  </si>
  <si>
    <t>Lintel 1800x200x100</t>
  </si>
  <si>
    <t>Lintel 1800x200x200</t>
  </si>
  <si>
    <t>Lintel 2400x300x100</t>
  </si>
  <si>
    <t>Lintel 2400x300x200</t>
  </si>
  <si>
    <t>E-PANEL</t>
  </si>
  <si>
    <t>1200x600x50 (1 lớp thép, thép Ø4mm)</t>
  </si>
  <si>
    <t>1200x600x75 (1 lớp thép, thép Ø4mm)</t>
  </si>
  <si>
    <t>1200x600x100 (1 lớp thép, thép Ø4mm)</t>
  </si>
  <si>
    <t>1200x600x150 (1 lớp thép, thép Ø4mm)</t>
  </si>
  <si>
    <t>1500x600x75 (1 lớp thép, thép Ø4mm)</t>
  </si>
  <si>
    <t>1500x600x100 (1 lớp thép, thép Ø4mm)</t>
  </si>
  <si>
    <t>1500x600x150 (1 lớp thép, thép Ø4mm)</t>
  </si>
  <si>
    <t>1200x600x75 (2 lớp thép, thép Ø4mm)</t>
  </si>
  <si>
    <t>1200x600x100 (2 lớp thép, thép Ø4mm)</t>
  </si>
  <si>
    <t>1200x600x150 (2 lớp thép, thép Ø4mm)</t>
  </si>
  <si>
    <t>1500x600x75 (2 lớp thép, thép Ø4mm)</t>
  </si>
  <si>
    <t>1500x600x100 (2 lớp thép, thép Ø4mm)</t>
  </si>
  <si>
    <t>1500x600x150 (2 lớp thép, thép Ø4mm)</t>
  </si>
  <si>
    <t>VỮA EBLOCK</t>
  </si>
  <si>
    <t>XI</t>
  </si>
  <si>
    <t xml:space="preserve">VẢI ĐỊA KỸ THUẬT VÀ RỌ ĐÁ : </t>
  </si>
  <si>
    <t>Polyfelt TS 20 (4m x 250m)</t>
  </si>
  <si>
    <t>Polyfelt TS 30 (4m x 225m)</t>
  </si>
  <si>
    <t>Polyfelt TS 40 (4m x 200m)</t>
  </si>
  <si>
    <t>Polyfelt TS 50 (4m x 175m)</t>
  </si>
  <si>
    <t>Polyfelt TS 60 (4m x 135m)</t>
  </si>
  <si>
    <t>Polyfelt TS 65 (4m x 125m)</t>
  </si>
  <si>
    <t>Polyfelt TS 70 (4m x 100m)</t>
  </si>
  <si>
    <t>Polyfelt TS 80 (4m x 90m)</t>
  </si>
  <si>
    <t xml:space="preserve">  - Rọ và thảm đá bọc nhựa PVC, loại P8 (8 x 10)cm: </t>
  </si>
  <si>
    <t>Dây đan 2,2 - 3,2mm; dây viền 2,7/3,7mm</t>
  </si>
  <si>
    <t>Dây đan 2,4 - 3,4mm; dây viền 3,0/4,0mm</t>
  </si>
  <si>
    <t>Dây đan 2,7 - 3,7mm; dây viền 3,4 /4,4mm</t>
  </si>
  <si>
    <t xml:space="preserve">  - Rọ và thảm đá bọc nhựa PVC, loại P10 (10 x 12)cm: </t>
  </si>
  <si>
    <t>* Công ty CP TM, Tư vấn và xây dựng Vĩnh Hưng (Lô BT2 - Ô số 49 Bắc Linh Đàm - P. Hoàng Liệt, Q. Hoàng Mai, TP. Hà nội. Theo bảng giá ngày 01/01/2021</t>
  </si>
  <si>
    <t>Rọ đá đuôi neo Teramesh, kích thước 2x1x0.5</t>
  </si>
  <si>
    <t>Rọ đá đuôi neo Teramesh, kích thước 2x1x1</t>
  </si>
  <si>
    <t>Rọ đá đuôi neo Teramesh, kích thước 3x1x1</t>
  </si>
  <si>
    <t>Rọ đá đuôi neo Teramesh, kích thước 3x1x0.5</t>
  </si>
  <si>
    <t>Vải địa kỹ thuật không dệt APT 12 (KN/M)</t>
  </si>
  <si>
    <t>Vải địa kỹ thuật không dệt APT 15 (KN/M)</t>
  </si>
  <si>
    <t>Vải địa kỹ thuật không dệt APT 17 (KN/M)</t>
  </si>
  <si>
    <t>Vải địa kỹ thuật không dệt APT 20 (KN/M)</t>
  </si>
  <si>
    <t>Vải địa kỹ thuật không dệt APT 25 (KN/M)</t>
  </si>
  <si>
    <t>Vải địa kỹ thuật không dệt DML 10 (100/50 KN/M)</t>
  </si>
  <si>
    <t>Vải địa kỹ thuật không dệt DML 10 (100/100 KN/M)</t>
  </si>
  <si>
    <t>Vải địa kỹ thuật không dệt DML 20 (200/50 KN/M)</t>
  </si>
  <si>
    <t>Vải địa kỹ thuật không dệt DML 20 (200/200 KN/M)</t>
  </si>
  <si>
    <t>Vải địa kỹ thuật không dệt DML 30 (300/50 KN/M)</t>
  </si>
  <si>
    <t>Vải địa kỹ thuật không dệt DML 30 (300/300 KN/M)</t>
  </si>
  <si>
    <t>Màng chống thấm Bentonite APT 3000</t>
  </si>
  <si>
    <t>Bấc thấm đứng APT-T7</t>
  </si>
  <si>
    <t>Vải địa kỹ thuật</t>
  </si>
  <si>
    <t>Vải địa kỹ thuật không dệt HD14C (7kN/m)</t>
  </si>
  <si>
    <t>Vải địa kỹ thuật không dệt HD18C (9kN/m)</t>
  </si>
  <si>
    <t>Vải địa kỹ thuật không dệt HD24C (12kN/m)</t>
  </si>
  <si>
    <t>Vải địa kỹ thuật không dệt HD28C (14kN/m)</t>
  </si>
  <si>
    <t>Vải địa kỹ thuật không dệt HD30C (15kN/m)</t>
  </si>
  <si>
    <t>Vải địa kỹ thuật không dệt HD34C (17kN/m)</t>
  </si>
  <si>
    <t>Vải địa kỹ thuật không dệt HD38C (19kN/m)</t>
  </si>
  <si>
    <t>Vải địa kỹ thuật không dệt HD40C (20kN/m)</t>
  </si>
  <si>
    <t>Vải địa kỹ thuật không dệt HD44C (22kN/m)</t>
  </si>
  <si>
    <t>Vải địa kỹ thuật không dệt HD48C (24kN/m)</t>
  </si>
  <si>
    <t>Vải địa kỹ thuật không dệt HD50C (25kN/m)</t>
  </si>
  <si>
    <t>Vải địa kỹ thuật không dệt HD56C (28kN/m)</t>
  </si>
  <si>
    <t>Rọ, thảm mạ kẽm bọc PVC</t>
  </si>
  <si>
    <t>Rọ, thảm mạ kẽm bọc PVC, P8-10/2,2-3,2mm, viền 2,7-3,7mm</t>
  </si>
  <si>
    <t>Rọ, thảm mạ kẽm bọc PVC, P8-10/2,4-3,4mm, viền 3,0-4,0mm</t>
  </si>
  <si>
    <t>Rọ, thảm mạ kẽm bọc PVC, P8-10/2,7-3,7mm, viền 3,4-4,4mm</t>
  </si>
  <si>
    <t>Rọ, thảm mạ kẽm bọc PVC, P10-12/2,2-3,2mm, viền 2,7-3,7mm</t>
  </si>
  <si>
    <t xml:space="preserve">Rọ, thảm mạ kẽm bọc PVC, P10-12/2,4-3,4mm, viền 3,0-4,0mm </t>
  </si>
  <si>
    <t xml:space="preserve">Rọ, thảm mạ kẽm bọc PVC, P10-12/2,7-3,7mm, viền 3,4-4,4mm </t>
  </si>
  <si>
    <t>VẬT LIỆU Ô NGĂN HÌNH MẠNG NEOWEB - XUẤT XỨ ISRAEL - SẢN XUẤT TỪ NGUYÊN LIỆU NANO POLYMERIC ALLOY (NEOLOY) - CÓ CHỨNG NHẬN CHẤT LƯỢNG PHÙ HỢP THEO TCVN 10544:2014</t>
  </si>
  <si>
    <t>Neoweb 330: Khoảng cách mối hàn 330mm; Chiều cao ô ngăn từ 50mm đến 200mm; Kích thước ô ngăn 250mm x 210mm; Loại B theo TCVN 10544:2014</t>
  </si>
  <si>
    <t>Neoweb 330-50</t>
  </si>
  <si>
    <t>Neoweb 330-75</t>
  </si>
  <si>
    <t>Neoweb 330-100</t>
  </si>
  <si>
    <t>Neoweb 330-120</t>
  </si>
  <si>
    <t>Neoweb 330-150</t>
  </si>
  <si>
    <t>Neoweb 330-200</t>
  </si>
  <si>
    <t>Neoweb 356: Khoảng cách mối hàn 356mm; Chiều cao ô ngăn từ 50mm đến 200mm; Kích thước ô ngăn 260mm x 224mm; Loại B theo TCVN 10544:2014</t>
  </si>
  <si>
    <t>Neoweb 356-50</t>
  </si>
  <si>
    <t>Neoweb 356-75</t>
  </si>
  <si>
    <t>Neoweb 356-100</t>
  </si>
  <si>
    <t>Neoweb 356-120</t>
  </si>
  <si>
    <t>Neoweb 356-150</t>
  </si>
  <si>
    <t>Neoweb 356-200</t>
  </si>
  <si>
    <t>Neoweb 445: Khoảng cách mối hàn 445mm; Chiều cao ô ngăn từ 50mm đến 200mm; Kích thước ô ngăn 340mm x 290mm; Loại B theo TCVN 10544:2014</t>
  </si>
  <si>
    <t>Neoweb 445-50</t>
  </si>
  <si>
    <t>Neoweb 445-75</t>
  </si>
  <si>
    <t>Neoweb 445-100</t>
  </si>
  <si>
    <t>Neoweb 445-120</t>
  </si>
  <si>
    <t>Neoweb 445-150</t>
  </si>
  <si>
    <t>Neoweb 445-200</t>
  </si>
  <si>
    <t>Neoweb 660: Khoảng cách mối hàn 660mm; Chiều cao ô ngăn từ 50mm đến 200mm; Kích thước ô ngăn 500mm x 420mm; Loại B theo TCVN 10544:2014</t>
  </si>
  <si>
    <t>Neoweb 660-50</t>
  </si>
  <si>
    <t>Neoweb 660-75</t>
  </si>
  <si>
    <t>Neoweb 660-100</t>
  </si>
  <si>
    <t>Neoweb 660-120</t>
  </si>
  <si>
    <t>Neoweb 660-150</t>
  </si>
  <si>
    <t>Neoweb 660-200</t>
  </si>
  <si>
    <t>Neoweb 712: Khoảng cách mối hàn 712mm; Chiều cao ô ngăn từ 50mm đến 200mm; Kích thước ô ngăn 520mm x 448mm; Loại B theo TCVN 10544:2014</t>
  </si>
  <si>
    <t>Neoweb 712-50</t>
  </si>
  <si>
    <t>Neoweb 712-75</t>
  </si>
  <si>
    <t>Neoweb 712-100</t>
  </si>
  <si>
    <t>Neoweb 712-120</t>
  </si>
  <si>
    <t>Neoweb 712-150</t>
  </si>
  <si>
    <t>Neoweb 712-200</t>
  </si>
  <si>
    <t>Đầu neo clip sử dụng với cọc neo để định vị hệ thống neoweb trên mái</t>
  </si>
  <si>
    <t>VẬT LIỆU Ô NGĂN HÌNH MẠNG NEOWEB CẢI TIẾN - XUẤT XỨ LB NGA - CHUYÊN CHỈ ÁP DỤNG GIA CỐ MÁI DỐC TRỒNG CỎ - CÓ CHỨNG NHẬN CHẤT LƯỢNG PHÙ HỢP THEO TCVN 10544:2014</t>
  </si>
  <si>
    <t>Neoweb cải tiến 356: Khoảng cách mối hàn danh định 356mm; Chiều cao ô ngăn danh định từ 75mm đến 150mm; Kích thước ô ngăn danh định 260mm x 224mm</t>
  </si>
  <si>
    <t>Neoweb cải tiến 356-75</t>
  </si>
  <si>
    <t>Neoweb cải tiến 356-100</t>
  </si>
  <si>
    <t>Neoweb cải tiến 356-120</t>
  </si>
  <si>
    <t>Neoweb cải tiến 356-150</t>
  </si>
  <si>
    <t>Neoweb cải tiến 445: Khoảng cách mối hàn danh định 445mm; Chiều cao ô ngăn danh định từ 75mm đến 150mm; Kích thước ô ngăn danh định 340mm x 290mm</t>
  </si>
  <si>
    <t>Neoweb cải tiến 445-75</t>
  </si>
  <si>
    <t>Neoweb cải tiến 445-100</t>
  </si>
  <si>
    <t>Neoweb cải tiến 445-120</t>
  </si>
  <si>
    <t>Neoweb cải tiến 445-150</t>
  </si>
  <si>
    <t>Neoweb cải tiến 660: Khoảng cách mối hàn danh định 660mm; Chiều cao ô ngăn danh định từ 75mm đến 150mm; Kích thước ô ngăn danh định 500mm x 420mm</t>
  </si>
  <si>
    <t>Neoweb cải tiến 660-75</t>
  </si>
  <si>
    <t>Neoweb cải tiến 660-100</t>
  </si>
  <si>
    <t>Neoweb cải tiến 660-120</t>
  </si>
  <si>
    <t>Neoweb cải tiến 660-150</t>
  </si>
  <si>
    <t>Neoweb cải tiến 712: Khoảng cách mối hàn danh định 712mm; Chiều cao ô ngăn danh định từ 75mm đến 150mm; Kích thước ô ngăn danh định 520mm x 480mm</t>
  </si>
  <si>
    <t>Neoweb cải tiến 712-75</t>
  </si>
  <si>
    <t>Neoweb cải tiến 712-100</t>
  </si>
  <si>
    <t>Neoweb cải tiến 712-120</t>
  </si>
  <si>
    <t>Neoweb cải tiến 712-150</t>
  </si>
  <si>
    <t xml:space="preserve"> Cty TNHH PTKT &amp; VLXD Đại Viễn (số 18/6 Nguyễn Hiến Lê, P.13, Q. Tân Bình,Tp. HCM). Theo bảng giá ngày 25/2/2019</t>
  </si>
  <si>
    <t>XVI</t>
  </si>
  <si>
    <t>THANG MÁY</t>
  </si>
  <si>
    <t>XII</t>
  </si>
  <si>
    <t>* Sơn NINZA : Công ty TNHH SXTMXNK SAKURA (số 43/14B, Tiên Lan, Hóc Môn TP.HCM). Theo bảng báo giá 01/5/2017</t>
  </si>
  <si>
    <t>Sơn nội thất ECO-INTERIOR (láng mịn) NIZ.01</t>
  </si>
  <si>
    <t>Sơn nội thất cao cấp EASY CLEAR (lBóng mờ, lau chùi hiệu quả)  NIZ.03</t>
  </si>
  <si>
    <t>Sơn nội thất cao cấp SATIN-INT (lBóng ngọc trai, , chùi rữa dễ đang)  NIZ.05</t>
  </si>
  <si>
    <t>Sơn ngoại thất ECO-INTERIOR (láng mịn) NIZ.02</t>
  </si>
  <si>
    <t>Sơn ngoại thất cao cấp EASY CLEAR (lBóng mờ, lau chùi hiệu quả)  NIZ.04</t>
  </si>
  <si>
    <t>Sơn ngoại thất cao cấp SATIN-INT (lBóng ngọc trai, , chùi rữa dễ đang)  NIZ.06</t>
  </si>
  <si>
    <t xml:space="preserve">Lót ngoại thất cao cấp TOTAL PRIMER SEALER NIZ.10 </t>
  </si>
  <si>
    <t>Lót ngoại thất cao cấp NANO PRIMER SEALER NIZ.12 (gốc nước kháng kiềm siêu hạng)</t>
  </si>
  <si>
    <t>Sơn nước ngoại thất JONY (thùng 18 lít)</t>
  </si>
  <si>
    <t>Sơn nước nội thất AROMA (thùng 18 lít)</t>
  </si>
  <si>
    <t>Sơn lót ngoại thất - PROS  NEW(thùng 18 lít)</t>
  </si>
  <si>
    <t>Sơn lót nội thất - PROSIN  NEW(thùng 18 lít)</t>
  </si>
  <si>
    <t>Chống thấm gốc nước CT - J-555 (thùng 20kg)</t>
  </si>
  <si>
    <t>Sơn MAXICALI, EVEREST &amp; SHERWI-WILLIAMS các loại: Công ty cổ phần TDD Việt Nam (506 Lê Văn Nhung, P.Thới An, quận 12, TP.HCM) áp dụng giá từ ngày 01/6/2017</t>
  </si>
  <si>
    <t>Sơn nhãn hiệu MAIXCALI</t>
  </si>
  <si>
    <t>Sơn nội thất Cali Extra (thùng 18 lít-25,56 kg)</t>
  </si>
  <si>
    <t>Sơn nước nội thất Maixicali (thùng 25,38 kg)</t>
  </si>
  <si>
    <t>Sơn nước nội thất Maixicali siêu trắng (thùng 18 lít - 25,38kg)</t>
  </si>
  <si>
    <t>Sơn nội thất Pro Catex (thùng 17 lít - 23,67kg)</t>
  </si>
  <si>
    <t>Sơn nội thất Limo (thừng 17 lít-24,14kg)</t>
  </si>
  <si>
    <t>Sơn lót kháng kiềm nội thất, ngoại thất Maixicali Sealer (thùng 18 lít, 21,6kg)</t>
  </si>
  <si>
    <t>Sơn ngoại thất Cali Extra (thùng 18 lít - 24,48kg)</t>
  </si>
  <si>
    <t>Sơn ngoại thất Maxicali (thùng 18 lít - 24,3kg)</t>
  </si>
  <si>
    <t>Sơn ngoại thất Pro Catex (thùng 17 lít - 22,95kg)</t>
  </si>
  <si>
    <t>Sơn nhãn hiệu EVEREST</t>
  </si>
  <si>
    <t>Sơn nước ngoại thất Tropc Đen (thùng 18 lít-11,8kg)</t>
  </si>
  <si>
    <t>Sơn nước ngoại thất Tropc Vàng (thùng 5 lít-5,9kg)</t>
  </si>
  <si>
    <t>Sơn lót kháng kiềm Tropic Sealer (thùng 18 lít - 26,68 kg)</t>
  </si>
  <si>
    <t>Sơn nước nội thất Everest Satin (thùng 15 lít - 18kg)</t>
  </si>
  <si>
    <t>Sơn nước nội thất Everest Silk (thùng 15 lít - 20,4kg)</t>
  </si>
  <si>
    <t>Sơn nước nội thất Everest Kid (thùng 10 lít - 12kg)</t>
  </si>
  <si>
    <t>Sơn nước ngoại thất Everest Bio (thùng 15 lít - 17,7kg)</t>
  </si>
  <si>
    <t>Sơn nước ngoại thất Everest Nano (thùng 15 lít - 18kg)</t>
  </si>
  <si>
    <t>Sơn lót kháng kiềm nội thất, ngoại thất Everest Plus Sealer (thùng 18 lít, 22,68kg)</t>
  </si>
  <si>
    <t>Sơn lót kháng kiềm nội thất Everest Sealer 3 in 1 (thùng 18 lít - 20,7kg)</t>
  </si>
  <si>
    <t>Sơn lót kháng kiềm ngoại thất Everest Sealer 3 in 1 (thùng 18 lít - 19,26kg)</t>
  </si>
  <si>
    <t>Sơn chống thấm đa năng Everest Sand (thùng 20kg)</t>
  </si>
  <si>
    <t>Sơn nhãn hiệu SHERWIN-WILLIAMS</t>
  </si>
  <si>
    <t>Sơn nước nội thất Promar 400 Eg-Shel (thùng 3,8 lít - 4,79kg)</t>
  </si>
  <si>
    <t>Sơn nước nội thất Superpaint (thùng 3,8 lít - 4,83kg)</t>
  </si>
  <si>
    <t>Sơn nước nội thất Paint Shield (thùng 3,8 lít - 5,25kg)</t>
  </si>
  <si>
    <t>Sơn nước nội thất Sherlastic Elastomeric (thùng 3,8 lít- 4,9kg)</t>
  </si>
  <si>
    <t>Sơn nước ngoại thất bề mặt mờ Solo (thùng 3,8 lít - 5,02kg)</t>
  </si>
  <si>
    <t>Sơn nước ngoại thất bề mặt bóng Solo (thùng 3,8 lít - 4,48kg)</t>
  </si>
  <si>
    <t>Sơn nước ngoại thất Superpaint (thùng 3,8 lít - 4,48kg)</t>
  </si>
  <si>
    <t>Sơn lót kháng kiềm Quick Dry (thùng 3,8 lít - 4,75kg)</t>
  </si>
  <si>
    <t>Sơn lót kháng kiềm Loxon (thùng 3,8 lít - 4,83kg)</t>
  </si>
  <si>
    <t>Sơn ngoại thất chống bám bẩn SPEC HI-ANTISTAIN (01 lít)</t>
  </si>
  <si>
    <t>Sơn ngoại thất chống bám bẩn SPEC HI-ANTISTAIN  (05 lít)</t>
  </si>
  <si>
    <t>Sơn ngoại thất cao cấp bóng lau chùi hiệu quả SPEC HELOO SATINKOTE  (01 lít)</t>
  </si>
  <si>
    <t>Sơn ngoại thất cao cấp bóng lau chùi hiệu quả SPEC HELOO SATINKOTE  (05 lít)</t>
  </si>
  <si>
    <t>Sơn ngoại thất cao cấp bóng lau chùi hiệu quả SPEC HELOO SATINKOTE  (18 lít)</t>
  </si>
  <si>
    <t>Sơn nội thất cao cấp bóng lau chùi hiệu quả SPEC HELOO SATINKOTE FOR INT (01 lít)</t>
  </si>
  <si>
    <t>Sơn nội thất cao cấp bóng lau chùi hiệu quả SPEC HELOO SATINKOTE FOR INT (05 lít)</t>
  </si>
  <si>
    <t>Sơn nội thất cao cấp bóng lau chùi hiệu quả SPEC HELOO SATINKOTE FOR INT (18 lít)</t>
  </si>
  <si>
    <t>Sơn nội thất dễ lau chùi hiệu quả SPEC HELLO EASY WASH (01 lít)</t>
  </si>
  <si>
    <t>Sơn nội thất dễ lau chùi hiệu quả SPEC HELLO EASY WASH (05 lít)</t>
  </si>
  <si>
    <t>Sơn nội thất dễ lau chùi hiệu quả SPEC HELLO EASY WASH (18 lít)</t>
  </si>
  <si>
    <t>Sơn nội thất SPEC HELLO FAST INT (01 lít)</t>
  </si>
  <si>
    <t>Sơn nội thất SPEC HELLO FAST INT (05 lít)</t>
  </si>
  <si>
    <t>Sơn nội thất SPEC HELLO FAST INT (18 lít)</t>
  </si>
  <si>
    <t>Sơn ngoại thất bóng mờ, lau chùi hiệu quả SPEC HELLO ALL EXTERIOR (01 lít)</t>
  </si>
  <si>
    <t>Sơn ngoại thất bóng mờ, lau chùi hiệu quả SPEC HELLO ALL EXTERIOR (05 lít)</t>
  </si>
  <si>
    <t>Sơn ngoại thất bóng mờ, lau chùi hiệu quả SPEC HELLO ALL EXTERIOR (18 lít)</t>
  </si>
  <si>
    <t>Sơn ngoại thất mờ, lau chùi được SPEC HELLO FAST ERTERIOR (01 lít)</t>
  </si>
  <si>
    <t>Sơn ngoại thất mờ, lau chùi được SPEC HELLO FAST ERTERIOR (05 lít)</t>
  </si>
  <si>
    <t>Sơn ngoại thất mờ, lau chùi được SPEC HELLO FAST ERTERIOR (18 lít)</t>
  </si>
  <si>
    <t>Chống kiềm cao cấp INT&amp;EXTERIOR  (05 lít)</t>
  </si>
  <si>
    <t>Chống kiềm cao cấp INT&amp;EXTERIOR  (18 lít)</t>
  </si>
  <si>
    <t>Chống kiềm nội thất cao cấp (05 lít)</t>
  </si>
  <si>
    <t>Chống kiềm nội thất cao cấp (18 lít)</t>
  </si>
  <si>
    <t>Sơn lót chống thấm ngược SPEX DAMP SEALER (05 lit)</t>
  </si>
  <si>
    <t>Sơn DURA: Cửa hàng Trung Hưng số 7-8 Nguyễn Thái Học, phường Mỹ Hòa, TP.LX, AG, áp dụng từ ngày 10/10/2017</t>
  </si>
  <si>
    <t>Sơn nội thất LAVENDER đa dụng (05 lít, 7,5kg)</t>
  </si>
  <si>
    <t>Sơn nội thất LAVENDER đa dụng (18 lít, 27kg)</t>
  </si>
  <si>
    <t>Sơn nội thất VEGO bóng mờ cổ điển (05 lít, 7,5kg).</t>
  </si>
  <si>
    <t>Sơn nội thất VEGO bóng mờ cổ điển (18 lít, 27kg).</t>
  </si>
  <si>
    <t>Sơn nội thất ZURIK dễ lau chùi (01lít, 1,5 kg)</t>
  </si>
  <si>
    <t>Sơn nội thất ZURIK dễ lau chùi (05lít, 7,5 kg)</t>
  </si>
  <si>
    <t>Sơn nội thất ZURIK dễ lau chùi (18lít, 27 kg)</t>
  </si>
  <si>
    <t>Sơn nội thất ENRIC STAINLESS INT chống bám bẩn (01 lít, 1,5kg)</t>
  </si>
  <si>
    <t>Sơn nội thất ENRIC STAINLESS INT chống bám bẩn (05 lít, 7,5kg)</t>
  </si>
  <si>
    <t>Sơn nội thất ENRIC STAINLESS INT chống bám bẩn (18 lít, 27kg)</t>
  </si>
  <si>
    <t>Sơn nội thất ENRIC PEARL SILK bóng ngọc trai (01 lít, 1,5kg)</t>
  </si>
  <si>
    <t>Sơn nội thất ENRIC PEARL SILK bóng ngọc trai (05 lít, 7,5kg)</t>
  </si>
  <si>
    <t>Sơn ngoại thất LAVENDER đa dụng (05 lít, 7,5kg)</t>
  </si>
  <si>
    <t>Sơn ngoại thất LAVENDER đa dụng (18 lít, 27kg)</t>
  </si>
  <si>
    <t>Sơn ngoại thất VEGO bóng mờ cổ điển (01 lít, 1,5kg).</t>
  </si>
  <si>
    <t>Sơn ngoại thất VEGO bóng mờ cổ điển (05 lít, 7,5kg).</t>
  </si>
  <si>
    <t>Sơn ngoại thất VEGO bóng mờ cổ điển (18 lít, 27kg).</t>
  </si>
  <si>
    <t>Sơn ngoại thất ZURIK bóng cao cấp (01 lít, 1,5kg)</t>
  </si>
  <si>
    <t>Sơn ngoại thất ZURIK bóng cao cấp (05 lít, 7,5kg)</t>
  </si>
  <si>
    <t>Sơn ngoại thất ZURIK bóng cao cấp (18 lít, 27kg)</t>
  </si>
  <si>
    <t>Sơn ngoại thất ENRIC STAINLESS INT chống bám bẩn (01 lít, 1,5kg)</t>
  </si>
  <si>
    <t>Sơn ngoại thất ENRIC STAINLESS INT chống bám bẩn (05 lít, 7,5kg)</t>
  </si>
  <si>
    <t>Sơn ngoại thất ENRIC SAFE PERFECT hoàn hảo (01 lít, 1,5kg)</t>
  </si>
  <si>
    <t>Sơn ngoại thất ENRIC SAFE PERFECT hoàn hảo (05 lít, 7,5kg)</t>
  </si>
  <si>
    <t>Sơn lót nội thất ENRIC NANO SEALER (05 lít, 7,5kg)</t>
  </si>
  <si>
    <t>Sơn lót nội thất ENRIC NANO SEALER (18 lít, 27kg)</t>
  </si>
  <si>
    <t>Sơn lót ngoại thất ENRIC NANO SEALER (05 lít, 7,5kg)</t>
  </si>
  <si>
    <t>Sơn lót ngoại thất ENRIC NANO SEALER (18 lít, 27kg)</t>
  </si>
  <si>
    <t>Chống thấm ENRIC đa năng (05 lít, 7,5kg)</t>
  </si>
  <si>
    <t>Chống thấm ENRIC đa năng (18 lít, 27kg)</t>
  </si>
  <si>
    <t>Sơn nước KENNY: Công ty TNHH SX-TM Sơn Phúc (CN 551/162 Lê Văn Khương, P.Hiệp Thành, Quận 12, TP.HCM, áp dụng từ ngày 01/12/2017)</t>
  </si>
  <si>
    <t>Sơn nước nội thất KENNY NICE (sơn kinh tế)</t>
  </si>
  <si>
    <t>Sơn nước nội thất KENNY INT (sơn chất lượng cao)</t>
  </si>
  <si>
    <t>Sơn nước nội thất KENNY SUPER WHITE (Siêu trắng)</t>
  </si>
  <si>
    <t>Sơn nước nội thất KENNY LIGHT (Cao cấp, lau chùi) màu thường</t>
  </si>
  <si>
    <t>Sơn nước nội thất KENNY DELUXE 5 TRONG 1 (Bóng mờ, chùi rửa) màu thường.</t>
  </si>
  <si>
    <t>Sơn nước nội thất KENNY SATIN (Bóng cao cấp, chùi rửa)</t>
  </si>
  <si>
    <t>Sơn nước ngoại thất KENNY EXT PLUS (kháng kiềm tốt)</t>
  </si>
  <si>
    <t>Sơn nước ngoại thất KENNY EXTRA (cao cấp, chống thấm) - màu thường</t>
  </si>
  <si>
    <t>Sơn nước ngoại thất KENNY MAXSHELD (chống nóng, chống thấm) - màu thường</t>
  </si>
  <si>
    <t>Sơn nước ngoại thất KENNY SHIELD (Bóng cao cấp, chống thấm) - màu thường</t>
  </si>
  <si>
    <t>Sơn nước ngoại thất KENNY NANOSILK (ngoại thất siêu hạng) - màu thường</t>
  </si>
  <si>
    <t>Sơn lót chống kiềm KENNY ANGEL nội thất cao cấp</t>
  </si>
  <si>
    <t xml:space="preserve">Sơn lót chống kiềm KENNY SEALER ngoại thất chất lượng cao </t>
  </si>
  <si>
    <t xml:space="preserve">Sơn lót chống kiềm KENNY PRIMER ngoại thất chất lượng cao </t>
  </si>
  <si>
    <t xml:space="preserve">Sơn lót chống kiềm KENNY NANOSILK 5 trong 1 ngoại thất siêu hạng </t>
  </si>
  <si>
    <t xml:space="preserve">Sơn chống thấm KENNY RAINKOTE màu đen cao cấp </t>
  </si>
  <si>
    <t>Sơn chống thấm KENNY LATEX K11A đa năng cao cấp</t>
  </si>
  <si>
    <t>Sơn chống thấm KENNY LATEX CT11B - Hợp chất pha xi măng, vữa tô.</t>
  </si>
  <si>
    <t>Sơn dầu trang trí KENNY - trắng bóng</t>
  </si>
  <si>
    <t>đ/lít</t>
  </si>
  <si>
    <t>Sơn dầu trang trí KENNY - màu bóng</t>
  </si>
  <si>
    <t>Sơn dầu trang trí KENNY - trắng mờ</t>
  </si>
  <si>
    <t>Sơn dầu trang trí KENNY - đen mờ</t>
  </si>
  <si>
    <t>Sơn dầu chống rỉ KENNY màu đỏ</t>
  </si>
  <si>
    <t>Sơn dầu chống rỉ KENNY màu xám</t>
  </si>
  <si>
    <t>Sơn dầu chống rỉ kim loại mạ kẽm KENNY màu đỏ</t>
  </si>
  <si>
    <t>Sơn dầu chống rỉ kim loại mạ kẽm KENNY màu xanh</t>
  </si>
  <si>
    <t>Sơn dầu chống rỉ kim loại mạ kẽm KENNY màu trắng</t>
  </si>
  <si>
    <t>Sơn lót</t>
  </si>
  <si>
    <t>đ/lon</t>
  </si>
  <si>
    <t>Sơn chống thấm</t>
  </si>
  <si>
    <t>bao</t>
  </si>
  <si>
    <t>Mastic dẻo ngoại thất KOVA MT-N (25kg)</t>
  </si>
  <si>
    <t>Sơn lót nội thất kháng kiềm KOVA K-108 (25kg)</t>
  </si>
  <si>
    <t>Sơn nội thất cao cấp KOVA VILLA (25kg)</t>
  </si>
  <si>
    <t>Sơn nội thất KOVA Lovely (18 lít)</t>
  </si>
  <si>
    <t>Sơn nội thất cao cấp KOVA SG-168 (25kg)</t>
  </si>
  <si>
    <t>Sơn nước bán bóng cao cấp trong nhà SG168 LOW GLOSS (20kg)</t>
  </si>
  <si>
    <t>Sơn ngoại thất chống thấm cao cấp KOVA CT-04 (20kg)</t>
  </si>
  <si>
    <t>Sơn ngoại thất chống thấm cao cấp KOVA VILLA (20kg)</t>
  </si>
  <si>
    <t>Sơn ngoại thất chống thấm tự làm sạch cao cấp KOVA SG-368 (20kg)</t>
  </si>
  <si>
    <t>lon</t>
  </si>
  <si>
    <t>Sơn trang trí đặc biệt KOVA Texture (30kg)</t>
  </si>
  <si>
    <t>Sơn lót nội thất kháng kiềm KOVA KV-119 (17 lít)</t>
  </si>
  <si>
    <t>Chất phụ gia chống thấm KOVA CT11B (1kg)</t>
  </si>
  <si>
    <t>Chất phụ gia chống thấm KOVA CT11B (4kg)</t>
  </si>
  <si>
    <t>thùng</t>
  </si>
  <si>
    <t>Sơn ngoại thất chống nóng đa năng KOVA CN-05 (5kg)</t>
  </si>
  <si>
    <t>Sơn ngoại thất chống nóng đa năng KOVA CN-05 (20kg)</t>
  </si>
  <si>
    <t>Sơn giao thông hệ nước KOVA A9 - Trắng</t>
  </si>
  <si>
    <t>Sơn giao thông hệ nước KOVA A9 - Đen</t>
  </si>
  <si>
    <t>Vữa trét đa năng KOVA MM1</t>
  </si>
  <si>
    <t>Keo bóng nước KOVA Clear W</t>
  </si>
  <si>
    <t>Sơn giao thông hệ nước KOVA A9 (có phản quang) (4kg)</t>
  </si>
  <si>
    <t>Sơn giao thông hệ nước KOVA A9 (có phản quang) (20kg)</t>
  </si>
  <si>
    <t>Sơn phủ chống thấm bảo vệ sơn chống cháy KOVA Guard</t>
  </si>
  <si>
    <t>Sơn kẻ vạch đường, sơn lạnh (màu trắng, đen) JOWAY</t>
  </si>
  <si>
    <t>Sơn kẻ vạch đường, sơn lạnh (màu vàng, đỏ) JOWAY</t>
  </si>
  <si>
    <t>Hạt phản quang  GLASS BEAD</t>
  </si>
  <si>
    <t>Sơn phủ nội thất Interior</t>
  </si>
  <si>
    <t>BHP ECO INTERIOR (Màu tráng và màu thường). Sơn nội thất màu sắc phong phú. Bề mặt mịn, che phủ tốt.</t>
  </si>
  <si>
    <t>18L</t>
  </si>
  <si>
    <t>O5L</t>
  </si>
  <si>
    <t>BHP MATT COAT (Màu tráng và màu thường). Màng sơn nhẫn mịn, độ che phủ cao. Độ bám dính cao, chống bong tróc</t>
  </si>
  <si>
    <t>BHP EASY CLEAN (Màu tráng và màu thường). Sơn nội thất chùi rửa tối ưu. Màng sơn đẹp nhẫn mịn, độ che phủ cao.</t>
  </si>
  <si>
    <t>BHP SATIN GLOSS (Màu tráng và màu thường). Sơn nội thất cao cấp, màng sơn bóng sáng mịn màng. Màu sắc bền lâu, tươi đẹp, chống bong tróc. Độ bền 7 năm.</t>
  </si>
  <si>
    <t>O1L</t>
  </si>
  <si>
    <t>Sơn phủ ngoại thất Exterior</t>
  </si>
  <si>
    <t>BHP NANO ECO (Màu tráng và màu thường). Sơn ngoại thất chống thấm, màng sơn nhẵn mịn, độ bám dính, độ che phủ cao</t>
  </si>
  <si>
    <t>BHP NANO COAT (Màu tráng và màu thường). Sơn ngoại thất chống thấm, màng sơn nhẵn mịn, độ bám dính, độ che phủ cao. ĐÔj bám dính cao, chống phấn hóa.</t>
  </si>
  <si>
    <t>BHP NANO SATIN (Màu tráng và màu thường). Sơn ngoại thất chống thấm, bảo vệ tối ưu, bền màu với thời tiết. Độ bám dính cao, màu sắc bền lâu, bảo vệ bề mặt khỏi nấm mốc. Độ bền 6 năm.</t>
  </si>
  <si>
    <t>BHP NANO SHIELD (Màu tráng và màu thường). Sơn ngoại thất chống thấm, màng sơn bóng sáng, chống bám bụi. Bề mặt cứng, giảm thiểu trầy xước, màu sắc bền lâu. Độ bền 8 năm</t>
  </si>
  <si>
    <t>01L</t>
  </si>
  <si>
    <t>BHP NANO SHIELD PLUS (Màu tráng và màu thường). Sơn ngoại thất chống thấm hiệu quả cao cấp siêu bóng, chống bám bụi tuyệt hảo. , tự làm sạch, giảm nhiệt, độ che phủ cao. Độ bền 10 năm.</t>
  </si>
  <si>
    <t>Sơn lót chống kiềm</t>
  </si>
  <si>
    <t>BHP SUPER PLAST (Màu tráng và màu thường). Sơn chống thấm pha màu một thành phần, màng sơn siêu đàn hồi che lấp vết nứt nhỏ, kháng tia cực tím cao. Thấm sâu và bám dính tốt.</t>
  </si>
  <si>
    <t>BHP 12A SUPER CUARD (Màu tráng và màu thường). Sơn chống thắm pha màu một thành phần, màng sơn siêu đàn hồi, kháng tia cực tím cao, chịu dựng được thời tiết khắc nghiệt của môi trường, che lấp các vết nứt nhỏ, bám dính tốt.</t>
  </si>
  <si>
    <t>BHP11A WATER PROOF. Chống thấm đa năng CT11A cho sàn nhà và tường đứng. Bám dính bề mặt tốt</t>
  </si>
  <si>
    <t>20kg</t>
  </si>
  <si>
    <t>5kg</t>
  </si>
  <si>
    <t>Sơn FUJICA NHẬT BẢN của Công ty TNHH và DV Phước Thạnh số 42B/12 Trần Hưng Đạo, P.Mỹ Thới, TP.LX. Theo bản giá ngày 01/4/2019.</t>
  </si>
  <si>
    <t>Sơn Lót kháng kiềm cao cấp</t>
  </si>
  <si>
    <t>Sơn lót kháng kiềm nội thất cao cấp. (thùng 23kg)</t>
  </si>
  <si>
    <t>Sơn lót kháng kiềm nội thất cao cấp. (lon 6,5kg)</t>
  </si>
  <si>
    <t>Sơn lót kháng kiềm ngoại thất Thượng Hạng (thùng 23kg)</t>
  </si>
  <si>
    <t>Sơn lót kháng kiềm ngoại thất Thượng Hạng (lon 6,5kg)</t>
  </si>
  <si>
    <t>Sơn nội thất cao cấp</t>
  </si>
  <si>
    <t>Sơn mịn nội thất cao cấp. Bền  màu. Chống kiềm. Chống rêu mốc.  Màng sơn mịn cao cấp (thùng 23kg)</t>
  </si>
  <si>
    <t>Sơn mịn nội thất cao cấp. Bền  màu. Chống kiềm. Chống rêu mốc.  Màng sơn mịn cao cấp (lon 6,5kg)</t>
  </si>
  <si>
    <t>Sơn siêu mịn nội thất cao cấp. Bền  màu. Chống kiềm, chống rêu mốc. Màng sơn Siêu mịn cao cấp. (thùng 23kg)</t>
  </si>
  <si>
    <t>Sơn siêu mịn nội thất cao cấp. Bền  màu. Chống kiềm, chống rêu mốc. Màng sơn Siêu mịn cao cấp. (lon 6,5kg)</t>
  </si>
  <si>
    <t>Sơn Bóng mờ Lau Chùi vượt trội. SUPER CLEAN Công nghệ Nano. Bền  màu.  Chống kiềm, chống rêu mốc, Màng sơn bóng mờ, lau chùi vượt trội. (thùng 23kg)</t>
  </si>
  <si>
    <t>Sơn Bóng mờ Lau Chùi vượt trội. SUPER CLEAN Công nghệ Nano. Bền  màu.  Chống kiềm, chống rêu mốc, Màng sơn bóng mờ, lau chùi vượt trội. (lon 6,5kg)</t>
  </si>
  <si>
    <t>Sơn bóng lau chùi tối đa . Ứng dụng công nghệ NANO CARBON (5in 1 ). Màng sơn siêu cứng , bóng chống rêu móc. Độ bền màng sơn trên 20 năm . Bảo hành 10 năm (thùng 20kg)</t>
  </si>
  <si>
    <t>Sơn bóng lau chùi tối đa . Ứng dụng công nghệ NANO CARBON (5in 1 ). Màng sơn siêu cứng , bóng chống rêu móc. Độ bền màng sơn trên 20 năm . Bảo hành 10 năm (thùng 5,5kg)</t>
  </si>
  <si>
    <t>Sơn Siêu Bóng nội thất cao cấp. Độ phủ cao, Công nghệ Nano. SUPER SATIN (All in 1), Bền  màu.  Chống kiềm, chống rêu mốc. Màng sơn siêu Bóng. Lau chùi hiệu quả Vượt trội. BH 10 Năm (thùng 20kg)</t>
  </si>
  <si>
    <t>Sơn Siêu Bóng nội thất cao cấp. Độ phủ cao, Công nghệ Nano. SUPER SATIN (All in 1), Bền  màu.  Chống kiềm, chống rêu mốc. Màng sơn siêu Bóng. Lau chùi hiệu quả Vượt trội. BH 10 Năm ( thùng 5,5kg)</t>
  </si>
  <si>
    <t>Sơn Siêu Bóng nội thất cao cấp. Độ phủ cao, Công nghệ Nano. SUPER SATIN (All in 1), Bền  màu.  Chống kiềm, chống rêu mốc. Màng sơn siêu Bóng. Lau chùi hiệu quả Vượt trội. BH 10 Năm (lon 01kg)</t>
  </si>
  <si>
    <t>Sơn ngoại thất cao cấp</t>
  </si>
  <si>
    <t>Sơn mịn Chống thấm ngoại thất cao cấp, Độ bền màu cao. Chống kiềm, chống rêu mốc, Chống thấm cao cấp. (thùng 23kg)</t>
  </si>
  <si>
    <t>Sơn mịn Chống thấm ngoại thất cao cấp, Độ bền màu cao. Chống kiềm, chống rêu mốc, chống thấm cao cấp. (lon 6,5kg)</t>
  </si>
  <si>
    <t>Sơn siêu mịn Chống thấm ngoại thất cao cấp. Độ bền màu cao. Chống kiềm, chống rêu mốc.Chống thấm cao cấp. (thùng 23kg)</t>
  </si>
  <si>
    <t>Sơn siêu mịn Chống thấm ngoại thất cao cấp. Độ bền màu cao. Chống kiềm, chống rêu mốc.
Chống thấm cao cấp. (thùng 6,5kg)</t>
  </si>
  <si>
    <t>Sơn Bán Bóng Chống thấm ngoại thất cao cấp. Công Nghệ NANO, Độ bền màu cao. Chống kiềm, chống rêu mốc. Chống tia cực tím UV. Chống nóng hiệu quả. Chống bám bụi. Chống thấm tuyệt đối. (thùng 23kg)</t>
  </si>
  <si>
    <t>Sơn Bán Bóng Chống thấm ngoại thất cao cấp. Công Nghệ NANO, Độ bền màu cao. Chống kiềm, chống rêu mốc. Chống tia cực tím UV. Chống nóng hiệu quả. Chống bám bụi. Chống thấm tuyệt đối. (lon 6,5kg)</t>
  </si>
  <si>
    <t>Sơn Bán Bóng Chống thấm ngoại thất cao cấp. Công Nghệ NANO, Độ bền màu cao. Chống kiềm, chống rêu mốc. Chống tia cực tím UV. Chống nóng hiệu quả. Chống bám bụi. Chống thấm tuyệt đối. (lon 01kg)</t>
  </si>
  <si>
    <t>Sơn Siêu Bóng Chống thấm ngoại thất cao cấp. Công Nghệ NANO (7 in 1), Độ bền màu cao. Chống kiềm, chống rêu mốc. Chống tia cực tím UV. Chống nóng hiệu quả. Chống bám bụi. Chống thấm tuyệt đối. BH 5 NĂM. (thùng 20kg)</t>
  </si>
  <si>
    <t>Sơn Siêu Bóng Chống thấm ngoại thất cao cấp. Công Nghệ NANO (7 in 1), Độ bền màu cao. Chống kiềm, chống rêu mốc. Chống tia cực tím UV. Chống nóng hiệu quả. Chống bám bụi. Chống thấm tuyệt đối. BH 5 NĂM. (lon 5,5kg)</t>
  </si>
  <si>
    <t>Sơn Siêu Bóng Chống thấm ngoại thất cao cấp. Công Nghệ NANO (7 in 1), Độ bền màu cao. Chống kiềm, chống rêu mốc. Chống tia cực tím UV. Chống nóng hiệu quả. Chống bám bụi. Chống thấm tuyệt đối. BH 5 NĂM. (lon 01kg)</t>
  </si>
  <si>
    <t>Sơn lót chống kiềm nội thất (thùng 18L)</t>
  </si>
  <si>
    <t>Sơn lót chống kiềm nội thất đặc biệt (thùng 18L)</t>
  </si>
  <si>
    <t>Sơn lót chống kiềm ngoại thất cao cấp (thùng 18L)</t>
  </si>
  <si>
    <t>Sơn lót chống kiềm ngoại thất đặt biệt (thùng 18L)</t>
  </si>
  <si>
    <t>Sơn nội thất 3 in 1 (thùng 18L)</t>
  </si>
  <si>
    <t>Sơn nước nội thất siêu trắng cao cấp (thùng 18L)</t>
  </si>
  <si>
    <t>Sơn nội thất cao cấp dễ lau chùi (thùng 18L)</t>
  </si>
  <si>
    <t>Sơn bóng nội thất cao cấp (thùng 18L)</t>
  </si>
  <si>
    <t>Sơn nước ngoại thất (thùng 18L)</t>
  </si>
  <si>
    <t>Sơn bóng ngoại thất cao cấp (thùng 18L)</t>
  </si>
  <si>
    <t>Sơn chống thấm đa năng (thùng 18L)</t>
  </si>
  <si>
    <t>Sơn chống thấm màu (thùng 18L)</t>
  </si>
  <si>
    <t>Sơn ngoại thất chống phai màu (thùng 18L)</t>
  </si>
  <si>
    <t>SƠN KINH TẾ FLY</t>
  </si>
  <si>
    <t>SƠN PHỦ NỘI THẤT</t>
  </si>
  <si>
    <t>SƠN PHỦ NGOẠI THẤT</t>
  </si>
  <si>
    <t>SƠN LÓT</t>
  </si>
  <si>
    <t>SƠN CHÓNG NÓNG</t>
  </si>
  <si>
    <t>HEATSHIELD thùng 05kg</t>
  </si>
  <si>
    <t>HEATSHIELD thùng 18kg</t>
  </si>
  <si>
    <t>SƠN NHŨ VÀNG</t>
  </si>
  <si>
    <t>SƠN LÓT NHŨ VÀNG thùng 01kg</t>
  </si>
  <si>
    <t>SƠN LÓT NHŨ VÀNG thùng 05kg</t>
  </si>
  <si>
    <t>SƠN NHŨ VÀNG thùng 01kg</t>
  </si>
  <si>
    <t>SƠN NHŨ VÀNG thùng 05kg</t>
  </si>
  <si>
    <t>CÁC SẢN PHẨM CHỐNG THẤM</t>
  </si>
  <si>
    <t>Kingshield thùng 06kg</t>
  </si>
  <si>
    <t>Kingshield thùng 20kg</t>
  </si>
  <si>
    <t>Mastic D’accord nội thất bao 40kg</t>
  </si>
  <si>
    <t>Mastic D’accord ngoại thất bao 40kg</t>
  </si>
  <si>
    <t>Mastic Onip Qualitee ĐB bao 40kg</t>
  </si>
  <si>
    <t>* Sơn UNI PANIT: Công ty TNHH UNI PAINT : địa chỉ 427/32/1 Xô Viết Nghệ Tĩnh, quận Bình Thạnh, TP.HCM. Theo bảng giá ngày 03/5/2019</t>
  </si>
  <si>
    <t>Chống thấm sàn UNI SUPERKOTE (thùng 28kg)</t>
  </si>
  <si>
    <t>Chống thấm tường pha màu UNI WATRPROOF (thùng 25kg)</t>
  </si>
  <si>
    <t>Sơn lót chống kiềm nội và ngoại thất UNI ALKALI (thùng 23kg)</t>
  </si>
  <si>
    <t>Sơn lót chống kiềm nội và ngoại thất UNI NANO SHEILD (thùng 24kg)</t>
  </si>
  <si>
    <t>Sơn nội và ngoại thất UNI PRINCE (thùng 25kg)</t>
  </si>
  <si>
    <t>Sơn nội và ngoại thất UNI  COAT (thùng 25 kg)</t>
  </si>
  <si>
    <t>Sơn nội thất UNI QUEEN (thùng 7kg)</t>
  </si>
  <si>
    <t>Sơn nội thất  UNI ECO GREEN FOR INT (thùng 24kg)</t>
  </si>
  <si>
    <t>Sơn nội thất  UNI PRINCESS (thùng 25kg)</t>
  </si>
  <si>
    <t>Sơn nội thất  UNI PRO (thùng 26kg)</t>
  </si>
  <si>
    <t>* Sơn FUTA: Cửa hàng VLXD - TTNT CÔNG THÀNH (Đ/c Tổ 1, ấp Hòa Phú 3, Thị trấn An Châu, huyện Châu Thành, tỉnh An Giang) Theo bảng báo giá ngày 05/10/2019)</t>
  </si>
  <si>
    <t xml:space="preserve"> Sơn NỘI THẤT:</t>
  </si>
  <si>
    <t>- Sơn NGOẠI THẤT:</t>
  </si>
  <si>
    <t>Sơn lót chống kiềm nội thất AZAMI LX 200 4,5 lít - 5,5kg</t>
  </si>
  <si>
    <t>Sơn lót chống kiềm nội thất AZAMI LX 200 17 lít - 21kg</t>
  </si>
  <si>
    <t>Sơn lót chống kiềm ngoại thất AZAMI LX 300 4,5 lít - 5,5kg</t>
  </si>
  <si>
    <t>Sơn lót chống kiềm ngoại thất AZAMI LX 300 17 lít - 21kg</t>
  </si>
  <si>
    <t>Sơn lót chống kiềm ngoại thất cao cấp kháng khuẩn AZAMI LX-500 4,5L - 5,5kg</t>
  </si>
  <si>
    <t>Sơn lót chống kiềm ngoại thất cao cấp kháng khuẩn AZAMI LX-500 17L -21kg</t>
  </si>
  <si>
    <t>Sơn nội thất siêu mịn AZAMI IS 200 4,5 L - 6,4kg</t>
  </si>
  <si>
    <t>Sơn nội thất siêu mịn AZAMI IS 200 17 L - 24kg</t>
  </si>
  <si>
    <t>Sơn nội thất lau chìu hiệu quả AZAMI IS 400 4,5L - 4,9kg</t>
  </si>
  <si>
    <t>Sơn nội thất lau chìu hiệu quả AZAMI IS 400 17L - 18,5kg</t>
  </si>
  <si>
    <t>Sơn nội thất Siêu chùi rửa, chịu mài món hơn 30,000 lần AZAMI IS 600 1L-1,06kg</t>
  </si>
  <si>
    <t>Sơn nội thất Siêu chùi rửa,chịu mài món hơn 30,000 lần AZAMI IS600 4,5L-4,8kg</t>
  </si>
  <si>
    <t>Chống thấm trung gian cốt vi sợi đơn phần màu xám 20kg</t>
  </si>
  <si>
    <t>Chống thấm trung gian cốt vi sợi đơn phần màu xám 4kg</t>
  </si>
  <si>
    <t>Lót đa năng cao cấp 17.5kg</t>
  </si>
  <si>
    <t>Lót đa năng cao cấp 3.5kg</t>
  </si>
  <si>
    <t>Lót liên kết đa bề mặt 17.5kg</t>
  </si>
  <si>
    <t>Lót liên kết đa bề mặt 3.5kg</t>
  </si>
  <si>
    <t>Lót chuyên dụng 17.5kg</t>
  </si>
  <si>
    <t>Lót chuyên dụng 3.5kg</t>
  </si>
  <si>
    <t>Sơn chống thấm trong suốt không ngã vàng 17.5kg</t>
  </si>
  <si>
    <t>Sơn chống thấm trong suốt không ngã vàng 3.5kg</t>
  </si>
  <si>
    <t>Sơn chống thấm cách nhiệt màu trắng 19kg</t>
  </si>
  <si>
    <t>Sơn chống thấm cách nhiệt màu trắng 3.8kg</t>
  </si>
  <si>
    <t>Sơn chống thấm bề mặt tường dễ lau chùi 20kg</t>
  </si>
  <si>
    <t>Sơn chống thấm bề mặt tường dễ lau chùi 4kg</t>
  </si>
  <si>
    <t>Sơn chống thấm bề mặt xi măng và đá 17,5kg</t>
  </si>
  <si>
    <t>Sơn chống thấm bề mặt xi măng và đá 3,5kg</t>
  </si>
  <si>
    <t>Lưới tự dính 0.05m*90m</t>
  </si>
  <si>
    <t>Cuộn</t>
  </si>
  <si>
    <t>Lưới gia cường sáu góc</t>
  </si>
  <si>
    <t>Mastic ngoại thất có độ đàn hồi 22kg</t>
  </si>
  <si>
    <t>Mastic ngoại thất có độ đàn hồi 4,3kg</t>
  </si>
  <si>
    <t>Keo trám khe hở AB 6kg</t>
  </si>
  <si>
    <t>Keo trám khe hở AB 1,6kg</t>
  </si>
  <si>
    <t>Chất trám khe hở xi măng chống thấm gốc nước 0.3kg</t>
  </si>
  <si>
    <t>Tuýp</t>
  </si>
  <si>
    <t>Mastic dẻo nội thất gốc nước 4,8kg</t>
  </si>
  <si>
    <t>* Công ty TNHH Sơn Dura Việt Nam. Địa chỉ: Phòng 1508, Tầng 15, Tòa nhà Vincom Center, số 72 Lê Thánh Tôn, Phường Bến Nghé, Q.1, TP. Hồ Chí Minh. Địa chỉ nhà máy: 1/476 Tổ 1, Khu phố Hòa Lân 2, P. Thuận Giao, TX. Thuận An, Bình Dương. Áp dụng giá từ ngày 01/02/2021</t>
  </si>
  <si>
    <t>Ngoại thất</t>
  </si>
  <si>
    <t>ENRIC STAINLESS EXTERIOR (CHỐNG BÁM BẨN NGOẠI THẤT)  Độ phủ 13-14 m2/lít/kg, bao bì 1L</t>
  </si>
  <si>
    <t>ENRIC STAINLESS EXTERIOR (CHỐNG BÁM BẨN NGOẠI THẤT) Độ phủ 13-14 m2/lít/kg, bao bì 5L</t>
  </si>
  <si>
    <t xml:space="preserve">ENRIC SAFE PERFECT (HOÀN HẢO) Độ phủ 13-14 m2/lít/kg, bao bì 1L
</t>
  </si>
  <si>
    <t xml:space="preserve">ENRIC SAFE PERFECT (HOÀN HẢO) Độ phủ 13-14 m2/lít/kg, bao bì 5L
</t>
  </si>
  <si>
    <t xml:space="preserve">ZURIK NGOẠI THẤT BÓNG (HOÀN HẢO) Độ phủ 12-14 m2/lít/kg, bao bì 18L
</t>
  </si>
  <si>
    <t xml:space="preserve">VEGO NGOẠI THẤT  BÓNG MỜ CỔ ĐIỂN Độ phủ 11-13 m2/lít/kg, bao bì 18L
</t>
  </si>
  <si>
    <t xml:space="preserve">LAVENDER NGOẠI THẤT Độ phủ 10-12 m2/lít/kg, bao bì 5L
</t>
  </si>
  <si>
    <t xml:space="preserve">LAVENDER NGOẠI THẤT Độ phủ 10-12 m2/lít/kg, bao bì 18L
</t>
  </si>
  <si>
    <t>ENRIC NANO SEALER NGOẠI THẤT Độ phủ 10-12 m2/lít/kg, bao bì 18L</t>
  </si>
  <si>
    <t>ENRIC NANO SEALER NỘI THẤT Độ phủ 10-12 m2/lít/kg, bao bì 5L</t>
  </si>
  <si>
    <t>ENRIC NANO SEALER NỘI THẤT Độ phủ 10-12 m2/lít/kg, bao bì 18L</t>
  </si>
  <si>
    <t>ENRIC KHÁNG KIỀM ĐA NĂNG Độ phủ 10-12 m2/lít/kg, bao bì 5L</t>
  </si>
  <si>
    <t>ENRIC KHÁNG KIỀM ĐA NĂNG Độ phủ 10-12 m2/lít/kg, bao bì 18L</t>
  </si>
  <si>
    <t>Nội thất</t>
  </si>
  <si>
    <t xml:space="preserve">ENRIC STAINLESS INTERIOR (CHỐNG BÁM BẨN NỘI THẤT)  Độ phủ 12-14 m2/lít/kg, bao bì 18L
</t>
  </si>
  <si>
    <t>ZURIK NỘI THẤT DỄ LAU CHÙI 2021 Độ phủ 12-14 m2/lít/kg, bao bì 5L, 18L</t>
  </si>
  <si>
    <t xml:space="preserve">VEGO NỘI THẤT  BÓNG MỜ CỔ ĐIỂN Độ phủ 11-13 m2/lít/kg, bao bì 18L
</t>
  </si>
  <si>
    <t xml:space="preserve">LAVENDER INTERIOR NỘI THẤT ĐA DỤNG Độ phủ 10-12 m2/lít/kg, bao bì 18L
</t>
  </si>
  <si>
    <t>Chống thấm</t>
  </si>
  <si>
    <t>ENRIC CHỐNG THẤM ĐA NĂNG  Độ phủ 10-12 m2/lít/kg, bao bì 5L</t>
  </si>
  <si>
    <t>ENRIC CHỐNG THẤM ĐA NĂNG  Độ phủ 10-12 m2/lít/kg, bao bì 18L</t>
  </si>
  <si>
    <t>VETONIC - NỘI THẤT - Độ phủ 1,1-1,4 m2/lít/kg - bao bì 40 kg</t>
  </si>
  <si>
    <t>VETONIC - NGOẠI THẤT- Độ phủ 1,1-1,4 m2/lít/kg - bao bì 40 kg</t>
  </si>
  <si>
    <t>ZURIK - NỘI THẤT CHỐNG BONG TRÓC - BẢO VỆ 5 NĂM- Độ phủ 1,1-1,4 m2/lít/kg - bao bì 40 kg</t>
  </si>
  <si>
    <t>ZURIK - NGOẠI THẤT CHỐNG THẤM -  BẢO VỆ 5 NĂM- Độ phủ 1,1-1,4 m2/lít/kg - bao bì 40 kg</t>
  </si>
  <si>
    <t>SƠN NINZA</t>
  </si>
  <si>
    <t>Sơn nội thất NINZA ECO-INTERIOR</t>
  </si>
  <si>
    <t>Sơn nội thất NINZA CLEANLY KOTE</t>
  </si>
  <si>
    <t>Sơn nội thất NINZA CLEANLY</t>
  </si>
  <si>
    <t>Sơn nội thất NINZA NANO CLEAR</t>
  </si>
  <si>
    <t>Sơn ngoại thất NINZA ECO-EXTERIOR</t>
  </si>
  <si>
    <t>Sơn ngoại thất NINZA SUN-FAST</t>
  </si>
  <si>
    <t>Sơn ngoại thất NINZA ULTRA-SHEEN</t>
  </si>
  <si>
    <t>Sơn ngoại thất NINZA NANO-SHEEN</t>
  </si>
  <si>
    <t>Chống kiềm nội thất PRIMER SRALER FOR INT</t>
  </si>
  <si>
    <t>Chống kiềm ngoại thất NANO</t>
  </si>
  <si>
    <t>Chống thấm pha xi măng WATERPROOF</t>
  </si>
  <si>
    <t>SƠN SAKURA</t>
  </si>
  <si>
    <t>Sơn nội thất SONSAKURA ECO-INTERIOR</t>
  </si>
  <si>
    <t>Sơn nội thất SONSAKURA EASY WASH</t>
  </si>
  <si>
    <t>Sơn nội thất SONSAKURA CLEAR MAX</t>
  </si>
  <si>
    <t>Sơn ngoại thất SONSAKURA ECO-EXTERIOR</t>
  </si>
  <si>
    <t>Sơn ngoại thất SONSAKURA SUNNY</t>
  </si>
  <si>
    <t>Sơn ngoại thất SONSAKURA TOP-SHEEN</t>
  </si>
  <si>
    <t>Sơn ngoại thất SONSAKURA HI-SHEEN</t>
  </si>
  <si>
    <t>Sơn chống kiềm nội thất SAKURA PRIMER SEALER FOR INT</t>
  </si>
  <si>
    <t>Sơn chống kiềm ngoại thất 2IN1 SAKURA PRIMER SEALER FOR EXT</t>
  </si>
  <si>
    <t>Sơn chống thấm pha xi măng WT11A</t>
  </si>
  <si>
    <t>XIII</t>
  </si>
  <si>
    <t>CHUYÊN NGÀNH NƯỚC</t>
  </si>
  <si>
    <t>Ống HDPE (PE100) DN 20 x 2.3mm PN 20</t>
  </si>
  <si>
    <t>Ống HDPE (PE100) DN 25 x 2.3mm PN 16</t>
  </si>
  <si>
    <t>Ống HDPE (PE100) DN 32 x 2.4mm PN 12.5</t>
  </si>
  <si>
    <t>Ống HDPE (PE100) DN 32 x 3.6mm PN 20</t>
  </si>
  <si>
    <t>Ống HDPE (PE100) DN 40 x 2.4mm PN 10</t>
  </si>
  <si>
    <t>Ống HDPE (PE100) DN 40 x 3.7mm PN 16</t>
  </si>
  <si>
    <t>Ống HDPE (PE100) DN 50 x 2.4mm PN 8</t>
  </si>
  <si>
    <t>Ống HDPE (PE100) DN 50 x 3.7mm PN 12.5</t>
  </si>
  <si>
    <t>Ống HDPE (PE100) DN 50 x 4.6mm PN 16</t>
  </si>
  <si>
    <t>Ống HDPE (PE100) DN 63 x 3.8mm PN 10</t>
  </si>
  <si>
    <t>Ống HDPE (PE100) DN 63 x 4.7mm PN 12.5</t>
  </si>
  <si>
    <t>Ống HDPE (PE100) DN 63 x 5.8mm PN 16</t>
  </si>
  <si>
    <t>Ống HDPE (PE100) DN 63 x 7.1mm PN 20</t>
  </si>
  <si>
    <t>Ống HDPE (PE100) DN 75 x 3.6mm PN 8</t>
  </si>
  <si>
    <t>Ống HDPE (PE100) DN 75 x 4.5mm PN 10</t>
  </si>
  <si>
    <t>Ống HDPE (PE100) DN 75 x 5.6mm PN 12.5</t>
  </si>
  <si>
    <t>Ống HDPE (PE100) DN 75 x 6.8mm PN 16</t>
  </si>
  <si>
    <t>Ống HDPE (PE100) DN 75 x 8.4mm PN 20</t>
  </si>
  <si>
    <t>Ống HDPE (PE100) DN 90 x 4.3mm PN 8</t>
  </si>
  <si>
    <t>Ống HDPE (PE100) DN 90 x 5.4mm PN 10</t>
  </si>
  <si>
    <t>Ống HDPE (PE100) DN 90 x 6.7mm PN 12.5</t>
  </si>
  <si>
    <t>Ống HDPE (PE100) DN 90 x 10.1mm PN 20</t>
  </si>
  <si>
    <t>Ống HDPE (PE100) DN 110 x 5.3mm PN 8</t>
  </si>
  <si>
    <t>Ống HDPE (PE100) DN 110 x 6.6mm PN 10</t>
  </si>
  <si>
    <t>Ống HDPE (PE100) DN 110 x 8.1mm PN 12.5</t>
  </si>
  <si>
    <t>Ống HDPE (PE100) DN 110 x 10mm PN 16</t>
  </si>
  <si>
    <t>Ống HDPE (PE100) DN 125 x 4.8mm PN 6</t>
  </si>
  <si>
    <t>Ống HDPE (PE100) DN 125 x 6mm PN 8</t>
  </si>
  <si>
    <t>Ống HDPE (PE100) DN 125 x 7.4mm PN 10</t>
  </si>
  <si>
    <t>Ống HDPE (PE100) DN 140 x 5.4mm PN 6</t>
  </si>
  <si>
    <t>Ống HDPE (PE100) DN 140 x 6.7mm PN 8</t>
  </si>
  <si>
    <t>Ống HDPE (PE100) DN 140 x 8.3mm PN 10</t>
  </si>
  <si>
    <t>Ống HDPE (PE100) DN 140 x 10.3mm PN 12.5</t>
  </si>
  <si>
    <t>Ống HDPE (PE100) DN 140 x 12.7mm PN 16</t>
  </si>
  <si>
    <t>Ống HDPE (PE100) DN 140 x 15.7mm PN 20</t>
  </si>
  <si>
    <t>Ống HDPE (PE100) DN 160 x 7.7mm PN 8</t>
  </si>
  <si>
    <t>Ống HDPE (PE100) DN 160 x 9.5mm PN 10</t>
  </si>
  <si>
    <t>Ống HDPE (PE100) DN 160 x 11.8mm PN 12.5</t>
  </si>
  <si>
    <t>Ống HDPE (PE100) DN 160 x 14.6mm PN 16</t>
  </si>
  <si>
    <t>Ống HDPE (PE100) DN 160 x 17.9mm PN 20</t>
  </si>
  <si>
    <t>Ống HDPE (PE100) DN 180 x 6.9mm PN 6</t>
  </si>
  <si>
    <t>Ống HDPE (PE100) DN 180 x 8.6mm PN 8</t>
  </si>
  <si>
    <t>Ống HDPE (PE100) DN 180 x 10.7mm PN 10</t>
  </si>
  <si>
    <t>Ống HDPE (PE100) DN 180 x 13.3mm PN 12.5</t>
  </si>
  <si>
    <t>Ống HDPE (PE100) DN 180 x 16.4mm PN 16</t>
  </si>
  <si>
    <t>Ống HDPE (PE100) DN 180 x 20.1mm PN 20</t>
  </si>
  <si>
    <t>Ống HDPE (PE100) DN 200 x 7.7mm PN 6</t>
  </si>
  <si>
    <t>Ống HDPE (PE100) DN 200 x 9.6mm PN 8</t>
  </si>
  <si>
    <t>Ống HDPE (PE100) DN 200 x 11.9mm PN 10</t>
  </si>
  <si>
    <t>Ống HDPE (PE100) DN 200 x 14.7mm PN 12.5</t>
  </si>
  <si>
    <t>Ống HDPE (PE100) DN 200 x 22.4mm PN 20</t>
  </si>
  <si>
    <t>Ống HDPE (PE100) DN 225 x 8.6mm PN 6</t>
  </si>
  <si>
    <t>Ống HDPE (PE100) DN 225 x 10.8mm PN 8</t>
  </si>
  <si>
    <t>Ống HDPE (PE100) DN 225 x 13.4mm PN 10</t>
  </si>
  <si>
    <t>Ống HDPE (PE100) DN 225 x 16.6mm PN 12.5</t>
  </si>
  <si>
    <t>Ống HDPE (PE100) DN 225 x 20.5mm PN 16</t>
  </si>
  <si>
    <t>Ống HDPE (PE100) DN 250 x 11.9mm PN 8</t>
  </si>
  <si>
    <t>Ống HDPE (PE100) DN 250 x 14.8mm PN 10</t>
  </si>
  <si>
    <t>Ống HDPE (PE100) DN 250 x 27.9mm PN 20</t>
  </si>
  <si>
    <t>Ống HDPE (PE100) DN 280 x 13.4mm PN 8</t>
  </si>
  <si>
    <t>Ống HDPE (PE100) DN 280 x 16.6mm PN 10</t>
  </si>
  <si>
    <t>Ống HDPE (PE100) DN 280 x 20.6mm PN 12.5</t>
  </si>
  <si>
    <t>Ống HDPE (PE100) DN 280 x 25.4mm PN 16</t>
  </si>
  <si>
    <t>Ống HDPE (PE100) DN 280 x 31.3mm PN 20</t>
  </si>
  <si>
    <t>Ống HDPE (PE100) DN 315 x 12.1mm PN 6</t>
  </si>
  <si>
    <t>Ống HDPE (PE100) DN 315 x 15mm PN 8</t>
  </si>
  <si>
    <t>Ống HDPE (PE100) DN 315 x 18.7mm PN 10</t>
  </si>
  <si>
    <t>Ống HDPE (PE100) DN 315 x 28.6mm PN 16</t>
  </si>
  <si>
    <t>Ống HDPE (PE100) DN 355 x 13.6mm PN 6</t>
  </si>
  <si>
    <t>Ống HDPE (PE100) DN 355 x 16.9mm PN 8</t>
  </si>
  <si>
    <t>Ống HDPE (PE100) DN 355 x 21.1mm PN 10</t>
  </si>
  <si>
    <t>Ống HDPE (PE100) DN 355 x 26.1mm PN 12.5</t>
  </si>
  <si>
    <t>Ống HDPE (PE100) DN 355 x 39.7mm PN 20</t>
  </si>
  <si>
    <t>Ống HDPE (PE100) DN 400 x 15.3mm PN 6</t>
  </si>
  <si>
    <t>Ống HDPE (PE100) DN 400 x 19.1mm PN 8</t>
  </si>
  <si>
    <t>Ống HDPE (PE100) DN 400 x 23.7mm PN 10</t>
  </si>
  <si>
    <t>Ống HDPE (PE100) DN 400 x 29.4mm PN 12.5</t>
  </si>
  <si>
    <t>Ống HDPE (PE100) DN 400 x 36.3mm PN 16</t>
  </si>
  <si>
    <t>Ống HDPE (PE100) DN 400 x 44.7mm PN 20</t>
  </si>
  <si>
    <t>Ống HDPE (PE100) DN 450 x 21.5mm PN 8</t>
  </si>
  <si>
    <t>Ống HDPE (PE100) DN 450 x 26.7mm PN 10</t>
  </si>
  <si>
    <t>Ống HDPE (PE100) DN 450 x 33.1mm PN 12.5</t>
  </si>
  <si>
    <t>Ống HDPE (PE100) DN 450 x 40.9mm PN 16</t>
  </si>
  <si>
    <t>Ống HDPE (PE100) DN 450 x 50.3mm PN 20</t>
  </si>
  <si>
    <t>Ống HDPE (PE100) DN 500 x 19.1mm PN 6</t>
  </si>
  <si>
    <t>Ống HDPE (PE100) DN 500 x 23.9mm PN 8</t>
  </si>
  <si>
    <t>Ống HDPE (PE100) DN 500 x 29.7mm PN 10</t>
  </si>
  <si>
    <t>Ống HDPE (PE100) DN 500 x 36.8mm PN 12.5</t>
  </si>
  <si>
    <t>Ống HDPE (PE100) DN 500 x 45.4mm PN 16</t>
  </si>
  <si>
    <t>Ống HDPE (PE100) DN 500 x 55.8mm PN 20</t>
  </si>
  <si>
    <t>Ống HDPE (PE100) DN 560 x 21.4mm PN 6</t>
  </si>
  <si>
    <t>Ống HDPE (PE100) DN 560 x 26.7mm PN 8</t>
  </si>
  <si>
    <t>Ống HDPE (PE100) DN 560 x 50.8mm PN 16</t>
  </si>
  <si>
    <t>Ống HDPE (PE100) DN 630 x 24.1mm PN 6</t>
  </si>
  <si>
    <t>Ống HDPE (PE100) DN 630 x 30mm PN 8</t>
  </si>
  <si>
    <t>Ống HDPE (PE100) DN 630 x 37.4mm PN 10</t>
  </si>
  <si>
    <t>Ống HDPE (PE100) DN 630 x 46.3mm PN 12.5</t>
  </si>
  <si>
    <t>Ống HDPE (PE100) DN 710 x 33.9mm PN 8</t>
  </si>
  <si>
    <t>Ống HDPE (PE100) DN 710 x 42.1mm PN 10</t>
  </si>
  <si>
    <t>Ống HDPE (PE100) DN 710 x 64.5mm PN 16</t>
  </si>
  <si>
    <t>Ống HDPE (PE100) DN 800 x 30.6mm PN 6</t>
  </si>
  <si>
    <t>Ống HDPE (PE100) DN 800 x 38.1mm PN 8</t>
  </si>
  <si>
    <t>Ống HDPE (PE100) DN 800 x 47.4mm PN 10</t>
  </si>
  <si>
    <t>Ống HDPE (PE100) DN 800 x 58.8mm PN 12.5</t>
  </si>
  <si>
    <t>Ống HDPE (PE100) DN 900 x 34.4mm PN 6</t>
  </si>
  <si>
    <t>Ống HDPE (PE100) DN 900 x 42.9mm PN 8</t>
  </si>
  <si>
    <t>Ống HDPE (PE100) DN 900 x 53.3mm PN 10</t>
  </si>
  <si>
    <t>Ống HDPE (PE100) DN 1000 x 47.7mm PN 8</t>
  </si>
  <si>
    <t>Ống HDPE (PE100) DN 1000 x 59.3mm PN 10</t>
  </si>
  <si>
    <t>Ống HDPE (PE100) DN 1000 x 72.5mm PN 12.5</t>
  </si>
  <si>
    <t>Ống HDPE (PE100) DN 1200 x 45.9mm PN 6</t>
  </si>
  <si>
    <t>Ống HDPE (PE100) DN 1200 x 67.9mm PN 10</t>
  </si>
  <si>
    <t xml:space="preserve"> - Ống nhựa PVC-U theo tiêu chuẩn BS EN ISO 1452-2:2009</t>
  </si>
  <si>
    <t>Ống uPVC hệ inch(BS) DN 21 x 1,2mm PN 9</t>
  </si>
  <si>
    <t>Ống uPVC hệ inch(BS) DN 21 x 1,4mm PN 12</t>
  </si>
  <si>
    <t>Ống uPVC hệ inch(BS) DN 21 x 1,6mm PN 15</t>
  </si>
  <si>
    <t>Ống uPVC hệ inch(BS) DN 21 x 2.5mm PN 20</t>
  </si>
  <si>
    <t>Ống uPVC hệ inch(BS) DN 27 x 1.4mm PN 9</t>
  </si>
  <si>
    <t>Ống uPVC hệ inch(BS) DN 27 x 1.8mm PN 12</t>
  </si>
  <si>
    <t>Ống uPVC hệ inch(BS) DN 27 x 2.5mm PN 17</t>
  </si>
  <si>
    <t>Ống uPVC hệ inch(BS) DN 27 x 3.0mm PN 20</t>
  </si>
  <si>
    <t>Ống uPVC hệ inch(BS) DN 34 x 1.3mm PN 6</t>
  </si>
  <si>
    <t>Ống uPVC hệ inch(BS) DN 34 x 1.6mm PN 9</t>
  </si>
  <si>
    <t>Ống uPVC hệ inch(BS) DN 34 x 2.0mm PN 12</t>
  </si>
  <si>
    <t>Ống uPVC hệ inch(BS) DN 34 x 2.5mm PN 15</t>
  </si>
  <si>
    <t>Ống uPVC hệ inch(BS) DN 34 x 3.0mm PN 18</t>
  </si>
  <si>
    <t>Ống uPVC hệ inch(BS) DN 42 x 1.4mm PN 6</t>
  </si>
  <si>
    <t>Ống uPVC hệ inch(BS) DN 42 x 1.7mm PN 7</t>
  </si>
  <si>
    <t>Ống uPVC hệ inch(BS) DN 42 x 2.1mm PN 9</t>
  </si>
  <si>
    <t>Ống uPVC hệ inch(BS) DN 42 x 2.5mm PN 12</t>
  </si>
  <si>
    <t>Ống uPVC hệ inch(BS) DN 49 x 1.45mm PN 5</t>
  </si>
  <si>
    <t>Ống uPVC hệ inch(BS) DN 49 x 1.9mm PN 8</t>
  </si>
  <si>
    <t>Ống uPVC hệ inch(BS) DN 49 x 2.4mm PN 9</t>
  </si>
  <si>
    <t>Ống uPVC hệ inch(BS) DN 49 x 2.5mm PN 9</t>
  </si>
  <si>
    <t>Ống uPVC hệ inch(BS) DN 60 x 1.5mm PN 4</t>
  </si>
  <si>
    <t>Ống uPVC hệ inch(BS) DN 60 x 2.0mm PN 6</t>
  </si>
  <si>
    <t>Ống uPVC hệ inch(BS) DN 60 x 2.3mm PN 6</t>
  </si>
  <si>
    <t>Ống uPVC hệ inch(BS) DN 60 x 2.8mm PN 9</t>
  </si>
  <si>
    <t>Ống uPVC hệ inch(BS) DN 60 x 3.0mm PN 9</t>
  </si>
  <si>
    <t>Ống uPVC hệ inch(BS) DN 90 x 1.7mm PN 3</t>
  </si>
  <si>
    <t>Ống uPVC hệ inch(BS) DN 90 x 2.6mm PN 5</t>
  </si>
  <si>
    <t>Ống uPVC hệ inch(BS) DN 90 x 2.9mm PN 6</t>
  </si>
  <si>
    <t>Ống uPVC hệ inch(BS) DN 90 x 3.0mm PN 6</t>
  </si>
  <si>
    <t>Ống uPVC hệ inch(BS) DN 90 x 3.8mm PN 9</t>
  </si>
  <si>
    <t>Ống uPVC hệ inch(BS) DN 90 x 5.0mm PN 12</t>
  </si>
  <si>
    <t>Ống uPVC hệ inch(BS) DN 114 x 2.4mm PN 4</t>
  </si>
  <si>
    <t>Ống uPVC hệ inch(BS) DN 114 x 2.9mm PN 4</t>
  </si>
  <si>
    <t>Ống uPVC hệ inch(BS) DN 114 x 3.2mm PN 5</t>
  </si>
  <si>
    <t>Ống uPVC hệ inch(BS) DN 114 x 3.8mm PN 6</t>
  </si>
  <si>
    <t>Ống uPVC hệ inch(BS) DN 114 x 4.9mm PN 9</t>
  </si>
  <si>
    <t>Ống uPVC hệ inch(BS) DN 114 x 5.0mm PN 9</t>
  </si>
  <si>
    <t>Ống uPVC hệ inch(BS) DN 114 x 7.0mm PN 12</t>
  </si>
  <si>
    <t>Ống uPVC hệ inch(BS) DN 168 x 3.5mm PN 4</t>
  </si>
  <si>
    <t>Ống uPVC hệ inch(BS) DN 168 x 4.3mm PN 5</t>
  </si>
  <si>
    <t>Ống uPVC hệ inch(BS) DN 168 x 5.0mm PN 6</t>
  </si>
  <si>
    <t>Ống uPVC hệ inch(BS) DN 168 x 6.5mm PN 7</t>
  </si>
  <si>
    <t>Ống uPVC hệ inch(BS) DN 168 x 7.3mm PN 9</t>
  </si>
  <si>
    <t>Ống uPVC hệ inch(BS) DN 168 x 9.2mm PN 12</t>
  </si>
  <si>
    <t>Ống uPVC hệ inch(BS) DN 220 x 5.1mm PN 5</t>
  </si>
  <si>
    <t>Ống uPVC hệ inch(BS) DN 220 x 6.6mm PN 6</t>
  </si>
  <si>
    <t>Ống uPVC hệ inch(BS) DN 220 x 8.7mm PN 9</t>
  </si>
  <si>
    <t xml:space="preserve"> * CÔNG TY CỔ PHẦN NHỰA ĐỒNG NAI (đia chỉ: Đường số 9, Khu công nghiệp Biên Hòa 1, Biên Hòa, Đồng Nai). Theo bảng giá công bố quý III năm 2021, áp dụng từ ngày 01/4/2021. (Giá chưa bao gồm thuế VAT, chi phí vận chuyển thỏa thuận)</t>
  </si>
  <si>
    <t>- ỐNG uPVC DNP HỆ INCH (INCHES SERIES) Tiêu chuẩn/Standard BS3505:1986/ASTM D2241:15</t>
  </si>
  <si>
    <t>D21x1.6mm</t>
  </si>
  <si>
    <t>D27x1.8mm</t>
  </si>
  <si>
    <t>D34x2.0mm</t>
  </si>
  <si>
    <t>D42x2.1mm</t>
  </si>
  <si>
    <t>D49x2.4mm</t>
  </si>
  <si>
    <t>D60x2.0mm</t>
  </si>
  <si>
    <t>D60x2.8mm</t>
  </si>
  <si>
    <t>D76x3.5mm</t>
  </si>
  <si>
    <t>D90x2.9mm</t>
  </si>
  <si>
    <t>D90x3.8mm</t>
  </si>
  <si>
    <t>D114x3.8mm</t>
  </si>
  <si>
    <t>D114x4.9mm</t>
  </si>
  <si>
    <t>D140x4.1mm</t>
  </si>
  <si>
    <t>D140x5.8mm</t>
  </si>
  <si>
    <t>D168x5.0mm</t>
  </si>
  <si>
    <t>D168x7.3mm</t>
  </si>
  <si>
    <t>D220x6.6mm</t>
  </si>
  <si>
    <t>D220x8.7mm</t>
  </si>
  <si>
    <t>D63x2.5mm</t>
  </si>
  <si>
    <t>D63x3.0mm</t>
  </si>
  <si>
    <t>D75x2.9mm</t>
  </si>
  <si>
    <t>D75x3.6mm</t>
  </si>
  <si>
    <t>D90x2.7mm</t>
  </si>
  <si>
    <t>D90x4.3mm</t>
  </si>
  <si>
    <t>D110x2.7mm</t>
  </si>
  <si>
    <t>D110x4.2mm</t>
  </si>
  <si>
    <t>D110x5.3mm</t>
  </si>
  <si>
    <t>D125x3.1mm</t>
  </si>
  <si>
    <t>D125x3.9mm</t>
  </si>
  <si>
    <t>D125x4.8mm</t>
  </si>
  <si>
    <t>D125x6.0mm</t>
  </si>
  <si>
    <t>D140x5.0mm</t>
  </si>
  <si>
    <t>D140x6.7mm</t>
  </si>
  <si>
    <t>D160x4.0mm</t>
  </si>
  <si>
    <t>D160x4.9mm</t>
  </si>
  <si>
    <t>D160x6.2mm</t>
  </si>
  <si>
    <t>D160x7.7mm</t>
  </si>
  <si>
    <t>D180x5.5mm</t>
  </si>
  <si>
    <t>D180x6.9mm</t>
  </si>
  <si>
    <t>D200x4.9mm</t>
  </si>
  <si>
    <t>D200x7.7mm</t>
  </si>
  <si>
    <t>D225x5.5mm</t>
  </si>
  <si>
    <t>D225x6.9mm</t>
  </si>
  <si>
    <t>D225x8.6mm</t>
  </si>
  <si>
    <t>D250x6.2mm</t>
  </si>
  <si>
    <t>D250x7.7mm</t>
  </si>
  <si>
    <t>D250x9.6mm</t>
  </si>
  <si>
    <t>D280x6.9mm</t>
  </si>
  <si>
    <t>D280x8.6mm</t>
  </si>
  <si>
    <t>D280x10.7mm</t>
  </si>
  <si>
    <t>D315x7.7mm</t>
  </si>
  <si>
    <t>D315x9.2mm</t>
  </si>
  <si>
    <t>D315x12.1mm</t>
  </si>
  <si>
    <t>D355x10.9mm</t>
  </si>
  <si>
    <t>D355x13.6mm</t>
  </si>
  <si>
    <t>D400x15.3mm</t>
  </si>
  <si>
    <t xml:space="preserve"> Ống HDPE - PE100 tiêu chuẩn QCVN 16:2017/BXD</t>
  </si>
  <si>
    <t>D25 x 2.0mm</t>
  </si>
  <si>
    <t>D25 x 2.3mm</t>
  </si>
  <si>
    <t>D25 x 3.0mm</t>
  </si>
  <si>
    <t>D27 x 3.2mm</t>
  </si>
  <si>
    <t>D32 x 2.4mm</t>
  </si>
  <si>
    <t>D32 x 3.0mm</t>
  </si>
  <si>
    <t>D34 x 3.8mm</t>
  </si>
  <si>
    <t>D40 x 2.4mm</t>
  </si>
  <si>
    <t>D40 x 3.0mm</t>
  </si>
  <si>
    <t>D40 x 3.7mm</t>
  </si>
  <si>
    <t>D50 x 2.4mm</t>
  </si>
  <si>
    <t>D50 x 3.0mm</t>
  </si>
  <si>
    <t>D50 x 4.6mm</t>
  </si>
  <si>
    <t>D63 x 3.0mm</t>
  </si>
  <si>
    <t>D63 x 3.8mm</t>
  </si>
  <si>
    <t>D63 x 4.7mm</t>
  </si>
  <si>
    <t>D75 x 4.5mm</t>
  </si>
  <si>
    <t>D75 x 6.8mm</t>
  </si>
  <si>
    <t>D90 x 4.3mm</t>
  </si>
  <si>
    <t>D90 x 5.4mm</t>
  </si>
  <si>
    <t>D90 x 6.7mm</t>
  </si>
  <si>
    <t>D110 x 5.3mm</t>
  </si>
  <si>
    <t>D110 x 6.6mm</t>
  </si>
  <si>
    <t>D110 x 8.1mm</t>
  </si>
  <si>
    <t>D125 x 7.4mm</t>
  </si>
  <si>
    <t>D125 x 9.2mm</t>
  </si>
  <si>
    <t>D140 x 8.3mm</t>
  </si>
  <si>
    <t>D160 x 9.5mm</t>
  </si>
  <si>
    <t>D180 x 10.7mm</t>
  </si>
  <si>
    <t>D200 x 11.9mm</t>
  </si>
  <si>
    <t>D225 x 13.4mm</t>
  </si>
  <si>
    <t>D250 x14.8mm</t>
  </si>
  <si>
    <t>D280 x 16.6mm</t>
  </si>
  <si>
    <t>D315 x 18.7mm</t>
  </si>
  <si>
    <t>D355 x 21.1mm</t>
  </si>
  <si>
    <t>D400 x 23.7mm</t>
  </si>
  <si>
    <t>D450 x 26.7mm</t>
  </si>
  <si>
    <t>D500 x 29.7mm</t>
  </si>
  <si>
    <t>D560 x 33.2mm</t>
  </si>
  <si>
    <t>D630 x 37.4mm</t>
  </si>
  <si>
    <t>D710 x 42.1mm</t>
  </si>
  <si>
    <t>D800 x 47.4mm</t>
  </si>
  <si>
    <t>D900 x 53.3mm</t>
  </si>
  <si>
    <t>D1000 x 59.3mm</t>
  </si>
  <si>
    <t>XV</t>
  </si>
  <si>
    <t>BỒN NƯỚC CÁC LOẠI:</t>
  </si>
  <si>
    <t xml:space="preserve"> * Bồn Inox SUS 304 ĐẠI THÀNH: Cty CP ĐT SX TM ĐẠI THÀNH . Theo bảng giá ngày 01/2/2019</t>
  </si>
  <si>
    <t>Loại 310 lít (bồn đứng) fi 630 Inox (bồn đứng)</t>
  </si>
  <si>
    <t>Loại 310 lít (bồn đứng) fi 630 Inox (bồn ngang)</t>
  </si>
  <si>
    <t>Loại 500 lít (bồn đứng) fi 770 Inox (bồn đứng)</t>
  </si>
  <si>
    <t>Loại 500 lít (bồn đứng) fi 770 Inox (bồn ngang)</t>
  </si>
  <si>
    <t>Loại 700 lít (bồn đứng) fi 770 Inox (bồn đứng)</t>
  </si>
  <si>
    <t>Loại 700 lít (bồn đứng) fi 770 Inox (bồn ngang)</t>
  </si>
  <si>
    <t>Loại 1000 lít (bồn đứng) fi 960 Inox (bồn đứng)</t>
  </si>
  <si>
    <t>Loại 1000 lít (bồn đứng) fi 960 Inox (bồn ngang)</t>
  </si>
  <si>
    <t>Loại 1500 lít (bồn đứng) fi 1200 Inox (bồn đứng)</t>
  </si>
  <si>
    <t>Loại 1500 lít (bồn đứng) fi 1200 Inox (bồn ngang)</t>
  </si>
  <si>
    <t>Loại 2000 lít (bồn đứng) fi 1200 Inox (bồn đứng)</t>
  </si>
  <si>
    <t>Loại 2000 lít (bồn đứng) fi 1200 Inox (bồn ngang)</t>
  </si>
  <si>
    <t>Loại 3000 lít (bồn đứng) fi 1380 Inox (bồn đứng)</t>
  </si>
  <si>
    <t>Loại 3000 lít (bồn đứng) fi 1380 Inox (bồn ngang)</t>
  </si>
  <si>
    <t>Loại 4000 lít (bồn đứng) fi 1380 Inox (bồn đứng)</t>
  </si>
  <si>
    <t>Loại 4000 lít (bồn đứng) fi 1380 Inox (bồn ngang)</t>
  </si>
  <si>
    <t>Loại 4500 lít (bồn đứng) fi 1380 Inox (bồn đứng)</t>
  </si>
  <si>
    <t>Loại 4500 lít (bồn đứng) fi 1380 Inox (bồn ngang)</t>
  </si>
  <si>
    <t>Loại 5000 lít (bồn đứng) fi 1380 Inox (bồn đứng)</t>
  </si>
  <si>
    <t>Loại 5000 lít (bồn đứng) fi 1380 Inox (bồn ngang)</t>
  </si>
  <si>
    <t>Loại 6000 lít (bồn đứng) fi 1440 Inox (bồn đứng)</t>
  </si>
  <si>
    <t>Loại 6000 lít (bồn đứng) fi 1440 Inox (bồn ngang)</t>
  </si>
  <si>
    <t>XIV</t>
  </si>
  <si>
    <t xml:space="preserve">CÁC LOẠI VẬT TƯ ĐIỆN </t>
  </si>
  <si>
    <t>Dây đồng đơn cứng bọc PVC – 300/500 V –TCVN 6610-3</t>
  </si>
  <si>
    <t>VC-0,50 (F 0,80)- 300/500 V</t>
  </si>
  <si>
    <t>VC-1,00 (F1,13)- 300/500 V</t>
  </si>
  <si>
    <t>Dây điện bọc nhựa PVC - 0,6/1 kV- Tiêu chuẩn AS/NZS 5000.1</t>
  </si>
  <si>
    <t>VCmd-2x0.5-(2x16/0.2)-0,6/1 kV</t>
  </si>
  <si>
    <t>VCmd-2x0.75-(2x24/0.2)-0,6/1 kV</t>
  </si>
  <si>
    <t>VCmd-2x1-(2x32/0.2)-0,6/1 kV</t>
  </si>
  <si>
    <t>VCmd-2x1,5-(2x30/0.25)-0,6/1 kV</t>
  </si>
  <si>
    <t>VCmd-2x2,5-(2x50/0.25)-0,6/1 kV</t>
  </si>
  <si>
    <t>Dây điện mềm bọc nhựa PVC- TCVN 6610-5 (ruột đồng)</t>
  </si>
  <si>
    <t>VCmo-2x1-(2x32/0.2) - 300/500 V</t>
  </si>
  <si>
    <t>VCmo-2x1,5-(2x30/0.25) - 300/500 V</t>
  </si>
  <si>
    <t>VCmo-2x6-(2x7x12/0.30) - 300/500 V</t>
  </si>
  <si>
    <t>Cáp điện lực hạ thế - Tiêu chuẩn AS/NZS 5000.1</t>
  </si>
  <si>
    <t>CV-1.5 (7/0.52) -– 0,6/1 kV</t>
  </si>
  <si>
    <t>CV-2.5 (7/0.67) -– 0,6/1 kV</t>
  </si>
  <si>
    <t>CV-10 (7/1.35) – 0,6/1 kV</t>
  </si>
  <si>
    <t>CV-50 – 0,6/1 kV</t>
  </si>
  <si>
    <t>CV-240 – 0,6/1 kV</t>
  </si>
  <si>
    <t>CV-300 – 0,6/1 kV</t>
  </si>
  <si>
    <t>Cáp điện lực hạ thế - 0,6/1 kV- TCVN 5935 (1 lõi, ruột đồng, cách điện PVC, vỏ PVC)</t>
  </si>
  <si>
    <t>CVV-1 (1x7/0.425) – 0,6/1 kV</t>
  </si>
  <si>
    <t>CVV-1.5 (1x7/0,52) – 0,6/1 kV</t>
  </si>
  <si>
    <t>CVV-6.0 (1x7/1.04) – 0,6/1 kV</t>
  </si>
  <si>
    <t>CVV-25 – 0,6/1 kV</t>
  </si>
  <si>
    <t>CVV-50– 0,6/1 kV</t>
  </si>
  <si>
    <t>CVV-95 – 0,6/1 kV</t>
  </si>
  <si>
    <t>CVV-150 – 0,6/1 kV</t>
  </si>
  <si>
    <t>Cáp điện lực hạ thế -300/500 V -TCVN 6610-4 (02 lõi, ruột đồng, cách điện PVC, vỏ PVC)</t>
  </si>
  <si>
    <t>CVV-2x1.5 (2x7/0.52)– 300/500 V</t>
  </si>
  <si>
    <t>CVV-2x4 (2x7/0.85)– 300/500 V</t>
  </si>
  <si>
    <t>CVV-2x10 (2x7/1.35)– 300/500 V</t>
  </si>
  <si>
    <t>Cáp điện lực hạ thế -300/500 V -TCVN 6610-4 (03 lõi, ruột đồng, cách điện PVC, vỏ PVC)</t>
  </si>
  <si>
    <t>CVV-3x1.5 (3x7/0.52) – 300/500 V</t>
  </si>
  <si>
    <t>CVV-3x2.5 (3x7/0.67) – 300/500 V</t>
  </si>
  <si>
    <t>CVV-3x6 (3x7/1.04) – 300/500 V</t>
  </si>
  <si>
    <t>Cáp điện lực hạ thế -300/500 V -TCVN 6610-4 (04 lõi, ruột đồng, cách điện PVC, vỏ PVC)</t>
  </si>
  <si>
    <t>CVV-4x1,5 (4x7/0,52)</t>
  </si>
  <si>
    <t>CVV-4x2,5 (4x7/0,67)</t>
  </si>
  <si>
    <t>Cáp điện lực hạ thế - 0,6/1 kV- TCVN 5935 (2 lõi, ruột đồng, cách điện PVC, vỏ PVC)</t>
  </si>
  <si>
    <t>CVV-2x16 – 0,6/1 kV</t>
  </si>
  <si>
    <t>CVV-2x25 – 0,6/1 kV</t>
  </si>
  <si>
    <t>CVV-2x150 – 0,6/1 kV</t>
  </si>
  <si>
    <t>CVV-2x185 – 0,6/1 kV</t>
  </si>
  <si>
    <t xml:space="preserve">
Cáp điện lực hạ thế - 0,6/1 kV- TCVN 5935 (3 lõi, ruột đồng, cách điện PVC, vỏ PVC)
</t>
  </si>
  <si>
    <t>CVV-3x16 – 0,6/1 kV</t>
  </si>
  <si>
    <t>CVV-3x50 – 0,6/1 kV</t>
  </si>
  <si>
    <t>CVV-3x95 – 0,6/1 kV</t>
  </si>
  <si>
    <t>CVV-3x120 – 0,6/1 kV</t>
  </si>
  <si>
    <t>Cáp điện lực hạ thế - 0,6/1 kV- TCVN 5935 (4 lõi, ruột đồng, cách điện PVC, vỏ PVC)</t>
  </si>
  <si>
    <t>CVV-4x16 – 0,6/1 kV</t>
  </si>
  <si>
    <t>CVV-4x25 – 0,6/1 kV</t>
  </si>
  <si>
    <t>CVV-4x50 – 0,6/1 kV</t>
  </si>
  <si>
    <t>CVV-4x120 – 0,6/1 kV</t>
  </si>
  <si>
    <t>CVV-4x185 – 0,6/1 kV</t>
  </si>
  <si>
    <t>Cáp điện lực hạ thế - 0,6/1 kV- TCVN 5935 (3 lõi pha + 1 lõi đất, ruột đồng, cách điện PVC, vỏ PVC)</t>
  </si>
  <si>
    <t>CVV-3x16+1x10 (3x7/1.7+1x7/1.35)</t>
  </si>
  <si>
    <t>CVV-3x25+1x16 -0,6/1 kV</t>
  </si>
  <si>
    <t>CVV-3x50+1x25 -0,6/1 kV</t>
  </si>
  <si>
    <t>CVV-3x95+1x50 -0,6/1 kV</t>
  </si>
  <si>
    <t>CVV-3x120+1x70 -0,6/1 kV</t>
  </si>
  <si>
    <t>Cáp điện lực hạ thế có giáp bảo vệ- 0,6/1 kV- TCVN 5935 (1 lõi ruột đồng, cách điện PVC, giáp băng nhôm bảo vệ, vỏ PVC)</t>
  </si>
  <si>
    <t>CVV/DATA-25-0,6/1 kV</t>
  </si>
  <si>
    <t>CVV/DATA-50-0,6/1 kV</t>
  </si>
  <si>
    <t>CVV/DATA-95-0,6/1 kV</t>
  </si>
  <si>
    <t>CVV/DATA-240-0,6/1 kV</t>
  </si>
  <si>
    <t>Cáp điện lực hạ thế có giáp bảo vệ- 0,6/1 kV- TCVN 5935 (2 lõi ruột đồng, cách điện PVC, giáp băng thép bảo vệ, vỏ PVC)</t>
  </si>
  <si>
    <t>CVV/DSTA-2x4 (2x7/0.85) -0,6/1 kV</t>
  </si>
  <si>
    <t>CVV/DSTA-2x10 (2x7/1.35) -0,6/1 kV</t>
  </si>
  <si>
    <t>CVV/DSTA-2x50 -0,6/1 kV</t>
  </si>
  <si>
    <t>CVV/DSTA-2x150-0,6/1 kV</t>
  </si>
  <si>
    <t>Cáp điện lực hạ thế có giáp bảo vệ- 0,6/1 kV- TCVN 5935 (3 lõi ruột đồng, cách điện PVC, giáp băng thép bảo vệ, vỏ PVC)</t>
  </si>
  <si>
    <t>CVV/DSTA-3x16 -0,6/1 kV</t>
  </si>
  <si>
    <t>CVV/DSTA-3x50 -0,6/1 kV</t>
  </si>
  <si>
    <t>CVV/DSTA-3x185 -0,6/1 kV</t>
  </si>
  <si>
    <t>Cáp điện lực hạ thế có giáp bảo vệ- 0,6/1 kV- TCVN 5935 (3 lõi pha + 1 lõi đất, ruột đồng, cách điện PVC, giáp băng thép bảo vệ, vỏ PVC)</t>
  </si>
  <si>
    <t>CVV/DSTA-3x4+1x2.5(3x7/0.85+1x7/0.67) -0,6/1 kV</t>
  </si>
  <si>
    <t>CVV/DSTA-3x16+1x10 (3x7/1.7 +1x7/1.35) -0,6/1 kV</t>
  </si>
  <si>
    <t>CVV/DSTA -3x50+1x25 -0,6/1 kV</t>
  </si>
  <si>
    <t>CVV/DSTA -3x240+1x120 -0,6/1 kV</t>
  </si>
  <si>
    <t xml:space="preserve">Dây đồng trần xoắn </t>
  </si>
  <si>
    <t>C-10</t>
  </si>
  <si>
    <t>C-50</t>
  </si>
  <si>
    <t>Cáp điện kế - 0,6/1kV -TCVN 5935 (2 lõi, ruột đồng, cách điện PVC, vỏ PVC)</t>
  </si>
  <si>
    <t xml:space="preserve">DK-CVV-2x4 -0,6/1 kV </t>
  </si>
  <si>
    <t xml:space="preserve">DK-CVV-2x10  -0,6/1 kV </t>
  </si>
  <si>
    <t>DK-CVV-2x35 -0,6/1 kV</t>
  </si>
  <si>
    <t>Cáp điều khiển - 0,6/1 kV -TCVN 5935  (2-37 lõi, ruột đồng, cách điện PVC, vỏ PVC)</t>
  </si>
  <si>
    <t>DVV -2x1,5 (2x7/0,52)</t>
  </si>
  <si>
    <t>DVV -10x2,5 (10x7/0,67)</t>
  </si>
  <si>
    <t>DVV -19x4 (19x7/0,85)</t>
  </si>
  <si>
    <t>DVV -37x2,5 (37x7/0,67)</t>
  </si>
  <si>
    <t>Cáp điều khiển có màn chắn chống nhiễu - 0,6/1 kV -TCVN 5935  (2-37 lõi, ruột đồng, cách điện PVC, vỏ PVC)</t>
  </si>
  <si>
    <t>DVV/Sc -3x1,5 (3x7/0,52)</t>
  </si>
  <si>
    <t>DVV/Sc -8x2,5 (8x7/0,67)</t>
  </si>
  <si>
    <t>DVV/Sc -30x2,5 (30x7/0,67)</t>
  </si>
  <si>
    <t>Cáp trung thế treo -12/20(24) kV hoặc 12,7/22 (24) kV -TCVN 5935  ( ruột đồng, có chống thấm, bán dẫn ruột dẫn, cách điện XLPE, vỏ PVC)</t>
  </si>
  <si>
    <t>CX1V/WBC -95-12/20(24)kV</t>
  </si>
  <si>
    <t>CX1V/WBC -240-12/20(24)kV</t>
  </si>
  <si>
    <t>Cáp trung thế có màn chắn kim loại -12/20(24) kV hoặc 12,7/22 (24) kV -TCVN 5935/IEC 60502-2  (03 lõi ruột đồng, bán dẫn, ruột dẫn, cách điện XLPE, bán dẫn cách điện, màn chắn kim loại cho từng lõi, vỏ PVC)</t>
  </si>
  <si>
    <t>CXV/SE-DSTA- 3x50-12/20(24)</t>
  </si>
  <si>
    <t>CXV/SE-DSTA- 3x400-12/20(24)</t>
  </si>
  <si>
    <t>Dây điện lực (AV) 0,6/1kV</t>
  </si>
  <si>
    <t>AV-16</t>
  </si>
  <si>
    <t>AV-35</t>
  </si>
  <si>
    <t>AV-120</t>
  </si>
  <si>
    <t>AV-500</t>
  </si>
  <si>
    <t>Dây nhôm lõi thép (ACSR-TCVN) -DMVT 2015 - TCVN5064-1994</t>
  </si>
  <si>
    <t xml:space="preserve">ACSR-50/8 (6/3,2 +1/3,2) </t>
  </si>
  <si>
    <t xml:space="preserve">ACSR-95/16 (6/4,5 +1/4,5) </t>
  </si>
  <si>
    <t xml:space="preserve">ACSR-240/32 (24/3,6 +7/2,4) </t>
  </si>
  <si>
    <t>Cáp vặn xoắn hạ thế - 0,6/1 kV - TCVN 6447/AS 3560 (02 lõi, ruột nhôm, cách điện XLPE)</t>
  </si>
  <si>
    <t>LV-ABC -2x50</t>
  </si>
  <si>
    <t>Cầu dao</t>
  </si>
  <si>
    <t>Cầu dao 2 pha: CD 20A-2P</t>
  </si>
  <si>
    <t>Cầu dao 2 pha đảo: CDD 20A-2P</t>
  </si>
  <si>
    <t>Cầu dao 3 pha: CD 30A-3P</t>
  </si>
  <si>
    <t>Cầu dao 3 pha đảo: CDD 20A-3P</t>
  </si>
  <si>
    <t>Ống luồn dây điện</t>
  </si>
  <si>
    <t>Ống luồn tròn F16 dài 2,9m</t>
  </si>
  <si>
    <t>Ống luồn cứng F16-1250N-CA16H</t>
  </si>
  <si>
    <t>Ống luồn đàn hồi CAF-16</t>
  </si>
  <si>
    <t>Ống luồn đàn hồi CAF-20</t>
  </si>
  <si>
    <t>Cáp điện lực hạ thế chống chế chống cháy 0,6kV-TCVN5935/IEC 60331-21, IEC60332-3 CAT C, BS 6387 CAT C (01 lõi, ruột đồng, cách điện FR-PVC)</t>
  </si>
  <si>
    <t xml:space="preserve">CV/FR - 1x25 </t>
  </si>
  <si>
    <t xml:space="preserve">CV/FR - 1x240 </t>
  </si>
  <si>
    <t>Cáp năng lượng mặt trời Solar cable H1Z2Z2-K (1,5DC theo tiêu chuẩn EN 50618)</t>
  </si>
  <si>
    <t>H1Z2Z2-K-4-1,5kV DC</t>
  </si>
  <si>
    <t>H1Z2Z2-K-6-1,5kV DC</t>
  </si>
  <si>
    <t>H1Z2Z2-K-300-1,5kV DC</t>
  </si>
  <si>
    <t>Dây điện đơn mềm VCm - 300/500V - TCVN 6610-3 (ruột đồng, cách điện PVC)</t>
  </si>
  <si>
    <t>VCm-0.5 (1x16/0.2) - 300/500V</t>
  </si>
  <si>
    <t>VCm-0.75 (1x24/0.2) - 300/500V</t>
  </si>
  <si>
    <t>VCm-1 (1x32/0.2) - 300/500V</t>
  </si>
  <si>
    <t>Dây điện đơn mềm VCm - 450/750V - TCVN 6610-3 (ruột đồng, cách điện PVC)</t>
  </si>
  <si>
    <t>VCm-1.5 (1x30/0.25) - 450/750V</t>
  </si>
  <si>
    <t>VCm-2.5 (1x50/0.25) - 450/750V</t>
  </si>
  <si>
    <t>VCm-4 (1x56/0.3) - 450/750V</t>
  </si>
  <si>
    <t>VCm-6 (1x84/0.3) - 450/750V</t>
  </si>
  <si>
    <t>Dây điện dẹp mềm VCmo - 300/500V - TCVN 6610-5 (ruột đồng, cách điện PVC, vỏ bọc PVC)</t>
  </si>
  <si>
    <t>VCmo-2x0.75-(2x24/0.2) - 300/500V</t>
  </si>
  <si>
    <t>VCmo-2x1.0-(2x32/0.2) - 300/500V</t>
  </si>
  <si>
    <t>VCmo-2x1.5-(2x30/0.25) - 300/500V</t>
  </si>
  <si>
    <t>VCmo-2x2.5-(2x50/0.25) - 300/500V</t>
  </si>
  <si>
    <t>VCmo-2x4-(2x56/0.3) - 300/500V</t>
  </si>
  <si>
    <t>VCmo-2x6-(2x84/0.3) - 300/500V</t>
  </si>
  <si>
    <t>Dây điện lực hạ thế CV - 0.6/1kV - AS/NZS 5000.1 (ruột đồng, cách điện PVC)</t>
  </si>
  <si>
    <t>CV-1 (7/0.425) - 0,6/1kV</t>
  </si>
  <si>
    <t>CV-1.5 (7/0.52) - 0,6/1kV</t>
  </si>
  <si>
    <t>CV-2.5 (7/0.67) - 0,6/1kV</t>
  </si>
  <si>
    <t>CV-4 (7/0.85) - 0,6/1kV</t>
  </si>
  <si>
    <t>CV-6 (7/1.04) - 0,6/1kV</t>
  </si>
  <si>
    <t>CV-10 (7/1.35) - 0,6/1kV</t>
  </si>
  <si>
    <t>CV-16 - 0,6/1kV</t>
  </si>
  <si>
    <t>CV-25 - 0,6/1kV</t>
  </si>
  <si>
    <t>CV-35 - 0,6/1kV</t>
  </si>
  <si>
    <t>CV-50 - 0,6/1kV</t>
  </si>
  <si>
    <t>CV-70 - 0,6/1kV</t>
  </si>
  <si>
    <t>CV-95 - 0,6/1kV</t>
  </si>
  <si>
    <t>CV-120 - 0,6/1kV</t>
  </si>
  <si>
    <t>CV-150 - 0,6/1kV</t>
  </si>
  <si>
    <t>CV-185 - 0,6/1kV</t>
  </si>
  <si>
    <t>CV-240 - 0,6/1kV</t>
  </si>
  <si>
    <t>CV-300 - 0,6/1kV</t>
  </si>
  <si>
    <t>CV-400 - 0,6/1kV</t>
  </si>
  <si>
    <t>SẢN PHẨM CHIẾU SÁNG CÔNG TY TNHH TM&amp;DV NGUYỄN ĐÌNH. (Địa chỉ: 204E/2, Khu phố 1B, phường An Phú, thị xã Thuận An, tỉnh Bình Dương) áp dụng từ ngày 01/01/2020 theo bảng báo giá ngày 12/02/2020</t>
  </si>
  <si>
    <t xml:space="preserve"> Arrlux dòng Luma, 1 LED mô-đun SIA30 30W</t>
  </si>
  <si>
    <t>Đèn đường LED Arrlux dòng Luma, 1 LED mô-đun SIB40 40W</t>
  </si>
  <si>
    <t>Đèn đường LED Arrlux dòng Luma, 1 LED mô-đun SIC60 60W</t>
  </si>
  <si>
    <t>Đèn đường LED Arrlux dòng Luma, 2 LED mô-đun, SIB80 80W</t>
  </si>
  <si>
    <t>Đèn đường LED Arrlux dòng Luma, 2 LED mô-đun, SIB100 100W</t>
  </si>
  <si>
    <t>Đèn đường LED Arrlux dòng Alpha SLA60 60W</t>
  </si>
  <si>
    <t>Đèn đường LED Arrlux dòng Alpha SLB80, 80W</t>
  </si>
  <si>
    <t>Đèn đường LED Arrlux dòng Alpha SLA90 90W</t>
  </si>
  <si>
    <t>Đèn đường LED Arrlux dòng Alpha SLA120 120W</t>
  </si>
  <si>
    <t>Đèn đường LED Arrlux dòng Alpha SLA150 150W</t>
  </si>
  <si>
    <t>Đèn đường LED Arrlux dòng Alpha SLB160 160W</t>
  </si>
  <si>
    <t>Đèn đường LED Arrlux dòng Alpha SLA180 180W</t>
  </si>
  <si>
    <t>Đèn đường LED Arrlux dòng Alpha SLB200 200W</t>
  </si>
  <si>
    <t>Đèn đường LED Arrlux dòng Alpha SLB240 240W</t>
  </si>
  <si>
    <t>Đèn đường LED Arrlux dòng Alpha SLB320 320W</t>
  </si>
  <si>
    <t>Đèn LED pha FLA60-C,60W</t>
  </si>
  <si>
    <t>Đèn LED pha FLB80-C,80W</t>
  </si>
  <si>
    <t>Đèn LED pha FLA150-C,150W</t>
  </si>
  <si>
    <t>Đèn LED pha FLB240-C,240W</t>
  </si>
  <si>
    <t>Đèn LED pha FLB280-C,280W</t>
  </si>
  <si>
    <t>Đèn LED pha FLA300-C,300W</t>
  </si>
  <si>
    <t>Đèn LED khu vực FLD450,450W</t>
  </si>
  <si>
    <t>* CÔNG TY ĐIỆN LỰC AN GIANG. Địa chỉ: 13 Lê Văn Nhung, P.Mỹ Bình, TP.LX, An Giang, áp dụng từ ngày 31/07/2019. Thông Báo số 1902/TB-PCAG ngày 26/7/2019</t>
  </si>
  <si>
    <t>* CÔNG TY ĐIỆN LỰC AN GIANG. Địa chỉ: 13 Lê Văn Nhung, P.Mỹ Bình, TP.LX, An Giang, áp dụng từ ngày 28/10/2019; Thông Báo số 2804/TB-PCAG ngày 25/10/2019</t>
  </si>
  <si>
    <t>Máy cắt hạ thế (MCB) 1 cực 40A</t>
  </si>
  <si>
    <t>Máy cắt hạ thế (MCB) 3 cực 40A</t>
  </si>
  <si>
    <t>Máy cắt hạ thế (MCB) 3 cực 80A</t>
  </si>
  <si>
    <t>Máy cắt hạ thế kiểu vỏ đúc (MCCB) 3 cực 630A</t>
  </si>
  <si>
    <t>Dây chì (FUSE LINK) 100A</t>
  </si>
  <si>
    <t>Kẹp ngừng cáp LV-ABC tự treo 4x50mm2</t>
  </si>
  <si>
    <t>Kẹp ngừng cáp LV-ABC tự treo 4x70mm2</t>
  </si>
  <si>
    <t>Đà tháp đôi U120x52x4,8 - 3000mm</t>
  </si>
  <si>
    <t>Đà sắt U120x52x4,8 - 2500mm</t>
  </si>
  <si>
    <t>Đà Composite L6x75x2800mm (bắt LA, FCO)</t>
  </si>
  <si>
    <t>Cổ dê sắt 30x3 trụ nhôm lắp khung sứ</t>
  </si>
  <si>
    <t>Đà tháp trụ đơn U120x52x4,8 - 3000mm</t>
  </si>
  <si>
    <t>Kẹp song song AC16-70/16-70</t>
  </si>
  <si>
    <t>* CÔNG TY ĐIỆN LỰC AN GIANG. Địa chỉ: 13 Lê Văn Nhung, P.Mỹ Bình, TP.LX, An Giang, áp dụng từ ngày 06/11/2019; Thông Báo số 2906/TB-PCAG ngày 06/11/2019</t>
  </si>
  <si>
    <t xml:space="preserve">Đà composite 75x75x6 - 2800MM </t>
  </si>
  <si>
    <t>* CÔNG TY ĐIỆN LỰC AN GIANG. Địa chỉ: 13 Lê Văn Nhung, P.Mỹ Bình, TP.LX, An Giang, áp dụng từ ngày 20/11/2019; Thông Báo số 3063/TB-PCAG ngày 19/11/2019</t>
  </si>
  <si>
    <t>Kẹp 2 rãnh song song cho dây Cu-Al 10-95/25-150</t>
  </si>
  <si>
    <t>Kẹp 2 rãnh song song cho dây Cu-Al 16-50/16-70</t>
  </si>
  <si>
    <t>* CÔNG TY ĐIỆN LỰC AN GIANG. Địa chỉ: 13 Lê Văn Nhung, P.Mỹ Bình, TP.LX, An Giang, áp dụng từ ngày 26/11/2019; Thông Báo số 3105/TB-PCAG ngày 26/11/2019</t>
  </si>
  <si>
    <t>* CÔNG TY ĐIỆN LỰC AN GIANG. Địa chỉ: 13 Lê Văn Nhung, P.Mỹ Bình, TP.LX, An Giang, áp dụng từ ngày 10/03/2020; Thông Báo số 516/TB-PCAG ngày 10/3/2020</t>
  </si>
  <si>
    <t>Kép đỡ cáp  LV-ABC tự treo 4x50-70-95mm2</t>
  </si>
  <si>
    <t>Tủ ĐK 3P2N 900x660x600</t>
  </si>
  <si>
    <t>Cầu chì rơi tự do (FCO) 15/27KV 200A porcelain</t>
  </si>
  <si>
    <t>Dây chì (FUSE LINK) 12A</t>
  </si>
  <si>
    <t>Dây chì (FUSE LINK) 80A</t>
  </si>
  <si>
    <t>Giáp buộc cổ sứ đứng đôi có bán dẫn - cỡ dây 240 (Loại 4)</t>
  </si>
  <si>
    <t>Nắp chụp sứ cao cấp  biến áp</t>
  </si>
  <si>
    <t>Kẹp chằng 3 boulon</t>
  </si>
  <si>
    <t>Đầu cáp ngầm 24kV ruột đồng 3 pha, bọc giáp 50mm2 (OD)</t>
  </si>
  <si>
    <t>Đầu cáp ngầm 24kV ruột đồng 3 pha, bọc giáp 50mm2 (ID)</t>
  </si>
  <si>
    <t>Giáp níu dây bọc ACX 240/32</t>
  </si>
  <si>
    <t>Giáp níu dây cáp bọc 24KV 95mm2+yếm</t>
  </si>
  <si>
    <t>Giáp buộc đầu sứ đơn không từ tính dây SAC240mm2</t>
  </si>
  <si>
    <t>Giáp buộc đầu sứ đứng đơn có bán dẫn - cỡ dây 50-70 (loại 1)</t>
  </si>
  <si>
    <t>Giáp buộc đầu sứ đứng đôi có bán dẫn - cỡ dây 50-70 (Loại 2)</t>
  </si>
  <si>
    <t>Giáp buộc đầu sứ đứng đơn có bán dẫn - cỡ dây 185 (loại 1)</t>
  </si>
  <si>
    <t>Giáp buộc cổ sứ đơn Dây ACX 50 - có bán dẫn (Cổ C - loại 3)</t>
  </si>
  <si>
    <t>Giáp buộc đầu sứ đứng đôi có bán dẫn - cỡ dây 95 (Loại 2)</t>
  </si>
  <si>
    <t>Giáp buộc đầu sứ đứng đơn có bán dẫn - cỡ dây 95 (Loại 1)</t>
  </si>
  <si>
    <t>Giáp buộc đầu sứ đứng đôi có bán dẫn - cỡ dây 185 (Loại 2)</t>
  </si>
  <si>
    <t>Giáp buộc cổ sứ đơn Dây ACX 185 - có bán dẫn (cổ C - loại 3)</t>
  </si>
  <si>
    <t>Giáp buộc đầu sứ đứng đôi có bán dẫn - cỡ dây 240 (Loại 2)</t>
  </si>
  <si>
    <t>Giáp buộc cổ sứ đơn Dây ACX 240 - có bán dẫn (Cổ C - loại 3)</t>
  </si>
  <si>
    <t>Giáp buộc cổ sứ đứng đôi có bán dẫn - cỡ dây 50-70 (Loại 4)</t>
  </si>
  <si>
    <t>Giáp buộc cổ sứ đứng đôi có bán dẫn - cỡ dây 95 (Loại 4)</t>
  </si>
  <si>
    <t>Giáp buộc cổ sứ đứng đôi có bán dẫn - cỡ dây 185 (Loại 4)</t>
  </si>
  <si>
    <t>Kẹp ngừng cáp LV-ABC tự treo 4x120mm2</t>
  </si>
  <si>
    <t>Kẹp treo cáp ABC cỡ 4x120mm2</t>
  </si>
  <si>
    <t>Kẹp nối bọc cách điện IPC 95-70 mm2</t>
  </si>
  <si>
    <t>Kẹp nối bọc cách điện IPC 95-95</t>
  </si>
  <si>
    <t>Đầu cosse ép đồng nhôm 240mm2 (2 bulon)</t>
  </si>
  <si>
    <t>Đầu cosse ép đồng nhôm 300 (loại bản cực 2 lỗ)</t>
  </si>
  <si>
    <t>Đầu cosse ép đồng 185mm2</t>
  </si>
  <si>
    <t>Đầu cosse ép đồng 185mm2 (2 boulon)</t>
  </si>
  <si>
    <t>Đầu cosse ép đồng 200mm2 (2 boulon)</t>
  </si>
  <si>
    <t>Đầu cosse ép đồng 240mm2 (2 boulon)</t>
  </si>
  <si>
    <t>Đầu cáp ngầm 24kV ruột đồng 3 pha, bọc giáp 150mm2 (OD)</t>
  </si>
  <si>
    <t>Kẹp 02 rãnh đồng nhôm 35-240/35-300 (3bolt)</t>
  </si>
  <si>
    <t>Kẹp 02 rãnh đồng nhôm 10-95/25-150 (1bolt)</t>
  </si>
  <si>
    <t>Compound 50g</t>
  </si>
  <si>
    <t>Ống nối đồng bọc cách điện 16-25mm2</t>
  </si>
  <si>
    <t>Ống nối căng dây đồng C 70mm2</t>
  </si>
  <si>
    <t>Kẹp quai 25-240</t>
  </si>
  <si>
    <t>Kẹp quai 1/0</t>
  </si>
  <si>
    <t>Kẹp quai 25-120mm2</t>
  </si>
  <si>
    <t>Đầu cáp ngầm 24kV ruột đồng 3 pha, bọc giáp 120 mm2 (OD)</t>
  </si>
  <si>
    <t>Cáp AMP CAT 5E</t>
  </si>
  <si>
    <t>Đầu nối RJ45</t>
  </si>
  <si>
    <t>Khóa Local/Remote</t>
  </si>
  <si>
    <t xml:space="preserve">Hàng kẹp có dao cách ky </t>
  </si>
  <si>
    <t>Dao cách ly (DS) 1 pha 24kV 600 A Cách điện Porcelain</t>
  </si>
  <si>
    <t>Cáp nhôm bọc hạ thế AV 70mm2</t>
  </si>
  <si>
    <t>Cáp điện kế - Muller (CVV) 2x16mm2</t>
  </si>
  <si>
    <t>Cáp điện kế - Muller (CVV) 2x25mm2</t>
  </si>
  <si>
    <t>Cáp điện kế - Muller (CVV) 3x10+ 1x6mm2</t>
  </si>
  <si>
    <t>Cáp điện kế - Muller (CVV) 3x25+ 1x6mm2</t>
  </si>
  <si>
    <t>Cáp điện kế - Muller (CVV) 3x35+ 1x6mm2</t>
  </si>
  <si>
    <t>Cáp điều khiển ruột đồng, màng chắn đồng (CVV-SC) 4x4mm2</t>
  </si>
  <si>
    <t>Giá đỡ tụ bù</t>
  </si>
  <si>
    <t>Bu lông VR 2Đ 22x800</t>
  </si>
  <si>
    <t>Sứ đứng 36KV</t>
  </si>
  <si>
    <t>Cáp nhôm trần lõi thép AC 240/32mm2</t>
  </si>
  <si>
    <t>Cáp nhôm bọc lõi thép 24kV ACXH 240mm2</t>
  </si>
  <si>
    <t>Kẹp 2 rãnh song song cho dây Cu-Al 70-95/185-240</t>
  </si>
  <si>
    <t>Sứ treo thủy tinh 120KN</t>
  </si>
  <si>
    <t>Ống nối đồng bọc cách điện 7-11mm2</t>
  </si>
  <si>
    <t>Cáp điện kế - Muller (CVV) 2x6mm2</t>
  </si>
  <si>
    <t>* CÔNG TY ĐIỆN LỰC AN GIANG. Địa chỉ: 13 Lê Văn Nhung, P.Mỹ Bình, TP.LX, An Giang, áp dụng từ ngày 11/05/2020; Thông Báo số 1164/TB-PCAG ngày 07/5/2020</t>
  </si>
  <si>
    <t>Kẹp 2 rãnh song song cho dây Cu-Cu 10-95/10-95</t>
  </si>
  <si>
    <t>* CÔNG TY ĐIỆN LỰC AN GIANG. Địa chỉ: 13 Lê Văn Nhung, P.Mỹ Bình, TP.LX, An Giang, áp dụng từ ngày 18/06/2020; Thông Báo số 1531/TB-PCAG ngày 18/6/2020</t>
  </si>
  <si>
    <t>Móc treo chữ U 120kN</t>
  </si>
  <si>
    <t>Xà tháp trụ U140x58x4.9 - 3M (2 đà + 6 chống)</t>
  </si>
  <si>
    <t>Bu lông VRS 16 x 850</t>
  </si>
  <si>
    <t>* CÔNG TY ĐIỆN LỰC AN GIANG. Địa chỉ: 13 Lê Văn Nhung, P.Mỹ Bình, TP.LX, An Giang, áp dụng từ ngày 19/08/2020; Thông Báo số 2282/TB-PCAG ngày 17/8/2020</t>
  </si>
  <si>
    <t>Đà sắt mạ kẽm U160 x 1460MM (TBA ngồi)</t>
  </si>
  <si>
    <t>Đà sắt mạ kẽm U160 x 1700MM (TBA ngồi)</t>
  </si>
  <si>
    <t>Đà sắt mạ kẽm U160 x 64 x 5 -2,1 m (đà trạm ngồi)</t>
  </si>
  <si>
    <t>Đà sắt mạ kẽm U160 x 700MM (TBA ngồi)</t>
  </si>
  <si>
    <t>Đà sắt mạ kẽm U100 x 46 x 4.5 - 500mm (TBA ngồi)</t>
  </si>
  <si>
    <t xml:space="preserve">Đà sắt mạ kẽm U100 x 46 x 4.5 - 800mm </t>
  </si>
  <si>
    <t>Đà sắt mạ kẽm U100 x 46 x 4.5 -1100MM (TBA ngồi)</t>
  </si>
  <si>
    <t>Dây chì niêm điện kế (loại Inox)</t>
  </si>
  <si>
    <t>Điện kế điện tử 1 pha nhiều biểu giá TT 10 (100)A CCX1-2 chiều</t>
  </si>
  <si>
    <t>Điện kế điện tử 1 pha nhiều biểu giá GT 5 (10)A CCX1-2 chiều</t>
  </si>
  <si>
    <t>* CÔNG TY ĐIỆN LỰC AN GIANG. Địa chỉ: 13 Lê Văn Nhung, P.Mỹ Bình, TP.LX, An Giang, áp dụng từ ngày 03/09/2020; Thông Báo số 2500/TB-PCAG ngày 03/9/2020</t>
  </si>
  <si>
    <t>Xà tháp trụ U140x52x4.8 - 3M</t>
  </si>
  <si>
    <t>Khóa néo ngừng dây ACSR 50 - 70 mm2 (3U)</t>
  </si>
  <si>
    <t>Collier 30x3 ĐK 300</t>
  </si>
  <si>
    <t>Ty neo 20x2400</t>
  </si>
  <si>
    <t>Bu lông 16x50</t>
  </si>
  <si>
    <t>* CÔNG TY ĐIỆN LỰC AN GIANG. Địa chỉ: 13 Lê Văn Nhung, P.Mỹ Bình, TP.LX, An Giang, áp dụng từ ngày 15/09/2020; Thông Báo số 2684/TB-PCAG ngày 11/9/2020</t>
  </si>
  <si>
    <t>Điện kế 1P2W 10-40A 220V CCX2 (ĐKĐ)</t>
  </si>
  <si>
    <t>Ty sứ đứng D20-380MM</t>
  </si>
  <si>
    <t>* CÔNG TY ĐIỆN LỰC AN GIANG. Địa chỉ: 13 Lê Văn Nhung, P.Mỹ Bình, TP.LX, An Giang, áp dụng từ ngày 23/12/2020; Thông Báo số 4174/TB-PCAG ngày 22/12/2020</t>
  </si>
  <si>
    <t>Dây đai Inox 20x0.4</t>
  </si>
  <si>
    <t>Chì niêm điện kế có phản quang</t>
  </si>
  <si>
    <t>Kẹp bu lông chẻ Cu-Al (Split-bolt) 70-95/10-95</t>
  </si>
  <si>
    <t>Co sứ lắp điện kế số 5</t>
  </si>
  <si>
    <t>Kẹp 2 rãnh song song cho dây nhôm AC 185--240mm2</t>
  </si>
  <si>
    <t>Vòng treo đầu tròn 120kN</t>
  </si>
  <si>
    <t>* CÔNG TY ĐIỆN LỰC AN GIANG. Địa chỉ: 13 Lê Văn Nhung, P.Mỹ Bình, TP.LX, An Giang, áp dụng từ ngày 20/01/2021; Thông Báo số 175/TB-PCAG ngày 19/01/2021</t>
  </si>
  <si>
    <t>Cáp điện kế - Muller (CVV) 2x10mm2</t>
  </si>
  <si>
    <t>* CÔNG TY ĐIỆN LỰC AN GIANG. Địa chỉ: 13 Lê Văn Nhung, P.Mỹ Bình, TP.LX, An Giang, áp dụng từ ngày 25/03/2021; Thông Báo số 831/TB-PCAG ngày 24/03/2021</t>
  </si>
  <si>
    <t>Ty sứ đứng 35kV (đầu bọc chì)</t>
  </si>
  <si>
    <t>* CÔNG TY ĐIỆN LỰC AN GIANG. Địa chỉ: 13 Lê Văn Nhung, P.Mỹ Bình, TP.LX, An Giang, áp dụng từ ngày 12/04/2021; Thông Báo số 1074/TB-PCAG ngày 09/4/2021</t>
  </si>
  <si>
    <t>Cần FCO 100A</t>
  </si>
  <si>
    <t>Đà Composite L75x75x6 - 3000mm</t>
  </si>
  <si>
    <t>LBFCO 15/27KV 200A POLYMER</t>
  </si>
  <si>
    <t>Kẹp bu lông chẻ Cu-Al (Split-bolt) 10-50/35-50</t>
  </si>
  <si>
    <t>Dây chì (FUSE LINK) 3A</t>
  </si>
  <si>
    <t>Dây chì (FUSE LINK) 6A</t>
  </si>
  <si>
    <t>* CÔNG TY ĐIỆN LỰC AN GIANG. Địa chỉ: 13 Lê Văn Nhung, P.Mỹ Bình, TP.LX, An Giang, áp dụng từ ngày 05/05/2021; Thông Báo số 1420/TB-PCAG ngày 04/05/2021</t>
  </si>
  <si>
    <t>Băng keo cách điện trung thế (ngoài trời)</t>
  </si>
  <si>
    <t>Tủ điện 1 pha 3 dây 400x600x1000mm</t>
  </si>
  <si>
    <t>Chụp cách điện polymer cho LA</t>
  </si>
  <si>
    <t>collier sắt 30x3 trụ BTLT lắp ống 114</t>
  </si>
  <si>
    <t>collier lắp tủ điện kế</t>
  </si>
  <si>
    <t>Cổ dê sắt 30x3 trụ BTLT lắp ống 90</t>
  </si>
  <si>
    <t>CỌC NEO DK 22*2M4</t>
  </si>
  <si>
    <t>Cáp duplex DuCV 2x6mm2</t>
  </si>
  <si>
    <t>Cáp duplex DuCV 2x16mm2</t>
  </si>
  <si>
    <t>Cáp duplex DuCV 2x25mm2</t>
  </si>
  <si>
    <t>Ván gỗ 200x20x550mm</t>
  </si>
  <si>
    <t>CÔNG TY TNHH CHIẾU SÁNG VÀ MÔI TRƯỜNG VIỆT NAM. (Địa chỉ: 233/8 Đặng Thùy Trâm, P.13, Q.Bình Tân, TP.HCM). Áp dụng từ ngày 01/07/2021</t>
  </si>
  <si>
    <t>Đèn LE-TITAN ECO 60W, 72 leds, 7200lm, IP66, IK09, Tiết giảm công suất 5 cấp, chống xung điện 10kA, điều chỉnh được góc nghiêng (568x240x100)mm</t>
  </si>
  <si>
    <t>Đèn LE-TITAN ECO 80W, 108 leds, 9600lm, IP66, IK09, Tiết giảm công suất 5 cấp, chống xung điện 10kA, điều chỉnh được góc nghiêng (568x240x100)mm</t>
  </si>
  <si>
    <t>Đèn LE-TITAN MIDI 100W, 144 leds, 12600lm, IP66, IK09, Tiết giảm công suất 5 cấp, chống xung điện 10kA, điều chỉnh được góc nghiêng  (702x314x130)mm</t>
  </si>
  <si>
    <t>Đèn LE-TITAN MIDI 120W, 168 leds, 14400lm, IP66, IK09, Tiết giảm công suất 5 cấp, chống xung điện 10kA, điều chỉnh được góc nghiêng (702x314x130)mm</t>
  </si>
  <si>
    <t>Đèn LE-TITAN PRO 150W, 216 leds,18000lm, IP66, IK09, Tiết giảm công suất 5 cấp, chống xung điện 10kA, điều chỉnh được góc nghiêng (842x340x140)mm</t>
  </si>
  <si>
    <t>Đèn LE-TITAN PRO 180W, 240 leds, 22500lm, IP66, IK09, Tiết giảm công suất 5 cấp, chống xung điện 10kA, điều chỉnh được góc nghiêng (842x340x140)mm</t>
  </si>
  <si>
    <t>Đèn LE-TITAN PRO 200W, 288 leds, 25000lm, IP66, IK09, Tiết giảm công suất 5 cấp, chống xung điện 10kA, điều chỉnh được góc nghiêng (842x340x140)mm</t>
  </si>
  <si>
    <t>Đèn LE-TITAN PRO 220W, 288 leds, 25000lm, IP66, IK09, Tiết giảm công suất 5 cấp, chống xung điện 10kA, điều chỉnh được góc nghiêng (842x340x140)mm</t>
  </si>
  <si>
    <t>Đèn LE-TITAN ECO 60W, 84 leds, 10080lm, IP66, IK09, Tiết giảm công suất 5 cấp, chống xung điện 10kA, điều chỉnh được góc nghiêng. Có cổng 1-10V/dali, kết nối điều khiển thông minh bằng máy tính hoặc smart phone) (568x240x100)mm</t>
  </si>
  <si>
    <t>Đèn LE-TITAN ECO 80W, 108 leds, 10080lm, IP66, IK09, Tiết giảm công suất 5 cấp, chống xung điện 10kA, điều chỉnh được góc nghiêng. Có cổng 1-10V/dali, kết nối điều khiển thông minh bằng máy tính hoặc smart phone) (568x240x100)mm</t>
  </si>
  <si>
    <t>Đèn LE-TITAN MIDI 100W, 144 leds, 13500lm, IP66, IK09, Tiết giảm công suất 5 cấp, chống xung điện 10kA, điều chỉnh được góc nghiêng. Có cổng 1-10V/dali, kết nối điều khiển thông minh bằng máy tính hoặc smart phone) (702x314x130)mm</t>
  </si>
  <si>
    <t>Đèn LE-TITAN MIDI 120W, 168 leds, 20400lm, IP66, IK09, Tiết giảm công suất 5 cấp, chống xung điện 10kA, điều chỉnh được góc nghiêng. Có cổng 1-10V/dali, kết nối điều khiển thông minh bằng máy tính hoặc smart phone) (702x314x130)mm</t>
  </si>
  <si>
    <t>Đèn LE-TITAN PRO 150W, 216 leds,18000lm, IP66, IK09, Tiết giảm công suất 5 cấp, chống xung điện 10kA, điều chỉnh được góc nghiêng. Có cổng 1-10V/dali, kết nối điều khiển thông minh bằng máy tính hoặc smart phone) (842x340x140)mm</t>
  </si>
  <si>
    <t>Đèn LE-TITAN PRO 205W, 288 leds, 25000lm, IP66, IK09, Tiết giảm công suất 5 cấp, chống xung điện 10kA, điều chỉnh được góc nghiêng. Có cổng 1-10V/dali, kết nối điều khiển thông minh bằng máy tính hoặc smart phone) (842x340x140)mm</t>
  </si>
  <si>
    <t>Đèn LE-INDI ECO 60W, 60 leds, 7200lm, IP66, IK08, Tiết giảm công suất 5 cấp, chống xung điện 10kA (500x177x86)mm</t>
  </si>
  <si>
    <t>Đèn LE-INDI ECO 80W, 80 leds, 10000lm, IP66, IK08, Tiết giảm công suất 5 cấp, chống xung điện 10kA (605x240x89)mm</t>
  </si>
  <si>
    <t>Đèn LE-INDI MIDI 100W, 100 leds, 12000lm, IP66, IK08, Tiết giảm công suất 5 cấp, chống xung điện 10kA (605x240x89)mm</t>
  </si>
  <si>
    <t>Đèn LE-INDI MIDI 120W, 120 leds, 15000lm, IP66, IK08, Tiết giảm công suất 5 cấp, chống xung điện 10kA (715x270x94)mm</t>
  </si>
  <si>
    <t>Đèn LE-INDI PRO 150W, 160 leds,18700lm, IP66, IK08, Tiết giảm công suất 5 cấp, chống xung điện 10kA (715x270x94)mm</t>
  </si>
  <si>
    <t>Đèn LE-INDI PRO 180W, 200 leds, 22500lm, IP66, IK08, Tiết giảm công suất 5 cấp, chống xung điện 10kA (800x318x91)mm</t>
  </si>
  <si>
    <t>Đèn LE-INDI PRO 200W, 200 leds, 25000lm, IP66, IK08, Tiết giảm công suất 5 cấp, chống xung điện 10kA (800x318x91)mm</t>
  </si>
  <si>
    <t>Đèn LE-INDI PRO 220W, 240 leds, 27500lm, IP66, IK08, Tiết giảm công suất 5 cấp, chống xung điện 10kA (800x318x91)mm</t>
  </si>
  <si>
    <t>Đèn LE-SOLAR TITAN MINI 20W, 24 leds, 2880lm, IP65, IK10, Pin Lithium bảng điều khiển đơn tinh thể 12V/23Ah, 276Wh tấm năng lượng mặt trời 18V/45W, sạc 8 giờ đầy pin, thắp sáng từ 3 - 5 ngày mưa, 12 giờ mỗi đêm hoặc có thể đặt thời gian chiếu sáng của bạn thông qua mobile APP (925x360x270)mm</t>
  </si>
  <si>
    <t>Đèn LE-SOLAR TITAN MINI 30W, 42 leds, 5000lm, IP65, IK10, Pin Lithium bảng điều khiển đơn tinh thể 12V/23Ah, 276Wh tấm năng lượng mặt trời 18V/45W, sạc 8 giờ đầy pin, thắp sáng từ 3 - 5 ngày mưa, 12 giờ mỗi đêm hoặc có thể đặt thời gian chiếu sáng của bạn thông qua mobile APP (925x360x270)mm</t>
  </si>
  <si>
    <t>Đèn LE-SOLAR TITAN MIDI 60W, 60 leds, 7200lm, IP65, IK10, Pin Lithium bảng điều khiển đơn tinh thể 12V/31Ah, 372Wh tấm năng lượng mặt trời 18V/65W, sạc 8 giờ đầy pin, thắp sáng từ 3 - 5 ngày mưa, 12 giờ mỗi đêm hoặc có thể đặt thời gian chiếu sáng của bạn thông qua mobile APP (1430x360x270)mm</t>
  </si>
  <si>
    <t>Đèn LE-SOLAR TITAN MIDI 80W, 84 leds, 10000lm, IP65, IK10, Pin Lithium bảng điều khiển đơn tinh thể 12V/47Ah, 564Wh tấm năng lượng mặt trời 18V/95W, sạc 8 giờ đầy pin, thắp sáng từ 3 - 5 ngày mưa, 12 giờ mỗi đêm hoặc có thể đặt thời gian chiếu sáng của bạn thông qua mobile APP (1755x360x270)mm</t>
  </si>
  <si>
    <t>Đèn LE-SOLAR TITAN PRO 100W, 126 leds, 15000lm, IP65, IK10, Pin Lithium bảng điều khiển đơn tinh thể 12V/63Ah, 756Wh tấm năng lượng mặt trời 18V/105W, sạc 8 giờ đầy pin, thắp sáng từ 3 - 5 ngày mưa, 12 giờ mỗi đêm hoặc có thể đặt thời gian chiếu sáng của bạn thông qua mobile APP (1755x360x270)mm</t>
  </si>
  <si>
    <t>Đèn LE-SOLAR TITAN PRO 120W, 126 leds, 18000lm, IP65, IK10, Pin Lithium bảng điều khiển đơn tinh thể 12V/73Ah, 876Wh tấm năng lượng mặt trời 18V/115W, sạc 8 giờ đầy pin, thắp sáng từ 3 - 5 ngày mưa, 12 giờ mỗi đêm hoặc có thể đặt thời gian chiếu sáng của bạn thông qua mobile APP (1965x360x270)mm</t>
  </si>
  <si>
    <t>Đèn LE-SOLAR OSIMI MIDI 30W, 5100lm, IP66, IK08, Pin LifePO4 12,8V/18Ah, tấm năng lượng mặt trời 18V/40W, cảm biến PIR, sạc 8 giờ đầy pin, thắp sáng từ 3 ngày mưa, 12 giờ mỗi đêm điều chỉnh độ sáng thông qua điều khiển (735x373x107)mm</t>
  </si>
  <si>
    <t>Đèn LE-SOLAR OSIMI MIDI 60W, 10000lm, IP66, IK08, Pin LifePO4 12,8V/30Ah, tấm năng lượng mặt trời 18V/100W, cảm biến PIR, sạc 8 giờ đầy pin, thắp sáng từ 3 ngày mưa, 12 giờ mỗi đêm điều chỉnh độ sáng thông qua điều khiển (1352x373x107)mm</t>
  </si>
  <si>
    <t>Đèn LE-SOLAR OSIMI MIDI 80W, 10000lm, IP66, IK08, Pin LifePO4 12,8V/42Ah, tấm năng lượng mặt trời 18V/100W, cảm biến PIR, sạc 8 giờ đầy pin, thắp sáng từ 3 ngày mưa, 12 giờ mỗi đêm điều chỉnh độ sáng thông qua điều khiển (1482x373x107)mm</t>
  </si>
  <si>
    <t>Đèn LE-SOLAR OSIMI PRO 100W, 10000lm, IP66, IK08, Pin LifePO4 25,6V/24Ah, tấm năng lượng mặt trời 36V/100W, cảm biến PIR, sạc 8 giờ đầy pin, thắp sáng từ 3 ngày mưa, 12 giờ mỗi đêm điều chỉnh độ sáng thông qua điều khiển (1482x373x107)mm</t>
  </si>
  <si>
    <t>Đèn LE-SOLAR OSIMI PRO 120W, 10000lm, IP66, IK08, Pin LifePO4 25,6V/30Ah, tấm năng lượng mặt trời 36V/120W, cảm biến PIR, sạc 8 giờ đầy pin, thắp sáng từ 3 ngày mưa, 12 giờ mỗi đêm điều chỉnh độ sáng thông qua điều khiển (1482x373x107)mm</t>
  </si>
  <si>
    <t>Đèn LE-SOLAR INDI MIDI 60W, 30Leds, 4200lm, IP66, IK08, Pin Lithium hạng A kết hợp với bộ điều khiển 12,8V/30Ah, 360Wh, tấm năng lượng mặt trời 18V/90W, sạc 8 giờ đầy pin, thắp sáng từ 2 - 3 ngày mưa, 12 giờ mỗi đêm hoặc có thể đặt thời gian chiếu sáng qua điều khiển từ xa (690x265x130)mm</t>
  </si>
  <si>
    <t>Đèn LE-SOLAR INDI MIDI 80W, 80Leds, 10000lm, IP66, IK08, Pin Lithium hạng A kết hợp với bộ điều khiển 25,6V/20Ah, 480Wh tấm năng lượng mặt trời 36V/90W, sạc 8 giờ đầy pin, thắp sáng từ 2 - 3 ngày mưa, 12 giờ mỗi đêm hoặc có thể đặt thời gian chiếu sáng qua điều khiển từ xa (645x295x144)mm</t>
  </si>
  <si>
    <t>Đèn LE-SOLAR INDI MIDI 100W, 100Leds, 11000lm, IP66, IK08, Pin Lithium hạng A kết hợp với bộ điều khiển 25,6V/20Ah, 480Wh, tấm năng lượng mặt trời 36V/105W, sạc 8 giờ đầy pin, thắp sáng từ 2 - 3 ngày mưa, 12 giờ mỗi đêm hoặc có thể đặt thời gian chiếu sáng qua điều khiển từ xa (645x295x144)mm</t>
  </si>
  <si>
    <t>Đèn LE-SOLAR INDI MIDI 120W, 120Leds, 15600lm, IP66, IK08, Pin Lithium hạng A kết hợp với bộ điều khiển 25,6V/20Ah, 480Wh, tấm năng lượng mặt trời 36V/105W, sạc 8 giờ đầy pin, thắp sáng từ 2 - 3 ngày mưa, 12 giờ mỗi đêm hoặc có thể đặt thời gian chiếu sáng qua điều khiển từ xa (645x295x144)mm</t>
  </si>
  <si>
    <t>CÔNG TY CỔ PHẦN SLIGHTING VIỆT NAM (Địa chỉ:Số 168, đường K2, Phường Cầu Diễn, Quận Nam Từ Liêm, Thành phố Hà Nội). Áp dụng từ ngày 01/05/2021 Theo bảng công bố giá ngày 07/6/2021, giá đến chân công trình</t>
  </si>
  <si>
    <t xml:space="preserve">Cột thép Bát giác liền cần đơn, H=7m tôn dày 3mm </t>
  </si>
  <si>
    <t>Chiếc</t>
  </si>
  <si>
    <t xml:space="preserve">Cột thép Bát giác liền cần đơn, H=8m tôn dày 3mm </t>
  </si>
  <si>
    <t xml:space="preserve">Cột thép Bát giác liền cần đơn, H=8m tôn dày 4mm </t>
  </si>
  <si>
    <t xml:space="preserve">Cột thép Bát giác liền cần đơn, H=9m tôn dày 3mm </t>
  </si>
  <si>
    <t xml:space="preserve">Cột thép Bát giác liền cần đơn, H=9m tôn dày 4mm </t>
  </si>
  <si>
    <t xml:space="preserve">Cột thép Bát giác liền cần đơn, H=10m tôn dày 3mm </t>
  </si>
  <si>
    <t xml:space="preserve">Cột thép Bát giác liền cần đơn, H=10m tôn dày 4mm </t>
  </si>
  <si>
    <t xml:space="preserve">Cột thép Bát giác liền cần đơn, H=11m tôn dày 3mm </t>
  </si>
  <si>
    <t xml:space="preserve">Cột thép Bát giác liền cần đơn, H=11m tôn dày 4mm </t>
  </si>
  <si>
    <t xml:space="preserve"> Cột đa giác 14m-165-4mm</t>
  </si>
  <si>
    <t xml:space="preserve"> Cột đa giác 14m-189-5mm</t>
  </si>
  <si>
    <t xml:space="preserve"> Cột đa giác 17m-139-4mm</t>
  </si>
  <si>
    <t xml:space="preserve"> Cột đa giác 14m-165-5mm</t>
  </si>
  <si>
    <t xml:space="preserve"> Cột đa giác 17m-190-5mm</t>
  </si>
  <si>
    <t>Cần đèn CD01 cao 2m vươn 1,5m</t>
  </si>
  <si>
    <t>Cần đèn CD02, CD23, CD42 cao 2m vươn 1,5m</t>
  </si>
  <si>
    <t>CỘT ĐÈN SÂN VƯỜN</t>
  </si>
  <si>
    <t>Cột đèn sân vườn Slighting C02/CH3-SV3A-4 bóng Compact 9-12W cao 3m</t>
  </si>
  <si>
    <t>Cột đèn sân vườn Slighting C02/CH3-SV3A-5  Compact 9-12W cao 3m</t>
  </si>
  <si>
    <t>Cột đèn sân vườn Slighting C03/SV1D Compact 30W cao 2,5m</t>
  </si>
  <si>
    <t>Cột đèn sân vườn Slighting C04/CH1-SV3-2 Compact 9-12W cao 3,5m</t>
  </si>
  <si>
    <t>Cột đèn sân vườn Slighting C04/CH1-SV3-4 Compact 9-12W cao 3,5m</t>
  </si>
  <si>
    <t>Cột đèn sân vườn Slighting C05/CH6/SV3A-4 Compact 9-12W cao 3,7m</t>
  </si>
  <si>
    <t>Cột đèn sân vườn Slighting C06/CH2/SV3A-4 Compact 9-12W cao 3,2m</t>
  </si>
  <si>
    <t>Cột đèn sân vườn Slighting C07/CH6/SV3A-4 Compact 9-12W cao 3,2m</t>
  </si>
  <si>
    <t>Cột đèn sân vườn Slighting C08/CH6/SV3A-4 Compact 9-12W cao 3,4m</t>
  </si>
  <si>
    <t>Cột đèn sân vườn Slighting C08/CH2/SV3A-4 Compact 9-12W cao 3,4m</t>
  </si>
  <si>
    <t>Cột đèn sân vườn Slighting C09/CH5/SV1D-4 Compact 30W cao 3,5m</t>
  </si>
  <si>
    <t>Cột đèn sân vườn Slighting C09/CH12/SV1D-4 Compact 30W cao 4m</t>
  </si>
  <si>
    <t>PHỤ KIỆN CỘT</t>
  </si>
  <si>
    <t>Khung móng M16-240x240</t>
  </si>
  <si>
    <t>Khung móng M16-260x260</t>
  </si>
  <si>
    <t>Khung móng M24-300x300</t>
  </si>
  <si>
    <t>Khung móng M24-14m</t>
  </si>
  <si>
    <t>Khung móng M30-17m</t>
  </si>
  <si>
    <t>Khung móng M30-25m</t>
  </si>
  <si>
    <t>Bảng điện -1AT (1 Phip + 1 cầu đấu 60A + 1 At 10A)</t>
  </si>
  <si>
    <t>Tiếp địa 2,5m (L63x63x6-2,5m + Râu + Cờ)</t>
  </si>
  <si>
    <t>Tủ điện chiếu sáng 950 x 450x 380 50A-100A có mái che</t>
  </si>
  <si>
    <t>ĐÈN LED</t>
  </si>
  <si>
    <t>Đèn LED SLI-SL 15 (30w-39w). Dimming 1-5 cấp. Chống sét 10kA, Công Suất 30- 39W, Chíp LED Lumileds/Citizen, 444*347*158 mm</t>
  </si>
  <si>
    <t>Đèn LED SLI-SL 15 (40w-49w). Dimming 1-5 cấp. Chống sét 10kA, 3 40- 49W, 4 Lumileds/Citizen, 444*347*158 mm</t>
  </si>
  <si>
    <t>Đèn LED SLI-SL 15 (50w-59w). Dimming 1-5 cấp. Chống sét 10kA,  50-59W,  Lumileds/Citizen, 444*347*158 mm</t>
  </si>
  <si>
    <t>Đèn LED SLI-SL 15 (60w-69w). Dimming 1-5 cấp. Chống sét 10kA, 30- 39W 60- 69W, Lumileds/Citizen Lumileds/Citizen, 444*347*158 mm</t>
  </si>
  <si>
    <t>Đèn LED SLI-SL 15 (70w-79w). Dimming 1-5 cấp. Chống sét 10kA, 40- 49W 70- 79W, Lumileds/Citizen Lumileds/Citizen, 444*347*158 mm</t>
  </si>
  <si>
    <t>Đèn LED SLI-SL 15 (80w-89w). Dimming 1-5 cấp. Chống sét 10kA, 50-59W 80-89W, Lumileds/Citizen Lumileds/Citizen, 444*347*158 mm</t>
  </si>
  <si>
    <t>Đèn LED SLI-SL 15 (90w-99w). Dimming 1-5 cấp. Chống sét 10kA, 60- 69W 90-99W, Lumileds/Citizen Lumileds/Citizen, 529*347*158 mm</t>
  </si>
  <si>
    <t>Đèn LED SLI-SL 15 (100w-109w). Dimming 1-5 cấp. Chống sét 10kA, 70- 79W 100-109W, Lumileds/Citizen Lumileds/Citizen, 529*347*158 mm</t>
  </si>
  <si>
    <t>Đèn LED SLI-SL 15 (110w-119w). Dimming 1-5 cấp. Chống sét 10kA, 80-89W 110-119W, Lumileds/Citizen Lumileds/Citizen, 529*347*158 mm</t>
  </si>
  <si>
    <t>Đèn LED SLI-SL 15 (120w-129w). Dimming 1-5 cấp. Chống sét 10kA, 90-99W 120-129W, Lumileds/Citizen Lumileds/Citizen, 529*347*158 mm</t>
  </si>
  <si>
    <t>Đèn LED SLI-SL 15 (130w-139w). Dimming 1-5 cấp. Chống sét 10kA, 100-109W 130-139W, Lumileds/Citizen Lumileds/Citizen, 613*347*158 mm</t>
  </si>
  <si>
    <t>Đèn LED SLI-SL 15 (140w-149w). Dimming 1-5 cấp. Chống sét 10kA, 110-119W 140-149W, Lumileds/Citizen Lumileds/Citizen, 613*347*158 mm</t>
  </si>
  <si>
    <t>Đèn LED SLI-SL 15 (150w-159w). Dimming 1-5 cấp. Chống sét 10kA, 120-129W 150-159W, Lumileds/Citizen Lumileds/Citizen, 613*347*158 mm</t>
  </si>
  <si>
    <t>Đèn LED SLI-SL 15 (160w-169w). Dimming 1-5 cấp. Chống sét 10kA, 130-139W 160-169W, Lumileds/Citizen Lumileds/Citizen, 613*347*158 mm</t>
  </si>
  <si>
    <t>Đèn LED SLI-SL 15 (170w-179w). Dimming 1-5 cấp. Chống sét 10kA, 140-149W 170-179W, Lumileds/Citizen Lumileds/Citizen, 613*347*158 mm</t>
  </si>
  <si>
    <t>Đèn LED SLI-SL 15 (180w-189w). Dimming 1-5 cấp. Chống sét 10kA, 150-159W 180-189W, Lumileds/Citizen Lumileds/Citizen, 697*347*158 mm</t>
  </si>
  <si>
    <t>Đèn LED SLI-SL 15 (190w-199w). Dimming 1-5 cấp. Chống sét 10kA, 160-169W 190-199W, Lumileds/Citizen Lumileds/Citizen, 697*347*158 mm</t>
  </si>
  <si>
    <t>Đèn LED SLI-SL 15 (200w-209w). Dimming 1-5 cấp. Chống sét 10kA, 170-179W 200-209W, Lumileds/Citizen Lumileds/Citizen, 697*347*158 mm</t>
  </si>
  <si>
    <t>Đèn LED SLI-SL 15 (210w-219w). Dimming 1-5 cấp. Chống sét 10kA, 180-189W 210-219W, Lumileds/Citizen Lumileds/Citizen, 697*347*158 mm</t>
  </si>
  <si>
    <t>Đèn LED SLI-SL 15 (220w-229w). Dimming 1-5 cấp. Chống sét 10kA, 190-199W 220-229W, Lumileds/Citizen Lumileds/Citizen, 697*347*158 mm</t>
  </si>
  <si>
    <t>Đèn LED SLI-SL 15 (230w-239w). Dimming 1-5 cấp. Chống sét 10kA, 200-209W 230-239W, Lumileds/Citizen Lumileds/Citizen, 697*347*158 mm</t>
  </si>
  <si>
    <t>Đèn LED SLI-SL 15 (240w-249w). Dimming 1-5 cấp. Chống sét 10kA, 210-219W 240-249W, Lumileds/Citizen Lumileds/Citizen, 697*347*158 mm</t>
  </si>
  <si>
    <t>Đèn LED SLI-SL 15 (250w-259w). Dimming 1-5 cấp. Chống sét 10kA, 220-229W 250-259W, Lumileds/Citizen Lumileds/Citizen, 781*347*158 mm</t>
  </si>
  <si>
    <t>Đèn LED SLI-SL 15 (260w-269w). Dimming 1-5 cấp. Chống sét 10kA, 230-239W 260-269W, Lumileds/Citizen Lumileds/Citizen, 781*347*158 mm</t>
  </si>
  <si>
    <t>Đèn LED SLI-SL 15 (270w). Dimming 1-5 cấp. Chống sét 10kA, 240-249W 270W, Lumileds/Citizen Lumileds/Citizen, 781*347*158 mm</t>
  </si>
  <si>
    <t>Đèn LED SLI-SL 15 (280w). Dimming 1-5 cấp. Chống sét 10kA, 250-259W 280W, Lumileds/Citizen Lumileds/Citizen, 781*347*158 mm</t>
  </si>
  <si>
    <t>Đèn LED SLI-SL 15 (290w). Dimming 1-5 cấp. Chống sét 10kA, 260-269W 290W, Lumileds/Citizen Lumileds/Citizen, 781*347*158 mm</t>
  </si>
  <si>
    <t>Thiết bị điện trong nhà</t>
  </si>
  <si>
    <t>Công tắc ổ cắm</t>
  </si>
  <si>
    <t>MCB 1 cực 63A 6kA</t>
  </si>
  <si>
    <t>MCB 1 cực 50A 6kA</t>
  </si>
  <si>
    <t>MCB 1 cực 40A 6kA</t>
  </si>
  <si>
    <t>MCB 1 cực 32A 6kA</t>
  </si>
  <si>
    <t>MCB 1 cực 25A 6kA</t>
  </si>
  <si>
    <t>MCB 1 cực 20A 6kA</t>
  </si>
  <si>
    <t>MCB 1 cực 16A 6kA</t>
  </si>
  <si>
    <t>MCB 1 cực 10A 6kA</t>
  </si>
  <si>
    <t>MCB 1 cực 6A 6kA</t>
  </si>
  <si>
    <t>MCB 2 cực 63A 6kA</t>
  </si>
  <si>
    <t>MCB 2 cực 50A 6kA</t>
  </si>
  <si>
    <t>MCB 2 cực 40A 6kA</t>
  </si>
  <si>
    <t>MCB 2 cực 32A 6kA</t>
  </si>
  <si>
    <t>MCB 2 cực 25A 6kA</t>
  </si>
  <si>
    <t>MCB 2 cực 20A 6kA</t>
  </si>
  <si>
    <t>MCB 2 cực 16A 6kA</t>
  </si>
  <si>
    <t>MCB 2 cực 10A 6kA</t>
  </si>
  <si>
    <t>MCB 2 cực 6A 6kA</t>
  </si>
  <si>
    <t>MCB 3 cực 63A 6kA</t>
  </si>
  <si>
    <t>MCB 3 cực 50A 6kA</t>
  </si>
  <si>
    <t>MCB 3 cực 40A 6kA</t>
  </si>
  <si>
    <t>MCB 3 cực 32A 6kA</t>
  </si>
  <si>
    <t>MCB 3 cực 25A 6kA</t>
  </si>
  <si>
    <t>MCB 3 cực 20A 6kA</t>
  </si>
  <si>
    <t>MCB 3 cực 16A 6kA</t>
  </si>
  <si>
    <t>MCB 3 cực 10A 6kA</t>
  </si>
  <si>
    <t>MCB 3 cực 6A 6kA</t>
  </si>
  <si>
    <t>MCB 4 cực 63A 6kA</t>
  </si>
  <si>
    <t>MCB 4 cực 50A 6kA</t>
  </si>
  <si>
    <t>MCB 4 cực 40A 6kA</t>
  </si>
  <si>
    <t>MCB 4 cực 32A 6kA</t>
  </si>
  <si>
    <t>MCB 4 cực 25A 6kA</t>
  </si>
  <si>
    <t>MCB 4 cực 20A 6kA</t>
  </si>
  <si>
    <t>MCB 4 cực 16A 6kA</t>
  </si>
  <si>
    <t>MCB 4 cực 10A 6kA</t>
  </si>
  <si>
    <t>MCB 4 cực 6A 6kA</t>
  </si>
  <si>
    <t>Ống luồn dây điện và phụ kiện</t>
  </si>
  <si>
    <t xml:space="preserve">Ống nhựa luồn dây Vonta PVC D16 VT 320N 2.92m/cây </t>
  </si>
  <si>
    <t>Ống nhựa luồn dây Vonta PVC D20 VT 320N 2.92m/cây</t>
  </si>
  <si>
    <t>Ống nhựa luồn dây Vonta PVC D25 VT 320N 2.92m/cây</t>
  </si>
  <si>
    <t>Ống nhựa luồn dây Vonta PVC D32 VT 320N 2.92m/cây</t>
  </si>
  <si>
    <t>Ống nhựa luồn dây Vonta PVC D16 VT 750N 2.92m/cây</t>
  </si>
  <si>
    <t>Ống nhựa luồn dây Vonta PVC D20 VT 750N  2.92m/cây</t>
  </si>
  <si>
    <t>Ống nhựa luồn dây Vonta PVC D25 VT 750N  2.92m/cây</t>
  </si>
  <si>
    <t>Ống nhựa luồn dây Vonta PVC D32 VT 750N 2.92m/cây</t>
  </si>
  <si>
    <t>Ống gen mềm D16 50m/cuộn - Vonta</t>
  </si>
  <si>
    <t>Ống gen mềm D20 50m/cuộn - Vonta</t>
  </si>
  <si>
    <t>Ống gen mềm D25 40m/cuộn- Vonta</t>
  </si>
  <si>
    <t>Ống gen mềm D32 25m/cuộn - Vonta</t>
  </si>
  <si>
    <t>Đế nhựa âm tường chữ nhật - Vonta</t>
  </si>
  <si>
    <t>Đế nhựa âm tường vuông - Vonta</t>
  </si>
  <si>
    <t>Hôp nối dây tự chống cháy Vonta 80x80x50</t>
  </si>
  <si>
    <t>Hôp nối dây tự chống cháy Vonta 110x110x50</t>
  </si>
  <si>
    <t>Hôp nối dây tự chống cháy Vonta 160x160x50</t>
  </si>
  <si>
    <t>Hôp nối dây tự chống cháy Vonta 185x185x80</t>
  </si>
  <si>
    <t>Hôp nối dây tự chống cháy Vonta 235x235x80</t>
  </si>
  <si>
    <t>Kẹp đỡ ống Vonta D16</t>
  </si>
  <si>
    <t>Kẹp đỡ ống Vonta D20</t>
  </si>
  <si>
    <t>Kẹp đỡ ống Vonta D25</t>
  </si>
  <si>
    <t>Kẹp đỡ ống Vonta D32</t>
  </si>
  <si>
    <t>Đầu khớp nối loai vặn ren Vonta D16</t>
  </si>
  <si>
    <t>Đầu khớp nối loai vặn ren Vonta D20</t>
  </si>
  <si>
    <t>Đầu khớp nối loai vặn ren Vonta D25</t>
  </si>
  <si>
    <t>Đầu khớp nối loai vặn ren Vonta D32</t>
  </si>
  <si>
    <t>Măng xông trơn Vonta ống PVC D16</t>
  </si>
  <si>
    <t>Măng xông trơn Vonta ống PVC D20</t>
  </si>
  <si>
    <t>Măng xông trơnVonta ống PVC D25</t>
  </si>
  <si>
    <t>Măng xông trơn Vonta ống PVC D32</t>
  </si>
  <si>
    <t>Cút chữ L Vonta D16</t>
  </si>
  <si>
    <t>Cút chữ L Vonta D20</t>
  </si>
  <si>
    <t>Cút chữ L Vonta D25</t>
  </si>
  <si>
    <t>Cút chữ L Vonta D32</t>
  </si>
  <si>
    <t>Cút chữ T Vonta D16</t>
  </si>
  <si>
    <t>Cút chữ T Vonta D20</t>
  </si>
  <si>
    <t>Cút chữ T Vonta D25</t>
  </si>
  <si>
    <t>Cút chữ T Vonta D32</t>
  </si>
  <si>
    <t>Quạt hút mùi</t>
  </si>
  <si>
    <t>Đèn LED chiếu sáng trong nhà</t>
  </si>
  <si>
    <t>Đèn tube LED 1,2m - 18w - Vonta</t>
  </si>
  <si>
    <t>Đèn tube LED 0,6m - 9w  - Vonta</t>
  </si>
  <si>
    <t>Đèn LED downlight 6w  - Vonta</t>
  </si>
  <si>
    <t>Đèn LED downlight 8w - Vonta</t>
  </si>
  <si>
    <t>Đèn LED downlight 9w - Vonta</t>
  </si>
  <si>
    <t>Đèn LED downlight 12w - Vonta</t>
  </si>
  <si>
    <t>Đèn led panel cỡ lớn 18w 300x300mm</t>
  </si>
  <si>
    <t>Đèn led panel cỡ lớn 40w 600x600mm</t>
  </si>
  <si>
    <t>Đèn led panel cỡ lớn 48w 600x600mm</t>
  </si>
  <si>
    <t>Đèn led panel cỡ lớn 72w 600x1200mm</t>
  </si>
  <si>
    <t>Đèn led panel cỡ lớn 36w 300x1200mm</t>
  </si>
  <si>
    <t>Đèn led panel cỡ lớn 40w 300x1200mm</t>
  </si>
  <si>
    <t>Đèn led panel cỡ lớn 48w 300x1200mm</t>
  </si>
  <si>
    <t>Đèn Ốp trần bán nguyệt</t>
  </si>
  <si>
    <t>Đèn Ốp trần bán nguyệt có cảm biến</t>
  </si>
  <si>
    <t>Đèn Ốp trần tròn -  lắp nổi - vỏ nhôm 12W</t>
  </si>
  <si>
    <t>Đèn Ốp trần tròn -  lắp nổi - vỏ nhôm 18W</t>
  </si>
  <si>
    <t>Đèn Ốp trần tròn -  lắp nổi - vỏ nhôm 24W</t>
  </si>
  <si>
    <t>Đèn Ốp trần vuông -  lắp nổi - vỏ nhôm 12W</t>
  </si>
  <si>
    <t>Đèn Led mica bán nguyêt 12W</t>
  </si>
  <si>
    <t>Đèn Led mica bán nguyêt 18W</t>
  </si>
  <si>
    <t>Đèn Led mica bán nguyêt 36W</t>
  </si>
  <si>
    <t>Đèn khẩn cấp loại 1 - Vonta</t>
  </si>
  <si>
    <t>Đèn khẩn cấp loại 2- Vonta</t>
  </si>
  <si>
    <t>Exit 1 mặt</t>
  </si>
  <si>
    <t>Exit 2 mặt</t>
  </si>
  <si>
    <t>Exit trái 1 mặt</t>
  </si>
  <si>
    <t>Exit trái 2 mặt</t>
  </si>
  <si>
    <t>Exit phải 1 mặt</t>
  </si>
  <si>
    <t>Exit phải 2 mặt</t>
  </si>
  <si>
    <t>Exit lên 1 mặt</t>
  </si>
  <si>
    <t>Exit xuống 1 mặt</t>
  </si>
  <si>
    <t>Vonta - VT08D/80w - DIM</t>
  </si>
  <si>
    <t>Vonta - VT08D/100w - DIM</t>
  </si>
  <si>
    <t>Vonta - VT08D/150w - DIM</t>
  </si>
  <si>
    <t>Vonta - VT08D/180w - DIM</t>
  </si>
  <si>
    <t>Vonta - VT08D/200w - DIM</t>
  </si>
  <si>
    <t>Vonta - VT08D/220w - DIM</t>
  </si>
  <si>
    <t>Vonta - VT08D/250w - DIM</t>
  </si>
  <si>
    <t>Cột thép bát giác tròn côn liền cần đơn thép mạ kẽm nhúng nóng</t>
  </si>
  <si>
    <t>Cột đèn nâng hạ</t>
  </si>
  <si>
    <t>Ống nhựa gân xoắn - Vonta</t>
  </si>
  <si>
    <t>Ống nhựa gân xoắn HDPE 32/25 - Vonta</t>
  </si>
  <si>
    <t>Ống nhựa gân xoắn HDPE 40/30 - Vonta</t>
  </si>
  <si>
    <t>Ống nhựa gân xoắn HDPE 50/40 - Vonta</t>
  </si>
  <si>
    <t>Ống nhựa gân xoắn HDPE 65/50 - Vonta</t>
  </si>
  <si>
    <t>Ống nhựa gân xoắn HDPE 85/65 - Vonta</t>
  </si>
  <si>
    <t>Ống nhựa gân xoắn HDPE 93/72 - Vonta</t>
  </si>
  <si>
    <t>Ống nhựa gân xoắn HDPE 100/80 - Vonta</t>
  </si>
  <si>
    <t>Ống nhựa gân xoắn HDPE 105/80 - Vonta</t>
  </si>
  <si>
    <t>Ống nhựa gân xoắn HDPE 110/90 - Vonta</t>
  </si>
  <si>
    <t>Ống nhựa gân xoắn HDPE 115/95 - Vonta</t>
  </si>
  <si>
    <t>Ống nhựa gân xoắn HDPE 125/100 - Vonta</t>
  </si>
  <si>
    <t>Ống nhựa gân xoắn HDPE 130/100 - Vonta</t>
  </si>
  <si>
    <t>Ống nhựa gân xoắn HDPE 145/115 - Vonta</t>
  </si>
  <si>
    <t>Ống nhựa gân xoắn HDPE 142/117 - Vonta</t>
  </si>
  <si>
    <t>Ống nhựa gân xoắn HDPE 160/125 - Vonta</t>
  </si>
  <si>
    <t>Ống nhựa gân xoắn HDPE 188/150 - Vonta</t>
  </si>
  <si>
    <t>Ống nhựa gân xoắn HDPE 210/160 - Vonta</t>
  </si>
  <si>
    <t>Ống nhựa gân xoắn HDPE 230/175 - Vonta</t>
  </si>
  <si>
    <t>Ống nhựa gân xoắn HDPE 260/200 - Vonta</t>
  </si>
  <si>
    <t>Ống nhựa gân xoắn HDPE 320/250 - Vonta</t>
  </si>
  <si>
    <t>Cửa chống cháy</t>
  </si>
  <si>
    <t>VONTA-FD-EI60 - Cửa thép chống cháy 60p (Chưa bao gồm phụ kiện)</t>
  </si>
  <si>
    <t>VONTA-FD-EI90 - Cửa thép chống cháy 90p (Chưa bao gồm phụ kiện)</t>
  </si>
  <si>
    <t>VONTA-FD-EI120 - Cửa thép chống cháy 120p (Chưa bao gồm phụ kiện)</t>
  </si>
  <si>
    <t>CỬA VÀ KÍNH CÁC LOẠI :</t>
  </si>
  <si>
    <t>Vách + Cửa nhôm</t>
  </si>
  <si>
    <t>Vách ngăn nhôm hệ 700, kính trắng 5mm</t>
  </si>
  <si>
    <t>Vách ngăn nhôm hệ 700, kính trắng 8mm</t>
  </si>
  <si>
    <t>Vách ngăn nhôm hệ 700, kính trắng 10mm</t>
  </si>
  <si>
    <t>Vách ngăn nhôm hệ 1000, kính trắng 5mm</t>
  </si>
  <si>
    <t>Vách ngăn nhôm hệ 1000, kính trắng 8mm</t>
  </si>
  <si>
    <t>Vách ngăn nhôm hệ 1000, kính trắng 10mm</t>
  </si>
  <si>
    <t>Cửa sổ lùa nhôm hệ 500, kính trắng 5mm</t>
  </si>
  <si>
    <t>Cửa sổ lùa nhôm hệ 500, kính trắng 8mm</t>
  </si>
  <si>
    <t>Cửa sổ lùa nhôm hệ 888, kính trắng 5mm</t>
  </si>
  <si>
    <t>Cửa sổ lùa nhôm hệ 888, kính trắng 8mm</t>
  </si>
  <si>
    <t>Cửa đi nhôm hệ 700, kính trắng 5mm</t>
  </si>
  <si>
    <t>Cửa đi nhôm hệ 700, kính trắng 8mm</t>
  </si>
  <si>
    <t>Cửa đi nhôm hệ 1000, kính trắng 5mm</t>
  </si>
  <si>
    <t>Cửa đi nhôm hệ 1000, kính trắng 8mm</t>
  </si>
  <si>
    <t>Cửa đi nhôm hệ 1000, kính trắng 10mm</t>
  </si>
  <si>
    <t>Cửa sổ bật, kính trắng 5mm</t>
  </si>
  <si>
    <t>Cửa sắt</t>
  </si>
  <si>
    <t>Cửa đi giả gỗ đố 30x60 dầy 1,4mm, không kính</t>
  </si>
  <si>
    <t>Cửa đi giả gỗ đố 30x60 dầy 1,4mm, kính 5mm</t>
  </si>
  <si>
    <t>Cửa đi giả gỗ đố 30x60 dầy 1,4mm, có bông bảo bệ</t>
  </si>
  <si>
    <t>Cửa đi giả gỗ đố 30x60 dầy 1,4mm, có bông bảo bệ, kính 5mm</t>
  </si>
  <si>
    <t>Cửa đi đi đố 30x60 dầy 1,4mm, có khuôn bông, không kính</t>
  </si>
  <si>
    <t>Cửa đi đi đố 30x60 dầy 1,4mm, có khuôn bông, kính trắng 5mm</t>
  </si>
  <si>
    <t>Cửa số có khuôn bông, không kính</t>
  </si>
  <si>
    <t>Cửa số có khuôn bông, kính trắng 5mm</t>
  </si>
  <si>
    <t>* Cửa EUROWINDOW: Công ty cổ phần EUROWINDOW (địa chỉ Lô số 15, KCN Quang Minh, huyện Mê Linh, Tp Hà Nội). Giao hàng và lắp đặt tại công trình. Theo bảng giá ngày 12/10/2019</t>
  </si>
  <si>
    <t>Eurowindow</t>
  </si>
  <si>
    <t>Vách kính cố định - Hệ Profile của hãng Koemmerling;  Kính đơn: Kính trắng Việt Nhật 5mm, KT: 1000*1000</t>
  </si>
  <si>
    <t>Cửa sổ 2 cánh mở trượt - Hệ Profile của hãng Koemmerling, Kính đơn: Kính trắng Việt Nhật 5mm, Phụ kiện : Khóa bấm - Eurowindow, KT: 1400*1400</t>
  </si>
  <si>
    <t>Cửa sổ 2 cánh mở quay lật vào trong- Hệ Profile của hãng Koemmerling, Kính đơn: Kính trắng Việt Nhật 5mm,  Phụ kiện : Thanh chốt đa điểm, tay nắm, bản lề, chốt liền - Roto
- KT1400*1400</t>
  </si>
  <si>
    <t>Cửa sổ 2 cánh mở quay ra ngoài- Hệ Profile của hãng Koemmerling,  Kính đơn: Kính trắng Việt Nhật 5mm, Phụ kiện : Thanh chốt đa điểm, tay nắm, bản lề, chốt liền - Roto,  KT: 1400*1400</t>
  </si>
  <si>
    <t>Cửa sổ 1 cánh mở hất ra ngoài- Hệ Profile của hãng Koemmerling, Kính đơn: Kính trắng Việt Nhật 5mm, - Phụ kiện : Thanh chốt đa điểm, tay nắm, bản lề - Roto, KT: 600*1400</t>
  </si>
  <si>
    <t>Cửa sổ 1 cánh mở quay lật vào trong- Hệ Profile của hãng Koemmerling, Kính đơn: Kính trắng Việt Nhật 5mm, Phụ kiện : Thanh chốt đa điểm, tay nắm, bản lề - Roto, KT: 600*1400</t>
  </si>
  <si>
    <t>Cửa đi 1 cánh mở quay trong, ngưỡng nhôm- Hệ Profile của hãng Koemmerling,- Kính đơn: Kính trắng Việt Nhật 5mm- Phụ kiện : Cửa đi ban công có khóa, Thanh chốt đa điểm, tay nắm, bản lề -Roto,ổ khóa 2 đầu chìa -Winkhaus- KT: 900*2200</t>
  </si>
  <si>
    <t>Cửa đi 2 cánh mở quay trong, ngưỡng nhôm- Hệ Profile của hãng Koemmerling- Kính đơn: Kính trắng Việt Nhật 5mm- Phụ kiện : Cửa đi ban công có khóa, Thanh chốt đa điểm, tay nắm, chốt liền, bản lề -Roto, ổ khóa 2 đầu chìa  -Winkhaus- KT: 1400*2200</t>
  </si>
  <si>
    <t>Cửa đi 2 cánh mở quay ra ngoài, ngưỡng nhôm- Hệ Profile của hãng Koemmerling- Kính đơn: Kính trắng Việt Nhật 5mm- Phụ kiện : Cửa đi chính có khóa, Thanh chốt đa điểm,tay nắm, chốt liền, bản lề -Roto, ổ khóa 2 đầu chìa -Winkhaus- KT: 1400*2200</t>
  </si>
  <si>
    <t xml:space="preserve"> Cửa đi 2 cánh mở trượt - Hệ Profile của hãng Koemmerling- Kính đơn: Kính trắng Việt Nhật 5mm- Phụ kiện : Cửa đi trượt có khóa, Thanh chốt đa điểm,tay nắm, con lăn - Roto &amp; EW, GU, ổ khóa 2 đầu chìa -Winkhaus- KT: 1600*2200</t>
  </si>
  <si>
    <t xml:space="preserve"> Cửa đi 1 cánh mở quay ra ngoài, ngưỡng nhôm- Hệ Profile của hãng Koemmerling- Kính đơn: Kính trắng Việt Nhật 5mm- Phụ kiện : Cửa đi chính có khóa, Thanh chốt đa điểm, tay nắm, bản lề -Roto. Ổ khóa 2 đầu chìa -Winkhaus- KT: 900*2200</t>
  </si>
  <si>
    <t>AsiaWindow</t>
  </si>
  <si>
    <t>Vách kính cố định - Hệ Profile của hãng Eurowindow- Kính đơn: Kính trắng Việt Nhật 5mm- KT: 1000*1000</t>
  </si>
  <si>
    <t>1.786.751</t>
  </si>
  <si>
    <t>Cửa sổ 2 cánh mở trượt - Hệ Profile của hãng Eurowindow- Kính đơn: Kính trắng Việt Nhật 5mm- Phụ kiện : Khóa bấm -Eurowindow- KT: 1400*1400</t>
  </si>
  <si>
    <t>Cửa sổ 2 cánh mở quay lật vào trong- Hệ Profile của hãng Eurowindow- Kính đơn: Kính trắng Việt Nhật 5mm- Phụ kiện : Thanh chốt đa điểm, tay nắm, bản lề, chốt liền -Eurowindow- KT 1400*1400</t>
  </si>
  <si>
    <t>Cửa sổ 2 cánh mở quay ra ngoài- Hệ Profile của hãng Eurowindow- Kính đơn: Kính trắng Việt Nhật 5mm- Phụ kiện : Thanh chốt đa điểm, tay nắm, bản lề, chốt liền -Eurowindow
- KT: 1400*1400</t>
  </si>
  <si>
    <t>Cửa sổ 1 cánh mở hất ra ngoài- Hệ Profile của hãng Eurowindow- Kính đơn: Kính trắng Việt Nhật 5mm- Phụ kiện : Thanh chốt đa điểm, tay nắm, bản lề -Eurowindow- KT: 600*1400</t>
  </si>
  <si>
    <t>Cửa sổ 1 cánh mở quay lật vào trong- Hệ Profile của hãng Eurowindow- Kính đơn: Kính trắng Việt Nhật 5mm- Phụ kiện : Thanh chốt đa điểm, tay nắm, bản lề-Eurowindow
- KT: 600*1400</t>
  </si>
  <si>
    <t>Cửa đi 1 cánh mở quay trong, ngưỡng nhôm- Hệ Profile của hãng Eurowindow- Kính đơn: Kính trắng Việt Nhật 5mm- Phụ kiện : Cửa đi ban công có khóa, Thanh chốt đa điểm, tay nắm,ổ khóa 2 đầu chìa -Eurowindow- KT: 900*2200</t>
  </si>
  <si>
    <t>Cửa đi 2 cánh mở quay trong, ngưỡng nhôm- Hệ Profile của hãng Eurowindow
- Kính đơn: Kính trắng Việt Nhật 5mm- Phụ kiện : Cửa đi ban công có khóa, Thanh chốt đa điểm, tay nắm, chốt liền chìm, ổ khóa 2 đầu chìa -Eurowindow- KT: 1400*2200</t>
  </si>
  <si>
    <t xml:space="preserve"> Cửa đi 2 cánh mở quay ra ngoài, ngưỡng nhôm- Hệ Profile của hãng Eurowindow- Kính đơn: Kính trắng Việt Nhật 5mm- Phụ kiện : Cửa đi chính có khóa, Thanh chốt đa điểm,tay nắm, chốt liền chìm, ổ khóa 2 đầu chìa -Eurowindow, bản lề EIH001-7- KT: 1400*2200</t>
  </si>
  <si>
    <t>Cửa đi 2 cánh mở trượt - Hệ Profile của hãng Eurowindow- Kính đơn: Kính trắng Việt Nhật 5mm- Phụ kiện : Cửa đi trượt có khóa, Thanh chốt đa điểm,tay nắm, con lăn -Eurowindow, ổ khóa 2 đầu chìa -Vita - KT 1600*2200</t>
  </si>
  <si>
    <t>Cửa đi 1 cánh mở quay ra ngoài, ngưỡng nhôm- Hệ Profile của hãng Eurowindow- Kính đơn: Kính trắng Việt Nhật 5mm- Phụ kiện : Cửa đi chính có khóa, Thanh chốt đa điểm, tay nắm, Ổ khóa 2 đầu chìa -Eurowindow, bản lề EIH001-7- KT: 900*2200</t>
  </si>
  <si>
    <t>CỬA NHÔM XINGFA AD</t>
  </si>
  <si>
    <t>CẦU THÉP CÁC LOẠI:</t>
  </si>
  <si>
    <t>* Cầu thép NT 1.6 N bề rộng  1,5m, chiều dài nhịp tối đa 18m, tải trọng 1,2 tấn</t>
  </si>
  <si>
    <t xml:space="preserve"> - Sơn bảo vệ bề mặt </t>
  </si>
  <si>
    <t xml:space="preserve"> - Mạ kẽm bảo vệ bề mặt </t>
  </si>
  <si>
    <t>* Cầu thép NT 1.6 KA bề rộng  1,5m, chiều dài nhịp tối đa 21m, tải trọng 1,2 tấn</t>
  </si>
  <si>
    <t>* Cầu thép NT 1.6 K bề rộng  1,5m, chiều dài nhịp tối đa 24m, tải trọng 1,2 tấn</t>
  </si>
  <si>
    <t>* Cầu thép NT 1.6 MA bề rộng  1,5m, chiều dài nhịp tối đa 27m, tải trọng 1,2 tấn</t>
  </si>
  <si>
    <t>* Cầu thép NT 1.6 M bề rộng  1,5m, chiều dài nhịp tối đa 33m, tải trọng 1,2 tấn</t>
  </si>
  <si>
    <t>* Cầu thép NT 2.2 N bề rộng  2,0m, chiều dài nhịp tối đa 18m, tải trọng 2,8 tấn</t>
  </si>
  <si>
    <t>* Cầu thép NT 2.2 KA bề rộng  2,0m, chiều dài nhịp tối đa 21m, tải trọng 2,8 tấn</t>
  </si>
  <si>
    <t>* Cầu thép NT 2.2 K bề rộng  2,0m, chiều dài nhịp tối đa 24m, tải trọng 2,8 tấn</t>
  </si>
  <si>
    <t>* Cầu thép NT 2.2 MA bề rộng  2,0m, chiều dài nhịp tối đa 27m, tải trọng 2,8 tấn</t>
  </si>
  <si>
    <t>* Cầu thép NT 2.2 M bề rộng  2,0m, chiều dài nhịp tối đa 30m, tải trọng 2,8 tấn</t>
  </si>
  <si>
    <t>* Cầu thép NT 2.2 MB bề rộng  2,0m, chiều dài nhịp tối đa 33m, tải trọng 2,8 tấn</t>
  </si>
  <si>
    <t>* Cầu thép NT 2.6 KA bề rộng  2,5m, chiều dài nhịp tối đa 15-18m, tải trọng 5-H5</t>
  </si>
  <si>
    <t>* Cầu thép NT 2.6 K bề rộng  2,5m, chiều dài nhịp tối đa 18-21m, tải trọng 5-H5</t>
  </si>
  <si>
    <t>* Cầu thép NT 2.6 MA bề rộng  2,5m, chiều dài nhịp tối đa 21-24m, tải trọng 5-H5</t>
  </si>
  <si>
    <t>* Cầu thép NT 2.6 M bề rộng  2,5m, chiều dài nhịp tối đa 24-27m, tải trọng 5-H5</t>
  </si>
  <si>
    <t>* Cầu thép NT 2.6 MB bề rộng  2,5m, chiều dài nhịp tối đa 24-30m, tải trọng 5-H5</t>
  </si>
  <si>
    <t>* Cầu thép NT 2.6 MF bề rộng  2,5m, chiều dài nhịp tối đa 27-33m, tải trọng 5-H5</t>
  </si>
  <si>
    <t>* Cầu thép NT 2.6 MK bề rộng  2,5m, chiều dài nhịp tối đa 30-36m, tải trọng 5-H5</t>
  </si>
  <si>
    <t>* Cầu thép NT 3.2 K bề rộng mặt cầu 3,0m, chiều dài nhịp tối đa 18m - 15m, tải trọng xe đơn 5 tấn - 5H tấn</t>
  </si>
  <si>
    <t xml:space="preserve"> - Sơn bảo vệ bề mặt</t>
  </si>
  <si>
    <t xml:space="preserve"> - Mạ kẽm bảo vệ bề mặt</t>
  </si>
  <si>
    <t>* Cầu thép NT 3.2 MA bề rộng mặt cầu 3,0m, chiều dài nhịp tối đa 21m - 18m, tải trọng xe đơn 5 tấn - 5H tấn</t>
  </si>
  <si>
    <t>* Cầu thép NT 3.2 M bề rộng mặt cầu 2,8m, chiều dài nhịp tối đa 24m - 21m, tải trọng xe đơn 5 tấn - 5H tấn</t>
  </si>
  <si>
    <t>* Cầu thép NT 3.2 MT bề rộng mặt cầu 3,0m, chiều dài nhịp tối đa 24m - 21m, tải trọng xe đơn 5 tấn - 5H tấn</t>
  </si>
  <si>
    <t>* Cầu thép NT 3.2 MB bề rộng mặt cầu 3,0m, chiều dài nhịp tối đa 27m - 21m, tải trọng xe đơn 5 tấn - 5H tấn</t>
  </si>
  <si>
    <t>* Cầu thép NT 3.2 MF bề rộng mặt cầu 3,0m, chiều dài nhịp tối đa 30m - 24m, tải trọng xe đơn 5 tấn - 5H tấn</t>
  </si>
  <si>
    <t>* Cầu thép NT 3.2 MK bề rộng mặt cầu 3,0m, chiều dài nhịp tối đa 33m - 27m, tải trọng xe đơn 5 tấn - 5H tấn</t>
  </si>
  <si>
    <t>* Cầu thép NT 3.6 K bề rộng mặt cầu 3,5m, chiều dài nhịp tối đa 18m - 15m, tải trọng xe đơn 5 tấn - 5H tấn</t>
  </si>
  <si>
    <t>* Cầu thép NT 3.6 MA bề rộng mặt cầu 3,5m, chiều dài nhịp tối đa 21m - 18m, tải trọng xe đơn 5 tấn - 5H tấn</t>
  </si>
  <si>
    <t>* Cầu thép NT 3.6 MT bề rộng mặt cầu 3,5m, chiều dài nhịp tối đa 24m - 21m, tải trọng xe đơn 5 tấn - 5H tấn</t>
  </si>
  <si>
    <t>* Cầu thép NT 3.6 MB bề rộng mặt cầu 3,5m, chiều dài nhịp tối đa 27m - 21m, tải trọng xe đơn 5 tấn - 5H tấn</t>
  </si>
  <si>
    <t>* Cầu thép NT 3.6 MF bề rộng mặt cầu 3,5m, chiều dài nhịp tối đa 30m - 24m, tải trọng xe đơn 5 tấn - 5H tấn</t>
  </si>
  <si>
    <t>* Cầu thép NT 3.6 MK bề rộng mặt cầu 3,5m, chiều dài nhịp tối đa 33m - 27m, tải trọng xe đơn 5 tấn - 5H tấn</t>
  </si>
  <si>
    <t>* Cầu thép NT 4.2 MA bề rộng mặt cầu 4,0m, chiều dài nhịp tối đa 18m - 15m, tải trọng xe đơn 5 tấn - 5H tấn</t>
  </si>
  <si>
    <t>* Cầu thép NT 4.2 MT bề rộng mặt cầu 4,0m, chiều dài nhịp tối đa 21m - 18m, tải trọng xe đơn 5 tấn - 5H tấn</t>
  </si>
  <si>
    <t>* Cầu thép NT 4.2 MB bề rộng mặt cầu 4,0m, chiều dài nhịp tối đa 24m - 21m, tải trọng xe đơn 5 tấn - 5H tấn</t>
  </si>
  <si>
    <t>* Cầu thép NT 4.2 MF bề rộng mặt cầu 4,0m, chiều dài nhịp tối đa 27m - 21m, tải trọng xe đơn 5 tấn - 5H tấn</t>
  </si>
  <si>
    <t>* Cầu thép NT 4.2 MK bề rộng mặt cầu 4,0m, chiều dài nhịp tối đa 30m - 24m, tải trọng xe đơn 5 tấn - 5H tấn</t>
  </si>
  <si>
    <t>* Cầu thép NT 4.2 MV bề rộng mặt cầu 4,0m, chiều dài nhịp tối đa 36m - 27m, tải trọng xe đơn 5 tấn - 5H tấn</t>
  </si>
  <si>
    <t>* Cầu thép NT 4.2 MK bề rộng mặt cầu 4,0m, chiều dài nhịp tối đa 30m, tải trọng xe đơn 8 tấn - 5H tấn</t>
  </si>
  <si>
    <t>* Cầu thép NT 4.5 MA bề rộng mặt cầu 4,5m, chiều dài nhịp tối đa 15m - 12m, tải trọng xe đơn 5 tấn - 5H tấn</t>
  </si>
  <si>
    <t>* Cầu thép NT 4.5 MT bề rộng mặt cầu 4,5m, chiều dài nhịp tối đa 18m - 15m, tải trọng xe đơn 5 tấn - 5H tấn</t>
  </si>
  <si>
    <t>* Cầu thép NT 4.5 MB bề rộng mặt cầu 4,5m, chiều dài nhịp tối đa 21m - 18m, tải trọng xe đơn 5 tấn - 5H tấn</t>
  </si>
  <si>
    <t>* Cầu thép NT 4.5 MF bề rộng mặt cầu 4,5m, chiều dài nhịp tối đa 24m - 21m, tải trọng xe đơn 5 tấn - 5H tấn</t>
  </si>
  <si>
    <t>* Cầu thép NT 4.5 MK bề rộng mặt cầu 4,5m, chiều dài nhịp tối đa 27m - 21m, tải trọng xe đơn 5 tấn - 5H tấn</t>
  </si>
  <si>
    <t>* Cầu thép NT 4.5 MV bề rộng mặt cầu 4,5m, chiều dài nhịp tối đa 36m - 30m, tải trọng xe đơn 5 tấn - 5H tấn</t>
  </si>
  <si>
    <t>* Cầu thép NT 5.2 MT bề rộng mặt cầu 5m, chiều dài nhịp tối đa 18m - 15m, tải trọng xe đơn 5 tấn - 5H tấn</t>
  </si>
  <si>
    <t>* Cầu thép NT 5.2 MB bề rộng mặt cầu 5m, chiều dài nhịp tối đa 21m - 18m, tải trọng xe đơn 5 tấn - 5H tấn</t>
  </si>
  <si>
    <t>* Cầu thép NT 5.2 MF bề rộng mặt cầu 5m, chiều dài nhịp tối đa 24m - 21m, tải trọng xe đơn 5 tấn - 5H tấn</t>
  </si>
  <si>
    <t>* Cầu thép NT 5.2 MK bề rộng mặt cầu 5m, chiều dài nhịp tối đa 27m - 24m, tải trọng xe đơn 5 tấn - 5H tấn</t>
  </si>
  <si>
    <t>* Cầu thép NT 5.2 MV bề rộng mặt cầu 5m, chiều dài nhịp tối đa 33m - 27m, tải trọng xe đơn 5 tấn - 5H tấn</t>
  </si>
  <si>
    <t>* Cầu thép NT 6.2 MF bề rộng mặt cầu 6m, chiều dài nhịp tối đa 18m - 15m, tải trọng xe đơn 5 tấn - 5H tấn</t>
  </si>
  <si>
    <t>* Cầu thép NT 6.2 MK bề rộng mặt cầu 6m, chiều dài nhịp tối đa 21m - 18m, tải trọng xe đơn 5 tấn - 5H tấn</t>
  </si>
  <si>
    <t>* Cầu thép NT 6.2 MV bề rộng mặt cầu 6m, chiều dài nhịp tối đa 33m - 27m, tải trọng xe đơn 5 tấn - 5H tấn</t>
  </si>
  <si>
    <t>* Cầu thép NT3.2B -5  1/1; bề rộng 3m; chiều dài tối đa 21 - 18m; tải trọng 5 -  H5tấn</t>
  </si>
  <si>
    <t>* Cầu thép NT3.2A - 5 1/1; bề rộng 3m; chiều dài tối đa 24 - 21m; tải trọng 5 -  H5tấn</t>
  </si>
  <si>
    <t>* Cầu thép NT3.2H -5  1/1; bề rộng 3m; chiều dài tối đa 27 - 24m; tải trọng 5 -  H5tấn</t>
  </si>
  <si>
    <t>* Cầu thép NT3.2HA -5 1/1; bề rộng 3m; chiều dài tối đa 30 - 27m; tải trọng 5 -  H5tấn</t>
  </si>
  <si>
    <t>* Cầu thép NT3.2HB-5 1/1; bề rộng 3m; chiều dài tối đa 36 - 33m; tải trọng 5 -  H5tấn</t>
  </si>
  <si>
    <t>* Cầu thép NT4.2B-5   1/1; bề rộng 4m; chiều dài tối đa 18 - 15m; tải trọng 5 -  H5tấn</t>
  </si>
  <si>
    <t>* Cầu thép NT4.2A -5  1/1; bề rộng 4m; chiều dài tối đa 21- 18m; tải trọng 5 -  H5tấn</t>
  </si>
  <si>
    <t>* Cầu thép NT4.2H  -5 1/1; bề rộng 4m; chiều dài tối đa 24 - 21m; tải trọng 5 -  H5tấn</t>
  </si>
  <si>
    <t>* Cầu thép NT4.2HA -5  1/1; bề rộng 4m; chiều dài tối đa 27 - 24m; tải trọng 5 -  H5tấn</t>
  </si>
  <si>
    <t>* Cầu thép NT4.2HB-5  1/1; bề rộng 4m; chiều dài tối đa 33 - 30m; tải trọng 5 -  H5tấn</t>
  </si>
  <si>
    <t>* Cầu thép NT2.6B-8  1/1; bề rộng 2,5m; chiều dài tối đa 18 - 15 -1m; tải trọng 8 - 10,4 -tấn</t>
  </si>
  <si>
    <t>* Cầu thép NT2.6A -8 1/1; bề rộng 2,5m; chiều dài tối đa 21 - 18 -1m; tải trọng 8 - 10,4 -tấn</t>
  </si>
  <si>
    <t>* Cầu thép NT2.6H -8 1/1; bề rộng 2,5m; chiều dài tối đa 24 - 21 -1m; tải trọng 8 - 10,4 -tấn</t>
  </si>
  <si>
    <t>* Cầu thép NT2.6HA -8  1/1; bề rộng 2,5m; chiều dài tối đa 27 - 24 -2m; tải trọng 8 - 10,4 -tấn</t>
  </si>
  <si>
    <t>* Cầu thép NT2.6HB -8 1/1; bề rộng 2,5m; chiều dài tối đa 33 - 30 -2m; tải trọng 8 - 10,4 -tấn</t>
  </si>
  <si>
    <t>* Cầu thép NT3.2B -8  1/1; bề rộng 3m; chiều dài tối đa 18 - 15 -1m; tải trọng 8 - 10,4 -tấn</t>
  </si>
  <si>
    <t>* Cầu thép NT3.2A  8 1/1; bề rộng 3m; chiều dài tối đa 21 - 18 -1m; tải trọng 8 - 10,4 -tấn</t>
  </si>
  <si>
    <t>* Cầu thép NT3.2H -8  1/1; bề rộng 3m; chiều dài tối đa 24 - 21 -1m; tải trọng 8 - 10,4 -tấn</t>
  </si>
  <si>
    <t>* Cầu thép NT3.2HA -8 1/1; bề rộng 3m; chiều dài tối đa 27 - 24 -2m; tải trọng 8 - 10,4 -tấn</t>
  </si>
  <si>
    <t>* Cầu thép NT3.2HB-8 1/1; bề rộng 3m; chiều dài tối đa 33 - 30 -2m; tải trọng 8 - 10,4 -tấn</t>
  </si>
  <si>
    <t>* Cầu thép NT3.6B-8   1/1; bề rộng 3,5m; chiều dài tối đa 44089m; tải trọng 8 - 10,4 -tấn</t>
  </si>
  <si>
    <t>* Cầu thép NT3.6A-8  1/1; bề rộng 3,5m; chiều dài tối đa 18 - 15 -1m; tải trọng 8 - 10,4 -tấn</t>
  </si>
  <si>
    <t>* Cầu thép NT3.6H-8  1/1; bề rộng 3,5m; chiều dài tối đa 21 - 18 -1m; tải trọng 8 - 10,4 -tấn</t>
  </si>
  <si>
    <t>* Cầu thép NT3.6HA-8  1/1; bề rộng 3,5m; chiều dài tối đa 24 - 21 -1m; tải trọng 8 - 10,4 -tấn</t>
  </si>
  <si>
    <t>* Cầu thép NT3.6HB-8  1/1; bề rộng 3,5m; chiều dài tối đa 30 - 27 -2m; tải trọng 8 - 10,4 -tấn</t>
  </si>
  <si>
    <t>* Cầu thép NT4.2B-8   1/1; bề rộng 4m; chiều dài tối đa 44089m; tải trọng 8 - 10,4 -tấn</t>
  </si>
  <si>
    <t>* Cầu thép NT4.2A -8  1/1; bề rộng 4m; chiều dài tối đa 18 - 15 -1m; tải trọng 8 - 10,4 -tấn</t>
  </si>
  <si>
    <t>* Cầu thép NT4.2H  -8 1/1; bề rộng 4m; chiều dài tối đa 21 - 18 -1m; tải trọng 8 - 10,4 -tấn</t>
  </si>
  <si>
    <t>* Cầu thép NT4.2HA -8  1/1; bề rộng 4m; chiều dài tối đa 24 - 21 -1m; tải trọng 8 - 10,4 -tấn</t>
  </si>
  <si>
    <t>* Cầu thép NT4.2HB-8  1/1; bề rộng 4m; chiều dài tối đa 30 - 27 -2m; tải trọng 8 - 10,4 -tấn</t>
  </si>
  <si>
    <t>* Cầu thép NT4.5B-8 1/ 1; bề rộng 4,5m; chiều dài tối đa 44089m; tải trọng 8 - 10,4 -tấn</t>
  </si>
  <si>
    <t>* Cầu thép NT4.5A-8 1/1 ; bề rộng 4,5m; chiều dài tối đa 18 - 15 -1m; tải trọng 8 - 10,4 -tấn</t>
  </si>
  <si>
    <t>* Cầu thép NT4.5H-8 1/1 ; bề rộng 4,5m; chiều dài tối đa 21 - 18 -1m; tải trọng 8 - 10,4 -tấn</t>
  </si>
  <si>
    <t>* Cầu thép NT4.5HA-8 1/1; bề rộng 4,5m; chiều dài tối đa 24 - 21 -1m; tải trọng 8 - 10,4 -tấn</t>
  </si>
  <si>
    <t>* Cầu thép NT4.5HB-8 1/1; bề rộng 4,5m; chiều dài tối đa 30 - 27 -2m; tải trọng 8 - 10,4 -tấn</t>
  </si>
  <si>
    <t>* Cầu thép NT4.5HC-8 1/1; bề rộng 4,5m; chiều dài tối đa 39 - 36 -3m; tải trọng 8 - 10,4 -tấn</t>
  </si>
  <si>
    <t>* Cầu thép NT3.2B-8  2/1; bề rộng 3m; chiều dài tối đa 27 -24 - 2m; tải trọng 8 - 10,4 -tấn</t>
  </si>
  <si>
    <t>* Cầu thép NT3.2A-8 2/1; bề rộng 3m; chiều dài tối đa 30 - 27 -2m; tải trọng 8 - 10,4 -tấn</t>
  </si>
  <si>
    <t>* Cầu thép NT3.2H-8 2/1; bề rộng 3m; chiều dài tối đa 33 - 30 -2m; tải trọng 8 - 10,4 -tấn</t>
  </si>
  <si>
    <t>* Cầu thép NT3.2HA-8 2/1; bề rộng 3m; chiều dài tối đa 36 - 33 -3m; tải trọng 8 - 10,4 -tấn</t>
  </si>
  <si>
    <t>* Cầu thép NT3.2HB-8 2/1; bề rộng 3m; chiều dài tối đa 42 - 39 -3m; tải trọng 8 - 10,4 -tấn</t>
  </si>
  <si>
    <t>* Cầu thép NT4.2H-8 2/1; bề rộng 4m; chiều dài tối đa 33 - 30 -2m; tải trọng 8 - 10,4 -tấn</t>
  </si>
  <si>
    <t>* Cầu thép NT4.2HA-8 2/1; bề rộng 4m; chiều dài tối đa 36 - 33 -3m; tải trọng 8 - 10,4 -tấn</t>
  </si>
  <si>
    <t>* Cầu thép NT4.2HB-8 2/1; bề rộng 4m; chiều dài tối đa 42 - 39 -3m; tải trọng 8 - 10,4 -tấn</t>
  </si>
  <si>
    <t>* Cầu thép NT3.2B  1/1; bề rộng 3m; chiều dài tối đa 12m; tải trọng 13tấn</t>
  </si>
  <si>
    <t>* Cầu thép NT3.2A 1/1; bề rộng 3m; chiều dài tối đa 15m; tải trọng 13tấn</t>
  </si>
  <si>
    <t>* Cầu thép NT3.2H-13 1/1; bề rộng 3m; chiều dài tối đa 18 -15m; tải trọng 13 - H10tấn</t>
  </si>
  <si>
    <t>* Cầu thép NT3.2HA-13 1/1; bề rộng 3m; chiều dài tối đa 21 - 18m; tải trọng 13 - H10tấn</t>
  </si>
  <si>
    <t>* Cầu thép NT3.2HB-13 1/1; bề rộng 3m; chiều dài tối đa 27 - 24m; tải trọng 13 - H10tấn</t>
  </si>
  <si>
    <t>* Cầu thép NT3.6B 1/1; bề rộng 3,5m; chiều dài tối đa 12m; tải trọng 13tấn</t>
  </si>
  <si>
    <t>* Cầu thép NT3.6A  1/1; bề rộng 3,5m; chiều dài tối đa 15m; tải trọng 13tấn</t>
  </si>
  <si>
    <t>* Cầu thép NT3.6H  1/1; bề rộng 3,5m; chiều dài tối đa 18 -15m; tải trọng 13 - H10tấn</t>
  </si>
  <si>
    <t>* Cầu thép NT3.6HA 1/1; bề rộng 3,5m; chiều dài tối đa 21 - 18m; tải trọng 13 - H10tấn</t>
  </si>
  <si>
    <t>* Cầu thép NT3.6HB 1/1; bề rộng 3,5m; chiều dài tối đa 27 - 24m; tải trọng 13 - H10tấn</t>
  </si>
  <si>
    <t>* Cầu thép NT4.2B  1/1; bề rộng 4m; chiều dài tối đa 9m; tải trọng 13tấn</t>
  </si>
  <si>
    <t>* Cầu thép NT4.2A-13 1/1; bề rộng 4m; chiều dài tối đa 12m; tải trọng 13tấn</t>
  </si>
  <si>
    <t>* Cầu thép NT4.2HA-13 1/1 ; bề rộng 4m; chiều dài tối đa 18 - 15m; tải trọng 13 - H10tấn</t>
  </si>
  <si>
    <t>* Cầu thép NT4.2HB-13 1/1; bề rộng 4m; chiều dài tối đa 24 - 21m; tải trọng 13 - H10tấn</t>
  </si>
  <si>
    <t>* Cầu thép NT4.2HC-13 1/1; bề rộng 4m; chiều dài tối đa 36 - 33m; tải trọng 13 - H10tấn</t>
  </si>
  <si>
    <t>* Cầu thép NT4.5B  1/1; bề rộng 4,5m; chiều dài tối đa 9m; tải trọng 13tấn</t>
  </si>
  <si>
    <t>* Cầu thép NT4.5A-13 1/1; bề rộng 4,5m; chiều dài tối đa 12m; tải trọng 13tấn</t>
  </si>
  <si>
    <t>* Cầu thép NT4.5HA-13 1/1; bề rộng 4,5m; chiều dài tối đa 18 - 15m; tải trọng 13 - H10tấn</t>
  </si>
  <si>
    <t>* Cầu thép NT4.5HB-13 1/1; bề rộng 4,5m; chiều dài tối đa 24 - 21m; tải trọng 13 - H10tấn</t>
  </si>
  <si>
    <t>* Cầu thép NT4.5HC-13 1/1; bề rộng 4,5m; chiều dài tối đa 36 - 33m; tải trọng 13 - H10tấn</t>
  </si>
  <si>
    <t>* Cầu thép NT2.6B  2/1; bề rộng 2,5m; chiều dài tối đa 24 -21m; tải trọng 13 - H10tấn</t>
  </si>
  <si>
    <t>* Cầu thép NT2.6A  2/1; bề rộng 2,5m; chiều dài tối đa 27 -24m; tải trọng 13 - H10tấn</t>
  </si>
  <si>
    <t>* Cầu thép NT2.6H  2/1; bề rộng 2,5m; chiều dài tối đa 30 -27m; tải trọng 13 - H10tấn</t>
  </si>
  <si>
    <t>* Cầu thép NT2.6HA 2/1; bề rộng 2,5m; chiều dài tối đa 33 -30m; tải trọng 13 - H10tấn</t>
  </si>
  <si>
    <t>* Cầu thép NT2.6HB 2/1; bề rộng 2,5m; chiều dài tối đa 39 -36m; tải trọng 13 - H10tấn</t>
  </si>
  <si>
    <t>* Cầu thép NT3.2B-13  2/1; bề rộng 3m; chiều dài tối đa 24 -21m; tải trọng 13 - H10tấn</t>
  </si>
  <si>
    <t>* Cầu thép NT3.2A-13 2/1; bề rộng 3m; chiều dài tối đa 27 -24m; tải trọng 13 - H10tấn</t>
  </si>
  <si>
    <t>* Cầu thép NT3.2H-13 2/1; bề rộng 3m; chiều dài tối đa 30 -27m; tải trọng 13 - H10tấn</t>
  </si>
  <si>
    <t>* Cầu thép NT3.2HA-13 2/1; bề rộng 3m; chiều dài tối đa 33 -30m; tải trọng 13 - H10tấn</t>
  </si>
  <si>
    <t>* Cầu thép NT3.2HB-13 2/1; bề rộng 3m; chiều dài tối đa 39 -36m; tải trọng 13 - H10tấn</t>
  </si>
  <si>
    <t>* Cầu thép NT4.2H-13 2/1; bề rộng 4m; chiều dài tối đa 27 -24m; tải trọng 13 - H10tấn</t>
  </si>
  <si>
    <t>* Cầu thép NT4.2HA-13 2/1; bề rộng 4m; chiều dài tối đa 30 -27m; tải trọng 13 - H10tấn</t>
  </si>
  <si>
    <t>* Cầu thép NT4.2HB-13 2/1; bề rộng 4m; chiều dài tối đa 36 -33m; tải trọng 13 - H10tấn</t>
  </si>
  <si>
    <t>* Cầu thép NT4.5H  2/1; bề rộng 4,5m; chiều dài tối đa 24 -21m; tải trọng 13 - H10tấn</t>
  </si>
  <si>
    <t>* Cầu thép NT4.5HA 2/1; bề rộng 4,5m; chiều dài tối đa 30 -27m; tải trọng 13 - H10tấn</t>
  </si>
  <si>
    <t>* Cầu thép NT4.5HB 2/1; bề rộng 4,5m; chiều dài tối đa 36 -33m; tải trọng 13 - H10tấn</t>
  </si>
  <si>
    <t>* Cầu thép NT3.2HA-181/1; bề rộng 3m; chiều dài tối đa 18 -15m; tải trọng 18 - H13tấn</t>
  </si>
  <si>
    <t>* Cầu thép NT3.2HB-181/1; bề rộng 3m; chiều dài tối đa 24-21m; tải trọng 18 - H13tấn</t>
  </si>
  <si>
    <t>* Cầu thép NT4.2A 1/1; bề rộng 4m; chiều dài tối đa 9m; tải trọng 18 - H13tấn</t>
  </si>
  <si>
    <t>* Cầu thép NT4.2HB-18 1/1; bề rộng 4m; chiều dài tối đa 21-18m; tải trọng 18 - H13tấn</t>
  </si>
  <si>
    <t>* Cầu thép NT4.2HC-18 1/1; bề rộng 4m; chiều dài tối đa 33-30m; tải trọng 18 - H13tấn</t>
  </si>
  <si>
    <t>* Cầu thép NT4.5A 1/1; bề rộng 4,5m; chiều dài tối đa 9m; tải trọng 18 - H13tấn</t>
  </si>
  <si>
    <t>* Cầu thép NT4.5HB-18 1/1; bề rộng 4,5m; chiều dài tối đa 21-18m; tải trọng 18 - H13tấn</t>
  </si>
  <si>
    <t>* Cầu thép NT4.5HC-18 1/1; bề rộng 4,5m; chiều dài tối đa 33-30m; tải trọng 18 - H13tấn</t>
  </si>
  <si>
    <t>* Cầu thép NT3.2B  2/1; bề rộng 3m; chiều dài tối đa 18-15m; tải trọng 18 - H13tấn</t>
  </si>
  <si>
    <t>* Cầu thép NT3.2A-182/1; bề rộng 3m; chiều dài tối đa 21-18m; tải trọng 18 - H13tấn</t>
  </si>
  <si>
    <t>* Cầu thép NT3.2H-18 2/1; bề rộng 3m; chiều dài tối đa 24-21m; tải trọng 18 - H13tấn</t>
  </si>
  <si>
    <t>* Cầu thép NT3.2HA-18 2/1; bề rộng 3m; chiều dài tối đa 30-27m; tải trọng 18 - H13tấn</t>
  </si>
  <si>
    <t>* Cầu thép NT3.2HB-18 2/1; bề rộng 3m; chiều dài tối đa 39-36m; tải trọng 18 - H13tấn</t>
  </si>
  <si>
    <t>* Cầu thép NT4.2A-182/1; bề rộng 4m; chiều dài tối đa 18-15m; tải trọng 18 - H13tấn</t>
  </si>
  <si>
    <t>* Cầu thép NT4.2H-18 2/1; bề rộng 4m; chiều dài tối đa 21-18m; tải trọng 18 - H13tấn</t>
  </si>
  <si>
    <t>* Cầu thép NT4.2HA-18 2/1; bề rộng 4m; chiều dài tối đa 24-21m; tải trọng 18 - H13tấn</t>
  </si>
  <si>
    <t>* Cầu thép NT4.2HB-18 2/1; bề rộng 4m; chiều dài tối đa 36-33m; tải trọng 18 - H13tấn</t>
  </si>
  <si>
    <t>* Cầu thép NT3.2HA 1/1; bề rộng 3m; chiều dài tối đa 12m; tải trọng 30 -H30tấn</t>
  </si>
  <si>
    <t>* Cầu thép NT3.2HB 1/1; bề rộng 3m; chiều dài tối đa 18m; tải trọng 30-H30tấn</t>
  </si>
  <si>
    <t>* Cầu thép NT4.2HB-30 1/1; bề rộng 4m; chiều dài tối đa 15m; tải trọng 30 -H30tấn</t>
  </si>
  <si>
    <t>* Cầu thép NT4.2HC-30 1/1; bề rộng 4m; chiều dài tối đa 27m; tải trọng 30-H30tấn</t>
  </si>
  <si>
    <t>* Cầu thép NT3.2A  2/1; bề rộng 3m; chiều dài tối đa 18-15m; tải trọng 30 -H30tấn</t>
  </si>
  <si>
    <t>* Cầu thép NT3.2H  2/1; bề rộng 3m; chiều dài tối đa 21-18m; tải trọng 30-H30tấn</t>
  </si>
  <si>
    <t>* Cầu thép NT3.2HA   2/1; bề rộng 3m; chiều dài tối đa 27-24m; tải trọng 30 -H30tấn</t>
  </si>
  <si>
    <t>* Cầu thép NT3.2HB   2/1; bề rộng 3m; chiều dài tối đa 33-30m; tải trọng 30-H30tấn</t>
  </si>
  <si>
    <t>* Cầu thép NT4.2A  2/1; bề rộng 4m; chiều dài tối đa "12-15m; tải trọng 30 -H30tấn</t>
  </si>
  <si>
    <t>* Cầu thép NT4.2H  2/1; bề rộng 4m; chiều dài tối đa 18-15m; tải trọng 30-H30tấn</t>
  </si>
  <si>
    <t>* Cầu thép NT4.2HA -30  2/1; bề rộng 4m; chiều dài tối đa 21-18m; tải trọng 30 -H30tấn</t>
  </si>
  <si>
    <t>* Cầu thép NT4.2HB -30   2/1; bề rộng 4m; chiều dài tối đa 30-27m; tải trọng 30-H30tấn</t>
  </si>
  <si>
    <t>* Cầu thép NT4.2HC -30  2/1; bề rộng 4m; chiều dài tối đa 36-33m; tải trọng 30-H30tấn</t>
  </si>
  <si>
    <t>* Cầu thép NT4.2HA  2/1; bề rộng 4m; chiều dài tối đa 15m; tải trọng HL-93tấn</t>
  </si>
  <si>
    <t>* Cầu thép NT4.2HB 2/1; bề rộng 4m; chiều dài tối đa 21m; tải trọng HL-93tấn</t>
  </si>
  <si>
    <t>* Cầu thép NT4.2HC 1/1; bề rộng 4m; chiều dài tối đa 24m; tải trọng HL-93tấn</t>
  </si>
  <si>
    <t>* Cầu thép NT4.2HB 3/1; bề rộng 4m; chiều dài tối đa 27m; tải trọng HL-93tấn</t>
  </si>
  <si>
    <t>* Cầu thép NT4.2HC 2/1; bề rộng 4m; chiều dài tối đa 30m; tải trọng HL-93tấn</t>
  </si>
  <si>
    <t>* Cầu thép NT4.2MF 2/1; bề rộng 4m; chiều dài tối đa 33m; tải trọng HL-93tấn</t>
  </si>
  <si>
    <t>* Cầu thép NT4.2MP 2/1; bề rộng 4m; chiều dài tối đa 45m; tải trọng HL-93tấn</t>
  </si>
  <si>
    <t>* Cầu thép NT6.2HB 1/1; bề rộng 6m; chiều dài tối đa 12m; tải trọng 18 -H13tấn</t>
  </si>
  <si>
    <t>* Cầu thép NT6.2HC-18 1/1; bề rộng 6m; chiều dài tối đa 21m; tải trọng 18 -H13tấn</t>
  </si>
  <si>
    <t>* Cầu thép NT6.2HB 2/1; bề rộng 6m; chiều dài tối đa 24m; tải trọng 18 -H13tấn</t>
  </si>
  <si>
    <t>* Cầu thép NT6.2HC-18 2/1; bề rộng 6m; chiều dài tối đa 33m; tải trọng 18 -H13tấn</t>
  </si>
  <si>
    <t>* Cầu thép NT7.5HB 1/1; bề rộng 7,5m; chiều dài tối đa 12m; tải trọng 18 -H13tấn</t>
  </si>
  <si>
    <t>* Cầu thép NT7.5HB-18 2/1; bề rộng 7,5m; chiều dài tối đa 24m; tải trọng 18 -H13tấn</t>
  </si>
  <si>
    <t>* Cầu thép NT7.5HC-18 1/1; bề rộng 7,5m; chiều dài tối đa 21m; tải trọng 18 -H13tấn</t>
  </si>
  <si>
    <t>* Cầu thép NT7.5HC-18 2/1; bề rộng 7,5m; chiều dài tối đa 33m; tải trọng 18 -H13tấn</t>
  </si>
  <si>
    <t>* Cầu thép NT5.2HB 2/1; bề rộng 5m; chiều dài tối đa 21m; tải trọng HL-93tấn</t>
  </si>
  <si>
    <t>* Cầu thép NT5.2HB 3/1; bề rộng 5m; chiều dài tối đa 27m; tải trọng HL-93tấn</t>
  </si>
  <si>
    <t>* Cầu thép NT6.2HC 1/1; bề rộng 6m; chiều dài tối đa 15m; tải trọng HL-93tấn</t>
  </si>
  <si>
    <t>* Cầu thép NT6.2HC 2/1; bề rộng 6m; chiều dài tối đa 21m; tải trọng HL-93tấn</t>
  </si>
  <si>
    <t>* Cầu thép NT7.5HB 2/1; bề rộng 7,5m; chiều dài tối đa 12m; tải trọng HL-93tấn</t>
  </si>
  <si>
    <t>* Cầu thép NT7.5HC 1/1; bề rộng 7,5m; chiều dài tối đa 15m; tải trọng HL-93tấn</t>
  </si>
  <si>
    <t>* Cầu thép NT7.5HC 2/1; bề rộng 7,5m; chiều dài tối đa 21m; tải trọng HL-93tấn</t>
  </si>
  <si>
    <t>* Cầu thép CV3.2; bề rộng 3m; chiều dài tối đa 60m; tải trọng 5tấn</t>
  </si>
  <si>
    <t>* Cầu thép CV3.5; bề rộng 3,5m; chiều dài tối đa 60m; tải trọng 5tấn</t>
  </si>
  <si>
    <t>* Cầu thép CV4.2; bề rộng 4m; chiều dài tối đa 60m; tải trọng 5tấn</t>
  </si>
  <si>
    <t>* Cầu thép CT3.2; bề rộng 3m; chiều dài tối đa 42m; tải trọng 5tấn</t>
  </si>
  <si>
    <t>* Cầu thép CT4.2; bề rộng 4m; chiều dài tối đa 42m; tải trọng 5tấn</t>
  </si>
  <si>
    <t>* Cầu thép CT5.2; bề rộng 5m; chiều dài tối đa 86m; tải trọng 5tấn</t>
  </si>
  <si>
    <t>* Cầu thép CT3.5; bề rộng 3,5m; chiều dài tối đa 60m; tải trọng 8tấn</t>
  </si>
  <si>
    <t>* Cầu thép NT6.2SC 1/1; bề rộng 6m; chiều dài tối đa 21m; tải trọng 0.65xHL93tấn</t>
  </si>
  <si>
    <t>* Cầu thép NT6.2CV 1/1; bề rộng 6m; chiều dài tối đa 24m; tải trọng 18tấn</t>
  </si>
  <si>
    <t>* Cầu thép NT6.2SD 2/1; bề rộng 6m; chiều dài tối đa 21m; tải trọng HL93tấn</t>
  </si>
  <si>
    <t>* Cầu thép NT6.2SD 2/1; bề rộng 6m; chiều dài tối đa 27m; tải trọng 0.65xHL93tấn</t>
  </si>
  <si>
    <t>* Cầu thép NT6.2LK 2/1; bề rộng 6m; chiều dài tối đa 30m; tải trọng 0.65xHL93tấn</t>
  </si>
  <si>
    <t>* Cầu thép NT5.5CV 1/1; bề rộng 5m; chiều dài tối đa 21m; tải trọng 0.65xHL93tấn</t>
  </si>
  <si>
    <t>* Cầu thép NT5.5CV 2/1; bề rộng 5,5m; chiều dài tối đa 27m; tải trọng HL93tấn</t>
  </si>
  <si>
    <t>* Cầu thép NT5.2CV 2/1; bề rộng 5m; chiều dài tối đa 30m; tải trọng HL93tấn</t>
  </si>
  <si>
    <t>* Cầu thép NT5.2CM 1/1; bề rộng 5m; chiều dài tối đa 30m; tải trọng 0.5xHL93tấn</t>
  </si>
  <si>
    <t>* Cầu thép NT5.2CV 1/1; bề rộng 5m; chiều dài tối đa 24m; tải trọng 0.65xHL93tấn</t>
  </si>
  <si>
    <t>* Cầu thép NT5.2CV 2/1; bề rộng 5m; chiều dài tối đa 30m; tải trọng 0.65xHL93tấn</t>
  </si>
  <si>
    <t>* Cầu thép NT5.2CV 3/1; bề rộng 5m; chiều dài tối đa 33m; tải trọng 0.65xHL93tấn</t>
  </si>
  <si>
    <t>* Cầu thép NT5.2CV 3/1; bề rộng 5m; chiều dài tối đa 33m; tải trọng HL93tấn</t>
  </si>
  <si>
    <t>* Cầu thép NT5.5HB 2/1 GHC:345; bề rộng 5,5m; chiều dài tối đa 39m; tải trọng 0.5xHL93tấn</t>
  </si>
  <si>
    <t>* Cầu thép NT5.5HB 2/1 ; bề rộng 5,5m; chiều dài tối đa 39m; tải trọng 13 – H8tấn</t>
  </si>
  <si>
    <t>* Cầu thép NT5.5HB 1/1 GHC:345; bề rộng 5,5m; chiều dài tối đa 18m; tải trọng 0.5xHL93tấn</t>
  </si>
  <si>
    <t>* Cầu thép NT5.5HB 1/1 ; bề rộng 5,5m; chiều dài tối đa 18m; tải trọng 13 – H8tấn</t>
  </si>
  <si>
    <t>* Cầu thép CV3.2H1 2/1; bề rộng 3m; chiều dài tối đa 51m; tải trọng 5tấn</t>
  </si>
  <si>
    <t>* Cầu thép CV3.2H2 2/1; bề rộng 3m; chiều dài tối đa 36m; tải trọng 5tấn</t>
  </si>
  <si>
    <t>CẤU KIỆN</t>
  </si>
  <si>
    <t>Đoạn nối nhịp cầu NT 1.6  (loại N, KA, K, M, MA), Dài 0,2; Rộng 1,5</t>
  </si>
  <si>
    <t>Đoạn sàn đầu cầu NT 1.6  (loại N, KA, K, M, MA), Dài 2; Rộng 1,5</t>
  </si>
  <si>
    <t>Đoạn nối nhịp cầu NT 2.2  (loại N, KA, K, M, MA, MB), Dài 0,2; Rộng 2,0</t>
  </si>
  <si>
    <t>Đoạn sàn đầu cầu NT 2.2  (loại N, KA, K, M, MA, MB), Dài 2,0; Rộng 2,0</t>
  </si>
  <si>
    <t>Đoạn nối nhịp cầu NT 2.6  (loại KA, K, M, MA, MB), Dài 0,2; Rộng 2,5</t>
  </si>
  <si>
    <t>Đoạn sàn đầu cầu NT 2.6  (loại KA, K, M, MA, MB), Dài 2,0; Rộng 2,5</t>
  </si>
  <si>
    <t>Đoạn nối nhịp cầu NT 2.6  (loại MF, MK), Dài 0,58; Rộng 2,5</t>
  </si>
  <si>
    <t>Đoạn sàn đầu cầu NT 2.6  (loại MF, MK), Dài 3,0; Rộng 2,5</t>
  </si>
  <si>
    <t>Đoạn nối nhịp cầu NT 3.2  (loại M), Dài 0,2; Rộng 2,8</t>
  </si>
  <si>
    <t>Đoạn sàn đầu cầu NT 3.2  (loại M), Dài 2,0; Rộng 2,8</t>
  </si>
  <si>
    <t>Đoạn nối nhịp cầu NT 3.2  (loại K, MA, MT, MB, MF, MK), Dài 0,58; Rộng 3,0</t>
  </si>
  <si>
    <t>Đoạn sàn đầu cầu NT 3.2  (loại K, MA, MT, MB, MF, MK), Dài 3,0; Rộng 3,0</t>
  </si>
  <si>
    <t>Đoạn nối nhịp cầu NT 3.6  (loại K, MA, MT, MB, MF, MK), Dài 0,58; Rộng 3,5</t>
  </si>
  <si>
    <t>Đoạn sàn đầu cầu NT 3.6  (loại K, MA, MT, MB, MF, MK), Dài 3,0; Rộng 3,5</t>
  </si>
  <si>
    <t>Đoạn nối nhịp cầu NT 4.2  (loại MA, MT, MB, MF, MK, MV), Dài 0,58; Rộng 4,0</t>
  </si>
  <si>
    <t>Đoạn sàn đầu cầu NT 4.2  (loại MA, MT, MB, MF, MK, MV), Dài 3,0; Rộng 4,0</t>
  </si>
  <si>
    <t>Đoạn nối nhịp cầu NT 4.5  (loại MA, MT, MB, MF, MK, MV), Dài 0,58; Rộng 4,5</t>
  </si>
  <si>
    <t>Đoạn sàn đầu cầu NT 4.5  (loại MA, MT, MB, MF, MK, MV), Dài 3,0; Rộng 4,5</t>
  </si>
  <si>
    <t>Đoạn nối nhịp cầu NT 5.2  (loại MT, MB, MF, MK, MV), Dài 0,58; Rộng 4,5</t>
  </si>
  <si>
    <t>Đoạn sàn đầu cầu NT 5.2  (loại MT, MB, MF, MK, MV), Dài 3,0; Rộng 4,5</t>
  </si>
  <si>
    <t>Đoạn nối nhịp cầu NT 6.2  (loại MF, MK, MV), Dài 0,58; Rộng 4,5</t>
  </si>
  <si>
    <t>Đoạn sàn đầu cầu NT 6.2  (loại MF, MK, MV), Dài 3,0; Rộng 4,5</t>
  </si>
  <si>
    <t>Gối cầu (N, K, KA, MA, M, MT, MB) 5 tấn; Dài 0,3; Rộng 0,18</t>
  </si>
  <si>
    <t>Gối cầu (MF, MK, MV) Dài 0,25; Rộng 0,25</t>
  </si>
  <si>
    <t>Đoạn nối nhịp cầu NT 2.6  (loại B, A, H, HA, HB), Dài 0,58; Rộng 2,5</t>
  </si>
  <si>
    <t>Đoạn sàn đầu cầu NT 2.6  (loại B, A, H, HA, HB), Dài 3,0; Rộng 2,5</t>
  </si>
  <si>
    <t>Đoạn nối nhịp cầu NT 3.2  (loại B, A, H, HA, HB), Dài 0,58; Rộng 3,0</t>
  </si>
  <si>
    <t>Đoạn sàn đầu cầu NT 3.2  (loại B, A, H, HA, HB), Dài 3,0; Rộng 3,0</t>
  </si>
  <si>
    <t>Đoạn nối nhịp cầu NT 3.6  (loại B, A, H, HA, HB), Dài 0,58; Rộng 3,5</t>
  </si>
  <si>
    <t>Đoạn sàn đầu cầu NT 3.6  (loại B, A, H, HA, HB), Dài 3,0; Rộng 3,5</t>
  </si>
  <si>
    <t>Đoạn nối nhịp cầu NT 4.2; CV4.2 (loại B, A, H, HA, HB, HC, MF, MP), Dài 0,58; Rộng 4,0</t>
  </si>
  <si>
    <t>Đoạn sàn đầu cầu NT 4.2; CV4.2 (loại B, A, H, HA, HB, HC, MF, MP), Dài 3,0; Rộng 4,0</t>
  </si>
  <si>
    <t>Đoạn nối nhịp cầu NT 4.5 (loại B, A, H, HA, HB, HC), Dài 0,58; Rộng 4,5</t>
  </si>
  <si>
    <t>Đoạn sàn đầu cầu NT 4.5 (loại B, A, H, HA, HB, HC), Dài 3,0; Rộng 4,5</t>
  </si>
  <si>
    <t>Đoạn nối nhịp cầu NT 5.2 (loại HB, HC), Dài 0,58; Rộng 5,0</t>
  </si>
  <si>
    <t>Đoạn sàn đầu cầu NT 5.2 (loại HB, HC), Dài 3,0; Rộng 5,0</t>
  </si>
  <si>
    <t>Đoạn nối nhịp cầu NT 5.2 (loại CV, CM), Dài 0,59; Rộng 5,0</t>
  </si>
  <si>
    <t>Đoạn sàn đầu cầu NT 5.5 (loại CV, CM), Dài 3,0; Rộng 5,5</t>
  </si>
  <si>
    <t>Đoạn nối nhịp cầu NT 5.5 Dài 0,58; Rộng 5,5</t>
  </si>
  <si>
    <t>Đoạn sàn đầu cầu NT 5.2 (loại CV, CM), Dài 3,0; Rộng 5,0</t>
  </si>
  <si>
    <t>Đoạn nối nhịp cầu NT 6.2 (loại HB, HC), Dài 0,58; Rộng 6,0</t>
  </si>
  <si>
    <t>Đoạn sàn đầu cầu  NT 6.2 (loại HB, HC), Dài 3,0; Rộng 6,0</t>
  </si>
  <si>
    <t>Đoạn nối nhịp cầu NT 6.2 (loại SD, SC), Dài 0,59; Rộng 6,0</t>
  </si>
  <si>
    <t>Đoạn sàn đầu cầu  NT 6.2 (loại SD, SC), Dài 3,0; Rộng 6,0</t>
  </si>
  <si>
    <t>Đoạn nối nhịp cầu NT 7.5 (loại HB, HC), Dài 0,58; Rộng 7,5</t>
  </si>
  <si>
    <t>Đoạn sàn đầu cầu  NT 7.5 (loại HB, HC), Dài 3,0; Rộng 7,5</t>
  </si>
  <si>
    <t>Gối cầu B Dài 0,4; Rộng 0,2</t>
  </si>
  <si>
    <t>Gối cầu A Dài 0,46; Rộng 0,21</t>
  </si>
  <si>
    <t>Gối cầu H, HA, HB, Dài 0,46; Rộng 0,24</t>
  </si>
  <si>
    <t>Gối cầu HC, MF, MP, Dài 0,46; Rộng 0,3</t>
  </si>
  <si>
    <t>Gối cầu CV, CM, SC, SD, LK</t>
  </si>
  <si>
    <t>Tháp cáp treo cầu (2 tháp)</t>
  </si>
  <si>
    <t>Lắp đặt tháp cáp treo cầu (2 tháp)</t>
  </si>
  <si>
    <t>Đoạn nối nhịp cầu NT 5.5 (loại HB), GHC 345, Dài 0,58; Rộng 5,5</t>
  </si>
  <si>
    <t>Đoạn  sàn đầu cầu NT 5.5 HB (dốc biên), GHC 345, Dài 3,0; Rộng 5,5</t>
  </si>
  <si>
    <t>Đoạn nối nhịp cầu NT 5.5 (loại HB), Dài 0,58; Rộng 5,5</t>
  </si>
  <si>
    <t>Đoạn  sàn đầu cầu NT 5.5 HB (dốc biên), Dài 3,0; Rộng 5,5</t>
  </si>
  <si>
    <t>Đoạn nối nhịp cầu (CV3.2H1, CV3.2H2), Dài 0,58; Rộng 3,0</t>
  </si>
  <si>
    <t>Gối cầu CV 3.2H1, CV3.2H2</t>
  </si>
  <si>
    <t>Thử tải cầu thép  NT 5.5 HB - 18m</t>
  </si>
  <si>
    <t>Thử tải cầu thép  NT 5.5 HB - 39m</t>
  </si>
  <si>
    <t>Thử tải cầu thép  CV 3.2 H1 - 51m</t>
  </si>
  <si>
    <t>Thử tải cầu thép  CV 3.2 H2 - 36m</t>
  </si>
  <si>
    <t xml:space="preserve"> * Mạ kẽm nhúng nóng</t>
  </si>
  <si>
    <t>MÁY ĐIỀU HÒA KHÔNG KHÍ</t>
  </si>
  <si>
    <t>BẢNG GIÁ MÁY ĐIỀU HÒA KHÔNG KHÍ DAIKIN - TREO TƯỜNG</t>
  </si>
  <si>
    <t>Máy ĐHKK DD Hai dàn rời loại Tiêu chuẩn - không Inverter - R32 - Một chiều lạnh</t>
  </si>
  <si>
    <t>FTF25UV1V/RF25UV1V Công suất: 9.300Btu (1,0Hp)</t>
  </si>
  <si>
    <t>FTF35UV1V/RF35UV1V Công suất: 11.100Btu (1,5Hp)</t>
  </si>
  <si>
    <t>FTC50NV1V/RC50NV1V Công suất: 17.100Btu (2,0Hp)</t>
  </si>
  <si>
    <t>FTC60NV1V/RC60NV1V Công suất: 21.500Btu (2,5Hp)</t>
  </si>
  <si>
    <t>Máy ĐHKK DD Hai dàn rời loại Tiêu chuẩn - Inverter - R32 - Một chiều lạnh</t>
  </si>
  <si>
    <t>Máy ĐHKK DD Hai dàn rời loại Thiết kế Coanda - Inverter - R32 - Một chiều lạnh</t>
  </si>
  <si>
    <t>FTKC25UAVMV/RKC25UAVMV Công suất:8.500Btu (1,0Hp)</t>
  </si>
  <si>
    <t>FTKC35UAVMV/RKC35UAVMV Công suất:11.900Btu (1,5Hp)</t>
  </si>
  <si>
    <t>FTKC50UVMV/RKC50UVMV Công suất:17.700Btu (2,0Hp)</t>
  </si>
  <si>
    <t>FTKC60UVMV/RKC60UVMV Công suất:20.500Btu (2,5Hp)</t>
  </si>
  <si>
    <t>FTKC71UVMV/RKC71UVMV Công suất:24.200Btu (3,0Hp)</t>
  </si>
  <si>
    <t>Máy ĐHKK DD Hai dàn rời loại Cao cấp - Inverter - R32 - Một chiều lạnh</t>
  </si>
  <si>
    <t>Máy ĐHKK Treo tường loại - Inverter - R32</t>
  </si>
  <si>
    <t>FTKZ25VVMV/RKZ25VVMV Công suất: 8.500Btu (1,0Hp)</t>
  </si>
  <si>
    <t>FTKZ35VVMV/RKZ35VVMV Công suất: 11.900Btu (1,5Hp)</t>
  </si>
  <si>
    <t>FTKZ50VVMV/RKZ50VVMV Công suất: 17.700Btu (2, 0Hp)</t>
  </si>
  <si>
    <t>FTKZ60VVMV/RKZ60VVMV Công suất: 20.500Btu (2,5Hp)</t>
  </si>
  <si>
    <t>FTKZ71VVMV/RKZ71VVMV Công suất: 24.200Btu (3,0Hp)</t>
  </si>
  <si>
    <t>Máy ĐHKK Treo tường Emura loại Cao Cấp [Trắng (w)/Bạc (s)] - Inverter - R32</t>
  </si>
  <si>
    <t>FTKJ25NVMV(w/s)/RKJ25NVMV Công suất: 8.500Btu (1,0Hp)</t>
  </si>
  <si>
    <t>FTKJ35NVMV(w/s)/RKJ35NVMV Công suất: 11.900Btu (1,5Hp)</t>
  </si>
  <si>
    <t>FTKJ50NVMV(w/s)/RKJ50NVMV Công suất: 17.700Btu (2,0Hp)</t>
  </si>
  <si>
    <t>Máy ĐHKK Treo tường Urusara loại Cao Cấp - Inverter - R32</t>
  </si>
  <si>
    <t>FTXZ25NVMV/RXZ25NVMV Công suất: 8.400Btu (1,0Hp)</t>
  </si>
  <si>
    <t>FTXZ35NVMV/RXZ35NVMV Công suất: 11.800Btu (1,5Hp)</t>
  </si>
  <si>
    <t>FTXZ50NVMV/RXZ50NVMV Công suất: 16.900Btu (2,0Hp)</t>
  </si>
  <si>
    <t>BẢNG GIÁ MÁY ĐIỀU HÒA KHÔNG KHÍ DAIKIN - MULTI</t>
  </si>
  <si>
    <t>Máy Multi NX - Inverter - R32 - Một chiều lạnh</t>
  </si>
  <si>
    <t>Dàn nóng</t>
  </si>
  <si>
    <t>3MKM52RVMV, Công suất: 5,2kW</t>
  </si>
  <si>
    <t>4MKM68RVMV, Công suất: 6,8kW</t>
  </si>
  <si>
    <t>4MKM80RVMV, Công suất: 8,0kW</t>
  </si>
  <si>
    <t>5MKM100RVMV, Công suất: 10,0kW</t>
  </si>
  <si>
    <t>Dàn lạnh loại treo tường Tiêu chuẩn (kèm điều khiển không dây)</t>
  </si>
  <si>
    <t>CTKM25RVMV, Công suất: 2,5kW</t>
  </si>
  <si>
    <t>CTKM35RVMV, Công suất: 3,5kW</t>
  </si>
  <si>
    <t>CTKM50RVMV, Công suất: 5kW</t>
  </si>
  <si>
    <t>CTKM60RVMV, Công suất: 6kW</t>
  </si>
  <si>
    <t>CTKM71RVMV, Công suất: 7,1kW</t>
  </si>
  <si>
    <t>Dàn lạnh loại treo tường Thiết kế Châu Âu (kèm điều khiển không dây)</t>
  </si>
  <si>
    <t>CTKJ25RVMVW, Công suất: 2,5kW</t>
  </si>
  <si>
    <t>CTKJ35RVMVW, Công suất: 3,5kW</t>
  </si>
  <si>
    <t>CTKJ50RVMVW, Công suất: 5kW</t>
  </si>
  <si>
    <t>Dàn lạnh loại Âm trần (không bao gồm điều khiển)</t>
  </si>
  <si>
    <t>FFA25RV1V, Công suất: 2,5kW</t>
  </si>
  <si>
    <t>FFA35RV1V, Công suất: 3,5kW</t>
  </si>
  <si>
    <t>FFA50RV1V, Công suất: 5kW</t>
  </si>
  <si>
    <t>FFA60RV1V, Công suất: 6kW</t>
  </si>
  <si>
    <t>Dàn lạnh loại Giấu trần Nối ống gió (không bao gồm điều khiển)</t>
  </si>
  <si>
    <t>CDXP25RVMV, Công suất: 2,5kW</t>
  </si>
  <si>
    <t>CDXP35RVMV, Công suất: 3,5kW</t>
  </si>
  <si>
    <t>CDXM25RVMV, Công suất: 2,5kW</t>
  </si>
  <si>
    <t>CDXM35RVMV, Công suất: 3,5kW</t>
  </si>
  <si>
    <t>CDXM50RVMV, Công suất: 5kW</t>
  </si>
  <si>
    <t>CDXM60RVMV, Công suất: 6kW</t>
  </si>
  <si>
    <t>CDXM71RVMV, Công suất: 7,1kW</t>
  </si>
  <si>
    <t>FMA50RVMV9, Công suất: 5kW</t>
  </si>
  <si>
    <t>FMA60RVMV9, Công suất: 6kW</t>
  </si>
  <si>
    <t>FMA71RVMV9, Công suất: 7,1kW</t>
  </si>
  <si>
    <t>Danh mục phụ kiện tùy chọn (dùng cho Dàn nóng một chiều lạnh)</t>
  </si>
  <si>
    <t>BRC1E63 (Điều khiển có dây FFA, FMA)</t>
  </si>
  <si>
    <t>BRC086A12 (Điều khiển không dây cho máy CDXP, CDXM)</t>
  </si>
  <si>
    <t>BRC073A4 (Điều khiển có dây cho máy CTKM, CDXP, CDXM)</t>
  </si>
  <si>
    <t>BYFQ60B3W1 (Mặt nạ máy âm trần)</t>
  </si>
  <si>
    <t>Hệ thống ĐHKK Multi S - Inverter - R32 - Một chiều lạnh</t>
  </si>
  <si>
    <t>MKC50RVMV, Công suất: 5,0kW</t>
  </si>
  <si>
    <t>MKC70SVMV, Công suất:7,0kW</t>
  </si>
  <si>
    <t>Dàn lạnh loại treo tường</t>
  </si>
  <si>
    <t>CTKC25RVMV, Công suất: 2,5kW</t>
  </si>
  <si>
    <t>CTKC35RVMV, Công suất: 3,5kW</t>
  </si>
  <si>
    <t>CTKC50SVMV, Công suất: 5,0kW</t>
  </si>
  <si>
    <t xml:space="preserve"> MÁY ĐHKK DAIKIN (KHÔNG INVERTER) - ÂM TRẦN - ÁP TRẦN</t>
  </si>
  <si>
    <t>Máy Âm trần Đa hướng thổi - không Inverter - R410 - Một chiều lạnh - BYCP125K-W18</t>
  </si>
  <si>
    <t>FCNQ13MV1/RNQ13MV1, Công suất:1,5Hp +BRC2E61(Remote Có dây)</t>
  </si>
  <si>
    <t>FCNQ13MV1/RNQ13MV1, Công suất:1,5Hp +BRC7F633F9 (Remote Không dây)</t>
  </si>
  <si>
    <t>FCNQ18MV1/RNQ18MV19, Công suất:2,0Hp +BRC2E61(Remote Có dây)</t>
  </si>
  <si>
    <t>FCNQ18MV1/RNQ18MV19, Công suất:2,0Hp +BRC7F633F9 (Remote Không dây)</t>
  </si>
  <si>
    <t>FCNQ21MV1/RNQ21MV19, Công suất:2,5Hp +BRC2E61(Remote Có dây)</t>
  </si>
  <si>
    <t>FCNQ21MV1/RNQ21MV19, Công suất:2,5Hp +BRC7F633F9 (Remote Không dây)</t>
  </si>
  <si>
    <t>FCNQ26MV1/RNQ26MV19 (Y1), Công suất:3,0Hp +BRC2E61(Remote Có dây)</t>
  </si>
  <si>
    <t>FCNQ26MV1/RNQ26MV19 (Y1), Công suất: 3,0Hp+BRC7F633F9 (Không dây)</t>
  </si>
  <si>
    <t>FCNQ30MV1/RNQ30MV1 (Y1), Công suất: 3,5Hp +BRC2E61(Remote Có dây)</t>
  </si>
  <si>
    <t>FCNQ30MV1/RNQ30MV1 (Y1), Công suất: 3,5Hp +BRC7F633F9(Remote Không dây)</t>
  </si>
  <si>
    <t>FCNQ36MV1/RNQ36MV1 (Y1), Công suất: 4,0Hp +BRC2E61(Remote Có dây)</t>
  </si>
  <si>
    <t>FCNQ36MV1/RNQ36MV1 (Y1), Công suất: 4,0Hp +BRC7F633F9(Remote Không dây)</t>
  </si>
  <si>
    <t>FCNQ42MV1/RNQ42MY1, Công suất: 5,0Hp +BRC2E61(Remote Có dây)</t>
  </si>
  <si>
    <t>FCNQ42MV1/RNQ42MY1, Công suất: 5,0Hp +BRC7F633F9(Remote Không dây)</t>
  </si>
  <si>
    <t>FCNQ48MV1/RNQ48MY1, Công suất: 5,5Hp +BRC2E61(Remote Có dây)</t>
  </si>
  <si>
    <t>FCNQ48MV1/RNQ48MY1, Công suất: 5,5Hp +BRC7F633F9(Remote Không dây)</t>
  </si>
  <si>
    <t>Máy Âm trần 4 hướng thổi - không Inverter - R410 - Một chiều lạnh</t>
  </si>
  <si>
    <t>FCRN50FXV1V/RNV50BV1V, Công suất: 2.0Hp (Remote Không dây)</t>
  </si>
  <si>
    <t>FCRN60FXV1V/RNV60BV1V, Công suất: 2.5Hp (Remote Không dây)</t>
  </si>
  <si>
    <t>FCRN71FXV1V/RR71CBXV1V, Công suất: 3.0Hp (Remote Không dây)</t>
  </si>
  <si>
    <t>FCRN71FXV1V/RR71CBXY1V, Công suất: 3.0Hp (Remote Không dây)</t>
  </si>
  <si>
    <t>FCRN100FXV1V/RR100DBXV1V, Công suất: 4.0Hp (Remote Không dây)</t>
  </si>
  <si>
    <t>FCRN100FXV1V/RR100DBXY1V, Công suất: 4.0Hp (Remote Không dây)</t>
  </si>
  <si>
    <t>FCRN125FXV1V/RR125DBXY1V, Công suất: 5.0Hp (Remote Không dây)</t>
  </si>
  <si>
    <t>FCRN140FXV1V/RR140DBXY1V, Công suất: 5.5Hp (Remote Không dây)</t>
  </si>
  <si>
    <t>Máy Áp trần - không Inverter - R410 - Một chiều lạnh</t>
  </si>
  <si>
    <t>FHNQ13MV1V/RNQ13MV1V, Công suất: 1,5Hp +BRC1NU61 (Remote Có dây)</t>
  </si>
  <si>
    <t>FHNQ13MV1V/RNQ13MV1V, Công suất: 1,5Hp +BRC7NU66 (Remote Không dây)</t>
  </si>
  <si>
    <t>FHNQ18MV1V/RNQ18MV1V, Công suất: 2,0Hp +BRC1NU61 (Remote Có dây)</t>
  </si>
  <si>
    <t>FHNQ18MV1V/RNQ18MV1V, Công suất: 2,0Hp +BRC7NU66 (Remote Không dây)</t>
  </si>
  <si>
    <t>FHNQ21MV1V/RNQ21MV1V, Công suất: 2,5Hp +BRC1NU61 (Remote Có dây)</t>
  </si>
  <si>
    <t>FHNQ21MV1V/RNQ21MV1V, Công suất: 2,5Hp +BRC7NU66 (Remote Không dây)</t>
  </si>
  <si>
    <t>FHNQ24MV1V/RNQ24MV1V, Công suất: 2,7Hp +BRC1NU61 (Remote Có dây)</t>
  </si>
  <si>
    <t>FHNQ24MV1V/RNQ24MV1V, Công suất: 2,4Hp +BRC7NU66 (Remote Không dây)</t>
  </si>
  <si>
    <t>FHNQ26MV1/RNQ26MY1, Công suất: 3,0Hp +BRC1NU61 (Remote Có dây)</t>
  </si>
  <si>
    <t>FHNQ26MV1/RNQ26MY1, Công suất: 3,0Hp +BRC7NU66 (Remote Không dây)</t>
  </si>
  <si>
    <t>FHNQ30MV1V/RNQ30MV1V (Y1), Công suất:3,5Hp +BRC1NU61(Remote Có dây)</t>
  </si>
  <si>
    <t>FHNQ30MV1V/RNQ30MV1V (Y1), Công suất:3,5Hp +BRC7NU66( Không dây)</t>
  </si>
  <si>
    <t>FHNQ36MV1V/RNQ36MV1V (Y1), Công suất:4,0Hp +BRC1NU61(Remote Có dây)</t>
  </si>
  <si>
    <t>FHNQ36MV1V/RNQ36MV1V(Y1), Công suất:4,0Hp +BRC7NU66 ( Không dây)</t>
  </si>
  <si>
    <t>FHNQ42MV1/RNQ42MY1, Công suất:5,0Hp +BRC1NU61(Remote Có dây)</t>
  </si>
  <si>
    <t>FHNQ42MV1/RNQ42MY1, Công suất:5,0Hp +BRC7NU66(Remote Không dây)</t>
  </si>
  <si>
    <t>FHNQ48MV1/RNQ48MY1, Công suất:5,5Hp +BRC1NU61(Remote Có dây)</t>
  </si>
  <si>
    <t>FHNQ48MV1/RNQ48MY1, Công suất:5,5Hp +BRC7NU66(Remote Không dây)</t>
  </si>
  <si>
    <t>Máy Giấu trần Nối ống gió Áp xuất tĩnh Thấp - không Inverter - R410 - Một chiều lạnh</t>
  </si>
  <si>
    <t>FDBNQ09MV1V/RNQ09MV1V, Công suất:1,0Hp +BRC2E61(Remote Có dây)</t>
  </si>
  <si>
    <t>FDBNQ09MV1V/RNQ09MV1V, Công suất:1,0Hp +BRC4C64-9(Remote Không dây)</t>
  </si>
  <si>
    <t>FDBNQ13MV1V/RNQ13MV1V, Công suất:1,5Hp +BRC2E61(Remote Có dây)</t>
  </si>
  <si>
    <t>FDBNQ13MV1V/RNQ13MV1V, Công suất:1,5Hp +BRC4C64-9(Remote Không dây)</t>
  </si>
  <si>
    <t>FDBNQ18MV1V/RNQ18MV1V, Công suất:2,0Hp +BRC2E61(Remote Có dây)</t>
  </si>
  <si>
    <t>FDBNQ18MV1V/RNQ18MV1V, Công suất:2,0Hp +BRC4C64-9(Remote Không dây)</t>
  </si>
  <si>
    <t>FDBNQ21MV1V/RNQ21MV1V, Công suất:2,5Hp +BRC2E61(Remote Có dây)</t>
  </si>
  <si>
    <t>FDBNQ21MV1V/RNQ21MV1V, Công suất:2,5Hp +BRC4C64-9(Remote Không dây)</t>
  </si>
  <si>
    <t>FDBNQ24MV1V/RNQ24MV1V, Công suất:3,0Hp +BRC2E61(Remote Có dây)</t>
  </si>
  <si>
    <t>FDBNQ24MV1V/RNQ24MV1V, Công suất:3,0Hp +BRC4C64-9(Remote Không dây)</t>
  </si>
  <si>
    <t>Máy Giấu trần Nối ống gió Áp xuất tĩnh Trung bình - không Inverter - R410 - Một chiều lạnh</t>
  </si>
  <si>
    <t>FDMNQ26MV19/RNQ26MV1 (Y1), Công suất:3,0Hp +BRC2E61(Remote Có dây)</t>
  </si>
  <si>
    <t>FDMNQ26MV19/RNQ26MV1 (Y1), Công suất:3,0Hp +BRC4C64-9(Không dây)</t>
  </si>
  <si>
    <t>FDMNQ30MV19/RNQ30MV1 (Y1), Công suất:3,5Hp +BRC2E61(Remote Có dây)</t>
  </si>
  <si>
    <t>FDMNQ30MV19/RNQ30MV1 (Y1), Công suất:3,5Hp +BRC4C64-9(Không dây)</t>
  </si>
  <si>
    <t>FDMNQ36MV19/RNQ36MV1 (Y1), Công suất:4,0Hp +BRC2E61(Remote Có dây)</t>
  </si>
  <si>
    <t>FDMNQ36MV19/RNQ36MV1 (Y1), Công suất:4,0Hp +BRC4C64-9(Không dây)</t>
  </si>
  <si>
    <t>FDMNQ42MV19/RNQ42MY1, Công suất:5,0Hp +BRC2E61(Remote Có dây)</t>
  </si>
  <si>
    <t>FDMNQ42MV19/RNQ42MY1, Công suất:5,0Hp +BRC4C64-9(Remote Không dây)</t>
  </si>
  <si>
    <t>FDMNQ48MV19/RNQ48MY1, Công suất:5,5Hp +BRC2E61(Remote Có dây)</t>
  </si>
  <si>
    <t>FDMNQ48MV19/RNQ48MY1, Công suất:5,5Hp +BRC4C64-9(Remote Không dây)</t>
  </si>
  <si>
    <t>Máy giấu trần nối ống gió - không Inverter - R410 - Một chiều lạnh</t>
  </si>
  <si>
    <t>FDBRN25DXV1V/RNV25BV1V, Công suất:1,0Hp +(Remote Có dây)</t>
  </si>
  <si>
    <t>FDBRN35DXV1V/RNV35BV1V, Công suất:1,5Hp +(Remote Có dây)</t>
  </si>
  <si>
    <t>FDBRN50DXV1V/RNV50BV1V, Công suất:2,0Hp +(Remote Có dây)</t>
  </si>
  <si>
    <t>FDBRN60DXV1V/RNV60BV1V, Công suất:2,5Hp +(Remote Có dây)</t>
  </si>
  <si>
    <t>FDBRN71DXV1V/RR71CBXV1V, Công suất:3Hp +(Remote Có dây)</t>
  </si>
  <si>
    <t>FDBRN71DXV1V/RR71CBXYV1V, Công suất:3Hp +(Remote Có dây)</t>
  </si>
  <si>
    <t>FDBRN100DXV1V/RR100DBXV1V, Công suất:4Hp +(Remote Có dây)</t>
  </si>
  <si>
    <t>FDBRN125DXV1V/RR125DBXY1V, Công suất:5Hp +(Remote Có dây)</t>
  </si>
  <si>
    <t>FDBRN140DXV1V/RR140DBXY1V, Công suất:5,5Hp +(Remote Có dây)</t>
  </si>
  <si>
    <t>FDBRN160DXV1V/RR160DBXY1V, Công suất:6Hp +(Remote Có dây)</t>
  </si>
  <si>
    <t>Danh mục phụ kiện tùy chọn</t>
  </si>
  <si>
    <t>BRC2E61 (Điều khiển có dây - Máy âm trần, nối ống gió)</t>
  </si>
  <si>
    <t>BYCP125K-W18 (Mặt nạ - Máy âm trần)</t>
  </si>
  <si>
    <t>BRC4C64-9 (Điều khiển Không dây- Máy giấu trần nối ống gió)</t>
  </si>
  <si>
    <t>BRC7F633F9 (Điều khiển không dây - Máy âm trần)</t>
  </si>
  <si>
    <t>BRC1NU61 (Điều khiển có dây - Máy áp trần)</t>
  </si>
  <si>
    <t>BRC7NU66 (Điều khiển không dây - Máy áp trần)</t>
  </si>
  <si>
    <t>BẢNG GIÁ MÁY ĐIỀU HÒA KHÔNG KHÍ DAIKIN - SKYAIR INVERTER</t>
  </si>
  <si>
    <t>Máy ĐHKK Sky Air loại Âm trần thổi Đa hướng - Inverter - R32 - Một chiều lạnh -BYCQ125EAF</t>
  </si>
  <si>
    <t>FCF50CVM/RZF50CV2V, Công suất:2.0Hp +BRC1E63(Remote Có dây)</t>
  </si>
  <si>
    <t>FCF50CVM/RZF50CV2V, Công suất:2.0Hp +BRC7M635F(Remote Không dây)</t>
  </si>
  <si>
    <t>FCF60CVM/RZF60CV2V, Công suất:2.5Hp +BRC1E63(Remote Có dây)</t>
  </si>
  <si>
    <t>FCF60CVM/RZF60CV2V, Công suất:2.5Hp +BRC7M635F(Remote Có dây)</t>
  </si>
  <si>
    <t>FCF71CVM/RZF71CV2V, Công suất:3.0Hp +BRC1E63(Remote Có dây)</t>
  </si>
  <si>
    <t>FCF71CVM/RZF71CV2V, Công suất:3.0Hp +BRC7M635F(Remote Có dây)</t>
  </si>
  <si>
    <t>FCF71CVM/RZF71CYM, Công suất:3.0Hp +BRC1E63(Remote Có dây)</t>
  </si>
  <si>
    <t>FCF71CVM/RZF71CYM, Công suất:3.0Hp +BRC7M635F(Remote Có dây)</t>
  </si>
  <si>
    <t>FCF100CVM/RZF100CVM, Công suất:4.0Hp +BRC1E63(Remote Có dây)</t>
  </si>
  <si>
    <t>FCF100CVM/RZF100CVM, Công suất:4.0Hp +BRC7M635F(Remote Có dây)</t>
  </si>
  <si>
    <t>FCF100CVM/RZF100CYM, Công suất:4.0Hp +BRC1E63(Remote Có dây)</t>
  </si>
  <si>
    <t>FCF100CVM/RZF100CYM, Công suất:4.0Hp +BRC7M635F(Remote Có dây)</t>
  </si>
  <si>
    <t>FCF125CVM/RZF125CVM, Công suất:5.0Hp +BRC1E63(Remote Có dây)</t>
  </si>
  <si>
    <t>FCF125CVM/RZF125CVM, Công suất:5.0Hp +BRC7M635F(Remote Có dây)</t>
  </si>
  <si>
    <t>FCF125CVM/RZF125CYM, Công suất:5.0Hp +BRC1E63(Remote Có dây)</t>
  </si>
  <si>
    <t>FCF125CVM/RZF125CYM, Công suất:5.0Hp +BRC7M635F(Remote Có dây)</t>
  </si>
  <si>
    <t>FCF140CVM/RZF140CVM, Công suất:5.5Hp +BRC1E63(Remote Có dây)</t>
  </si>
  <si>
    <t>FCF140CVM/RZF140CVM, Công suất:5.5Hp +BRC7M635F(Remote Có dây)</t>
  </si>
  <si>
    <t>FCF140CVM/RZF140CYM, Công suất:5.5Hp +BRC1E63(Remote Có dây)</t>
  </si>
  <si>
    <t>FCF140CVM/RZF140CYM, Công suất:5.5Hp +BRC7M635F(Remote Có dây)</t>
  </si>
  <si>
    <t>Máy ĐHKK Sky Air loại Âm trần thổi đa hướng Tiêu chuẩn - Inverter R32 - Một chiều lạnh - BYCQ125EAF</t>
  </si>
  <si>
    <t>FCFC40DVM/RZFC40DVM, Công suất:1.5Hp +BRC2E61(Remote Có dây)</t>
  </si>
  <si>
    <t>FCFC40DVM/RZFC40DVM, Công suất:1.5Hp +BRC7F635F9(Remote Không dây)</t>
  </si>
  <si>
    <t>FCFC50DVM/RZFC50DVM, Công suất:2.0Hp +BRC2E61(Remote Có dây)</t>
  </si>
  <si>
    <t>FCFC50DVM/RZFC50DVM, Công suất:2.0Hp +BRC7F635F9(Remote Không dây)</t>
  </si>
  <si>
    <t>FCFC60DVM/RZFC60DVM, Công suất:2.5Hp +BRC2E61(Remote Có dây)</t>
  </si>
  <si>
    <t>FCFC60DVM/RZFC60DVM, Công suất:2.5Hp +BRC7F635F9(Remote Không dây)</t>
  </si>
  <si>
    <t>FCFC71DVM/RZFC71DVM (Y1), Công suất:3.0Hp +BRC2E61(Remote Có dây)</t>
  </si>
  <si>
    <t>FCFC71DVM/RZFC71DVM (Y1), Công suất:3.0Hp +BRC7F635F9(Remote Không dây)</t>
  </si>
  <si>
    <t>FCFC85DVM/RZFC85DVM (Y1), Công suất:3.5Hp +BRC2E61(Remote Có dây)</t>
  </si>
  <si>
    <t>FCFC85DVM/RZFC85DVM (Y1), Công suất:3.5Hp +BRC7F635F9(Remote Không dây)</t>
  </si>
  <si>
    <t>FCFC100DVM/RZFC100DVM (Y1), Công suất:4.0Hp +BRC2E61(Remote Có dây)</t>
  </si>
  <si>
    <t>FCFC100DVM/RZFC100DVM (Y1), Công suất:4.0Hp +BRC7F635F9(Remote Không dây)</t>
  </si>
  <si>
    <t>FCFC125DVM/RZFC125DY1, Công suất:5.0Hp +BRC2E61(Remote Có dây)</t>
  </si>
  <si>
    <t>FCFC125DVM/RZFC125DY1, Công suất:5.0Hp +BRC7F635F9(Remote Không dây)</t>
  </si>
  <si>
    <t>FCFC140DVM/RZFC140DY1, Công suất:5.5Hp +BRC2E61(Remote Có dây)</t>
  </si>
  <si>
    <t>FCFC140DVM/RZFC140DY1, Công suất:5.5Hp +BRC7F635F9(Remote Không dây)</t>
  </si>
  <si>
    <t>Máy ĐHKK Sky Air loại Âm trần thổi Đa hướng nhỏ gọn - Inverter - R32 - Một chiều lạnh - BYCQ60B3W1</t>
  </si>
  <si>
    <t>FFF50BV1/RZF50CV2V, Công suất:2.0Hp +BRC1E63(Remote Có dây)</t>
  </si>
  <si>
    <t>FFF50BV1/RZF50CV2V, Công suất:2.0Hp +BRC7E531W86(Remote Không dây)</t>
  </si>
  <si>
    <t>FFF60BV1/RZF60CV2V, Công suất:2.5Hp +BRC1E63(Remote Có dây)</t>
  </si>
  <si>
    <t>FFF60BV1/RZF60CV2V, Công suất:2.5Hp +BRC7E531W86(Remote Không dây)</t>
  </si>
  <si>
    <t>Máy ĐHKK Sky Air loại Áp trần - Inverter - R32 - Một chiều lạnh</t>
  </si>
  <si>
    <t>FHA50BVMV/RZF50CV2V, Công suất:2.0Hp +BRC1E63(Remote Có dây)</t>
  </si>
  <si>
    <t>FHA50BVMV/RZF50CV2V, Công suất:2.0Hp +BRC7M56(Remote Không dây)</t>
  </si>
  <si>
    <t>FHA60BVMV/RZF60CV2V, Công suất:2.5Hp +BRC1E63(Remote Có dây)</t>
  </si>
  <si>
    <t>FHA60BVMV/RZF60CV2V, Công suất:2.5Hp +BRC7M56(Remote Không dây)</t>
  </si>
  <si>
    <t>FHA71BVMV/RZF71CV2V, Công suất:3.0Hp +BRC1E63(Remote Có dây)</t>
  </si>
  <si>
    <t>FHA71BVMV/RZF71CV2V, Công suất:3.0Hp +BRC7M56(Remote Không dây)</t>
  </si>
  <si>
    <t>FHA71BVMV/RZF71CYM, Công suất:3.0Hp +BRC1E63(Remote Có dây)</t>
  </si>
  <si>
    <t>FHA71BVMV/RZF71CYM, Công suất:3.0Hp +BRC7M56(Remote Không dây)</t>
  </si>
  <si>
    <t>FHA100BVMV/RZF100CVM, Công suất:4.0Hp +BRC1E63(Remote Có dây)</t>
  </si>
  <si>
    <t>FHA100BVMV/RZF100CVM, Công suất:4.0Hp +BRC7M56(Remote Không dây)</t>
  </si>
  <si>
    <t>FHA100BVMV/RZF100CYM, Công suất:4.0Hp +BRC1E63(Remote Có dây)</t>
  </si>
  <si>
    <t>FHA100BVMV/RZF100CYM, Công suất:4.0Hp +BRC7M56(Remote Không dây)</t>
  </si>
  <si>
    <t>FHA125BVMA/RZF125CVM, Công suất:5.0Hp +BRC1E63(Remote Có dây)</t>
  </si>
  <si>
    <t>FHA125BVMA/RZF125CVM, Công suất:5.0Hp +BRC7M56(Remote Không dây)</t>
  </si>
  <si>
    <t>FHA125BVMA/RZF125CYM, Công suất:5.0Hp +BRC1E63(Remote Có dây)</t>
  </si>
  <si>
    <t>FHA125BVMA/RZF125CYM, Công suất:5.0Hp +BRC7M56(Remote Không dây)</t>
  </si>
  <si>
    <t>FHA140BVMA/RZF140CVM, Công suất:5.5Hp +BRC1E63(Remote Có dây)</t>
  </si>
  <si>
    <t>FHA140BVMA/RZF140CVM, Công suất:5.5Hp +BRC7M56(Remote Không dây)</t>
  </si>
  <si>
    <t>FHA140BVMA/RZF140CYM, Công suất:5.5Hp +BRC1E63(Remote Có dây)</t>
  </si>
  <si>
    <t>FHA140BVMA/RZF140CYM, Công suất:5.5Hp +BRC7M56(Remote Không dây)</t>
  </si>
  <si>
    <t>Máy ĐHKK Sky Air loại Nối ống gió nhỏ gọn - Inverter - R32 - Một chiều lạnh</t>
  </si>
  <si>
    <t>FDF50BV1/RZF50CV2V, Công suất:2.0Hp +BRC1E63(Remote Có dây)</t>
  </si>
  <si>
    <t>FDF50BV1/RZF50CV2V, Công suất:2.0Hp +BRC4C64-9(Remote Không dây)</t>
  </si>
  <si>
    <t>FDF60BV1/RZF60CV2V, Công suất:2.5Hp +BRC1E63(Remote Có dây)</t>
  </si>
  <si>
    <t>FDF60BV1/RZF60CV2V, Công suất:2.5Hp +BRC4C64-9(Remote Không dây)</t>
  </si>
  <si>
    <t>Máy ĐHKK Sky Air loại Nối ống gió - Inverter - R32 - Một chiều lạnh</t>
  </si>
  <si>
    <t>FBA50BVMA9/RZF50CV2V, Công suất:2.0Hp +BRC1E63(Remote Có dây)</t>
  </si>
  <si>
    <t>FBA50BVMA9/RZF50CV2V, Công suất:2.0Hp +BRC4C66(Remote Không dây)</t>
  </si>
  <si>
    <t>FBA60BVMA9/RZF60CV2V, Công suất:2.5Hp +BRC1E63(Remote Có dây)</t>
  </si>
  <si>
    <t>FBA60BVMA9/RZF60CV2V, Công suất:2.5Hp +BRC4C66(Remote Không dây)</t>
  </si>
  <si>
    <t>FBA71BVMA9/RZF71CV2V, Công suất:3.0Hp +BRC1E63(Remote Có dây)</t>
  </si>
  <si>
    <t>FBA71BVMA9/RZF71CV2V, Công suất:3.0Hp +BRC4C66(Remote Không dây)</t>
  </si>
  <si>
    <t>FBA71BVMA9/RZF71CYM, Công suất:3.0Hp +BRC1E63(Remote Có dây)</t>
  </si>
  <si>
    <t>FBA71BVMA9/RZF71CYM, Công suất:3.0Hp +BRC4C66(Remote Không dây)</t>
  </si>
  <si>
    <t>FBA100BVMA9/RZF100CVM, Công suất:4.0Hp +BRC1E63(Remote Có dây)</t>
  </si>
  <si>
    <t>FBA100BVMA9/RZF100CVM, Công suất:4.0Hp +BRC4C66(Remote Không dây)</t>
  </si>
  <si>
    <t>FBA100BVMA9/RZF100CYM, Công suất:4.0Hp +BRC1E63(Remote Có dây)</t>
  </si>
  <si>
    <t>FBA100BVMA9/RZF100CYM, Công suất:4.0Hp +BRC4C66(Remote Không dây)</t>
  </si>
  <si>
    <t>FBA125BVMA9/RZF125CVM, Công suất:5.0Hp +BRC1E63(Remote Có dây)</t>
  </si>
  <si>
    <t>FBA125BVMA9/RZF125CVM, Công suất:5.0Hp +BRC4C66(Remote Không dây)</t>
  </si>
  <si>
    <t>FBA125BVMA9/RZF125CYM, Công suất:5.0Hp +BRC1E63(Remote Có dây)</t>
  </si>
  <si>
    <t>FBA125BVMA9/RZF125CYM, Công suất:5.0Hp +BRC4C66(Remote Không dây)</t>
  </si>
  <si>
    <t>FBA140BVMA9/RZF140CVM, Công suất:5.5Hp +BRC1E63(Remote Có dây)</t>
  </si>
  <si>
    <t>FBA140BVMA9/RZF140CVM, Công suất:5.5Hp +BRC4C66(Remote Không dây)</t>
  </si>
  <si>
    <t>FBA140BVMA9/RZF140CYM, Công suất:5.5Hp +BRC1E63(Remote Có dây)</t>
  </si>
  <si>
    <t>FBA140BVMA9/RZF140CYM, Công suất:5.5Hp +BRC4C66(Remote Không dây)</t>
  </si>
  <si>
    <t>Máy ĐHKK Sky Air loại Nối ống gió Tiêu chuẩn - Inverter R32 - Một chiều lạnh</t>
  </si>
  <si>
    <t>FBFC40DVM9/RZFC40DVM, Công suất:1.5Hp +BRC2E61(Remote Có dây)</t>
  </si>
  <si>
    <t>FBFC40DVM9/RZFC40DVM, Công suất:1.5Hp +BRC4C66(Remote Không dây)</t>
  </si>
  <si>
    <t>FBFC50DVM9/RZFC50DVM, Công suất:2.0Hp +BRC2E61(Remote Có dây)</t>
  </si>
  <si>
    <t>FBFC50DVM9/RZFC50DVM, Công suất:2.0Hp +BRC4C66(Remote Không dây)</t>
  </si>
  <si>
    <t>FBFC60DVM9/RZFC60DVM, Công suất:2.5Hp +BRC2E61(Remote Có dây)</t>
  </si>
  <si>
    <t>FBFC60DVM9/RZFC60DVM, Công suất:2.5Hp +BRC4C66(Remote Không dây)</t>
  </si>
  <si>
    <t>FBFC71DVM9/RZFC71DVM (Y1), Công suất:3.0Hp +BRC2E61(Remote Có dây)</t>
  </si>
  <si>
    <t>FBFC71DVM9/RZFC71DVM (Y1), Công suất:3.0Hp +BRC4C66(Remote Không dây)</t>
  </si>
  <si>
    <t>FBFC85DVM9/RZFC85DVM (Y1), Công suất:3.5Hp +BRC2E61(Remote Có dây)</t>
  </si>
  <si>
    <t>FBFC85DVM9/RZFC85DVM (Y1), Công suất:3.5Hp +BRC4C66(Remote Không dây)</t>
  </si>
  <si>
    <t>FBFC100DVM9/RZFC100DVM (Y1), Công suất:4.0Hp +BRC2E61(Remote Có dây)</t>
  </si>
  <si>
    <t>FBFC100DVM9/RZFC100DVM (Y1), Công suất:4.0Hp +BRC4C66(Remote Không dây)</t>
  </si>
  <si>
    <t>FBFC125DVM9/RZFC125DY1, Công suất:5.0Hp +BRC2E61(Remote Có dây)</t>
  </si>
  <si>
    <t>FBFC125DVM9/RZFC125DY1, Công suất:5.0Hp +BRC4C66(Remote Không dây)</t>
  </si>
  <si>
    <t>FBFC140DVM9/RZFC140DY1, Công suất:5.5Hp +BRC2E61(Remote Có dây)</t>
  </si>
  <si>
    <t>FBFC140DVM9/RZFC140DY1, Công suất:5.5Hp +BRC4C66(Remote Không dây)</t>
  </si>
  <si>
    <t>BRC1E63 (Điều khiển có dây cho máy FCF, FHA, FFF, FDF,FBA)</t>
  </si>
  <si>
    <t>BRC2E61 (Điều khiển có dây cho máy FBFC,FCFC )</t>
  </si>
  <si>
    <t>BRC7M635F9 (Điều khiển không dây cho máy FCFC)</t>
  </si>
  <si>
    <t>BRC7M635F (Điều khiển không dây cho máy FCF)</t>
  </si>
  <si>
    <t>BRC7M56 (Điều khiển không dây cho máy FHA)</t>
  </si>
  <si>
    <t>BRC4C64-9 (Điều khiển Không dây cho máy FDF)</t>
  </si>
  <si>
    <t>BRC4C66 (Điều khiển Không dây cho máy FBA, FBFC)</t>
  </si>
  <si>
    <t>BYFQ60B3W1 (Mặt nạ máy âm trần FFF)</t>
  </si>
  <si>
    <t>BYCQ125EAF (Mặt nạ máy âm trần FCF,FCFC - màu trắng)</t>
  </si>
  <si>
    <t>BYCQ125EAK (Mặt nạ máy âm trần FCF,FCFC - màu đen)</t>
  </si>
  <si>
    <t>BYCQ125EEF (Mặt nạ máy âm trần - Có cảm biến, màu trắng)</t>
  </si>
  <si>
    <t>BYCQ125EEK (Mặt nạ máy âm trần - Có cảm biến, màu đen)</t>
  </si>
  <si>
    <t>BYCQ125EAPF (Mặt nạ âm trần - Kiểu dáng thiết kế)</t>
  </si>
  <si>
    <t>BYCQ125EASF (Mặt nạ âm trần Có lưới thả tự động)</t>
  </si>
  <si>
    <t>BẢNG GIÁ MÁY ĐIỀU HÒA KHÔNG KHÍ PANASONIC - TREO TƯỜNG</t>
  </si>
  <si>
    <t>CS/CU-N9WKH-8; Công suất: 9,040Btu (1,0Hp)</t>
  </si>
  <si>
    <t>CS/CU-N12WKH-8; Công suất: 12,000Btu (1,5Hp)</t>
  </si>
  <si>
    <t>CS/CU-N18VKH-8; Công suất: 18,000Btu (2,0Hp)</t>
  </si>
  <si>
    <t>CS/CU-N24VKH-8; Công suất: 22,500Btu (2,5Hp)</t>
  </si>
  <si>
    <t>Máy ĐHKK DD Hai dàn rời loại Thiết kế Sang trọng - Inverter - R32 - Một chiều lạnh</t>
  </si>
  <si>
    <t>CS/CU-VU9UKH-8; Công suất: 8,530Btu (1,0Hp)</t>
  </si>
  <si>
    <t>CS/CU-VU12UKH-8; Công suất: 11,600Btu (1,5Hp)</t>
  </si>
  <si>
    <t>CS/CU-VU18UKH-8; Công suất: 17,7000Btu (2,0Hp)</t>
  </si>
  <si>
    <t>Máy ĐHKK DD Hai dàn rời loại Cao cấp AERO - Inverter - R32 - Một chiều lạnh</t>
  </si>
  <si>
    <t>CS/CU-XU9UKH-8; Công suất: 8,700Btu (1,0Hp)</t>
  </si>
  <si>
    <t>CS/CU-XU12UKH-8; Công suất: 11,900Btu (1,5Hp)</t>
  </si>
  <si>
    <t>CS/CU-XU18UKH-8; Công suất: 17,700Btu (2,0Hp)</t>
  </si>
  <si>
    <t>CS/CU-XU24UKH-8; Công suất: 20,500Btu (2,5Hp)</t>
  </si>
  <si>
    <t>CS/CU-U9VKH-8; Công suất: 8,700Btu (1,0Hp)</t>
  </si>
  <si>
    <t>CS/CU-U12VKH-8; Công suất: 11,900Btu (1,5Hp)</t>
  </si>
  <si>
    <t>CS/CU-U18VKH-8; Công suất: 17,700Btu (2,0Hp)</t>
  </si>
  <si>
    <t>CS/CU-U24VKH-8; Công suất: 20,500Btu (2,5Hp)</t>
  </si>
  <si>
    <t>Máy ĐHKK DD Hai dàn rời loại Tiêu chuẩn kết nối WIFI - Inverter - R32 - Một chiều lạnh</t>
  </si>
  <si>
    <t>CS/CU-WPU9WKH-8M; Công suất: 9,040Btu (1,0Hp)</t>
  </si>
  <si>
    <t>CS/CU-WPU12WKH-8M; Công suất: 11,900Btu (1,5Hp)</t>
  </si>
  <si>
    <t>CS/CU-WPU18WKH-8M; Công suất: 17,100Btu (2,0Hp)</t>
  </si>
  <si>
    <t>CS/CU-WPU24WKH-8M; Công suất: 20,800Btu (2,5Hp)</t>
  </si>
  <si>
    <t>CS/CU-XPU9XKH-8; Công suất: 9,040Btu (1,0Hp)</t>
  </si>
  <si>
    <t>CS/CU-XPU12XKH-8; Công suất: 11,900Btu (1,5Hp)</t>
  </si>
  <si>
    <t>CS/CU-XPU18XKH-8; Công suất: 17,100Btu (2,0Hp)</t>
  </si>
  <si>
    <t>CS/CU-XPU18WKH-8B; Công suất: 17,600Btu (2,0Hp)</t>
  </si>
  <si>
    <t>CS/CU-XPU24WKH-8; Công suất: 20,8000Btu (2,5Hp)</t>
  </si>
  <si>
    <t>BẢNG GIÁ MÁY ĐIỀU HÒA KHÔNG KHÍ DAIKIN (KHÔNG INVERTER) - SKYAIR</t>
  </si>
  <si>
    <t xml:space="preserve">Máy Âm trần Mini - không Inverter - Một chiều lạnh - CZ-BT20H </t>
  </si>
  <si>
    <t>CS/CU-PC18DB4H, Công suất: 2.0Hp +  Remote Không dây</t>
  </si>
  <si>
    <t>CS/CU-PC24DB4H, Công suất: 2.5Hp +  Remote Không dây</t>
  </si>
  <si>
    <t>Máy Âm trần - không Inverter - R32 - Một chiều lạnh - CZ-KPU3H</t>
  </si>
  <si>
    <t>Có dây CZ-RD513C</t>
  </si>
  <si>
    <t xml:space="preserve">Máy Áp trần - không Inverter - R410A - Một chiều lạnh </t>
  </si>
  <si>
    <t>S-28PT1H5/U28PV1H5, Công suất: 3.0Hp +  CZ-RL013T (Remote Không dây)</t>
  </si>
  <si>
    <t>S-35PT1H5/U35PV1H8, Công suất: 4.0Hp +  CZ-RL013T (Remote Không dây)</t>
  </si>
  <si>
    <t>S-45PT1H5/U45PV1H8, Công suất: 5.0Hp +  CZ-RL013T (Remote Không dây)</t>
  </si>
  <si>
    <t xml:space="preserve">Máy Âm trần nối ống gió - không Inverter - R410A - Không bơm - Một chiều lạnh </t>
  </si>
  <si>
    <t>S-28PF1H5/U28PV1H5, Công suất: 3.0Hp + Remote Không dây</t>
  </si>
  <si>
    <t>S-35PF1H5/U35PV1H8, Công suất: 4.0Hp + Remote Không dây</t>
  </si>
  <si>
    <t>S-45PF1H5/U45PV1H8, Công suất: 5.0Hp + Remote Không dây</t>
  </si>
  <si>
    <t xml:space="preserve">Máy Tủ đứng - không Inverter - R22 - Một chiều lạnh </t>
  </si>
  <si>
    <t>CS/CU-C18FFH, Công suất: 2.0Hp + Remote Không dây</t>
  </si>
  <si>
    <t>CS/CU-C28FFH, Công suất: 3.0Hp + Remote Không dây</t>
  </si>
  <si>
    <t>CS/CU-C45FFH, Công suất: 5.0Hp + Remote Không dây</t>
  </si>
  <si>
    <t>BẢNG GIÁ MÁY ĐIỀU HÒA KHÔNG KHÍ DAIKIN - INVERTER - SKYAIR</t>
  </si>
  <si>
    <t xml:space="preserve">Máy Âm trần Mini - Inverter - Một chiều lạnh - CZ-BT20E </t>
  </si>
  <si>
    <t>CS-S18MB4ZW/CU-S18MBZ, Công suất: 2.0Hp +  Remote Không dây</t>
  </si>
  <si>
    <t>CS-S24MB4ZW/CU-S24MBZ, Công suất: 2.5Hp +  Remote Không dây</t>
  </si>
  <si>
    <t>Máy Âm trần - Inverter - R410A - Một chiều lạnh - CZ-KPU3H</t>
  </si>
  <si>
    <t xml:space="preserve">Máy Âm trần nối ống gió - Inverter - R410A - Không bơm - Một chiều lạnh </t>
  </si>
  <si>
    <t xml:space="preserve">Máy Tủ đứng - Inverter - R410A - Một chiều lạnh </t>
  </si>
  <si>
    <t>CS/CU-E28NFQ, Công suất: 3.0Hp + Remote Không dây</t>
  </si>
  <si>
    <t>BẢNG GIÁ MÁY ĐIỀU HÒA KHÔNG KHÍ PANASONIC - MULTI</t>
  </si>
  <si>
    <t>Dàn lạnh treo tường - Điều khiển không dây</t>
  </si>
  <si>
    <t>CS-MPS9SKH, Công suất: 2.8kW</t>
  </si>
  <si>
    <t>CS-MPS12SKH, Công suất: 3.2kW</t>
  </si>
  <si>
    <t>CS-MPS15SKH, Công suất: 4.0kW</t>
  </si>
  <si>
    <t>CS-MPS18SKH, Công suất: 5.0kW</t>
  </si>
  <si>
    <t>CS-MPS24SKH, Công suất: 6.0kW</t>
  </si>
  <si>
    <t>CS-MPS28SKH, Công suất: 7.0kW</t>
  </si>
  <si>
    <t>Dàn lạnh âm trần nối ống gió - Điều khiển không dây</t>
  </si>
  <si>
    <t>CS-MS9SD3H, Công suất: 2.8kW</t>
  </si>
  <si>
    <t>CS-MS12SD3H, Công suất: 3.2kW</t>
  </si>
  <si>
    <t>CS-MS18SD3H, Công suất: 5.0kW</t>
  </si>
  <si>
    <t>CS-MS24SD3H, Công suất: 6.0kW</t>
  </si>
  <si>
    <t>Dàn nóng - Inverter</t>
  </si>
  <si>
    <t>CU-2S18SKH, Công suất: 5.0kW</t>
  </si>
  <si>
    <t>CU-3S27SBH, Công suất: 7.5kW</t>
  </si>
  <si>
    <t>CU-3S28SBH, Công suất: 7.5kW</t>
  </si>
  <si>
    <t>CU-4S27SBH, Công suất: 7.5kW</t>
  </si>
  <si>
    <t>CU-4S34SBH, Công suất: 10.0kW</t>
  </si>
  <si>
    <t>CZ-RD513C (Remote có dây - máy lạnh âm trần)</t>
  </si>
  <si>
    <t>CZ-RD514C (Remote có dây - máy lạnh Multi)</t>
  </si>
  <si>
    <t xml:space="preserve">CÁC LOẠI VẬT LIỆU KHÁC </t>
  </si>
  <si>
    <t>Đất đèn</t>
  </si>
  <si>
    <t>Giấy nhám Trung Quốc (20cm x 30cm)</t>
  </si>
  <si>
    <t>đ/tấm</t>
  </si>
  <si>
    <t>Chổi bông cỏ</t>
  </si>
  <si>
    <t>Đinh các loại</t>
  </si>
  <si>
    <t xml:space="preserve">Dây buộc </t>
  </si>
  <si>
    <t>Lưới B40 (khổ 0,8; 1,0; 1,2; 1,5; 1,8; 2,0; 2,2; 2,4m)</t>
  </si>
  <si>
    <t>Kẽm gai (1kg/6m)</t>
  </si>
  <si>
    <t>Vôi cục</t>
  </si>
  <si>
    <t>A dao Việt Nam (keo 1/2 kg)</t>
  </si>
  <si>
    <t>đ/keo</t>
  </si>
  <si>
    <t>Cửa nhựa Hân Vương có khóa, khuôn bao 0,75x1,9m</t>
  </si>
  <si>
    <t xml:space="preserve">Que hàn Việt Nam fi 2,6 </t>
  </si>
  <si>
    <t>XVIII</t>
  </si>
  <si>
    <t xml:space="preserve">NHIÊN LIỆU </t>
  </si>
  <si>
    <t>Để biết thông tin về giá đề nghị truy cập vào Wedsite của Sở Tài Chính An Giang http://sotaichinh.angiang.gov.vn/</t>
  </si>
  <si>
    <t>Xăng E5 RON 92 - II</t>
  </si>
  <si>
    <t>Xăng RON 95-III</t>
  </si>
  <si>
    <t>Dầu hỏa 2-K</t>
  </si>
  <si>
    <t>Dầu Diesel 0,05S-II</t>
  </si>
  <si>
    <t>Dầu Diesel 0,001S-V</t>
  </si>
  <si>
    <t>Áp dụng thực hiện từ 16 giờ30 phút, ngày 12/04/2021. Giá bao gồm: Thuế GTGT và thuế môi trường. Thông báo số 0313/PLXAG ngày 12/04/2021 của Công ty TNHH MTV Xăng dầu An Giang.</t>
  </si>
  <si>
    <t>Áp dụng thực hiện từ 15 giờ 00 phút, ngày 27/03//2021. Giá bao gồm: Thuế GTGT và thuế môi trường. Thông báo số 332/TB-STC ngày 05/04/2021 của Sở Tài Chính</t>
  </si>
  <si>
    <t>Áp dụng thực hiện từ 15 giờ 00 phút, ngày 26/6/2021. Giá bao gồm: Thuế GTGT và thuế môi trường. Thông báo số 934/TB-STC ngày 05/7/2021 của Sở Tài Chính</t>
  </si>
  <si>
    <t>Dầu Diesel 0,05S</t>
  </si>
  <si>
    <t>Dầu DO 0,05S</t>
  </si>
  <si>
    <t>Dầu Diesel 0,001S</t>
  </si>
  <si>
    <t xml:space="preserve">* DNTN HIỆP HƯNG. Địa chỉ: Ấp Phú Trường, thị trấn Chợ Vàm, huyện Phú Tân, tỉnh An Giang. </t>
  </si>
  <si>
    <t>Dầu DO 0,05%S</t>
  </si>
  <si>
    <t>Dầu hỏa 2-k</t>
  </si>
  <si>
    <t>Dầu DO 0,05S-II</t>
  </si>
  <si>
    <t>Dầu DO 0,05%S - II</t>
  </si>
  <si>
    <t>Dầu Diesel 0,05S- II</t>
  </si>
  <si>
    <t>Dầu Diezen 0,05S-II</t>
  </si>
  <si>
    <t xml:space="preserve">Công ty TNHH TRƯƠNG PHÁT THỊNH. Địa chỉ: Tỉnh lộ 953, ấp Vĩnh Tường, Xã Châu Phong, huyện Tân Châu, tỉnh An Giang. </t>
  </si>
  <si>
    <t xml:space="preserve">Dầu Diesel 0,05S </t>
  </si>
  <si>
    <t xml:space="preserve">CÔNG TY TNHH MTV DVTM VẠN VẠN PHÚC. Địa chỉ: ấp Bắc Sơn, thị trấn Núi Sập, huyện Thoại Sơn, tỉnh An Giang. </t>
  </si>
  <si>
    <t>Dầu DO 0,05S - II</t>
  </si>
  <si>
    <t>XXI</t>
  </si>
  <si>
    <t>SẢN PHẨM INAX VÀ AMERICAN STANDARD NHÀ VỆ SINH</t>
  </si>
  <si>
    <t>CÔNG TY TNHH LIXIL VIỆT NAM. Địa chỉ: TP. Cần Thơ. Theo bảng giá ngày 16/6/2020. Áp dụng từ ngày 01/04/2020.</t>
  </si>
  <si>
    <t>Sản phẩm Inax</t>
  </si>
  <si>
    <t>Bàn cầu hai khối:</t>
  </si>
  <si>
    <t>C-117VA</t>
  </si>
  <si>
    <t>C-108VA</t>
  </si>
  <si>
    <t>C-306VA</t>
  </si>
  <si>
    <t>C-504VAN</t>
  </si>
  <si>
    <t>Bàn cầu một khối</t>
  </si>
  <si>
    <t>AC-969VN</t>
  </si>
  <si>
    <t>Lavabo treo tường + âm bàn</t>
  </si>
  <si>
    <t>L-282VFC</t>
  </si>
  <si>
    <t>L-284VFC</t>
  </si>
  <si>
    <t>L-2395VFC</t>
  </si>
  <si>
    <t>Bồn tiểu, Vòi lạnh &amp; phụ kiện</t>
  </si>
  <si>
    <t>U-116V</t>
  </si>
  <si>
    <t>UF-7V</t>
  </si>
  <si>
    <t>LFV-11A</t>
  </si>
  <si>
    <t>CFV-102A</t>
  </si>
  <si>
    <t>LFV-17</t>
  </si>
  <si>
    <t>Sản phẩm american standard</t>
  </si>
  <si>
    <t>VF-2395</t>
  </si>
  <si>
    <t>VF-2398</t>
  </si>
  <si>
    <t>VF-2396</t>
  </si>
  <si>
    <t>VF-2397</t>
  </si>
  <si>
    <t>VF-2013</t>
  </si>
  <si>
    <t>VF-0940</t>
  </si>
  <si>
    <t>VF-0969</t>
  </si>
  <si>
    <t>VF-0476</t>
  </si>
  <si>
    <t>Bồn tiểu VF-0414</t>
  </si>
  <si>
    <t>Bồn tiểu VF-0412</t>
  </si>
  <si>
    <t>Van xã tiểu WF-9802</t>
  </si>
  <si>
    <t>Vòi lạnh lavabo WF. T601</t>
  </si>
  <si>
    <t>Vòi lạnh lavabo W.126</t>
  </si>
  <si>
    <t>XXII</t>
  </si>
  <si>
    <t>VẬT LIỆU Ô NGĂN HÌNH MẠNG</t>
  </si>
  <si>
    <t>CÔNG TY CỔ PHẦN JIVC. ĐỊA CHỈ: 508 Đường Trường Trinh, Quận Đống Đa, Hà Nội. Theo bảng giá ngày 29/6/2020, áp dụng giá từ ngày 01/6/2020</t>
  </si>
  <si>
    <t>Neoweb 356: Khoảng cách mối hàn 356mm; Chiều cao ô ngăn từ 50mm đến 200mm, Kích thước ô ngăn 260mm x 224mm.</t>
  </si>
  <si>
    <t>Neoweb 445 Khoảng cách mối hàn 445mm; Chiều cao ô ngăn từ 50mm đến 200mm, Kích thước ô ngăn340mm x 290mm.</t>
  </si>
  <si>
    <t>Neoweb 660 Khoảng cách mối hàn 660mm; Chiều cao ô ngăn từ 50mm đến 200mm, Kích thước ô ngăn 500mm x 420mm.</t>
  </si>
  <si>
    <t xml:space="preserve">      - Trường hợp các loại vật liệu có giá biến động (tăng hoặc giảm) so với giá công bố hoặc không có trong công bố giá của Sở Xây dựng, chủ đầu tư có trách nhiệm khảo sát và quyết định giá vật liệu khi lập dự toán, quản lý chi phí đầu tư xây dựng công trình đảm bảo phù hợp với yêu cầu của từng công trình trên cơ sở giá thị trường do tổ chức có chức năng cung cấp, báo giá của nhà sản xuất, thông tin giá của nhà cung cấp chính thức theo từng thời điểm hoặc giá đã được áp dụng cho công trình khác có tiêu chuẩn, chất lượng tương tự.</t>
  </si>
  <si>
    <t>Gạch bê tông khí chưng áp EB-3.5MPa theo TCVN 7959:2017; 600x300x75</t>
  </si>
  <si>
    <t>m3</t>
  </si>
  <si>
    <t>* Công ty TNHH Xây dựng Thương mại Lê Minh Thư. Địa chỉ số 28 Yết Kêu, P. Thới Bình, Q. Ninh Kiều, TP. Cần Thơ. Theo bảng báo giá ngày 01/10/2021</t>
  </si>
  <si>
    <t xml:space="preserve">thùng </t>
  </si>
  <si>
    <t>Sơn ngoại thất chống thấm KOVA SG-268 (20kg)</t>
  </si>
  <si>
    <t>Sơn ngoại thất tự làm sạch siêu cao cấp KOVA Nanoprô Self-cleaning(20kg)</t>
  </si>
  <si>
    <t>Sơn Đá Nghệ Thuật KOVA Art Stone (20kg)</t>
  </si>
  <si>
    <t>Sơn Đá Nghệ Thuật KOVA Art Stone (5kg)</t>
  </si>
  <si>
    <t>Sơn Đá Nghệ Thuật KOVA Art Stone</t>
  </si>
  <si>
    <t>Sơn Nhũ Bạc KOVA Silver Metallic (1kg)</t>
  </si>
  <si>
    <t>Sơn Nhũ Đồng KOVA Bronze Metallic (1kg)</t>
  </si>
  <si>
    <t>Sơn nội thất KOVA KV-205 (17 lít)</t>
  </si>
  <si>
    <t>Sơn ngoại thất KOVA KV-215 (17 lít)</t>
  </si>
  <si>
    <t>Sơn ngoại thất KOVA KV-219 (17 lít)</t>
  </si>
  <si>
    <t>Sơn ngoại thất cao cấp KOVA HEDGE (17 lít)</t>
  </si>
  <si>
    <t>Mastic chịu ẩm KOVA SK-6</t>
  </si>
  <si>
    <t>Sơn công nghiệp đa năng KOVA CT-08 (nhám) - Xanh/ Đỏ/ Trắng</t>
  </si>
  <si>
    <t>Sơn công nghiệp đa năng KOVA CT-08 (nhám) - Khác</t>
  </si>
  <si>
    <t>Sơn công nghiệp đa năng KOVA CT-08 (không nhám) - Xanh/ Đỏ/ Trắng</t>
  </si>
  <si>
    <t>Sơn công nghiệp đa năng KOVA CT-08 (không nhám) - Khác</t>
  </si>
  <si>
    <t>Sơn giao thông hệ nước KOVA A9 – Đỏ</t>
  </si>
  <si>
    <t>Sơn giao thông hệ nước KOVA A9 – Vàng</t>
  </si>
  <si>
    <t>Sơn giao thông hệ nước KOVA A9 – Màu khác</t>
  </si>
  <si>
    <t>* Công ty Cổ phần Xây lắp AN Giang: Theo bảng giá ngày 03/11/2021</t>
  </si>
  <si>
    <t>Xi măng Vicem Hà Tiên đa dụng</t>
  </si>
  <si>
    <t xml:space="preserve"> - Độ dầy 1.6 ly</t>
  </si>
  <si>
    <t xml:space="preserve"> - Độ dầy 1.9 ly</t>
  </si>
  <si>
    <t xml:space="preserve"> - Độ dầy 2.1 ly trở lên từ 21.2 - 113.5</t>
  </si>
  <si>
    <t xml:space="preserve"> - Ống 141.3 - 168.3</t>
  </si>
  <si>
    <t>ÔNG THÉP MẠ KẼM NHÚNG NÓNG (TỪ F 21.2 -F126.8)</t>
  </si>
  <si>
    <t xml:space="preserve"> - Ống thép đen 12.7, 13.8, 15.9, 19.1, 22.0 độ dầy 0.7 - 1.5 ly</t>
  </si>
  <si>
    <t xml:space="preserve"> - Ống thép đen độ dầy 0.8 - 1.2 ly</t>
  </si>
  <si>
    <t xml:space="preserve"> - Ống thép đen độ dầy 1.4 ly - 1.5 ly</t>
  </si>
  <si>
    <t xml:space="preserve"> -Ống thép đen độ dầy 1.8 ly</t>
  </si>
  <si>
    <t xml:space="preserve"> - Ống thép đen độ dầy 2.0 - 4.0 ly</t>
  </si>
  <si>
    <t xml:space="preserve"> - Ống thép đen đô dầy từ 4.2 - 6.0 ly</t>
  </si>
  <si>
    <t xml:space="preserve"> - ỐNG THÉP ĐEN TRÒN F 141.3 - F 168.3</t>
  </si>
  <si>
    <t xml:space="preserve"> - Vu 150, H 100x150, H 100x200, Vu 200, 219.1, 273, 323.8, Vu 250, H 200x300 </t>
  </si>
  <si>
    <t xml:space="preserve"> - F 12.7, F 13.8, F 15.9, F 19.1, F 22 độ dầy 0.8 - 1.4 ly &amp; Vu 12</t>
  </si>
  <si>
    <t xml:space="preserve"> - Độ dầy từ 0.8 - 0.9</t>
  </si>
  <si>
    <t xml:space="preserve"> - Độ dầy từ 1.0 - 2.3</t>
  </si>
  <si>
    <t xml:space="preserve"> - Độ dầy từ 2.5 - 3.0</t>
  </si>
  <si>
    <t xml:space="preserve"> - PHÔI XÀ GỒ HÒA PHÁT</t>
  </si>
  <si>
    <t xml:space="preserve"> - ỐNG THÉP MẠ KẼM CỠ LỚN TỪ F 219 - F 273 - 323.8</t>
  </si>
  <si>
    <t>A. CỐNG BÊ TÔNG LY TÂM:</t>
  </si>
  <si>
    <t xml:space="preserve">B./ GỐI CỐNG </t>
  </si>
  <si>
    <t>C./ RON CỐNG BÊ TÔNG</t>
  </si>
  <si>
    <t>D./ BÊ TÔNG NHỰA</t>
  </si>
  <si>
    <t xml:space="preserve"> BÊ TÔNG NHỰA</t>
  </si>
  <si>
    <t>SƠN LÓT FLY thùng 6kg</t>
  </si>
  <si>
    <t>SƠN LÓT FLY thùng 22kg</t>
  </si>
  <si>
    <t>ONIP  SEALER CHỐNG KIỀM thùng 06kg</t>
  </si>
  <si>
    <t>ONIP  SEALER CHỐNG KIỀM thùng 22kg</t>
  </si>
  <si>
    <t>ONIP  PRIMER CHỐNG KIỀM thùng 06kg</t>
  </si>
  <si>
    <t>ONIP  PRIMER CHỐNG KIỀM thùng 22kg</t>
  </si>
  <si>
    <t>ONIP  AQUA 2050 PRIMER thùng 06kg</t>
  </si>
  <si>
    <t>ONIP  AQUA 2050 PRIMER thùng 22kg</t>
  </si>
  <si>
    <t>Kingshield thùng 1,5kg</t>
  </si>
  <si>
    <t>Theo Thông báo số 495/TB-STC ngày 04/5/2021 của Sở Tài Chính, mức giá kê khai áp dụng từ ngày 22/4/2021.</t>
  </si>
  <si>
    <t>Theo Thông báo số 647/TB-STC ngày 24/5/2021 của Sở Tài Chính, mức giá kê khai áp dụng từ ngày 21/5/2021.</t>
  </si>
  <si>
    <t>Theo Thông báo số 748/TB-STC ngày 09/6/2021 của Sở Tài Chính, mức giá kê khai áp dụng từ ngày 09/6/2021.</t>
  </si>
  <si>
    <t>Xi măng FICO (50kg PCB 40)</t>
  </si>
  <si>
    <t>Xi măng Supreme Power (50kg PCB 40)</t>
  </si>
  <si>
    <t xml:space="preserve"> * Công ty CP xi măng Hà Tiên 1 (chi nhánh xí nghiệp TT&amp;DV XM Hà Tiên 1 (giá bán tại nhà máy Kiên Lương, chưa bao gồm các chi phí khác). Theo bảng giá ngày 29/11/2021, áp dụng từ ngày 01/12/2021</t>
  </si>
  <si>
    <t>* Công ty cổ phần Công nghiệp Gốm sứ TaiCera. Địa chỉ: 51/1A Đường 3/2-P. Xuân Khánh - Q. Ninh kiều - TP. Cần Thơ. Theo bảng giá ngày 01/12/2021, áp dụng từ ngày 01/12/2021 đến khi có thông báo giá mới. Đã bao gồm phí vận chuyển đến công trình tỉnh An Giang</t>
  </si>
  <si>
    <t>Thép cuộn 6 VAS CB240-T</t>
  </si>
  <si>
    <t>Thép cuộn 8 VAS CB240-T</t>
  </si>
  <si>
    <t>Thép vằn 10 VAS Gr40</t>
  </si>
  <si>
    <t>Thép vằn 12 VAS CB300</t>
  </si>
  <si>
    <t>Thép vằn 14 VAS CB300</t>
  </si>
  <si>
    <t>Thép vằn 16 VAS Gr40</t>
  </si>
  <si>
    <t>Thép vằn 18 VAS CB300</t>
  </si>
  <si>
    <t>Thép vằn 20 VAS CB300</t>
  </si>
  <si>
    <t>Thép cuộn 6 SSC CB240 - T</t>
  </si>
  <si>
    <t>Thép cuộn 8 SSC CB240-T</t>
  </si>
  <si>
    <t>Thép vằn 10 SSC SD295</t>
  </si>
  <si>
    <t>Thép vằn 12 SSC CB300</t>
  </si>
  <si>
    <t xml:space="preserve">Thép vằn 14 SSC CB300 </t>
  </si>
  <si>
    <t>Thép vằn 16 SSC SD295</t>
  </si>
  <si>
    <t>Thép vằn 18 SSC CB300</t>
  </si>
  <si>
    <t>Thép vằn 20 SSC CB300</t>
  </si>
  <si>
    <t>Thép vằn 22 SSC CB300</t>
  </si>
  <si>
    <t>Thép vằn 25 SSC CB300</t>
  </si>
  <si>
    <t>Cát san lấp (cát đen)</t>
  </si>
  <si>
    <t>* Chi nhánh Công ty TNHH MTV 662 Xí nghiệp 406. ĐC: Lê Hồng Phong, P. Trà An, Q. Bình Thủy, TP. Cần Thơ. Theo bảng giá ngày 28/12/2021, áp dụng từ ngày 01/01/2022</t>
  </si>
  <si>
    <t>đến hết quí I</t>
  </si>
  <si>
    <t xml:space="preserve"> * Xi măng Công Thanh (giá bán tại An Giang): Theo bảng giá ngày 22/12/2021, áp dụng từ tháng 01/2022</t>
  </si>
  <si>
    <t>80x80 (Màu nhạt)</t>
  </si>
  <si>
    <t>120x60 (Màu nhạt)</t>
  </si>
  <si>
    <t>80x80 (Màu đậm)</t>
  </si>
  <si>
    <t>90X90 (màu nhạt)</t>
  </si>
  <si>
    <t>* Công ty TNHH MTV VLXD XANH HAMACO. ĐC: KCN sông hậu - giai đoạn 1, xã Đông Phú, huyện Châu Thành, tỉnh Hậu Giang. Theo bảng giá ngày 17/12/2021; áp dụng từ ngày 01/01/2022.</t>
  </si>
  <si>
    <t>Xi măng Pooc Lăng hỗn hợp PCB 40 và PCB 50 (50kg PCB 40)</t>
  </si>
  <si>
    <t>Xi măng Hà Tiên PCB 50 (bao 50kg)</t>
  </si>
  <si>
    <t>Các mẫu trang trí</t>
  </si>
  <si>
    <t xml:space="preserve"> Cty Cổ phần Xây lắp An Giang (ACC), giá bán tại nhà máy.  Theo bảng giá ngày 03/01/2022</t>
  </si>
  <si>
    <t>Đá Xô bồ</t>
  </si>
  <si>
    <t>Phụ gia trộn vữa xi măng bê tông (18L)</t>
  </si>
  <si>
    <t>Phụ gia trộn vữa xi măng bê tông (4L)</t>
  </si>
  <si>
    <t>Đá hộc (20 x 30)</t>
  </si>
  <si>
    <t>Đá (1 x 2) sàng 22 ly tâm</t>
  </si>
  <si>
    <t>Đá (1 x 2) sàng 27 ly tâm</t>
  </si>
  <si>
    <t>Đá (0,5 x 2,0) ly tâm</t>
  </si>
  <si>
    <t>Đá (1,0 x 1,6) ly tâm</t>
  </si>
  <si>
    <t>Đá (1,0 x 1,9) ly tâm</t>
  </si>
  <si>
    <t>Đất lọc</t>
  </si>
  <si>
    <t>CÔNG TY TNHH VONTA VIỆT NAM; cụm công nghiệp Nguyên Khê, Xã Nguyên Khê, Huyện Đông Anh, Thành phố Hà Nội, Hotline: 04.63261523      Fax: 02803.666.821; Theo bảng giá ngày 15/12/2021, áp dụng trong quý I năm 2022.</t>
  </si>
  <si>
    <t>Quạt hút tường 150mm (6") - Vonta, Công suất: 25W,VOLT/AC= 220V/50Hz</t>
  </si>
  <si>
    <t>Quạt hút tường 200mm (8") - Vonta, Công suất: 30W, VOLT/AC= 220V/50Hz</t>
  </si>
  <si>
    <t>Quạt hút tường 250mm (10") - Vonta, Công suất:40W, VOLT/AC= 220V/50Hz</t>
  </si>
  <si>
    <t>Quạt hút tường 300mm (12") - Vonta, Công suất:50W, VOLT/AC= 220V/50Hz</t>
  </si>
  <si>
    <t>Quạt hút trần 200mm (8") - Vonta, Công suất:30W, VOLT/AC= 220V/50Hz</t>
  </si>
  <si>
    <t>Quạt hút trần 250mm (10") - Vonta, Công suất:40W, VOLT/AC= 220V/50Hz</t>
  </si>
  <si>
    <t>Đèn Led chiếu sáng đường phố Vonta 01 - chip LED SMD - DIM.DA
(Bảo hành 5 năm)</t>
  </si>
  <si>
    <t>Vonta - VT01/30w</t>
  </si>
  <si>
    <t>Vonta - VT01/40w</t>
  </si>
  <si>
    <t>Vonta - VT01/50w</t>
  </si>
  <si>
    <t>Vonta - VT01/60w</t>
  </si>
  <si>
    <t>Vonta - VT01/70w</t>
  </si>
  <si>
    <t>Vonta - VT01/80w</t>
  </si>
  <si>
    <t>Vonta - VT01/90w</t>
  </si>
  <si>
    <t>Vonta - VT01/100w</t>
  </si>
  <si>
    <t>Vonta - VT01/150w</t>
  </si>
  <si>
    <t>Vonta - VT01/200w</t>
  </si>
  <si>
    <t>Đèn Led chiếu sáng đường phố Vonta 02 - chip LED SMD-Tích hợp nguồn DIM.DA (Bảo hành 5 năm)</t>
  </si>
  <si>
    <t>Vonta - VT02/40w</t>
  </si>
  <si>
    <t>Vonta - VT02/50w</t>
  </si>
  <si>
    <t>Vonta - VT02/80w</t>
  </si>
  <si>
    <t>Vonta - VT02/100w</t>
  </si>
  <si>
    <t>Vonta - VT02/150w</t>
  </si>
  <si>
    <t>Vonta - VT02/200w</t>
  </si>
  <si>
    <t>Đèn Led chiếu sáng đường phố Vonta 03 - chip LED SMD - DIM.DA
(Bảo hành 5 năm)</t>
  </si>
  <si>
    <t>Vonta - VT03D/90w - DIM</t>
  </si>
  <si>
    <t>Vonta - VT03D/100w - DIM</t>
  </si>
  <si>
    <t>Vonta - VT03D/120w - DIM</t>
  </si>
  <si>
    <t>Vonta - VT03D/150w - DIM</t>
  </si>
  <si>
    <t>Vonta - VT03D/180w - DIM</t>
  </si>
  <si>
    <t>Vonta - VT03D/200w - DIM</t>
  </si>
  <si>
    <t>Vonta - VT03D/250w - DIM</t>
  </si>
  <si>
    <t>Vonta - VT03D/350w - DIM</t>
  </si>
  <si>
    <t>Đèn Led chiếu sáng đường phố Vonta 04 - chip LED SMD - DIM.DA
(Bảo hành 5 năm)</t>
  </si>
  <si>
    <t>Vonta - VT04D/100w - DIM</t>
  </si>
  <si>
    <t>Vonta - VT04D/150w - DIM</t>
  </si>
  <si>
    <t>Vonta - VT04D/200w - DIM</t>
  </si>
  <si>
    <t>Vonta - VT04D/250w - DIM</t>
  </si>
  <si>
    <t>Đèn Led chiếu sáng đường phố Vonta 05- chip LED COB - DIM.DA
(Bảo hành 5 năm)</t>
  </si>
  <si>
    <t>Vonta - VT05D/50w</t>
  </si>
  <si>
    <t>Vonta - VT05D/80w</t>
  </si>
  <si>
    <t>Vonta - VT05D/100w</t>
  </si>
  <si>
    <t>Vonta - VT05D/120w</t>
  </si>
  <si>
    <t>Vonta - VT05D/150w</t>
  </si>
  <si>
    <t>Vonta - VT05D/200w</t>
  </si>
  <si>
    <t>Đèn Led chiếu sáng đường phố Vonta 06- chip LED COB - DIM.DA
(Bảo hành 5 năm)</t>
  </si>
  <si>
    <t>Vonta - VT06D/50w - DIM</t>
  </si>
  <si>
    <t>Vonta - VT06D/70w - DIM</t>
  </si>
  <si>
    <t>Vonta - VT06D/80w - DIM</t>
  </si>
  <si>
    <t>Vonta - VT06D/100w - DIM</t>
  </si>
  <si>
    <t>Vonta - VT06D/120w - DIM</t>
  </si>
  <si>
    <t>Vonta - VT06D/150w - DIM</t>
  </si>
  <si>
    <t>Vonta - VT06D/200w - DIM</t>
  </si>
  <si>
    <t>Đèn Led chiếu sáng đường phố Vonta 07 - chip LED SMD  -  DIM.DA
(Bảo hành 5 năm)</t>
  </si>
  <si>
    <t>Vonta - VT07D/100w</t>
  </si>
  <si>
    <t>Vonta - VT07D/150w</t>
  </si>
  <si>
    <t>Vonta - VT07D/200w</t>
  </si>
  <si>
    <t>Đèn Led chiếu sáng đường phố  Vonta 08- chip LED SMD -  DIM.DA
(Bảo hành 5 năm)</t>
  </si>
  <si>
    <t>Đèn Led chiếu sáng đường phố Vonta 13- chip LED SMD - DIM.DA
(Bảo hành 5 năm)</t>
  </si>
  <si>
    <t>Vonta - VT13/80w</t>
  </si>
  <si>
    <t>Vonta - VT13/100w</t>
  </si>
  <si>
    <t>Vonta - VT13/150w</t>
  </si>
  <si>
    <t>Vonta - VT13/180w</t>
  </si>
  <si>
    <t>Đèn Led chiếu sáng đường phố Vonta 14- chip LED SMD - DIM.DA
(Bảo hành 5 năm)</t>
  </si>
  <si>
    <t>Vonta - VT14D/80w</t>
  </si>
  <si>
    <t>Vonta - VT14D/100w</t>
  </si>
  <si>
    <t>Vonta - VT14D/150w</t>
  </si>
  <si>
    <t>Vonta - VT14D/180w</t>
  </si>
  <si>
    <t>Vonta - VT14D/250w</t>
  </si>
  <si>
    <t>Đèn Led chiếu sáng đường phố Vonta 15- chip LED SMD - DIM.DA
(Bảo hành 5 năm)</t>
  </si>
  <si>
    <t>Vonta - VT15D/100w</t>
  </si>
  <si>
    <t>Vonta - VT15D/120w</t>
  </si>
  <si>
    <t>Vonta - VT15D/150w</t>
  </si>
  <si>
    <t>Vonta - VT15D/180w</t>
  </si>
  <si>
    <t>Vonta - VT15D/200w</t>
  </si>
  <si>
    <t>Vonta - VT15D/250w</t>
  </si>
  <si>
    <t>Đèn Led chiếu sáng đường phố Vonta 17- chip LED SMD - DIM.DA
( Bảo hành 5 năm )</t>
  </si>
  <si>
    <t>Vonta - VT17D/120w</t>
  </si>
  <si>
    <t>Vonta - VT17D/150w</t>
  </si>
  <si>
    <t>Vonta - VT17D/180w</t>
  </si>
  <si>
    <t>Vonta - VT17D/200w</t>
  </si>
  <si>
    <t>Vonta - VT17D/250w</t>
  </si>
  <si>
    <t>Đèn Led chiếu sáng đường phố Vonta 18- chip LED SMD - DIM.DA
(Bảo hành 5 năm)</t>
  </si>
  <si>
    <t>Vonta - VT18D/100w</t>
  </si>
  <si>
    <t>Vonta - VT18D/120w</t>
  </si>
  <si>
    <t>Vonta - VT18D/150w</t>
  </si>
  <si>
    <t>Vonta - VT18D/180w</t>
  </si>
  <si>
    <t>Vonta - VT18D/200w</t>
  </si>
  <si>
    <t>Vonta - VT18D/250w</t>
  </si>
  <si>
    <t>Đèn Led chiếu sáng đường phố Vonta 19- chip LED SMD - DIM.DA
(Bảo hành 5 năm)</t>
  </si>
  <si>
    <t>Đèn Led chiếu sáng đường phố Vonta 24- chip LED SMD - DIM.DA
(Bảo hành 5 năm)</t>
  </si>
  <si>
    <t>Vonta - VT24D/100w</t>
  </si>
  <si>
    <t>Vonta - VT24D/150w</t>
  </si>
  <si>
    <t>Vonta - VT24D/250w</t>
  </si>
  <si>
    <t>Đèn Led chiếu sáng đường phố Vonta 25- chip LED SMD - DIM.DA
(Bảo hành 5 năm)</t>
  </si>
  <si>
    <t>Vonta - VT25D/100w</t>
  </si>
  <si>
    <t>Vonta - VT25D/150w</t>
  </si>
  <si>
    <t>Vonta - VT25D/180w</t>
  </si>
  <si>
    <t>Vonta - VT25D/200w</t>
  </si>
  <si>
    <t>Vonta - VT25D/250w</t>
  </si>
  <si>
    <t>Đèn Led chiếu sáng đường phố Vonta 26- chip LED SMD - DIM.DA
(Bảo hành 5 năm)</t>
  </si>
  <si>
    <t>Vonta - VT26D/60w</t>
  </si>
  <si>
    <t>Vonta - VT26D/90w</t>
  </si>
  <si>
    <t>Vonta - VT26D/100w</t>
  </si>
  <si>
    <t>Vonta - VT26D/120w</t>
  </si>
  <si>
    <t>Vonta - VT26D/150w</t>
  </si>
  <si>
    <t>Vonta - VT26D/180w</t>
  </si>
  <si>
    <t>Đèn Led Vonta 31- 350W.DA</t>
  </si>
  <si>
    <t>Đèn Led Vonta 32- 400W.DA</t>
  </si>
  <si>
    <t xml:space="preserve">Cột thép Bát giác hoặc Tròn côn liền cần đơn, H=6m tôn dày 3mm. </t>
  </si>
  <si>
    <t xml:space="preserve">Cột thép Bát giác hoặc Tròn côn liền cần đơn, H=7m tôn dày 3mm. </t>
  </si>
  <si>
    <t xml:space="preserve">Cột thép Bát giác hoặc Tròn côn liền cần đơn, H=8m tôn dày 3mm. </t>
  </si>
  <si>
    <t xml:space="preserve">Cột thép Bát giác hoặc Tròn côn liền cần đơn, H=8m tôn dày 3.5mm. </t>
  </si>
  <si>
    <t xml:space="preserve">Cột thép Bát giác hoặc Tròn côn liền cần đơn, H=8m tôn dày 4mm. </t>
  </si>
  <si>
    <t xml:space="preserve">Cột thép Bát giác hoặc Tròn côn liền cần đơn, H=9m tôn dày 3mm. </t>
  </si>
  <si>
    <t xml:space="preserve">Cột thép Bát giác hoặc Tròn côn liền cần đơn, H=9m tôn dày 3.5mm. </t>
  </si>
  <si>
    <t xml:space="preserve">Cột thép Bát giác hoặc Tròn côn liền cần đơn, H=9m tôn dày 4mm. </t>
  </si>
  <si>
    <t xml:space="preserve">Cột thép Bát giác hoặc Tròn côn liền cần đơn, H=10m tôn dày 3.5mm. </t>
  </si>
  <si>
    <t xml:space="preserve">Cột thép Bát giác hoặc Tròn côn liền cần đơn, H=10m tôn dày 4mm. </t>
  </si>
  <si>
    <t>Cột thép Bát giác hoặc Tròn côn liền cần đơn, H=11m tôn dày 4mm.</t>
  </si>
  <si>
    <t>Cột thép bát giác, tròn côn D78 mạ kẽm nhúng nóng</t>
  </si>
  <si>
    <t xml:space="preserve">Cột thép Bát giác hoặc Tròn côn 6m D78-3mm. </t>
  </si>
  <si>
    <t xml:space="preserve">Cột thép Bát giác hoặc Tròn côn 6m D78-3.5mm. </t>
  </si>
  <si>
    <t xml:space="preserve">Cột thép Bát giác hoặc Tròn côn 7m D78- 3mm. </t>
  </si>
  <si>
    <t xml:space="preserve">Cột thép Bát giác hoặc Tròn côn 7m D78- 3.5mm. </t>
  </si>
  <si>
    <t xml:space="preserve">Cột thép Bát giác hoặc Tròn côn 8m D78- 3mm. </t>
  </si>
  <si>
    <t xml:space="preserve">Cột thép Bát giác hoặc Tròn côn 8m D78- 3.5mm. </t>
  </si>
  <si>
    <t xml:space="preserve">Cột thép Bát giác hoặc Tròn côn 8m D78- 4mm. </t>
  </si>
  <si>
    <t xml:space="preserve">Cột thép Bát giác hoặc Tròn côn 9m D78- 3mm. </t>
  </si>
  <si>
    <t xml:space="preserve">Cột thép Bát giác hoặc Tròn côn 9m D78- 3.5mm. </t>
  </si>
  <si>
    <t xml:space="preserve">Cột thép Bát giác hoặc Tròn côn 9m D78- 4mm. </t>
  </si>
  <si>
    <t xml:space="preserve">Cột thép Bát giác hoặc Tròn côn 10m D78- 3.5mm. </t>
  </si>
  <si>
    <t xml:space="preserve">Cột thép Bát giác hoặc Tròn côn 10m D78- 4mm. </t>
  </si>
  <si>
    <t xml:space="preserve">Cột thép Bát giác hoặc Tròn côn 11m D78- 4mm. </t>
  </si>
  <si>
    <t>Các loại cần đèn</t>
  </si>
  <si>
    <t>Cần đèn CD-06 cao 2m, vươn 1,5m</t>
  </si>
  <si>
    <t>Cần đèn CD-02; CD-03, CD-04, CD-05 cao 2m, vươn 1,5m</t>
  </si>
  <si>
    <t>Cần đèn CK-06 cao 2m, vươn 1,5m</t>
  </si>
  <si>
    <t>Cần đèn CK-02; CK-03, CK-04, CK-05 cao 2m, vươn 1,5m</t>
  </si>
  <si>
    <t>Lọng bắt đèn pha</t>
  </si>
  <si>
    <t>Khung móng thép mạ kẽm nhúng nóng</t>
  </si>
  <si>
    <t>KM cột M16x340x340x500</t>
  </si>
  <si>
    <t>KM cột M16x260x260x500</t>
  </si>
  <si>
    <t>KM cột M16x240x240x525</t>
  </si>
  <si>
    <t>KM cột M24x300x300x675</t>
  </si>
  <si>
    <t>KM cột đa giác M24x1200-8</t>
  </si>
  <si>
    <t>KM cột đa giác M30x1350-12</t>
  </si>
  <si>
    <t>Cọc tiếp địa mạ kẽm nhúng nóng</t>
  </si>
  <si>
    <t>L63x63x6, L= 2500mm, dây nối D10x1500mm</t>
  </si>
  <si>
    <t>Cột thép đa giác</t>
  </si>
  <si>
    <t>Cột đa giác 14m dày 4mm, chân đế 450x450</t>
  </si>
  <si>
    <t>Cột đa giác 14m dày 5mm, chân đế 450x450</t>
  </si>
  <si>
    <t>Cột đa giác 17m dày 5mm, chân đế 500x500</t>
  </si>
  <si>
    <t>Cột tín hiệu giao thông cao 6.2m dày 6mm, tay vươn 6m 0 dày 5mm,chân đế 450x450</t>
  </si>
  <si>
    <t>Cột đèn sân vườn</t>
  </si>
  <si>
    <t>Cột DC - 05B (Khung móng M16x340x340x500)</t>
  </si>
  <si>
    <t>Cột DC - 06 (Khung móng M16 x 260x260)</t>
  </si>
  <si>
    <t>Cột Pine 108 (Khung móng M16 x 240 x 240)</t>
  </si>
  <si>
    <t>Cột Bamboo (Khung móng M16 x 190 x 190)</t>
  </si>
  <si>
    <t>Cột Arlequin 3,5 (Khung móng M16x240x240)</t>
  </si>
  <si>
    <t>Cột Arlequin 4,2 (Khung móng M16x240x240)</t>
  </si>
  <si>
    <t>Cột Banian (Khung móng M16 x 260 x 260)</t>
  </si>
  <si>
    <t>Cột Nouvo (Khung móng M16x240x240)</t>
  </si>
  <si>
    <t>Đèn nấm cây thông (không bóng)</t>
  </si>
  <si>
    <t>Đèn nấm Jupiter Son (không bóng)</t>
  </si>
  <si>
    <t>Đèn cầu (không bóng) Loại D400 20W</t>
  </si>
  <si>
    <t>Đèn cầu (không bóng) Loại D400 25W</t>
  </si>
  <si>
    <t>Đèn cầu (không bóng) Loại D400 Son 70W</t>
  </si>
  <si>
    <t>Đèn cầu (không bóng) Loại D400 E27</t>
  </si>
  <si>
    <t>Đèn cầu (không bóng) Loại D300 E27</t>
  </si>
  <si>
    <t>cột</t>
  </si>
  <si>
    <t>Cọc</t>
  </si>
  <si>
    <t>BẢNG CÔNG BỐ GIÁ VẬT LIỆU XÂY DỰNG VÀ TRANG TRÍ NỘI THẤT</t>
  </si>
  <si>
    <t>* Công ty CỔ PHẦN 720. ĐC: Lê Hồng Phong, quận Bình Thủy, TP. Cần Thơ (02923.212.971). Theo bảng giá ngày 14/01/2022; bao gồm chi phí vận chuyển.</t>
  </si>
  <si>
    <t>Xi măng FUJIPRO PCB 40</t>
  </si>
  <si>
    <t>Xi măng TOP ONE PCB 40</t>
  </si>
  <si>
    <t>Xi măng MADANA FUJI PCB 40</t>
  </si>
  <si>
    <t xml:space="preserve"> * Xi măng các loại : Cty Cổ phần Xây lắp An Giang (ACC) (giao tại Nhà máy xi măng An Giang). Theo bảng giá ngày 10/02/2022</t>
  </si>
  <si>
    <t xml:space="preserve"> - Loại A</t>
  </si>
  <si>
    <t xml:space="preserve"> - Loại AA</t>
  </si>
  <si>
    <t>Gạch 30 x 60 cm (Acera)</t>
  </si>
  <si>
    <t>Gạch 30 x 60 cm (Acera) (viên trang trí)</t>
  </si>
  <si>
    <t>Gạch 30 x 60 cm (Acera) (từ mã số 012 trở đi)</t>
  </si>
  <si>
    <t>Gạch 30 x 60 cm (Acera) (viên trang trí từ mã số 012 trở đi).</t>
  </si>
  <si>
    <t>I. GẠCH TASA - LOẠI 1</t>
  </si>
  <si>
    <t>Gạch lát nền 80X80 Matt (Đá nhám)</t>
  </si>
  <si>
    <t>Gạch ốp tường 30x60 Mài bóng</t>
  </si>
  <si>
    <t>Gạch ốp tường 40x80 Mài bóng</t>
  </si>
  <si>
    <t>Gạch trang trí 10x33</t>
  </si>
  <si>
    <t>Gạch trang trí 20x40</t>
  </si>
  <si>
    <t>Gạch trang trí 25x50</t>
  </si>
  <si>
    <t>Gạch trang trí 40x40</t>
  </si>
  <si>
    <t xml:space="preserve"> Gạch lát nền 50X50 (DIC, PAK)</t>
  </si>
  <si>
    <t>Gạch Sân Vườn 50x50</t>
  </si>
  <si>
    <t xml:space="preserve">Gạch 60x60 Đá đồng chất (Bóng)    </t>
  </si>
  <si>
    <t xml:space="preserve">Gạch 60x60 Đá đồng chất (Nhám)    </t>
  </si>
  <si>
    <t>Gạch ốp tường 30x60 Kĩ thuật số (Đá)</t>
  </si>
  <si>
    <t>Thép vằn D10 MN</t>
  </si>
  <si>
    <t>Thép vằn D12 MN</t>
  </si>
  <si>
    <t>Thép hình I 100</t>
  </si>
  <si>
    <t xml:space="preserve"> Xi măng AG PCB 40 (bao 50kg)</t>
  </si>
  <si>
    <t>Vải địa kỹ thuật không dệt APT 12 (kN/m)</t>
  </si>
  <si>
    <t>Vải địa kỹ thuật không dệt APT 15 (kN/m)</t>
  </si>
  <si>
    <t>Vải địa kỹ thuật không dệt APT 17 (kN/m)</t>
  </si>
  <si>
    <t>Vải địa kỹ thuật không dệt APT 20 (kN/m)</t>
  </si>
  <si>
    <t>Vải địa kỹ thuật không dệt APT 25 (kN/m)</t>
  </si>
  <si>
    <t>Vải địa kỹ thuật dệt DML 10 (100/50 kN/m)</t>
  </si>
  <si>
    <t>Vải địa kỹ thuật dệt DM 10 (100/100 kN/m)</t>
  </si>
  <si>
    <t>Vải địa kỹ thuật dệt DML 20 (200/50 kN/m)</t>
  </si>
  <si>
    <t>Vải địa kỹ thuật dệt DM 20 (200/200 kN/m)</t>
  </si>
  <si>
    <t>Vải địa kỹ thuật dệt DML 30 (300/50 kN/m)</t>
  </si>
  <si>
    <t>Vải địa kỹ thuật dệt DM 30 (300/300 kN/m)</t>
  </si>
  <si>
    <t>Bấc thấm đứng APT-T200</t>
  </si>
  <si>
    <t>Bấc thấm đứng APT-T300</t>
  </si>
  <si>
    <t>Ô địa kỹ thuật APT Geocell 330</t>
  </si>
  <si>
    <t>Ô địa kỹ thuật APT Geocell 445</t>
  </si>
  <si>
    <t>Ô địa kỹ thuật APT Geocell 600</t>
  </si>
  <si>
    <t>Cty TNHH Liên doanh Antraco (địa chỉ ấp Rò Leng, xã Châu Lăng, huyện Tri Tôn, tỉnh An Giang)</t>
  </si>
  <si>
    <t>Loại vật liệu xây dựng</t>
  </si>
  <si>
    <t>Tiêu chuẩn kỹ thuật/quy cách/nhà sản xuất/xuất xứ</t>
  </si>
  <si>
    <t>CHÊNH LỆCH</t>
  </si>
  <si>
    <t>PHẦN TRĂM</t>
  </si>
  <si>
    <t>* Cầu thép NT4.2H-13 1/1 ; bề rộng 4m; chiều dài tối đa; tải trọng 13 - H10tấn</t>
  </si>
  <si>
    <t>* Cầu thép NT4.5H-13  1/1; bề rộng 4,5m; chiều dài tối đa; tải trọng 13 - H10tấn</t>
  </si>
  <si>
    <t>* Cầu thép NT3.2H-18 1/1; bề rộng 3m; chiều dài tối đa; tải trọng 18 - H13tấn</t>
  </si>
  <si>
    <t>* Cầu thép NT4.2H 1/1 ; bề rộng 4m; chiều dài tối đa; tải trọng 18 - H13tấn</t>
  </si>
  <si>
    <t>* Cầu thép NT4.2HA-18 1/1 ; bề rộng 4m; chiều dài tối đa; tải trọng 18 - H13tấn</t>
  </si>
  <si>
    <t>* Cầu thép NT4.5H 1/1 ; bề rộng 4,5m; chiều dài tối đa; tải trọng 18 - H13tấn</t>
  </si>
  <si>
    <t>* Cầu thép NT4.5HA-18 1/1 ; bề rộng 4,5m; chiều dài tối đa; tải trọng 18 - H13tấn</t>
  </si>
  <si>
    <t>* Cầu thép NT4.2B  2/1; bề rộng 4m; chiều dài tối đa; tải trọng 18 - H13tấn</t>
  </si>
  <si>
    <t>TCVN 5847-2016 VÀ TCVN 5847-1994</t>
  </si>
  <si>
    <t>Sơn nội thất cao cấp - Kitty Interior Smooth  (22.5kg)</t>
  </si>
  <si>
    <t>Sơn nội thất cao cấp - Kobe Interior Smooth  (22.5kg)</t>
  </si>
  <si>
    <t>QCVN 16: 2019/BXD</t>
  </si>
  <si>
    <t>QCVN 16:2017/BXD- Tiêu chuẩn ISO 9001:2005</t>
  </si>
  <si>
    <t>Gạch 40x40 Đá đồng chất (Màu Nhạt)</t>
  </si>
  <si>
    <t>Gạch 40x40 Đá đồng chất (Màu Đậm)</t>
  </si>
  <si>
    <t>Bu lông 16x40</t>
  </si>
  <si>
    <t>Bu lông 16x150</t>
  </si>
  <si>
    <t>Bu lông mắt 16X350</t>
  </si>
  <si>
    <t>Neo vặn trung thế  22-2000</t>
  </si>
  <si>
    <t>TU DIEN KE 3P2N 900x660x600</t>
  </si>
  <si>
    <t>Bu lông VRS 16x300</t>
  </si>
  <si>
    <t>Bu lông VRS 16x350</t>
  </si>
  <si>
    <t>Bu lông VRS 16x400</t>
  </si>
  <si>
    <t>ống sắt tráng kẽm ĐK 21mm</t>
  </si>
  <si>
    <t>Đà sắt V75x75x8 -2400MM (Đa năng)</t>
  </si>
  <si>
    <t>Đà sắt lệch V75x75x8 - 2000MM (XIT2)</t>
  </si>
  <si>
    <t>DA U 120x52x4.8-2M5</t>
  </si>
  <si>
    <t>Đà tháp đôi U120x52x4.8 - 3000mm</t>
  </si>
  <si>
    <t>DA U 120x52x4.8-3m</t>
  </si>
  <si>
    <t>Đà kép U120x52x4.8 2500mm</t>
  </si>
  <si>
    <t>Bu lông 12x40</t>
  </si>
  <si>
    <t>Bu lông 12x150</t>
  </si>
  <si>
    <t>Cáp điện kế - Muller (CVV) 3x35 + 1x16 mm2</t>
  </si>
  <si>
    <t>Cáp đồng bọc 24kV CX(CR) 185mm2</t>
  </si>
  <si>
    <t>CAP DONG BOC 24Kv CX(CR) 240mm2</t>
  </si>
  <si>
    <t>Dây đồng đơn 600V 30/10</t>
  </si>
  <si>
    <t>Cáp đồng bọc hạ thế CV 10mm2</t>
  </si>
  <si>
    <t>Cáp đồng bọc hạ thế CV 95mm2</t>
  </si>
  <si>
    <t>LB FCO 27KV-200A</t>
  </si>
  <si>
    <t>Đầu cáp ngầm 24kV ruột đồng 1 pha. bọc giáp 500mm2 (OD)</t>
  </si>
  <si>
    <t>Hotline 2/0</t>
  </si>
  <si>
    <t>MBA 1 pha 12.7/0.23kV 25kVA</t>
  </si>
  <si>
    <t>MBA 1 pha 12.7/0.23kV 37.5kVA</t>
  </si>
  <si>
    <t>MBA 1 pha 12.7/0.23KV 50kVA</t>
  </si>
  <si>
    <t>TY SU DUNG 36KV</t>
  </si>
  <si>
    <t>Chân sứ đỉnh thẳng-870mm (bọc chì)</t>
  </si>
  <si>
    <t>* CÔNG TY ĐIỆN LỰC AN GIANG. Địa chỉ: 13 Lê Văn Nhung, P.Mỹ Bình, TP.LX, An Giang. Áp dụng từ ngày 28/3/2022, thông báo số 936/TB-PCAG ngày 28/3/2022</t>
  </si>
  <si>
    <t>CÔNG TY CỔ PHẦN CARBON VIỆT NAM - Chi nhánh Đồng Nai, Địa chỉ: số 2, đường số 1, KCN Thạnh Phú, Xã Thạnh Phú, huyện Vĩnh Cửu, tỉnh Đồng Nai. (Gía trên đã bao gồm chi phí vận tải từ nhà máy đến trung tâm tỉnh An Giang). Giá áp dụng từ ngày 21/03/2022.</t>
  </si>
  <si>
    <t>Đèn Led chiếu sáng đường phố Sky Lighting SH-633 - Bảo hành 5 năm</t>
  </si>
  <si>
    <t>đồng/bộ</t>
  </si>
  <si>
    <t>Đèn Led chiếu sáng đường phố Sky Lighting SH-139 - Bảo hành 5 năm</t>
  </si>
  <si>
    <t>Đèn Led chiếu sáng đường phố Sky Lighting SH-133 - Bảo hành 5 năm</t>
  </si>
  <si>
    <t>Đèn Led thông minh Sky Lighting SH-633</t>
  </si>
  <si>
    <t>Đèn SH-633 (60w - 69w): Kích thước: 605x295x150; Chống sét: 10kV; Độ kín quang học IP67; Hiệu suất phát quang: ≥130 Lm/W</t>
  </si>
  <si>
    <t>Đèn SH-633 (70w - 71w): Kích thước: 605x295x150; Chống sét: 10kV; Độ kín quang học IP67; Hiệu suất phát quang: ≥130 Lm/W</t>
  </si>
  <si>
    <t>Đèn SH-633 (80w - 89w): Kích thước 605x295x150; Chống sét: 10kV; Độ kín quang học IP67; Hiệu suất phát quang: ≥130 Lm/W</t>
  </si>
  <si>
    <t>Đèn SH-633 (90w - 99w): Kích thước 605x295x150; Chống sét: 10kV; Độ kín quang học IP67; Hiệu suất phát quang: ≥130 Lm/W</t>
  </si>
  <si>
    <t>Đèn SH-633 (100w - 109w): Kích thước: 605x295x150; Chống sét: 10kV; Độ kín quang học IP67; Hiệu suất phát quang: ≥130 Lm/W</t>
  </si>
  <si>
    <t>Đèn SH-633 (110w - 119w): Kích thước: 605x295x150; Chống sét: 10kV; Độ kín quang học IP67; Hiệu suất phát quang: ≥130 Lm/W</t>
  </si>
  <si>
    <t>Đèn SH-633 (120w - 129w): Kích thước: 605x295x150; Chống sét: 10kV; Độ kín quang học IP67; Hiệu suất phát quang: ≥130 Lm/W</t>
  </si>
  <si>
    <t>Đèn SH-633 (130w - 139w): Kích thước: 605x295x150; Chống sét: 10kV; Độ kín quang học IP67; Hiệu suất phát quang: ≥130 Lm/W</t>
  </si>
  <si>
    <t>Đèn SH-633 (140w - 149w): Kích thước: 605x295x150; Chống sét: 10kV; Độ kín quang học IP67; Hiệu suất phát quang: ≥130 Lm/W</t>
  </si>
  <si>
    <t>Đèn SH-633 (150w - 159w): Kích thước: 677x300x180; Chống sét: 10kV; Độ kín quang học IP67; Hiệu suất phát quang: ≥130 Lm/W</t>
  </si>
  <si>
    <t>Đèn SH-633 (160w - 169w): Kích thước: 677x300x180; Chống sét: 10kV; Độ kín quang học IP67; Hiệu suất phát quang: ≥130 Lm/W</t>
  </si>
  <si>
    <t>Đèn SH-633 (170w - 179w): Kích thước: 677x300x180; Chống sét: 10kV; Độ kín quang học IP67; Hiệu suất phát quang: ≥130 Lm/W</t>
  </si>
  <si>
    <t>Đèn SH-633 (180w - 189w): Kích thước: 677x300x180; Chống sét: 10kV; Độ kín quang học IP67; Hiệu suất phát quang: ≥130 Lm/W</t>
  </si>
  <si>
    <t>Đèn SH-633 (190w - 199w): Kích thước: 677x300x180; Chống sét: 10kV; Độ kín quang học IP67; Hiệu suất phát quang: ≥130 Lm/W</t>
  </si>
  <si>
    <t>Đèn SH-633 (200w - 209w): Kích thước: 677x300x180; Chống sét: 10kV; Độ kín quang học IP67; Hiệu suất phát quang: ≥130 Lm/W</t>
  </si>
  <si>
    <t>Đèn SH-633 (210w - 219w): Kích thước: 677x300x180; Chống sét: 10kV; Độ kín quang học IP67; Hiệu suất phát quang: ≥130 Lm/W</t>
  </si>
  <si>
    <t>Đèn SH-633 (220w - 229w): Kích thước: 677x300x180; Chống sét: 10kV; Độ kín quang học IP67; Hiệu suất phát quang: ≥130 Lm/W</t>
  </si>
  <si>
    <t>Đèn SH-633 (230w - 239w): Kích thước: 677x300x180; Chống sét: 10kV; Độ kín quang học IP67; Hiệu suất phát quang: ≥130 Lm/W</t>
  </si>
  <si>
    <t>Đèn SH-633 (240w - 250w): Kích thước: 677x300x180; Chống sét: 10kV; Độ kín quang học IP67; Hiệu suất phát quang: ≥130 Lm/W</t>
  </si>
  <si>
    <t>Đèn SH-139 (60w - 69w): Kích thước: 622x320x119; Chống sét: 10kV; Độ kín quang học IP67; Hiệu suất phát quang: ≥130 Lm/W</t>
  </si>
  <si>
    <t>Đèn SH-139 (70w - 79w): Kích thước: 622x320x119; Chống sét: 10kV; Độ kín quang học IP67; Hiệu suất phát quang: ≥130 Lm/W</t>
  </si>
  <si>
    <t>Đèn SH-139 (80w - 89w): Kích thước 622x320x119; Chống sét: 10kV; Độ kín quang học IP67; Hiệu suất phát quang: ≥130 Lm/W</t>
  </si>
  <si>
    <t>Đèn SH-139 (90w - 99w): Kích thước 622x320x119; Chống sét: 10kV; Độ kín quang học IP67; Hiệu suất phát quang: ≥130 Lm/W</t>
  </si>
  <si>
    <t>Đèn SH-139 (100w - 109w): Kích thước: 622x320x119; Chống sét: 10kV; Độ kín quang học IP67; Hiệu suất phát quang: ≥130 Lm/W</t>
  </si>
  <si>
    <t>Đèn SH-139 (110w - 119w): Kích thước: 622x320x119; Chống sét: 10kV; Độ kín quang học IP67; Hiệu suất phát quang: ≥130 Lm/W</t>
  </si>
  <si>
    <t>Đèn SH-139 (120w - 129w): Kích thước: 622x320x119; Chống sét: 10kV; Độ kín quang học IP67; Hiệu suất phát quang: ≥130 Lm/W</t>
  </si>
  <si>
    <t>Đèn SH-139 (130w - 139w): Kích thước: 622x320x119; Chống sét: 10kV; Độ kín quang học IP67; Hiệu suất phát quang: ≥130 Lm/W</t>
  </si>
  <si>
    <t>Đèn SH-139 (140w - 149w): Kích thước: 622x320x119; Chống sét: 10kV; Độ kín quang học IP67; Hiệu suất phát quang: ≥130 Lm/W</t>
  </si>
  <si>
    <t>Đèn SH-139 (150w - 159w): Kích thước: 622x320x119; Chống sét: 10kV; Độ kín quang học IP67; Hiệu suất phát quang: ≥130 Lm/W</t>
  </si>
  <si>
    <t>Đèn SH-139 (160w - 169w): Kích thước: 720x320x119; Chống sét: 10kV; Độ kín quang học IP67; Hiệu suất phát quang: ≥130 Lm/W</t>
  </si>
  <si>
    <t>Đèn SH-139 (170w - 179w): Kích thước: 720x320x119; Chống sét: 10kV; Độ kín quang học IP67; Hiệu suất phát quang: ≥130 Lm/W</t>
  </si>
  <si>
    <t>Đèn SH-139 (180w - 189w): Kích thước: 720x320x119; Chống sét: 10kV; Độ kín quang học IP67; Hiệu suất phát quang: ≥130 Lm/W</t>
  </si>
  <si>
    <t>Đèn SH-139 (190w - 199w): Kích thước: 720x320x119; Chống sét: 10kV; Độ kín quang học IP67; Hiệu suất phát quang: ≥130 Lm/W</t>
  </si>
  <si>
    <t>Đèn SH-139 (200w - 209w): Kích thước: 720x320x119; Chống sét: 10kV; Độ kín quang học IP67; Hiệu suất phát quang: ≥130 Lm/W</t>
  </si>
  <si>
    <t>Đèn SH-139 (210w - 219w): Kích thước: 720x320x119; Chống sét: 10kV; Độ kín quang học IP67; Hiệu suất phát quang: ≥130 Lm/W</t>
  </si>
  <si>
    <t>Đèn SH-139 (220w - 229w): Kích thước: 720x320x119; Chống sét: 10kV; Độ kín quang học IP67; Hiệu suất phát quang: ≥130 Lm/W</t>
  </si>
  <si>
    <t>Đèn SH-139 (230w - 239w): Kích thước: 720x320x119; Chống sét: 10kV; Độ kín quang học IP67; Hiệu suất phát quang: ≥130 Lm/W</t>
  </si>
  <si>
    <t>Đèn SH-139 (240w - 250w): Kích thước: 720x320x119; Chống sét: 10kV; Độ kín quang học IP67; Hiệu suất phát quang: ≥130 Lm/W</t>
  </si>
  <si>
    <t>Đèn SH-133 (60w - 69w): Kích thước: 422x318x136; Chống sét: 10kV; Độ kín quang học IP67; Hiệu suất phát quang: ≥130 Lm/W</t>
  </si>
  <si>
    <t>Đèn SH-133 (70w - 79w): Kích thước: 422x318x136; Chống sét: 10kV; Độ kín quang học IP67; Hiệu suất phát quang: ≥130 Lm/W</t>
  </si>
  <si>
    <t>Đèn SH-133 (80w - 89w): Kích thước 422x318x136; Chống sét: 10kV; Độ kín quang học IP67; Hiệu suất phát quang: ≥130 Lm/W</t>
  </si>
  <si>
    <t>Đèn SH-133 (90w - 99w): Kích thước 422x318x136; Chống sét: 10kV; Độ kín quang học IP67; Hiệu suất phát quang: ≥130 Lm/W</t>
  </si>
  <si>
    <t>Đèn SH-133 (100w - 109w): Kích thước: 522x318x136; Chống sét: 10kV; Độ kín quang học IP67; Hiệu suất phát quang: ≥130 Lm/W</t>
  </si>
  <si>
    <t>Đèn SH-133 (110w - 119w): Kích thước: 522x318x136; Chống sét: 10kV; Độ kín quang học IP67; Hiệu suất phát quang: ≥130 Lm/W</t>
  </si>
  <si>
    <t>Đèn SH-133 (120w - 129w): Kích thước: 522x318x136; Chống sét: 10kV; Độ kín quang học IP67; Hiệu suất phát quang: ≥130 Lm/W</t>
  </si>
  <si>
    <t>Đèn SH-133 (130w - 139w): Kích thước: 522x318x136; Chống sét: 10kV; Độ kín quang học IP67; Hiệu suất phát quang: ≥130 Lm/W</t>
  </si>
  <si>
    <t>Đèn SH-133 (140w - 149w): Kích thước: 522x318x136; Chống sét: 10kV; Độ kín quang học IP67; Hiệu suất phát quang: ≥130 Lm/W</t>
  </si>
  <si>
    <t>Đèn SH-133 (150w - 159w): Kích thước: 522x318x136; Chống sét: 10kV; Độ kín quang học IP67; Hiệu suất phát quang: ≥130 Lm/W</t>
  </si>
  <si>
    <t>Đèn SH-133 (160w - 169w): Kích thước: 853x318x136; Chống sét: 10kV; Độ kín quang học IP67; Hiệu suất phát quang: ≥130 Lm/W</t>
  </si>
  <si>
    <t>Đèn SH-133 (170w - 179w): Kích thước: 853x318x136; Chống sét: 10kV; Độ kín quang học IP67; Hiệu suất phát quang: ≥130 Lm/W</t>
  </si>
  <si>
    <t>Đèn SH-133 (180w - 189w): Kích thước: 853x318x136; Chống sét: 10kV; Độ kín quang học IP67; Hiệu suất phát quang: ≥130 Lm/W</t>
  </si>
  <si>
    <t>Đèn SH-133 (190w - 199w): Kích thước: 853x318x136; Chống sét: 10kV; Độ kín quang học IP67; Hiệu suất phát quang: ≥130 Lm/W</t>
  </si>
  <si>
    <t>Đèn SH-133 (200w - 209w): Kích thước: 853x318x136; Chống sét: 10kV; Độ kín quang học IP67; Hiệu suất phát quang: ≥130 Lm/W</t>
  </si>
  <si>
    <t>Đèn SH-133 (210w - 219w): Kích thước: 853x318x136; Chống sét: 10kV; Độ kín quang học IP67; Hiệu suất phát quang: ≥130 Lm/W</t>
  </si>
  <si>
    <t>Đèn SH-133 (220w - 229w): Kích thước: 853x318x136; Chống sét: 10kV; Độ kín quang học IP67; Hiệu suất phát quang: ≥130 Lm/W</t>
  </si>
  <si>
    <t>Đèn SH-133 (230w - 239w): Kích thước: 853x318x136; Chống sét: 10kV; Độ kín quang học IP67; Hiệu suất phát quang: ≥130 Lm/W</t>
  </si>
  <si>
    <t>Đèn SH-133 (240w - 250w): Kích thước: 853x318x136; Chống sét: 10kV; Độ kín quang học IP67; Hiệu suất phát quang: ≥130 Lm/W</t>
  </si>
  <si>
    <t xml:space="preserve">Xuất xứ: Việt Nam, </t>
  </si>
  <si>
    <t>Đèn Led thông minh Sky Lighting SH-633 (100w): Kích thước: 605x295x150; Chống sét: 10kV; Độ kín quang học IP67; Hiệu suất phát quang: ≥130 Lm/W</t>
  </si>
  <si>
    <t>Đèn Led thông minh Sky Lighting SH-633 (120w): Kích thước: 605x295x150; Chống sét: 10kV; Độ kín quang học IP67; Hiệu suất phát quang: ≥130 Lm/W</t>
  </si>
  <si>
    <t>Đèn Led thông minh Sky Lighting SH-633 (150w): Kích thước: 605x295x150; Chống sét: 10kV; Độ kín quang học IP67; Hiệu suất phát quang: ≥130 Lm/Wip/</t>
  </si>
  <si>
    <t>Bê tông tươi, mác 100</t>
  </si>
  <si>
    <t>Bê tông tươi, mác 150</t>
  </si>
  <si>
    <t>Bê tông tươi, mác 200</t>
  </si>
  <si>
    <t>Bê tông tươi, mác 250</t>
  </si>
  <si>
    <t>Bê tông tươi, mác 300</t>
  </si>
  <si>
    <t>FTKY25WAVMV/RKY25WAVMV Công suất: 9.200Btu (1,0Hp)</t>
  </si>
  <si>
    <t>FTKY35WAVMV/RKY35WAVMV Công suất: 11.900Btu (1,5Hp)</t>
  </si>
  <si>
    <t>FTKY50WVMV/RKY50WVMV Công suất: 17.700Btu (2, 0Hp)</t>
  </si>
  <si>
    <t>FTKY60WVMV/RKY60WVMV Công suất: 20.500Btu (2,5Hp)</t>
  </si>
  <si>
    <t>FTKY71WVMV/RKY71WVMV Công suất: 24.200Btu (3,0Hp)</t>
  </si>
  <si>
    <t>Máy Âm trần 8 hướng thổi - không Inverter - R410 - Một chiều lạnh</t>
  </si>
  <si>
    <t>FCC50AV1V/RC50AGV1V Công suất: 2.0Hp (Remote Không dây)</t>
  </si>
  <si>
    <t>FCC60AV1V/RC60AGV1V, Công suất: 2.5Hp (Remote Không dây)</t>
  </si>
  <si>
    <t>FCC85AV1V/RC85AGV1V,Công suất: 3.5Hp (Remote Không dây)</t>
  </si>
  <si>
    <t>FCC85AV1V/RC85AGY1V, Công suất: 3.5Hp (Remote Không dây)</t>
  </si>
  <si>
    <t>FCC100AV1V/RC100AGY1V, Công suất: 4.0Hp (Remote Không dây)</t>
  </si>
  <si>
    <t>FCC125AV1V/RC125AGY1V, Công suất: 5.0Hp (Remote Không dây)</t>
  </si>
  <si>
    <t>FCC140AV1V/RC140AGY1V, Công suất: 5.5Hp (Remote Không dây)</t>
  </si>
  <si>
    <t xml:space="preserve"> BAF552A160 (Phin lọc MERV 8)</t>
  </si>
  <si>
    <t>FFFC35AVM/RZFC35EVM,, Công suất: 1.5Hp +BRC7M531W86(Remote Không dây)</t>
  </si>
  <si>
    <t>FFFC50AVM/RZFC50DVM, Công suất:2.0Hp +BRC2E61(Remote Có dây)</t>
  </si>
  <si>
    <t>FFFC50AVM/RZFC50DVM, Công suất:2.0Hp +BRC7E531W86(Remote Không dây)</t>
  </si>
  <si>
    <t>FFFC60AVM/RZFC60DVMV, Công suất:2.5Hp +BRC7E531W86(Remote Không dây)</t>
  </si>
  <si>
    <t>FFFC71AVM/RZFC71DVM, Công suất:3.0Hp +BRC2E61(Remote Có dây)</t>
  </si>
  <si>
    <t>FFFC71AVM/RZFC71DVM, Công suất:3.0Hp +BRC7E531W86(Remote Không dây)</t>
  </si>
  <si>
    <t>FFFC35AVM/RZFC35EVM, Công suất: 1.5Hp +BRC2E61(Remote Có dây)</t>
  </si>
  <si>
    <t>FFFC60AVM/RZFC60DVM, Công suất:2.5Hp +BRC2E61(Remote Có dây)</t>
  </si>
  <si>
    <t>Máy ĐHKK Sky Air loại Âm trần 4 hướng thổi nhỏ gọn - Inverter  - BYFQ60CAW</t>
  </si>
  <si>
    <t>TCVN 10335:2014</t>
  </si>
  <si>
    <t xml:space="preserve"> Vải địa kỹ thuật không dệt, sợi dài liên tục, 100% PP chính phẩm, ổn định hóa UV; nơi sản xuất : Malaysia, 'TCVN 8871:2011</t>
  </si>
  <si>
    <t>CVV/DSTA-3x6 -0,6/1 kV</t>
  </si>
  <si>
    <t>Cát núi dùng để san lấp</t>
  </si>
  <si>
    <t>Thép ống</t>
  </si>
  <si>
    <t>Cáp điện kế - Muller (CVV) 3x50+1x25mm2</t>
  </si>
  <si>
    <t>Cáp nhôm bọc hạ thế AV 50mm2</t>
  </si>
  <si>
    <t>Dây chì (FUSE LINK) 6A</t>
  </si>
  <si>
    <t>Dây chì (FUSE LINK) 15A</t>
  </si>
  <si>
    <t>Dây chì (FUSE LINK) 20A</t>
  </si>
  <si>
    <t>Chụp cách điện polymer cho MBA120mm</t>
  </si>
  <si>
    <t>Chụp cách điện polymer cho MBA 90mm</t>
  </si>
  <si>
    <t>Ống bọc cách điện trung thế cỡ dây 185-240-mm2</t>
  </si>
  <si>
    <t>Kẹp bulông chẻ Cu-Al (Spilt-bolt) 10-50/35-50</t>
  </si>
  <si>
    <t>Ống nối căng dây nhôm lõi thép (ACSR) 95mm2</t>
  </si>
  <si>
    <t>Kẹp Quay 2/0 loại ty</t>
  </si>
  <si>
    <t>Đầu cosse ép đồng 200mm2</t>
  </si>
  <si>
    <t>Máy cắt hạ thế (MCB) 2 cực 40A</t>
  </si>
  <si>
    <t>Máy cắt hạ thế kiểu vỏ đúc (MCCB) 3 cực 100A</t>
  </si>
  <si>
    <t>Máy cắt hạ thế kiểu vỏ đúc (MCCB) 3 cực 125A</t>
  </si>
  <si>
    <t>Máy cắt hạ thế kiểu vỏ đúc (MCCB) 2 cực 80A</t>
  </si>
  <si>
    <t>Dây chì (FUSE LINK) 3K</t>
  </si>
  <si>
    <t>Dây chì (FUSE LINK) 8A</t>
  </si>
  <si>
    <t>Dây chì (FUSE LINK) 12A</t>
  </si>
  <si>
    <t>Dây chì (FUSE LINK) 30A</t>
  </si>
  <si>
    <t>Dây chì (FUSE LINK) 40A</t>
  </si>
  <si>
    <t>Dây chì (FUSE LINK) 50A</t>
  </si>
  <si>
    <t>Dây chì (FUSE LINK) 65A</t>
  </si>
  <si>
    <t>Dây chì (FUSE LINK) 140A</t>
  </si>
  <si>
    <t>Máy cắt hạ thế kiểu vỏ đúc (MCCB) 3 cực 80A</t>
  </si>
  <si>
    <t>Cần LBFCO 100A</t>
  </si>
  <si>
    <t>Cần LBFCO 200A</t>
  </si>
  <si>
    <t>Dây chì (FUSE LINK) 80A</t>
  </si>
  <si>
    <t>Ống nối MJPT 95mm2</t>
  </si>
  <si>
    <t>Điện kế điện tử 1P 3 gía TT5(80)A 220V</t>
  </si>
  <si>
    <t>Điện kế điện tử 2 chiều 1P nhiều biểu giá  GT 5(10)A</t>
  </si>
  <si>
    <t>Điện kế điện tử 2 chiều 1P nhiều biểu giá  GT 5(80)A</t>
  </si>
  <si>
    <t>Điện kế điện tử 2 chiều 3P nhiều biểu giá  GT 3x5(10)A</t>
  </si>
  <si>
    <t>Điện kế điện tử 2 chiều 3P nhiều biểu giá  GT 3x5(100)A</t>
  </si>
  <si>
    <t>Cổng RS485 Module</t>
  </si>
  <si>
    <t>Đầu Cosse ép đồng nhôm 95mm2</t>
  </si>
  <si>
    <t>Máy cắt hạ thế kiểu vỏ đúc (MCCB) 3 cực 63A</t>
  </si>
  <si>
    <t>Cáp đồng trần xoắn C70mm2</t>
  </si>
  <si>
    <t>Tụ bù hạ thế 1 pha 240V-5kVAr</t>
  </si>
  <si>
    <t>Tụ bù hạ thế 1 pha 240V - 10kVAr</t>
  </si>
  <si>
    <t>Tụ bù hạ thế 3 pha 415V - 5kVAr</t>
  </si>
  <si>
    <t>Tụ bù hạ thế 3 pha 415V - 10kVAr</t>
  </si>
  <si>
    <t>Tụ bù hạ thế 3 pha 415V - 20kVAr</t>
  </si>
  <si>
    <t>Tụ bù trung thế 1 pha 2 sứ 13,2 kV 100kVAr</t>
  </si>
  <si>
    <t>Chì ống 4A-24kV</t>
  </si>
  <si>
    <t>* CÔNG TY ĐIỆN LỰC AN GIANG. Địa chỉ: 13 Lê Văn Nhung, P.Mỹ Bình, TP.LX, An Giang, áp dụng từ ngày 14/04/2022; Thông Báo số 1148/TB-PCAG ngày 13/04/2022</t>
  </si>
  <si>
    <t>JIS G3321</t>
  </si>
  <si>
    <t>JIS G3331</t>
  </si>
  <si>
    <t>JIS G3332</t>
  </si>
  <si>
    <t>JIS G3333</t>
  </si>
  <si>
    <t>JIS G3334</t>
  </si>
  <si>
    <t>JIS G3335</t>
  </si>
  <si>
    <t>JIS G3336</t>
  </si>
  <si>
    <t>JIS G3337</t>
  </si>
  <si>
    <t>JIS G3338</t>
  </si>
  <si>
    <t>JIS G3339</t>
  </si>
  <si>
    <t>JIS G3340</t>
  </si>
  <si>
    <t xml:space="preserve"> * Công ty Cổ phần nhựa Thiếu Niên Tiền Phong Phía Nam (đia chỉ: Lô C2, KCN Đông An 2, phường Hòa Phú, TP. Thủ Dầu Một, tỉnh Bình Dương). Theo bảng giá ngày 01/04/2022</t>
  </si>
  <si>
    <t>- Ống nhựa HDPE theo QCVN 16:2019/BXD</t>
  </si>
  <si>
    <t>Ống HDPE (PE100) DN 20 x 2.0mm PN 16</t>
  </si>
  <si>
    <t>Ống HDPE (PE100) DN 25 x 2.0mm PN 12.5</t>
  </si>
  <si>
    <t>Ống HDPE (PE100) DN 25 x 3.0mm PN 20</t>
  </si>
  <si>
    <t>Ống HDPE (PE100) DN 32 x 2.0mm PN 10</t>
  </si>
  <si>
    <t>Ống HDPE (PE100) DN 32 x 3.0mm PN 16</t>
  </si>
  <si>
    <t>Ống HDPE (PE100) DN 40 x 2.0mm PN 8</t>
  </si>
  <si>
    <t>Ống HDPE (PE100) DN 40 x 3.0mm PN 12.5</t>
  </si>
  <si>
    <t>Ống HDPE (PE100) DN 50 x 3.0mm PN 10</t>
  </si>
  <si>
    <t>Ống HDPE (PE100) DN 63 x 3.0mm PN 8</t>
  </si>
  <si>
    <t>Ống HDPE (PE100) DN 110 x 4.2mm PN6</t>
  </si>
  <si>
    <t>Ống HDPE (PE100) DN 125 x 9.2.0mm PN 12.5</t>
  </si>
  <si>
    <t>Ống HDPE (PE100) DN 160 x 6.2.0mm PN 6</t>
  </si>
  <si>
    <t>Ống HDPE (PE100) DN 200 x 18.2.0mm PN 16</t>
  </si>
  <si>
    <t>Ống HDPE (PE100) DN 225 x 20.5mm PN 20</t>
  </si>
  <si>
    <t>Ống HDPE (PE100) DN 250 x 9.6mm PN6</t>
  </si>
  <si>
    <t>Ống HDPE (PE100) DN 250 x 18.4mm PN12.5</t>
  </si>
  <si>
    <t>Ống HDPE (PE100) DN 250 x 22.7mm PN16</t>
  </si>
  <si>
    <t>Ống HDPE (PE100) DN 280 x 10.7mm PN6</t>
  </si>
  <si>
    <t>Ống HDPE (PE100) DN 315 x 23.2.0mm PN 12.5</t>
  </si>
  <si>
    <t>Ống HDPE (PE100) DN 315 x 35.2.0mm PN 20</t>
  </si>
  <si>
    <t>Ống HDPE (PE100) DN 355 x 32.2.0mm PN 16</t>
  </si>
  <si>
    <t>Ống HDPE (PE100) DN 450 x 17.2.0mm PN 6</t>
  </si>
  <si>
    <t>Ống HDPE (PE100) DN 560 x 33.2.0mm PN 10</t>
  </si>
  <si>
    <t>Ống HDPE (PE100) DN 560 x 41.2.0mm PN 12.5</t>
  </si>
  <si>
    <t>Ống HDPE (PE100) DN 630 x 57.2.0mm PN 16</t>
  </si>
  <si>
    <t>Ống HDPE (PE100) DN 710 x 27.2.0mm PN 6</t>
  </si>
  <si>
    <t>Ống HDPE (PE100) DN 710 x 52.2.0mm PN 12.5</t>
  </si>
  <si>
    <t>Ống HDPE (PE100) DN 900 x 66.2.0mm PN 12.5</t>
  </si>
  <si>
    <t>Ống HDPE (PE100) DN 1000 x 38.2.0mm PN 6</t>
  </si>
  <si>
    <t>Ống HDPE (PE100) DN 1200 x 57.2.0mm PN 8</t>
  </si>
  <si>
    <t>Ống PP-R DN 20 x 2.3mm PN 10</t>
  </si>
  <si>
    <t>Ống PP-R DN 20 x 2.8mm PN 16</t>
  </si>
  <si>
    <t>Ống PP-R DN 20 x 3.4mm PN 20</t>
  </si>
  <si>
    <t>Ống PP-R DN 20 x 4.1mm PN 25</t>
  </si>
  <si>
    <t>Ống PP-R DN 25 x 2.8mm PN 10</t>
  </si>
  <si>
    <t>Ống PP-R DN 25 x 3.5mm PN 16</t>
  </si>
  <si>
    <t>Ống PP-R DN 25 x 4.2mm PN 20</t>
  </si>
  <si>
    <t>Ống PP-R DN 25 x 5.1mm PN 25</t>
  </si>
  <si>
    <t>Ống PP-R DN 32 x 2.9mm PN 10</t>
  </si>
  <si>
    <t>Ống PP-R DN 32 x 4.4mm PN 16</t>
  </si>
  <si>
    <t>Ống PP-R DN 32 x 5.4mm PN 20</t>
  </si>
  <si>
    <t>Ống PP-R DN 40 x 3.7mm PN 10</t>
  </si>
  <si>
    <t>Ống PP-R DN 40 x 5.5mm PN 16</t>
  </si>
  <si>
    <t>Ống PP-R DN 40 x 6.7mm PN 20</t>
  </si>
  <si>
    <t>Ống PP-R DN 40 x 8.1mm PN 25</t>
  </si>
  <si>
    <t>Ống PP-R DN 50 x 4.6mm PN 10</t>
  </si>
  <si>
    <t>Ống PP-R DN 50 x 6.9mm PN 16</t>
  </si>
  <si>
    <t>Ống PP-R DN 50 x 8.3mm PN 20</t>
  </si>
  <si>
    <t>Ống PP-R DN 63 x 5.8mm PN 10</t>
  </si>
  <si>
    <t>Ống PP-R DN 63 x 8.6mm PN 16</t>
  </si>
  <si>
    <t>Ống PP-R DN 63 x 10.5mm PN 20</t>
  </si>
  <si>
    <t>Ống PP-R DN 75 x 6.8mm PN 10</t>
  </si>
  <si>
    <t>Ống PP-R DN 75 x 10.3mm PN 16</t>
  </si>
  <si>
    <t>Ống PP-R DN 75 x 12.5mm PN 20</t>
  </si>
  <si>
    <t>Ống PP-R DN 75 x 15.1mm PN 25</t>
  </si>
  <si>
    <t>Ống PP-R DN 90 x 8.2mm PN 10</t>
  </si>
  <si>
    <t>Ống PP-R DN 90 x 12.3mm PN 16</t>
  </si>
  <si>
    <t>Ống PP-R DN 90 x 15mm PN 20</t>
  </si>
  <si>
    <t>Ống PP-R DN 90 x 18.1mm PN 25</t>
  </si>
  <si>
    <t>Ống PP-R DN 110 x 10mm PN 10</t>
  </si>
  <si>
    <t>Ống PP-R DN 110 x 15.1mm PN 16</t>
  </si>
  <si>
    <t>Ống PP-R DN 110 x 18.3mm PN 20</t>
  </si>
  <si>
    <t>Ống PP-R DN 125 x 11.4mm PN 10</t>
  </si>
  <si>
    <t>Ống PP-R DN 125 x 17.1mm PN 16</t>
  </si>
  <si>
    <t>Ống PP-R DN 125 x 20.8mm PN 20</t>
  </si>
  <si>
    <t>Ống PP-R DN 140 x 12.7mm PN 10</t>
  </si>
  <si>
    <t>Ống PP-R DN 140 x 19.2mm PN 16</t>
  </si>
  <si>
    <t>Ống PP-R DN 140 x 23.3mm PN 20</t>
  </si>
  <si>
    <t>Ống PP-R DN 140 x 28.1mm PN 25</t>
  </si>
  <si>
    <t>Ống PP-R DN 160 x 14.6mm PN 10</t>
  </si>
  <si>
    <t>Ống PP-R DN 160 x 21.9mm PN 16</t>
  </si>
  <si>
    <t>Ống PP-R DN 160 x 26.6mm PN 20</t>
  </si>
  <si>
    <t>Ống PP-R DN 180 x 16.4mm PN 10</t>
  </si>
  <si>
    <t>Ống PP-R DN 180 x 24.6mm PN 16</t>
  </si>
  <si>
    <t>Ống PP-R DN 200 x 18.2mm PN 10</t>
  </si>
  <si>
    <t>Ống PP-R DN 200 x 27.4mm PN 16</t>
  </si>
  <si>
    <t>Ống PP-R DN 200 x 33.2mm PN 20</t>
  </si>
  <si>
    <t xml:space="preserve"> - Ống nhựa PP-R theo QCVN 16:2019/BXD</t>
  </si>
  <si>
    <t>Theo Thông báo số 180/TB-STC ngày 01/03/2022 của Sở Tài Chính, mức giá kê khai áp dụng từ ngày 25/02/2022. Mức giá bán lẻ (bao gồm thuế VAT)</t>
  </si>
  <si>
    <t xml:space="preserve"> ĐÁ CÁC LOẠI :</t>
  </si>
  <si>
    <t>tạp chất 5%-15%</t>
  </si>
  <si>
    <t>tạp chất ≤5%</t>
  </si>
  <si>
    <t>Cát xây dựng</t>
  </si>
  <si>
    <t>cát sạch</t>
  </si>
  <si>
    <t>cát hạt to (modun 1,3-1,4)</t>
  </si>
  <si>
    <t>TCVN 9113:2012</t>
  </si>
  <si>
    <t>bột khoáng (dùng trong BTNN)</t>
  </si>
  <si>
    <t>bộ bàn họp, tiếp khách lãnh đạo (6 ghế ) 
Bàn: 2000x1000x750 mm Gỗ MDF chống ẩm phủ Melamine 2 mặt, màu tự chọn.
Ghế đầu bò (420 x 420) x 450/1050mm Gỗ Thao Lao, mặt gỗ Cao su ghép 17 mm</t>
  </si>
  <si>
    <t>bộ bàn họp, tiếp khách lãnh đạo (6 ghế ) 
Bàn: 2000x1000x750 mm Gỗ MDF chống ẩm phủ Melamine 2 mặt, màu tự chọn.
Ghế đầu bò (420 x 420) x 450/1050mm Gỗ Tràm Bông Vàng, mặt gỗ Cao su ghép 17 mm</t>
  </si>
  <si>
    <t>TASA 80X80 Thảm (1 bộ=3 hộp 6v)</t>
  </si>
  <si>
    <t>bột trét tường ngoại thất NIZ.16</t>
  </si>
  <si>
    <t>bột trét tường ngoại thất cao cấp  NIZ.18</t>
  </si>
  <si>
    <t>bột trét tường ngoại thất JOTON (bao 40kg)</t>
  </si>
  <si>
    <t>bột trét tường nội thất JOTON (bao 40 kg)</t>
  </si>
  <si>
    <t>bột trét tường nội thất (bao 40 kg)</t>
  </si>
  <si>
    <t>bột trét tường ngoại thất Maxicali (bao 40kg)</t>
  </si>
  <si>
    <t>bột trét tường nội thất Everest (bao 40kg)</t>
  </si>
  <si>
    <t>bột trét tường ngoại thất Everest (bao 40kg)</t>
  </si>
  <si>
    <t>bột trét tường nội, ngoại thất Everest Plus (bao 40kg)</t>
  </si>
  <si>
    <t>bột trét tường ZURIK chống bong tróc 40kg</t>
  </si>
  <si>
    <t>bột trét tường ZURIK chống thắm 40kg</t>
  </si>
  <si>
    <t>bột trét tường ZURIK chống thắm tối ưu 40kg</t>
  </si>
  <si>
    <t>bột trét tường nội thất KENNY NICE kinh tế</t>
  </si>
  <si>
    <t>bột trét tường nội thất KENNY INT chất lượng cao</t>
  </si>
  <si>
    <t>bột trét tường nội thất KENNY LINGT cao cấp</t>
  </si>
  <si>
    <t>bột trét tường nội thất KENNY DELUXE cao cấp</t>
  </si>
  <si>
    <t>bột trét tường nội thất KENNY SATIN siêu bền</t>
  </si>
  <si>
    <t>bột trét tường ngoại thất KENNY NICE kinh tế</t>
  </si>
  <si>
    <t>bột trét tường ngoại thất KENNY EXT chất lượng cao</t>
  </si>
  <si>
    <t>bột trét tường ngoại thất KENNY EXTRA cao cấp</t>
  </si>
  <si>
    <t>bột trét tường ngoại thất KENNY MAXSHIELD cao cấp</t>
  </si>
  <si>
    <t>bột trét tường ngoại thất KENNY SHIELD siêu bền</t>
  </si>
  <si>
    <t>bột trét tường ngoại thất KENNY PRO cao cấp</t>
  </si>
  <si>
    <t>bột trét</t>
  </si>
  <si>
    <t>bột trét tường Siêu cao cấp FUJICA &amp; KYOTO</t>
  </si>
  <si>
    <t>bột trét tường  UNI WALL MASTIC (bao 40kg)</t>
  </si>
  <si>
    <t>bột trét tường  UNI PRO WALL PUTY (bao 40kg)</t>
  </si>
  <si>
    <t>bột trét FUTA BASIC MASTIC nội thất - trắng (40kg)</t>
  </si>
  <si>
    <t>bột trét FUTA MASTIC.EXT ngoại thất cao cấp trắng - chống thấm (18 lít; 40 kg)</t>
  </si>
  <si>
    <t>bột chống thấm silicat dạng tinh thể 20kg</t>
  </si>
  <si>
    <t>bột chống thấm silicat dạng tinh thể 4kg</t>
  </si>
  <si>
    <t>bột trét ECO 2 IN 1 NANO</t>
  </si>
  <si>
    <t>bột trét nội và ngoại thất 2IN1</t>
  </si>
  <si>
    <t>bộ đà kép U120x65x8 dài 3m tháp trụ</t>
  </si>
  <si>
    <t>bộ đèn NLMT All In One CAPSOL 10W 5700 màu đen (KY-Y-YY-001) - 10W - 1700 Lm; Mono panel 17W/6V - Lithium battery 30AH/3.2V</t>
  </si>
  <si>
    <t>bộ đèn NLMT All In One CAPSOL 10W 5700 màu gold (KY-Y-YY-001) - 10W - 1700 Lm; Mono panel 17W/6V - Lithium battery 30AH/3.2V</t>
  </si>
  <si>
    <t>bộ đèn NLMT All In One MAXTRIX 10W 5700 màu đen (KY-Y-YG-001) - 10W - 1700 Lm; Mono panel 25W/6V - Lithium battery 40AH/3.2V</t>
  </si>
  <si>
    <t>bộ đèn NLMT  All In One NOVA 30W 5700 màu trắng (KY-Y-YF-001) - 30W - 5100 Lm; Mono panel 65W/18V - Lithium battery 30AH/12.8V</t>
  </si>
  <si>
    <t>bộ đèn NLMT  All In One NOVA 40W 5700 màu trắng (KY-Y-YF-002) - 40W - 6800 Lm; Mono panel 95W/18V - Lithium battery 40AH/12.8V</t>
  </si>
  <si>
    <t>bộ đèn NLMT  All In One NOVA 50W 5700 màu trắng (KY-Y-YF-003) - 50W - 8500 Lm; Mono panel 130W/18V - Lithium battery 50AH/12.8V</t>
  </si>
  <si>
    <t>bộ đèn NLMT All In One NOVA 60W 5700 màu trắng (KY-Y-YF-004) - 60W - 10200 Lm; Mono panel 130W/18V - Lithium battery 60AH/12.8V</t>
  </si>
  <si>
    <t>bộ đèn NLMT  All In One COOLEX 60W 5700 màu xám (KY-Y-YJ-001) - 60W - 10200 Lm; Mono panel 130W/18V - Lithium battery 80AH/12.8V</t>
  </si>
  <si>
    <t>bộ đèn NLMT  All In One COOLEX 80W 5700 màu xám (KY-Y-YJ-002) - 80W - 13600 Lm; Mono panel 260W/36V - Lithium battery 60AH/25.6V</t>
  </si>
  <si>
    <t>bộ đèn NLMT  All In One COOLEX 100W 5700 màu xám (KY-Y-YJ-002-C1) Loại 1 - 100W - 17000 Lm; Mono panel 260W/36V - Lithium battery 60AH/25.6V</t>
  </si>
  <si>
    <t>bộ đèn NLMT  All In One COOLEX 100W 5700 màu xám (KY-Y-YJ-003-C1) Loại 2 - 100W - 17000 Lm; Mono panel 260W/36V - Lithium battery 80AH/25.6V</t>
  </si>
  <si>
    <t>bộ đèn NLMT  All In One COOLEX 120W 5700 màu xám (KY-Y-YJ-003) - 120W - 24000 Lm; Mono panel 260W/36V - Lithium battery 80AH/25.6V</t>
  </si>
  <si>
    <t>bộ đèn NLMT All In Two TECO 20W 5700 màu xám (KY-E-FY-001-C1) - 20W - 3400 Lm; Poly Panel 18V/50W - Lithium battery 12.8V/18AH</t>
  </si>
  <si>
    <t>bộ đèn NLMT  All In Two AMBO 20W 5700 màu xám (KY-E-JX-001-C1) - 20W - 3400 Lm; Mono panel 65W/18V - Lithium battery 30AH/12.8V</t>
  </si>
  <si>
    <t>bộ đèn NLMT  All In Two AMBO 30W 5700 màu xám (KY-E-JX-001) - 30W - 5100 Lm; Mono panel 65W/18V - Lithium battery 30AH/12.8V</t>
  </si>
  <si>
    <t>bộ đèn NLMT  All In Two INTENSE 40W 5000 màu xám (KY-E-HT-001) - 40W - 6800 Lm; Mono panel 95W/18V - Lithium battery 40AH/12.8V</t>
  </si>
  <si>
    <t>bộ đèn NLMT  All In Two INTENSE 50W 5000 màu xám (KY-E-HT-002) - 50W - 8500 Lm; Mono panel 130W/18V - Lithium battery 50AH/12.8V</t>
  </si>
  <si>
    <t>bộ đèn NLMT  All In Two INTENSE 60W 5000 màu xám (KY-E-HT-003) - 60W - 10200 Lm; Mono panel 130W/18V - Lithium battery 60AH/12.8V</t>
  </si>
  <si>
    <t>bộ đèn NLMT  SPLIT LUMO 20W 5700 màu xám (KY-F-XC-001-C1) - 20W - 3400 Lm; Mono panel 65W/18V - Lithium battery 20AH/12.8V</t>
  </si>
  <si>
    <t>bộ đèn NLMT  SPLIT LUMO 30W 5700 màu xám (KY-F-XC-001-C2) - 30W - 5100 Lm; Mono panel 65W/18V - Lithium battery 30AH/12.8V</t>
  </si>
  <si>
    <t>bộ đèn NLMT  SPLIT LUMO 40W 5700 màu xám (KY-F-XC-001) - 40W - 6800 Lm; Mono panel 95W/18V - Lithium battery 40AH/12.8V</t>
  </si>
  <si>
    <t>bộ đèn NLMT  SPLIT LUMO 60W 5700 màu xám (KY-F-XC-002-C1) - 50W - 8500 Lm; Mono panel 130W/18V - Lithium battery 50AH/12.8V</t>
  </si>
  <si>
    <t>bộ đèn NLMT  SPLIT LUMO 60W 5700 màu xám (KY-F-XC-002) - 60W - 10200 Lm; Mono panel 130W/18V - Lithium battery 60AH/12.8V</t>
  </si>
  <si>
    <t>bộ 1 công tắc 1 chiều 16A size S - kiểu V03 - Vonta</t>
  </si>
  <si>
    <t>bộ 2 công tắc 1 chiều 16A size S - kiểu V03 - Vonta</t>
  </si>
  <si>
    <t>bộ 3 công tắc 1 chiều 16A size S - kiểu V03 - Vonta</t>
  </si>
  <si>
    <t>bộ 4 công tắc 1 chiều 16A size XS - kiểu V03 - Vonta</t>
  </si>
  <si>
    <t>bộ 6 công tắc 1 chiều 16A  size S/2 - kiểu V03 - Vonta</t>
  </si>
  <si>
    <t>bộ 1 công tắc 1 chiều 16A size M - kiểu V03 - Vonta</t>
  </si>
  <si>
    <t>bộ 2 công tắc 1 chiều 16A size M - kiểu V03 - Vonta</t>
  </si>
  <si>
    <t>bộ 1 công tắc 1 chiều 16A size L - kiểu V03 - Vonta</t>
  </si>
  <si>
    <t>bộ 1 công tắc 2 chiều 16A size S - kiểu V03 - Vonta</t>
  </si>
  <si>
    <t>bộ 2 công tắc 2 chiều 16A size S - kiểu V03 - Vonta</t>
  </si>
  <si>
    <t>bộ 3 công tắc 2 chiều 16A size S - kiểu V03 - Vonta</t>
  </si>
  <si>
    <t>bộ 1 công tắc 2 chiều 16A size M - kiểu V03 - Vonta</t>
  </si>
  <si>
    <t>bộ 2 công tắc 2 chiều 16A size M - kiểu V03 - Vonta</t>
  </si>
  <si>
    <t>bộ 1 ổ cắm điện thoại, 1 ổ cắm mạng, 1 ổ cắm vệ tinh - Vonta</t>
  </si>
  <si>
    <t>bộ 1 ổ cắm 2 chấu 16A size S - kiểu V03</t>
  </si>
  <si>
    <t>bộ 2 ổ cắm 2 chấu 16A size S - kiểu V03</t>
  </si>
  <si>
    <t>bộ 3 ổ cắm 2 chấu 16A size S - kiểu V03</t>
  </si>
  <si>
    <t>bộ 1 ổ cắm 3 chấu đa năng 16A size M - kiểu V03</t>
  </si>
  <si>
    <t>bộ 2 ổ cắm 3 chấu đa năng 16A size M - kiểu V03</t>
  </si>
  <si>
    <t>bộ 1 ổ cắm đôi 3 chấu liền thân 16A size L - kiểu V03</t>
  </si>
  <si>
    <t>bộ 1 công tắc 2 cực 20A size S - kiểu V03</t>
  </si>
  <si>
    <t>bộ 1 công tắc 2 cực 20A size S + hạt đèn báo đỏ size S - kiểu V03</t>
  </si>
  <si>
    <t>bộ 1 hạt ổ cắm điện thoại size S + 1 hạt ổ cắm anten tivi size S - kiểu V03</t>
  </si>
  <si>
    <t>bộ điều khiển Z-Inlamp</t>
  </si>
  <si>
    <t>BRC086A22/BRC086A2R2 (Điều khiển không dây + bộ nhận tín hiệu cho máy FFA)</t>
  </si>
  <si>
    <t>BRC086A22/BRC086A2R1 (Điều khiển không dây + bộ nhận tín hiệu cho máy FMA)</t>
  </si>
  <si>
    <t>CZ-TACG1 (bộ kết nối wifi máy lạnh treo tường)</t>
  </si>
  <si>
    <t>bột màu Trung Quốc màu xanh</t>
  </si>
  <si>
    <t>bột màu Trung Quốc màu vàng</t>
  </si>
  <si>
    <t>Công ty cổ phần ĐT XNK Vật Liệu Xanh. Đc: 658 Hà Huy Giáp, P. Thạnh Lộc, Q12, TP. HCM. Nhà phân phối: DNTN XS TM TV TKXD Thuận Tiến cái Dầu (Đc: 274 Trần Quang Diệu, TT. cái Dầu, huyện Châu Phú, tỉnh An Giang. ĐT: 0913986468). Theo báo giá ngày 10/7/2020. Áp dụng từ ngày 01/7/2020.</t>
  </si>
  <si>
    <t xml:space="preserve"> * Cơ sở gạch huyện Châu Phú (cách thị trấn cái Dầu 2,5 km)</t>
  </si>
  <si>
    <t>Công ty TNHH MTV TM TUILDONAI chi nhánh Cần Thơ. Địa chỉ: Số 81A, QL 1A, Q. cái Răng, TP. Cần Thơ. Giá áp dụng từ ngày 01/9/2020. Theo bảng báo giá ngày 01/9/2020</t>
  </si>
  <si>
    <t xml:space="preserve"> * Sơn JOTON : Chi nhánh Công ty CP L.Q JOTON tại Cần Thơ (KV Thạnh Mỹ, P. Thường Thạnh, Q. cái Răng, Tp. Cần Thơ). Theo bảng giá ngày 29/8/2017</t>
  </si>
  <si>
    <t>Sơn SPEC: Cửa hàng Bảy Khá tổ 05, ấp Vĩnh Lộc, thị trấn cái Dầu, huyện Châu Phú, áp dụng từ ngày 13/9/2017</t>
  </si>
  <si>
    <t>tấm úp nóc mái tôn 2,5 mm. Màu (trắng, xanh ngọc, xanh dương).</t>
  </si>
  <si>
    <t>tấm úp nóc mái ngói 2,5 mm. Màu (trắng, xám, xanh dương, đỏ đô, đỏ ngói, socola).</t>
  </si>
  <si>
    <t>tấm úp sườn mái 2,5 mm. Màu (trắng, xám, xanh dương, đỏ đô, đỏ ngói, socola).</t>
  </si>
  <si>
    <t>tấm viền mái 2,5 mm. Màu (trắng, xám, xanh dương, đỏ đô, đỏ ngói, socola).</t>
  </si>
  <si>
    <t>tấm úp đuôi mái 2,5 mm. Màu (trắng, xám, xanh dương, đỏ đô, đỏ ngói, socola).</t>
  </si>
  <si>
    <t>tấm diềm hiên mái 2,5 mm. Màu (trắng, xám, xanh dương, đỏ đô, đỏ ngói, socola).</t>
  </si>
  <si>
    <t>tấm dán khe tường</t>
  </si>
  <si>
    <t>tấm ngăn rìa mái</t>
  </si>
  <si>
    <t>tấm panel</t>
  </si>
  <si>
    <t>tấm panel bê tông khí chưng áp EB-3.5MPa theo TCVN 7959:2017 - Loại 1 lớp thép, thép Ø4mm; 1200x600x75</t>
  </si>
  <si>
    <t>trụ BTLT có hệ số an toàn K =1,5</t>
  </si>
  <si>
    <t>trụ BTLT 22-PC-13.0, 14.0 (13.0 KN, 14.0 KN, 1300kgf, 1400 kgf)</t>
  </si>
  <si>
    <t>trụ</t>
  </si>
  <si>
    <t>trụ BTLT 20-PC-13.0, 14.0 (13.0 KN, 14.0 KN, 1300kgf, 1400 kgf)</t>
  </si>
  <si>
    <t>trụ BTLT 20-PC-11.0, 12,0 (11.0 KN, 12,0 KN, 1100kgf, 1200 kgf)</t>
  </si>
  <si>
    <t>trụ BTLT 18-PC-11.0, 12,0 (11.0 KN, 12,0 KN, 1100kgf, 1200 kgf)</t>
  </si>
  <si>
    <t>trụ BTLT 18-PC-9.2 (9.2 KN, 920kgf)</t>
  </si>
  <si>
    <t>trụ BTLT 16-PC-11.0, 120 (11.0 KN, 12,0 KN, 1100kgf, 1200 kgf)</t>
  </si>
  <si>
    <t>trụ BTLT 16-PC-9.2 (9.2 KN, 920kgf)</t>
  </si>
  <si>
    <t>trụ BTLT 14-PC-11.0 (11.0 KN, 1100kgf)</t>
  </si>
  <si>
    <t>trụ BTLT 14-PC-9.2 (9.2 KN, 920kgf)</t>
  </si>
  <si>
    <t>trụ BTLT 14-PC-6.5 (6.5 KN, 650kgf)</t>
  </si>
  <si>
    <t>trụ BTLT 12-PC 10.0 (10.0 KN, 1000kgf)</t>
  </si>
  <si>
    <t>trụ BTLT 12-PC 9.0 (9.0 KN, 900kgf)</t>
  </si>
  <si>
    <t>trụ BTLT 12-PC 7.2 (7.2 KN, 720kgf)</t>
  </si>
  <si>
    <t>trụ BTLT 12-PC 5.4 (5.4 KN, 540kgf)</t>
  </si>
  <si>
    <t>trụ BTLT 12-PC 4.3(4.3 KN, 430kgf,  440kgf)</t>
  </si>
  <si>
    <t>trụ BTLT 12-PC 3.5 (3.5 KN, 350kgf)</t>
  </si>
  <si>
    <t>trụ BTLT 10.5-PC 5.0 (5.0 KN, 500kgf, 520kgf)</t>
  </si>
  <si>
    <t>trụ BTLT 10.5-PC 4.3 (4.3 KN, 420kgf, 430kgf, 480kgf)</t>
  </si>
  <si>
    <t>trụ BTLT 10.5-PC 3.5 (3.5 KN, 350kgf)</t>
  </si>
  <si>
    <t>trụ BTLT 8.5-PC 5.0 (5.0 KN, 500kgf)</t>
  </si>
  <si>
    <t>trụ BTLT 8.5-PC 3.0 (3.0 KN, 300kgf)</t>
  </si>
  <si>
    <t>trụ BTLT 8.5-PC 2.0 (2.0 KN, 200kgf)</t>
  </si>
  <si>
    <t>trụ BTLT 7.5-PC 3.0 (3.0 KN, 300kgf)</t>
  </si>
  <si>
    <t>trụ BTLT 7.5-PC 2.0 (2.0 KN, 200kgf)</t>
  </si>
  <si>
    <t>trụ BTLT 6.5-PC 2.5 (2.5 KN, 230kgf, 250kgf)</t>
  </si>
  <si>
    <t>trụ BTLT 6.5-PC 2.0 (2.0 KN, 200kgf)</t>
  </si>
  <si>
    <t>trụ BTLT D90-L=6m (0.5KN, 50kgf)</t>
  </si>
  <si>
    <t>trụ BTLT có hệ số an toàn K =2, sử dụng phụ gia Silicafume</t>
  </si>
  <si>
    <t>trụ BTLT 22-PC-15.0 (15.0 KN, 1500kgf)</t>
  </si>
  <si>
    <t>trụ BTLT 20-PC-15.0 (15.0 KN, 1500kgf)</t>
  </si>
  <si>
    <t>trụ BTLT 18-PC-15.0 (15.0 KN, 1500kgf)</t>
  </si>
  <si>
    <t>trụ BTLT 18-PC-13.0 (13.0 KN, 1300kgf)</t>
  </si>
  <si>
    <t>trụ BTLT 18-PC-9.2, 10.0 (9.2 KN, 10,0KN, 920kgf, 1000kgf)</t>
  </si>
  <si>
    <t>trụ BTLT 16-PC-13.0 (13.0 KN, 1300kgf)</t>
  </si>
  <si>
    <t>trụ BTLT 16-PC-11.0, 12,0 (11.0 KN, 12,0 KN, 1100kgf, 1200 kgf)</t>
  </si>
  <si>
    <t>trụ BTLT 16-PC-9.2, 10.0 (9.2 KN, 10,0KN, 920kgf, 1000kgf)</t>
  </si>
  <si>
    <t>trụ BTLT 14-PC-13.0 (13.0 KN, 1300kgf)</t>
  </si>
  <si>
    <t>trụ BTLT 14-PC-8.5, 9.2 (8.5 KN, 9.2 KN, 850kgf, 920kgf)</t>
  </si>
  <si>
    <t>trụ BTLT 12-PC 4.3(4.3 KN, 440kgf)</t>
  </si>
  <si>
    <t>trụ BTLT 10.5-PC 5.0 (5.0 KN, 480kgf, 500kgf, 520kgf)</t>
  </si>
  <si>
    <t>trụ BTLT 10.5-PC 4.3 (4.3 KN, 420kgf, 480kgf)</t>
  </si>
  <si>
    <t>trụ BTLT DUL 16m-1100kgf</t>
  </si>
  <si>
    <t>trụ BTLT DUL 18m-1100kgf</t>
  </si>
  <si>
    <t>trụ BTLT DUL 18m-1100kgf-TĐ</t>
  </si>
  <si>
    <t>trụ BTLT dự ứng lực 12m 720kgf</t>
  </si>
  <si>
    <t>trụ BTLT DUL 14m - 900kgf, không tiếp địa, K = 2</t>
  </si>
  <si>
    <t>trụ BTLT DUL 16m-1000kgf-TĐ</t>
  </si>
  <si>
    <t>trụ BTLT DUL 8.5m- 300 kgf. không tiếp địa. K=2</t>
  </si>
  <si>
    <t>trụ BTLT 10.5m – 430kgf. K=2</t>
  </si>
  <si>
    <t>trụ BTLT DUL 12m- 540 kgf. không tiếp địa. K=2</t>
  </si>
  <si>
    <t>trụ BTLT DUL 12m- 540 kgf. có tiếp địa. K=2</t>
  </si>
  <si>
    <t>trụ BTLT DUL 14m - 920kgf</t>
  </si>
  <si>
    <t>trụ BTLT DUL 14m - 920kgf có tiếp địa</t>
  </si>
  <si>
    <t>sợi</t>
  </si>
  <si>
    <t>bao 50kg</t>
  </si>
  <si>
    <t>Hệ vách ngăn khung LÊ TRẦN WallTEK Pro 64/66 dày 0.6mm mạ nhôm kẽm
-Thanh đứng LÊ TRẦN WallTEK Pro_S64 lắp đặt khoảng cách 610mm liên kết với thanh ngang WallTEK Pro_T66                                                                               -Lắp một lớp tấm Thạch cao tiêu chuẩn 12.5mm mỗi bên. Mặt trong vách được lắp bông sợi khoáng 50mm x 40m3
-Xử lý mối nối bằng bột trét Easy Joint 90 và băng keo lưới Lê Trần (không bao gồm sơn nước hoàn thiện)</t>
  </si>
  <si>
    <t>Hệ vách ngăn khung LÊ TRẦN WallTEK Pro 76/78 dày 0.6mm mạ nhôm kẽm
-Thanh đứng LÊ TRẦN WallTEK Pro_S76 lắp đặt khoảng cách 610mm liên kết với thanh ngang WallTEK Pro_T78                                                                               -Lắp một lớp tấm Thạch cao tiêu chuẩn 12.5mm mỗi bên. Mặt trong vách được lắp bông sợi khoáng 50mm x 40m3
-Xử lý mối nối bằng bột trét Easy Joint 90 và băng keo lưới Lê Trần (không bao gồm sơn nước hoàn thiện)</t>
  </si>
  <si>
    <t>ỐNG THÉP ĐEN, ỐNG VUÔNG, ỐNG hộp, ỐNG TRÒN TỪ F 12.7 - F 126.8 &amp; Vuông 100</t>
  </si>
  <si>
    <t>ỐNG THÉP TÔN MẠ KẼM, ỐNG VUÔNG, ỐNG hộp, ỐNG TRÒN từ F 21.2 - F 113.5</t>
  </si>
  <si>
    <t>TASA 60 X 60 Thảm kim tinh (1 bộ=2 hộp)</t>
  </si>
  <si>
    <t>TASA 60 X 60 tranh (1 bộ=2 hộp)</t>
  </si>
  <si>
    <t>TASA 80X80 thảm (1 bộ=2 hộp 4v)</t>
  </si>
  <si>
    <t>BD 105x323 (1 hộp= 28 viên)</t>
  </si>
  <si>
    <t>hộp</t>
  </si>
  <si>
    <t>hộp 4 công tơ 1 pha composite ngoài trời</t>
  </si>
  <si>
    <t>hộp đầu cáp OD 24KV 1Cx300 mm2.</t>
  </si>
  <si>
    <t>hộp 1 công tơ 1 pha composite ngoài trời</t>
  </si>
  <si>
    <t>hộp chia ngả  Vonta D16 ( có nắp )</t>
  </si>
  <si>
    <t>hộp chia ngả  Vonta D20 ( có nắp )</t>
  </si>
  <si>
    <t>hộp chia ngả Vonta  D25 ( có nắp )</t>
  </si>
  <si>
    <t>hộp kính: kính trắng an toàn 6.38mm -11-5mm (kính trắng Việt Nhật Temper 5mm)</t>
  </si>
  <si>
    <t>Gạch 40cmx40cm (1 thùng 6 viên tương đương 0,96m2) các mã số mới: 4000 KM, 4080, , 4097,  4101, 4102,  4107, 4108, 4110, 4114, 4116, 4118, 4121…</t>
  </si>
  <si>
    <t xml:space="preserve">Sơn lót kháng kiềm Nội &amp; Ngoại thất cao cấp (thùng 23kg) </t>
  </si>
  <si>
    <t>Sơn nội và ngoại thất UNI KING (thùng 07kg)</t>
  </si>
  <si>
    <t>Sơn nội và ngoại thất UNI ECO GREEN (thùng 24kg)</t>
  </si>
  <si>
    <t>bao địa kỹ thuật Geobag 300GR (0.8mx0.8m)</t>
  </si>
  <si>
    <t>bao địa kỹ thuật Geobag 600GR (1.5mx2.5m)</t>
  </si>
  <si>
    <t>bao BÌ SINH THÁI (Giải pháp thiết lập kè chống xói lở, bảo vệ bờ) :</t>
  </si>
  <si>
    <t>bao bì sinh thái, màu đen, bao gồm phụ kiện, kích thước: 120 x 40 x 20cm</t>
  </si>
  <si>
    <t>bao bì sinh thái, màu đen, bao gồm phụ kiện, kích thước: 100 x 40 x 20cm</t>
  </si>
  <si>
    <t>Cột đèn nâng hạ 20m, Chia làm 3 đoạn Đoạn 1 D=585/431mm cao 8m tôn dày 6mm
Đoạn 2 D=457/309mm cao 7,5 m tôn dày 5mm, Đoạn 3 D=330/260mm cao 5,5 m tôn dày  4mm,Thép SS400 bao gåm: Cột, kim thu sét, bảng điện cửa cột, giàn nâng hạ có tay bắt 8 đèn</t>
  </si>
  <si>
    <t>Cột đèn nâng hạ 25m, Chia làm 3 đoạn Đoạn 1 D=585/431mm cao 10m tôn dày 6mm
Đoạn 2 D=457/309mm cao 9,5 m tôn dày 5mm, Đoạn 3 D=330/260mm cao 6,5m tôn dày 4mm, Thép SS400 bao gåm: Cột, kim thu sét, bảng điện cửa cột, giàn nâng hạ có tay bắt 8 đèn</t>
  </si>
  <si>
    <t>Cột đèn nâng hạ 30m, Chia làm 3 đoạn Đoạn 1 D=585/431mm cao 10m tôn dày 6mm
Đoạn 2 D=457/309mm cao 10,5 m tôn dày 5mm, Đoạn 3 D=330/260mm cao 10,5m tôn dày 4mm, Thép SS400 bao gåm: Cột, kim thu sét, bảng điện cửa cột, giàn nâng hạ có tay bắt 8 đèn</t>
  </si>
  <si>
    <t>LƯU Ý:     
         1. Giá vật liệu xây dựng trong bảng công bố giá được xác định trên cơ sở giá do các đơn vị cung cấp sản phẩm báo giá và giá các vật liệu theo thông báo kê khai giá của các tổ chức, cá nhân do Sở Tài chính tiếp nhận đã bao gồm các loại thuế và phí (chưa bao gồm VAT). Tuy nhiên có một số vật liệu đặc thù phải kê khai giá nên đơn giá đã bao gồm VAT (đề nghị xem chi tiết cho từng loại vật liệu). Danh mục vật liệu trong bảng công bố là các loại vật liệu phổ biến, được công bố hợp quy theo quy định làm cơ sở tham khảo trong việc lập và quản lý chi phí đầu tư xây dựng công trình sử dụng vốn nhà nước do UBND tỉnh An Giang quản lý. 
      - Chủ đầu tư chịu trách nhiệm quản lý chi phí đầu tư xây dựng theo Nghị định số 10/2021/NĐ-CP ngày 09/02/2021 của Chính phủ về quản lý chi phí đầu tư xây dựng và thực hiện theo Nghị định số 15/2022/NĐ-CP ngày 28 tháng 01 năm 2022 quy định chính sách miễn, giảm thuế theo Nghị quyết số 43/2022/QH15 của quốc hội về chính sách tài khóa, tiền tệ hỗ trợ chương trình phục hồi và phát triển kinh tế - xã hội, các quy định hiện hành có liên quan.</t>
  </si>
  <si>
    <t>Xi măng Genwestco PCB 40 (50 ± 0,5 kg)</t>
  </si>
  <si>
    <t>Vữa xây chuyên dụng Eblock EBT-104, bao 25 kg</t>
  </si>
  <si>
    <t>Vữa tô chuyên dụng Eblock EBP-202, bao 25 kg</t>
  </si>
  <si>
    <t>Vữa tô mỏng skimcoat Eblock EBS-301, bao 25 kg</t>
  </si>
  <si>
    <t>Vữa tô mỏng skimcoat Eblock EBS-302, bao 25 kg</t>
  </si>
  <si>
    <t>Vữa tô mỏng skimcoat Eblock EBS-300 (màu xám), bao 25 kg</t>
  </si>
  <si>
    <t>Vữa đàn hồi Eblock EBF-501, thùng 16 kg</t>
  </si>
  <si>
    <t>Keo dán gạch Eblock EBA-601, bao 25 kg</t>
  </si>
  <si>
    <t>bột SPEC INT&amp;ÈILLER (bao 40kg)</t>
  </si>
  <si>
    <t>bột trét nội thất BHP STANDARD - 40 kg</t>
  </si>
  <si>
    <t>bột trét Ngoại thất BHP STANDARD - 40 kg</t>
  </si>
  <si>
    <t>bột trét nội thất cao cấp BHP SUPER - 40 kg</t>
  </si>
  <si>
    <t>bột trét ngoại thất cao cấp BHP SUPER - 40 kg</t>
  </si>
  <si>
    <t>bột trét nội thất kháng kiềm chống rêu mốc (bao 40kg)</t>
  </si>
  <si>
    <t>bột trét ngoại thất kháng kiềm chống rêu mốc (bao 40kg)</t>
  </si>
  <si>
    <t>bột trét nội thất cao cấp (bao 40kg)</t>
  </si>
  <si>
    <t>bột trét ngoại thất cao cấp (bao 40kg)</t>
  </si>
  <si>
    <t xml:space="preserve">Sơn lót kháng kiềm Nội &amp; Ngoại thất cao cấp (lon 6.5kg) </t>
  </si>
  <si>
    <t>FUTA - PRIMER INT: sơn lót kháng kiềm nội thất cao cấp (18 lít; 21,5 kg)</t>
  </si>
  <si>
    <t>FUTA - CLASSIC: sơn mịn nội thất cao cấp (18 lít; 23,5 kg)</t>
  </si>
  <si>
    <t>FUTA-IN EAMI: sơn mịn nội thất cao cấp (18 lít; 23,5 kg)</t>
  </si>
  <si>
    <t>FUTA-IN FLAT&amp;EASY CLEAN: sơn bóng ngọc trai (18 lít; 22 kg)</t>
  </si>
  <si>
    <t>FUTA-GLOSS ONE &amp; SUPER HEALTH GREEN: sơn nội thất siêu bóng (18 lít; 20 kg)</t>
  </si>
  <si>
    <t>FUTA - PRIMER EXT: sơn lót kháng kiềm ngoại thất cao cấp (18 lít; 21,5 kg)</t>
  </si>
  <si>
    <t>FUTA -GOLD EXT: sơn mịn ngoại thất cao cấp (18 lít; 23,5 kg)</t>
  </si>
  <si>
    <t>FUTA - DIAMOND &amp; SATIN EXT: sơn ngoại thất bóng ngọc trai (18 lít; 22 kg)</t>
  </si>
  <si>
    <t>FUTA-NANO SUN &amp; RAIN: sơn ngoại thất siêu bóng (18 lít; 20 kg)</t>
  </si>
  <si>
    <t>FUTA - PLATIUM &amp; SUPER HEALTH GREEN: sơn siêu bóng bảo vệ sức khỏe (5 lít; 6 kg)</t>
  </si>
  <si>
    <t>FUTA - CT20: chống thấm đa năng (18 lít; 22 kg)</t>
  </si>
  <si>
    <t>Sơn nội thất siêu cao cấp kháng khuẩn AZAMI IS 800 1L - 1,1kg</t>
  </si>
  <si>
    <t>Sơn nội thất siêu cao cấp kháng khuẩn AZAMI IS 800 4,5L - 4,9kg</t>
  </si>
  <si>
    <t>Siêu trắng lăn trần chống ố vàng AZAMI IS 201 4,5L - 6,1kg</t>
  </si>
  <si>
    <t>Siêu trắng lăn trần chống ố vàng AZAMI IS 201 17L - 23kg</t>
  </si>
  <si>
    <t>Sơn ngoại thất siêu mịn AZAMI ES 300 4,5L - 5,6kg</t>
  </si>
  <si>
    <t>Sơn ngoại thất siêu mịn AZAMI ES 300 17L - 21kg</t>
  </si>
  <si>
    <t>Sơn ngoại thất bán bóng AZAMI ES 500 4,5L - 4,9kg</t>
  </si>
  <si>
    <t>Sơn ngoại thất bán bóng AZAMI ES 500 17L - 18,5kg</t>
  </si>
  <si>
    <t>Sơn ngoại thất siêu bóng AZAMI ES 700 1L - 1,1kg</t>
  </si>
  <si>
    <t>Sơn ngoại thất siêu bóng AZAMI ES 700 4,5L-4,9kg</t>
  </si>
  <si>
    <t>Sơn ngoại thất NANO bảo vệ 15 năm AZAMI ES 900 1L-1,12kg</t>
  </si>
  <si>
    <t>Sơn ngoại thất NANO bảo vệ 15 năm AZAMIES 900 4,5L-5kg</t>
  </si>
  <si>
    <t>Chống thấm pha xi măng AZAMI CT.110 4,5 L-5,3kg</t>
  </si>
  <si>
    <t>Chống thấm pha xi măng AZAMI CT.110 17L-20kg</t>
  </si>
  <si>
    <t>Chống thấm màu AZAMI CT.100 4,5L-4,8kg</t>
  </si>
  <si>
    <t>Chống thấm màu AZAMI CT.100 17L-18,5kg</t>
  </si>
  <si>
    <t>bột trét tường nội thất AZAMI SC-002 40 kg</t>
  </si>
  <si>
    <t>bột trét tường ngoại thất AZAMI SC-001  40 kg</t>
  </si>
  <si>
    <t>Sơn chống thấm cốt vi sợi 20kg</t>
  </si>
  <si>
    <t>Sơn chống thấm cốt vi sợi 4kg</t>
  </si>
  <si>
    <t>Áp dụng thực hiện từ 15 giờ 00 phút, ngày 12/7/2021. Giá bao gồm: Thuế GTGT và thuế môi trường. Công văn số 0679/PLXAG-Kkg-KD ngày 12/7/2021 của Công ty TNHH MTV Xăng dầu An Giang</t>
  </si>
  <si>
    <t>TP. long Xuyên</t>
  </si>
  <si>
    <t>Công ty Cổ phần Xây lắp An Giang (ACC): địa chỉ: 316/1A Trần Hưng Đạo, phường Mỹ long, TP long Xuyên, tỉnh An Giang.  Theo bảng kê khai giá tại Thông báo số 498/TB-STC ngày 10/5/2022 của Sở Tài chính áp dụng từ ngày 04/05/2022. (giá bán tại mỏ, đã bao gồm thuế GTGT, thuế tài nguyên, phí bảo vệ môi trường, phí khai thác).</t>
  </si>
  <si>
    <t>Công ty Cổ phần sách &amp; Thiết bị giáo dục An Giang địa chỉ số 21 Đoàn Văn Phối, phường Mỹ long, Tp long Xuyên, An Giang. Theo bảng giá tham khảo ngày 04/10/2018</t>
  </si>
  <si>
    <t>* Công ty TNHH SX &amp; TM Thiên Phúc: (l99, 330/33B Trần Hưng Đạo, Khóm Mỹ Quới, phường Mỹ Quý, TP. long Xuyên, An Giang).</t>
  </si>
  <si>
    <t xml:space="preserve"> * Xi măng các loại : Công ty TNHH Kinh Doanh tiếp thị XM FICO - YTL (Địa chỉ: Lô A5B, Khu công nghiệp Hiệp Phước, xã long Thới, huyện Nhà Bè, TP. HCM. Theo bảng giá ngày 01/2/2021, áp dụng từ ngày 01/2/2021. Mức giá bán không bao gồm  chi phí vận chuyển</t>
  </si>
  <si>
    <t>Địa điểm giao hàng: nhà máy Xi Măng Fico  tại Hiệp Phước: Lô A5B Khu công nghiệp Hiệp Phước, Xã long Thới, Huyện Nhà Bè, TP Hồ Chí Minh</t>
  </si>
  <si>
    <t>Xi măng Vicem Hạ long PCB 40 (bao 50kg)</t>
  </si>
  <si>
    <t>Xi măng Vicem Hạ long PCB 50 (Dạng rời)</t>
  </si>
  <si>
    <t>* Xi măng Thăng long (Lô A3, KCN Hiệp Phước, long Thới, Nhà Bè, TP.HCM). Theo bảng giá ngày 26/12/2019</t>
  </si>
  <si>
    <t>Xi măng Thăng long PCB40 Rồng đỏ (bao 50kg)</t>
  </si>
  <si>
    <t>* Xi măng Tây Đô (giá bán tại cửa hàng VLXD Tư Phạo tại xã Cần Đăng, huyện Châu Thành, An Giang và cửa hàng VLXD Ba Mạnh tại 688/30 đường Trần Hưng Đạo, phường Mỹ Phước, TP. long Xuyên, An Giang). Theo bảng giá ngày 23/10/2021, áp dụng từ ngày 01/11/2021</t>
  </si>
  <si>
    <t>* Xi măng Tây Đô (giá bán tại công ty cổ phần Bê tông Ly tâm An Giang tại QL 91 phường Mỹ Thới, thành phố long Xuyên, An Giang). Theo bảng giá ngày 24/4/2020, áp dụng từ ngày 04/5/2020</t>
  </si>
  <si>
    <t xml:space="preserve">Xi măng Cửu long PCB 40 </t>
  </si>
  <si>
    <t>* Công ty Cổ phần sản xuất Thép VINA ONE. Địa chỉ: QL 1A, Ấp Voi lá, xã long Hiệp, huyện Bến Lức, tỉnh long An. Theo bảng giá ngày 01/12/2021, áp dụng từ ngày 01/12/2021 đến khi có thông báo mới; giá bán VLXD này không bao gồm chi phí vận chuyển giao hàng tại kho nhà máy CTY CP SX thép Vina One</t>
  </si>
  <si>
    <t>* Công ty TNHH SX &amp; TM Thiên Phúc: (l99, 330/33B Trần Hưng Đạo, Khóm Mỹ Quới, phường Mỹ Quý, TP. long Xuyên, An Giang). Theo bảng giá số 50/TB-STC ngày 14/01/2021, áp dụng từ ngày 14/01/2021</t>
  </si>
  <si>
    <t>* Công ty TNHH SX &amp; TM Thiên Phúc: (l99, 330/33B Trần Hưng Đạo, Khóm Mỹ Quới, phường Mỹ Quý, TP. long Xuyên, An Giang). Theo bảng giá số 836/TB-STC ngày22/06/2020, áp dụng từ ngày18/6/2020</t>
  </si>
  <si>
    <t>* Công ty TNHH SX &amp; TM Thiên Phúc: (l199, 330/33B Trần Hưng Đạo, Khóm Mỹ Quới, phường Mỹ Quý, TP. long Xuyên, An Giang). Theo bảng giá số 50/TB-STC ngày 14/01/2021 áp dụng từ ngày 14/01/2021</t>
  </si>
  <si>
    <t>* Công ty TNHH Nam Bình, địa chỉ: 18/71 khóm Thới Hòa, Mỹ Thạnh, TP. long Xuyên, tỉnh An Giang. Theo bảng thông báo giá số 1367/TB-STC ngày 05/10/2020 của Sở Tài chính. Áp dụng từ ngày 21/9/2020. Giá đã bao gồm thuế VAT</t>
  </si>
  <si>
    <t>* Công ty TNHH Nam Bình, địa chỉ: 18/71 khóm Thới Hòa, Mỹ Thạnh, TP. long Xuyên, tỉnh An Giang. Theo bảng thông báo giá số 1668/TB-STC ngày 15/12/2020 của Sở Tài chính. Áp dụng từ ngày 10/12/2020. Giá đã bao gồm thuế VAT</t>
  </si>
  <si>
    <t>* Công ty TNHH Nam Bình, địa chỉ: 18/71 khóm Thới Hòa, Mỹ Thạnh, TP. long Xuyên, tỉnh An Giang. Theo bảng thông báo giá số 80/TB-STC ngày 22/01/2021 của Sở Tài chính. Áp dụng từ ngày 15/01/2021. Giá đã bao gồm thuế VAT</t>
  </si>
  <si>
    <t>Công ty cổ phần Tập đoàn Hoa Sen - chi nhánh long Xuyên  (tổ 12, khóm Bình Đức 5, phường Bình Đức, TP.LX, An Giang). Theo báo giá ngày 11/11/2020</t>
  </si>
  <si>
    <t>* CÔNG TY TNHH THƯƠNG MẠI BA XUYÊN,   Địa chỉ: 1732 Trần Hưng Đạo, P. Mỹ Phước, TP. long Xuyên, T. An Giang; Theo Báo giá ngày 01/12/2021, mức giá kê khai áp dụng từ ngày 01/12/2021.</t>
  </si>
  <si>
    <t>* Giá gạch men Lát nền - CERAMIC. Công ty TNHH THANH lonG long Xuyên, An Giang. Địa chỉ: QL 91, Ấp Bình Phú 2, xã Bình Hòa, huyện Châu Thành, tỉnh An Giang. Theo bảng giá ngày 01/12/2020, giá áp dụng từ ngày 01/12/2020 tại kho Châu Thành.</t>
  </si>
  <si>
    <t>* Giá gạch Đá Lát nền - GRANIT. Công ty TNHH THANH lonG long Xuyên, An Giang. Địa chỉ: QL 91, Ấp Bình Phú 2, xã Bình Hòa, huyện Châu Thành, tỉnh An Giang. heo bảng giá ngày 01/12/2020, giá áp dụng từ ngày 01/12/2020 tại kho Châu Thành.</t>
  </si>
  <si>
    <t>* Giá gạch ỐP TƯỜNG. Công ty TNHH THANH lonG long Xuyên, An Giang. Địa chỉ: QL 91, Ấp Bình Phú 2, xã Bình Hòa, huyện Châu Thành, tỉnh An Giang. heo bảng giá ngày 01/12/2020, giá áp dụng từ ngày 01/12/2020 tại kho Châu Thành.</t>
  </si>
  <si>
    <t>* Giá gạch THẢM + TRANH TASA. Công ty TNHH THANH lonG long Xuyên, An Giang. Địa chỉ: QL 91, Ấp Bình Phú 2, xã Bình Hòa, huyện Châu Thành, tỉnh An Giang. heo bảng giá ngày 03/7/2020, giá áp dụng từ ngày 01/07/2020 tại kho Châu Thành.</t>
  </si>
  <si>
    <t>* Các loại Gạch khác. Công ty TNHH THANH lonG long Xuyên, An Giang. Địa chỉ: QL 91, Ấp Bình Phú 2, xã Bình Hòa, huyện Châu Thành, tỉnh An Giang. heo bảng giá ngày 03/7/2020, giá áp dụng từ ngày 01/07/2020 tại kho Châu Thành.</t>
  </si>
  <si>
    <t>II. GẠCH THANH lonG -BLUE DRAGON</t>
  </si>
  <si>
    <t xml:space="preserve"> *Giá bán tại nhà máy gạch ngói Tuynel long Xuyên (giá xuất xưởng): Công ty cổ phần Xây Lắp An Giang. Theo bảng giá ngày 03/01/2022</t>
  </si>
  <si>
    <t>* Công ty CP Tập đoàn Vitto. Địa chỉ: Lô 1, khu vực A, Khu CN Tam Dương II, xã Kim long, huyện Tam Dương, tỉnh Vĩnh Phúc. Theo bảng giá ngày 11/01/2021, áp dụng từ ngày 01/01/2021</t>
  </si>
  <si>
    <t>* CÔNG TY TNHH ÁNH NHIÊN XANH; Địa chỉ: 330/72/31 Quốc Lộ 1, KP.3, P.Bình Hưng Hoà B, Quận Bình Tân, TP.HCM; (Đại lý: Công ty TNHH tư vấn và xây dựng PQ; địa chỉ: số 86 Yết Kiêu, phường Mỹ Bình, TP. long Xuyên, tỉnh An Giang) Theo bảng giá ngày 05/10/2021, áp dụng từ ngày 05/10/2021</t>
  </si>
  <si>
    <t>* Công ty TNHH Đầu tư sản xuất Vải địa kỹ thuật Phương Nam (Lô B11, Đường số 3, Khu công nghiệp Tân Đô, Xã Đức Hòa Hạ, Huyện Đức Hoà, long An), giao hàng tại chân công trình thuộc tỉnh AN Giang (đường xe tải 8T đi vào được). Theo bảng giá ngày 23/03/2022, báo giá có giá trị trong 30 ngày</t>
  </si>
  <si>
    <t xml:space="preserve">Cty cổ phần thang máy GARUDA (lô số 07, Trần Phú, P.Mỹ Phước, TP.long Xuyên, AG) áp dụng giá từ ngày </t>
  </si>
  <si>
    <t>Công ty TNHH Trang trí nội thất LE BOND BHP. Địa chỉ: Lô 47DF9, KDC Golden City, P. Mỹ Hòa, TP. long Xuyên, An Giang. Theo bản giá áp dụng từ ngày 01/10/2020</t>
  </si>
  <si>
    <t>Sơn lót chống kiềm nội thất (lon 4L)</t>
  </si>
  <si>
    <t>Sơn lót chống kiềm nội thất đặc biệt (lon 4L)</t>
  </si>
  <si>
    <t>Sơn lót chống kiềm ngoại thất cao cấp (lon 5L)</t>
  </si>
  <si>
    <t>Sơn lót chống kiềm ngoại thất đặt biệt (lon 5L)</t>
  </si>
  <si>
    <t>Sơn nội thất 3 in 1 (lon 4L)</t>
  </si>
  <si>
    <t>Sơn nước nội thất siêu trắng cao cấp (lon 4L)</t>
  </si>
  <si>
    <t>Sơn nội thất cao cấp dễ lau chùi (lon 4L)</t>
  </si>
  <si>
    <t>Sơn bóng nội thất cao cấp (lon 5L)</t>
  </si>
  <si>
    <t>Sơn bóng ánh ngọc trai nội thất cao cấp (lon 5L)</t>
  </si>
  <si>
    <t>Sơn nước ngoại thất (lon 4L)</t>
  </si>
  <si>
    <t>Sơn nước ngoại thất (lon 1L)</t>
  </si>
  <si>
    <t>Sơn bóng ngoại thất cao cấp (lon 5L)</t>
  </si>
  <si>
    <t>Sơn bóng ngoại thất cao cấp (lon 1L)</t>
  </si>
  <si>
    <t>Sơn bóng chống nóng ngoại thất đặc biệt (lon 5L)</t>
  </si>
  <si>
    <t>Sơn bóng chống nóng ngoại thất đặc biệt (lon 1L)</t>
  </si>
  <si>
    <t>Sơn chống thấm đa năng (lon 4L)</t>
  </si>
  <si>
    <t>Sơn chống thấm màu (lon 5L)</t>
  </si>
  <si>
    <t>Sơn ngoại thất chống phai màu (lon 3.8L)</t>
  </si>
  <si>
    <t>Sơn ngoại thất chống phai màu (lon 1L)</t>
  </si>
  <si>
    <t>* Công ty TNHH MTV Kiến trúc Xây dựng Tín Tường. Địa chỉ số 133 Ung Văn Khiêm, P. Đông Xuyên, TP. long Xuyên, An Giang. Theo bảng báo giá ngày 01/01/2021</t>
  </si>
  <si>
    <t>long đền vuông ĐK 14</t>
  </si>
  <si>
    <t>long đên vuông ĐK 18</t>
  </si>
  <si>
    <t>DAU COSS EP CU 240mm2 (2 BUlon)</t>
  </si>
  <si>
    <t>Cửa Sổ Mở Hất 1 Cánh -( Mẫu nhôm: nhôm Xingfa AUSDOOR hệ 55; Độ dày: 1.4 (mm); Màu sắc: trắng sữa, xám, cà phê; Kính: Viglacera dày 8 (mm) cường lực; Gioăng kín khít chịu nước tuyệt đối 100%;  Bảo hành chính hãng 5 năm; Phụ kiện Kin long đồng bộ)</t>
  </si>
  <si>
    <t>Cửa Sổ Mở Quay 1 Cánh + Ô Fix ( Mẫu nhôm: nhôm Xingfa AUSDOOR hệ 55; Độ dày: 1.4 (mm); Màu sắc: trắng sữa, xám, cà phê; Kính: Viglacera dày 8 (mm) cường lực; Gioăng kín khít chịu nước tuyệt đối 100%;  Bảo hành chính hãng 5 năm; Phụ kiện Kin long đồng bộ)</t>
  </si>
  <si>
    <t>Cửa Sổ Mở Hất 2 Cánh ( Mẫu nhôm: nhôm Xingfa AUSDOOR hệ 55; Độ dày: 1.4 (mm); Màu sắc: trắng sữa, xám, cà phê; Kính: Viglacera dày 8 (mm) cường lực; Gioăng kín khít chịu nước tuyệt đối 100%;  Bảo hành chính hãng 5 năm; Phụ kiện Kin long đồng bộ)</t>
  </si>
  <si>
    <t>Cửa Sổ Mở Hất 3 Cánh ( Mẫu nhôm: nhôm Xingfa AUSDOOR hệ 55; Độ dày: 1.4 (mm); Màu sắc: trắng sữa, xám, cà phê; Kính: Viglacera dày 8 (mm) cường lực; Gioăng kín khít chịu nước tuyệt đối 100%;  Bảo hành chính hãng 5 năm; Phụ kiện Kin long đồng bộ)</t>
  </si>
  <si>
    <t>Cửa Sổ Mở Hất 4 Cánh ( Mẫu nhôm: nhôm Xingfa AUSDOOR hệ 55; Độ dày: 1.4 (mm); Màu sắc: trắng sữa, xám, cà phê; Kính: Viglacera dày 8 (mm) cường lực; Gioăng kín khít chịu nước tuyệt đối 100%;  Bảo hành chính hãng 5 năm; Phụ kiện Kin long đồng bộ)</t>
  </si>
  <si>
    <t>Cửa Sổ Quay  2 Cánh ( Mẫu nhôm: nhôm Xingfa AUSDOOR hệ 55; Độ dày: 1.4 (mm); Màu sắc: trắng sữa, xám, cà phê; Kính: Viglacera dày 8 (mm) cường lực; Gioăng kín khít chịu nước tuyệt đối 100%;  Bảo hành chính hãng 5 năm; Phụ kiện Kin long đồng bộ)</t>
  </si>
  <si>
    <t>Cửa Sổ Quay  2 Cánh + Ô Fix ( Mẫu nhôm: nhôm Xingfa AUSDOOR hệ 55; Độ dày: 1.4 (mm); Màu sắc: trắng sữa, xám, cà phê; Kính: Viglacera dày 8 (mm) cường lực; Gioăng kín khít chịu nước tuyệt đối 100%;  Bảo hành chính hãng 5 năm; Phụ kiện Kin long đồng bộ)</t>
  </si>
  <si>
    <t>Cửa Sổ Mở Quay 4 Cánh ( Mẫu nhôm: nhôm Xingfa AUSDOOR hệ 55; Độ dày: 1.4 (mm); Màu sắc: trắng sữa, xám, cà phê; Kính: Viglacera dày 8 (mm) cường lực; Gioăng kín khít chịu nước tuyệt đối 100%;  Bảo hành chính hãng 5 năm; Phụ kiện Kin long đồng bộ)</t>
  </si>
  <si>
    <t>Cửa Sổ Lùa 2 Cánh ( Mẫu nhôm: nhôm Xingfa AUSDOOR hệ 55; Độ dày: 1.4 (mm); Màu sắc: trắng sữa, xám, cà phê; Kính: Viglacera dày 8 (mm) cường lực; Gioăng kín khít chịu nước tuyệt đối 100%;  Bảo hành chính hãng 5 năm; Phụ kiện Kin long đồng bộ)</t>
  </si>
  <si>
    <t>Cửa Sổ Lùa 4 Cánh ( Mẫu nhôm: nhôm Xingfa AUSDOOR hệ 55; Độ dày: 1.4 (mm); Màu sắc: trắng sữa, xám, cà phê; Kính: Viglacera dày 8 (mm) cường lực; Gioăng kín khít chịu nước tuyệt đối 100%;  Bảo hành chính hãng 5 năm; Phụ kiện Kin long đồng bộ)</t>
  </si>
  <si>
    <t>Cửa Đi Mở Quay 1 Cánh ( Mẫu nhôm: nhôm Xingfa AUSDOOR hệ 55; Độ dày: 2.0 (mm); Màu sắc: trắng sữa, xám, cà phê; Kính: Viglacera dày 8 (mm) cường lực; Gioăng kín khít chịu nước tuyệt đối 100%;  Bảo hành chính hãng 5 năm; Phụ kiện Kin long đồng bộ)</t>
  </si>
  <si>
    <t>Cửa Đi Mở Quay 1 Cánh + Ô Fix ( Mẫu nhôm: nhôm Xingfa AUSDOOR hệ 55; Độ dày: 2.0 (mm); Màu sắc: trắng sữa, xám, cà phê; Kính: Viglacera dày 8 (mm) cường lực; Gioăng kín khít chịu nước tuyệt đối 100%;  Bảo hành chính hãng 5 năm; Phụ kiện Kin long đồng bộ)</t>
  </si>
  <si>
    <t>Cửa Đi Mở Quay 2 Cánh ( Mẫu nhôm: nhôm Xingfa AUSDOOR hệ 55; Độ dày: 2.0 (mm); Màu sắc: trắng sữa, xám, cà phê; Kính: Viglacera dày 8 (mm) cường lực; Gioăng kín khít chịu nước tuyệt đối 100%;  Bảo hành chính hãng 5 năm; Phụ kiện Kin long đồng bộ)</t>
  </si>
  <si>
    <t>Cửa Đi Mở Quay 2 Cánh + Ô Fix ( Mẫu nhôm: nhôm Xingfa AUSDOOR hệ 55; Độ dày: 2.0 (mm); Màu sắc: trắng sữa, xám, cà phê; Kính: Viglacera dày 8 (mm) cường lực; Gioăng kín khít chịu nước tuyệt đối 100%;  Bảo hành chính hãng 5 năm; Phụ kiện Kin long đồng bộ)</t>
  </si>
  <si>
    <t>Cửa Đi Mở Quay 4 Cánh ( Mẫu nhôm: nhôm Xingfa AUSDOOR hệ 55; Độ dày: 2.0 (mm); Màu sắc: trắng sữa, xám, cà phê; Kính: Viglacera dày 8 (mm) cường lực; Gioăng kín khít chịu nước tuyệt đối 100%;  Bảo hành chính hãng 5 năm; Phụ kiện Kin long đồng bộ)</t>
  </si>
  <si>
    <t>Cửa Đi Mở Quay 4 Cánh + Ô Fix ( Mẫu nhôm: nhôm Xingfa AUSDOOR; Độ dày: 2.0 (mm); Màu sắc: trắng sữa, xám, cà phê; Kính: Viglacera dày 8 (mm) cường lực; Gioăng kín khít chịu nước tuyệt đối 100%;  Bảo hành chính hãng 5 năm; Phụ kiện Kin long đồng bộ)</t>
  </si>
  <si>
    <t>Cửa Đi Xếp Trượt 4 Cánh ( Mẫu nhôm: nhôm Xingfa AUSDOOR; Độ dày: 2.0 (mm); Màu sắc: trắng sữa, xám, cà phê; Kính: Viglacera dày 8 (mm) cường lực; Gioăng kín khít chịu nước tuyệt đối 100%;  Bảo hành chính hãng 5 năm; Phụ kiện Kin long đồng bộ)</t>
  </si>
  <si>
    <t>Cửa Đi Xếp Trượt 5 Cánh ( Mẫu nhôm: nhôm Xingfa AUSDOOR; Độ dày: 2.0 (mm); Màu sắc: trắng sữa, xám, cà phê; Kính: Viglacera dày 8 (mm) cường lực; Gioăng kín khít chịu nước tuyệt đối 100%;  Bảo hành chính hãng 5 năm; Phụ kiện Kin long đồng bộ)</t>
  </si>
  <si>
    <t>Cửa Đi Xếp Trượt 6 Cánh ( Mẫu nhôm: nhôm Xingfa AUSDOOR; Độ dày: 2.0 (mm); Màu sắc: trắng sữa, xám, cà phê; Kính: Viglacera dày 8 (mm) cường lực; Gioăng kín khít chịu nước tuyệt đối 100%;  Bảo hành chính hãng 5 năm; Phụ kiện Kin long đồng bộ)</t>
  </si>
  <si>
    <t>Cửa Đi Xếp Trượt 7 Cánh ( Mẫu nhôm: nhôm Xingfa AUSDOOR hệ 55; Độ dày: 2.0 (mm); Màu sắc: trắng sữa, xám, cà phê; Kính: Viglacera dày 8 (mm) cường lực; Gioăng kín khít chịu nước tuyệt đối 100%;  Bảo hành chính hãng 5 năm; Phụ kiện Kin long đồng bộ)</t>
  </si>
  <si>
    <t>Cửa Đi Lùa 2 Cánh ( Mẫu nhôm: nhôm Xingfa AUSDOOR hệ 93; Độ dày: 2.0 (mm); Màu sắc: trắng sữa, xám, cà phê; Kính: Viglacera dày 8 (mm) cường lực; Gioăng kín khít chịu nước tuyệt đối 100%;  Bảo hành chính hãng 5 năm; Phụ kiện Kin long đồng bộ)</t>
  </si>
  <si>
    <t>Cửa Đi Lùa 4 Cánh ( Mẫu nhôm: nhôm Xingfa AUSDOOR hệ 93; Độ dày: 2.0 (mm); Màu sắc: trắng sữa, xám, cà phê; Kính: Viglacera dày 8 (mm) cường lực; Gioăng kín khít chịu nước tuyệt đối 100%;  Bảo hành chính hãng 5 năm; Phụ kiện Kin long đồng bộ)</t>
  </si>
  <si>
    <t>Khung kính cố định Nhôm XingFa  ( Mẫu nhôm: nhôm Xingfa AUSDOOR; Độ dày: 2.0 (mm); Màu sắc: trắng sữa, xám, cà phê; Kính: Viglacera dày 8 (mm) cường lực; Gioăng kín khít chịu nước tuyệt đối 100%;  Bảo hành chính hãng 5 năm; Phụ kiện Kin long đồng bộ)</t>
  </si>
  <si>
    <t>Cty Cổ phần Cơ khí An Giang sản xuất (Địa chỉ: 839 Trần Hưng Đạo, phường Bình Khánh, thành phố long Xuyên, tỉnh An Giang) giao hàng tại Cty Cổ phần Cơ khí An Giang. Theo bảng giá ngày 07/07/2021</t>
  </si>
  <si>
    <t xml:space="preserve">* Công ty TNHH MTV XĂNG DẦU AN GIANG. Địa chỉ: 145/1 Trần Hưng Đạo, TP.long Xuyên, tỉnh An Giang. </t>
  </si>
  <si>
    <t xml:space="preserve">* Công ty TNHH MTV DẦU KHÍ THÀNH PHỐ HỒ CHÍ MINH - CHI NHÁNH AN GIANG. Địa chỉ: 49 Lê Minh Ngươn, P.Mỹ long, TP.long xuyên, tỉnh An Giang. </t>
  </si>
  <si>
    <t xml:space="preserve">* Công ty TNHH TM-DV MỸ HÒA. Địa chỉ: 693/10 Khóm Tây Khánh, P.Mỹ Hòa, TP.long Xuyên, tỉnh An Giang. </t>
  </si>
  <si>
    <t xml:space="preserve">* Công ty TNHH MTV XĂNG DẦU HÒA BÌNH. Địa chỉ: 1092, Trần Hưng Đạo, P.Mỹ Bình, Tp.long Xuyên, tỉnh An Giang. </t>
  </si>
  <si>
    <t xml:space="preserve">* Công ty TNHH XĂNG DẦU HUY HOÀNG. Địa chỉ: 373, Trần Hưng Đạo, P.Bình Đức, Tp.long Xuyên, tỉnh An Giang. </t>
  </si>
  <si>
    <t xml:space="preserve">DNTN AN KIÊN. Địa chỉ: 14/3, tình lộ 942, ấp long Hòa, thị trấn Chợ Mới, huyện Chợ Mới,  tỉnh An Giang. </t>
  </si>
  <si>
    <t xml:space="preserve">* CHI NHÁNH CÔNG TY CP DẦU KHÍ CỬU lonG TẠI AN GIANG. Địa chỉ: QL91, tổ 15, Khóm Đông Thịnh B, P.Mỹ Thạnh, Tp.long Xuyên, tỉnh An Giang. </t>
  </si>
  <si>
    <t xml:space="preserve">CHI NHÁNH CÔNG TY CP DẦU KHÍ MÊ KÔNG TẠI AN GIANG. Địa chỉ: 222, tổ 15, Trần Hưng Đạo, P.Mỹ Thới, Tp.long Xuyên, tỉnh An Giang. </t>
  </si>
  <si>
    <t xml:space="preserve">CN TỔNG CÔNG TY TM-XNK THANH LỄ - CTCP TẠI AN GIANG. Địa chỉ: 373, Trần Hưng Đạo, P.Bình Đức, Tp.long Xuyên, tỉnh An Giang. </t>
  </si>
  <si>
    <t>Ống uPVC hệ m (ISO) DN 21 x 1.2mm PN 10</t>
  </si>
  <si>
    <t>Ống uPVC hệ m (ISO) DN 21 x 1.5mm PN 12.5</t>
  </si>
  <si>
    <t>Ống uPVC hệ m (ISO) DN 21 x 2.4mm PN 25</t>
  </si>
  <si>
    <t>Ống uPVC hệ m (ISO) DN 27 x 1.3mm PN 10</t>
  </si>
  <si>
    <t>Ống uPVC hệ m (ISO) DN 27 x 1.6mm PN 12.5</t>
  </si>
  <si>
    <t>Ống uPVC hệ m (ISO) DN 34 x 1.3mm PN 8</t>
  </si>
  <si>
    <t>Ống uPVC hệ m (ISO) DN 34 x 1.7mm PN 10</t>
  </si>
  <si>
    <t>Ống uPVC hệ m (ISO) DN 34 x 2.6mm PN 16</t>
  </si>
  <si>
    <t>Ống uPVC hệ m (ISO) DN 34 x 3.8mm PN 25</t>
  </si>
  <si>
    <t>Ống uPVC hệ m (ISO) DN 42 x 1.5mm PN 6</t>
  </si>
  <si>
    <t>Ống uPVC hệ m (ISO) DN 42 x 2.5mm PN 12.5</t>
  </si>
  <si>
    <t>Ống uPVC hệ m (ISO) DN 42 x 3.2mm PN 16</t>
  </si>
  <si>
    <t>Ống uPVC hệ m (ISO) DN 42 x 4.7mm PN 25</t>
  </si>
  <si>
    <t>Ống uPVC hệ m (ISO) DN 48 x 1.6mm PN 6</t>
  </si>
  <si>
    <t>Ống uPVC hệ m (ISO) DN 48 x 1.9mm PN 8</t>
  </si>
  <si>
    <t>Ống uPVC hệ m (ISO) DN 48 x 2.3mm PN 10</t>
  </si>
  <si>
    <t>Ống uPVC hệ m (ISO) DN 48 x 2.9mm PN 12.5</t>
  </si>
  <si>
    <t>Ống uPVC hệ m (ISO) DN 48 x 3.6mm PN 16</t>
  </si>
  <si>
    <t>Ống uPVC hệ m (ISO) DN 48 x 5.4mm PN 25</t>
  </si>
  <si>
    <t>Ống uPVC hệ m (ISO) DN 60 x 1.5mm PN 5</t>
  </si>
  <si>
    <t>Ống uPVC hệ m (ISO) DN 60 x 1.8mm PN 6</t>
  </si>
  <si>
    <t>Ống uPVC hệ m (ISO) DN 60 x 2.3mm PN 8</t>
  </si>
  <si>
    <t>Ống uPVC hệ m (ISO) DN 60 x 2.9mm PN 10</t>
  </si>
  <si>
    <t>Ống uPVC hệ m (ISO) DN 60 x 3.6mm PN 12.5</t>
  </si>
  <si>
    <t>Ống uPVC hệ m (ISO) DN 60 x 4.5mm PN 16</t>
  </si>
  <si>
    <t>Ống uPVC hệ m (ISO) DN 60 x 6.7mm PN 25</t>
  </si>
  <si>
    <t>Ống uPVC hệ m (ISO) DN 75 x 1.9mm PN 5</t>
  </si>
  <si>
    <t>Ống uPVC hệ m (ISO) DN 75 x 2.2mm PN 6</t>
  </si>
  <si>
    <t>Ống uPVC hệ m (ISO) DN 75 x 3.6mm PN 10</t>
  </si>
  <si>
    <t>Ống uPVC hệ m (ISO) DN 75 x 4.5mm PN 12.5</t>
  </si>
  <si>
    <t>Ống uPVC hệ m (ISO) DN 75 x 5.6mm PN 16</t>
  </si>
  <si>
    <t>Ống uPVC hệ m (ISO) DN 90 x 1.8mm PN 4</t>
  </si>
  <si>
    <t>Ống uPVC hệ m (ISO) DN 90 x 2.2mm PN 5</t>
  </si>
  <si>
    <t>Ống uPVC hệ m (ISO) DN 90 x 3.5mm PN 8</t>
  </si>
  <si>
    <t>Ống uPVC hệ m (ISO) DN 90 x 4.3mm PN 10</t>
  </si>
  <si>
    <t>Ống uPVC hệ m (ISO) DN 90 x 5.4mm PN 12.5</t>
  </si>
  <si>
    <t>Ống uPVC hệ m (ISO) DN 90 x 6.7mm PN 16</t>
  </si>
  <si>
    <t>Ống uPVC hệ m (ISO) DN 110 x 2.2mm PN 4</t>
  </si>
  <si>
    <t>Ống uPVC hệ m (ISO) DN 110 x 3.2mm PN 6</t>
  </si>
  <si>
    <t>Ống uPVC hệ m (ISO) DN 110 x 4.2mm PN 8</t>
  </si>
  <si>
    <t>Ống uPVC hệ m (ISO) DN 110 x 5.3mm PN 10</t>
  </si>
  <si>
    <t>Ống uPVC hệ m (ISO) DN 110 x 6.6mm PN 12.5</t>
  </si>
  <si>
    <t>Ống uPVC hệ m (ISO) DN 110 x 8.1mm PN 16</t>
  </si>
  <si>
    <t>Ống uPVC hệ m (ISO) DN 110 x 12.3mm PN 25</t>
  </si>
  <si>
    <t>Ống uPVC hệ m (ISO) DN 125 x 2.5mm PN 4</t>
  </si>
  <si>
    <t>Ống uPVC hệ m (ISO) DN 125 x 3.1mm PN 5</t>
  </si>
  <si>
    <t>Ống uPVC hệ m (ISO) DN 125 x 3.7mm PN 6</t>
  </si>
  <si>
    <t>Ống uPVC hệ m (ISO) DN 125 x 4.8mm PN 8</t>
  </si>
  <si>
    <t>Ống uPVC hệ m (ISO) DN 125 x 6mm PN 10</t>
  </si>
  <si>
    <t>Ống uPVC hệ m (ISO) DN 125 x 7.4mm PN 12.5</t>
  </si>
  <si>
    <t>Ống uPVC hệ m (ISO) DN 125 x 9.2mm PN 16</t>
  </si>
  <si>
    <t>Ống uPVC hệ m (ISO) DN 140 x 2.8mm PN 4</t>
  </si>
  <si>
    <t>Ống uPVC hệ m (ISO) DN 140 x 3.5mm PN 5</t>
  </si>
  <si>
    <t>Ống uPVC hệ m (ISO) DN 140 x 4.1mm PN 6</t>
  </si>
  <si>
    <t>Ống uPVC hệ m (ISO) DN 140 x 5.4mm PN 8</t>
  </si>
  <si>
    <t>Ống uPVC hệ m (ISO) DN 140 x 6.7mm PN 10</t>
  </si>
  <si>
    <t>Ống uPVC hệ m (ISO) DN 140 x 8.3mm PN 12.5</t>
  </si>
  <si>
    <t>Ống uPVC hệ m (ISO) DN 140 x 10.3mm PN 16</t>
  </si>
  <si>
    <t>Ống uPVC hệ m (ISO) DN 160 x 3.2mm PN 4</t>
  </si>
  <si>
    <t>Ống uPVC hệ m (ISO) DN 160 x 4mm PN 5</t>
  </si>
  <si>
    <t>Ống uPVC hệ m (ISO) DN 160 x 4.7mm PN 6</t>
  </si>
  <si>
    <t>Ống uPVC hệ m (ISO) DN 160 x 6.2mm PN 8</t>
  </si>
  <si>
    <t>Ống uPVC hệ m (ISO) DN 160 x 7.7mm PN 10</t>
  </si>
  <si>
    <t>Ống uPVC hệ m (ISO) DN 160 x 9.5mm PN 12.5</t>
  </si>
  <si>
    <t>Ống uPVC hệ m (ISO) DN 160 x 11.8mm PN 16</t>
  </si>
  <si>
    <t>Ống uPVC hệ m (ISO) DN 160 x 17.9mm PN 25</t>
  </si>
  <si>
    <t>Ống uPVC hệ m (ISO) DN 180 x 3.6mm PN 4</t>
  </si>
  <si>
    <t>Ống uPVC hệ m (ISO) DN 180 x 4.4mm PN 5</t>
  </si>
  <si>
    <t>Ống uPVC hệ m (ISO) DN 180 x 5.3mm PN 6</t>
  </si>
  <si>
    <t>Ống uPVC hệ m (ISO) DN 180 x 6.9mm PN 8</t>
  </si>
  <si>
    <t>Ống uPVC hệ m (ISO) DN 180 x 8.6mm PN 10</t>
  </si>
  <si>
    <t>Ống uPVC hệ m (ISO) DN 180 x 10.7mm PN 12.5</t>
  </si>
  <si>
    <t>Ống uPVC hệ m (ISO) DN 200 x 3.9mm PN 4</t>
  </si>
  <si>
    <t>Ống uPVC hệ m (ISO) DN 200 x 4.9mm PN 5</t>
  </si>
  <si>
    <t>Ống uPVC hệ m (ISO) DN 200 x 5.9mm PN 6</t>
  </si>
  <si>
    <t>Ống uPVC hệ m (ISO) DN 200 x 7.7mm PN 8</t>
  </si>
  <si>
    <t>Ống uPVC hệ m (ISO) DN 200 x 9.6mm PN 10</t>
  </si>
  <si>
    <t>Ống uPVC hệ m (ISO) DN 200 x 11.9mm PN 12.5</t>
  </si>
  <si>
    <t>Ống uPVC hệ m (ISO) DN 200 x 14.7mm PN 16</t>
  </si>
  <si>
    <t>Ống uPVC hệ m (ISO) DN 225 x 4.4mm PN 4</t>
  </si>
  <si>
    <t>Ống uPVC hệ m (ISO) DN 225 x 5.5mm PN 5</t>
  </si>
  <si>
    <t>Ống uPVC hệ m (ISO) DN 225 x 6.6mm PN 6</t>
  </si>
  <si>
    <t>Ống uPVC hệ m (ISO) DN 225 x 8.6mm PN 8</t>
  </si>
  <si>
    <t>Ống uPVC hệ m (ISO) DN 225 x 10.8mm PN 10</t>
  </si>
  <si>
    <t>Ống uPVC hệ m (ISO) DN 225 x 13.4mm PN 12.5</t>
  </si>
  <si>
    <t>Ống uPVC hệ m (ISO) DN 225 x 16.6mm PN 16</t>
  </si>
  <si>
    <t>Ống uPVC hệ m (ISO) DN 250 x 4.9mm PN 4</t>
  </si>
  <si>
    <t>Ống uPVC hệ m (ISO) DN 250 x 6.2mm PN 5</t>
  </si>
  <si>
    <t>Ống uPVC hệ m (ISO) DN 250 x 9.6mm PN 8</t>
  </si>
  <si>
    <t>Ống uPVC hệ m (ISO) DN 250 x 18.4mm PN 16</t>
  </si>
  <si>
    <t>Ống uPVC hệ m (ISO) DN 280 x 5.5mm PN 4</t>
  </si>
  <si>
    <t>Ống uPVC hệ m (ISO) DN 280 x 6.9mm PN 5</t>
  </si>
  <si>
    <t>Ống uPVC hệ m (ISO) DN 280 x 8.2mm PN 6</t>
  </si>
  <si>
    <t>Ống uPVC hệ m (ISO) DN 280 x 10.7mm PN 8</t>
  </si>
  <si>
    <t>Ống uPVC hệ m (ISO) DN 280 x 13.4mm PN 10</t>
  </si>
  <si>
    <t>Ống uPVC hệ m (ISO) DN 280 x 16.6mm PN 12.5</t>
  </si>
  <si>
    <t>Ống uPVC hệ m (ISO) DN 280 x 20.6mm PN 16</t>
  </si>
  <si>
    <t>Ống uPVC hệ m (ISO) DN 315 x 6.2mm PN 4</t>
  </si>
  <si>
    <t>Ống uPVC hệ m (ISO) DN 315 x 7.7mm PN 5</t>
  </si>
  <si>
    <t>Ống uPVC hệ m (ISO) DN 315 x 9.2mm PN 6</t>
  </si>
  <si>
    <t>Ống uPVC hệ m (ISO) DN 315 x 12.1mm PN 8</t>
  </si>
  <si>
    <t>Ống uPVC hệ m (ISO) DN 315 x 15mm PN 10</t>
  </si>
  <si>
    <t>Ống uPVC hệ m (ISO) DN 315 x 18.7mm PN 12.5</t>
  </si>
  <si>
    <t>Ống uPVC hệ m (ISO) DN 315 x 23.2mm PN 16</t>
  </si>
  <si>
    <t>Ống uPVC hệ m (ISO) DN 355 x 8.7mm PN 5</t>
  </si>
  <si>
    <t>Ống uPVC hệ m (ISO) DN 355 x 10.4mm PN 6</t>
  </si>
  <si>
    <t>Ống uPVC hệ m (ISO) DN 355 x 13.6mm PN 8</t>
  </si>
  <si>
    <t>Ống uPVC hệ m (ISO) DN 355 x 16.9mm PN 10</t>
  </si>
  <si>
    <t>Ống uPVC hệ m (ISO) DN 355 x 26.1mm PN 16</t>
  </si>
  <si>
    <t>Ống uPVC hệ m (ISO) DN 400 x 7.8mm PN 4</t>
  </si>
  <si>
    <t>Ống uPVC hệ m (ISO) DN 400 x 9.8mm PN 5</t>
  </si>
  <si>
    <t>Ống uPVC hệ m (ISO) DN 400 x 11.7mm PN 6</t>
  </si>
  <si>
    <t>Ống uPVC hệ m (ISO) DN 400 x 15.3mm PN 8</t>
  </si>
  <si>
    <t>Ống uPVC hệ m (ISO) DN 400 x 19.1mm PN 10</t>
  </si>
  <si>
    <t>Ống uPVC hệ m (ISO) DN 400 x 23.7mm PN 12.5</t>
  </si>
  <si>
    <t>Ống uPVC hệ m (ISO) DN 450 x 8.8mm PN 4</t>
  </si>
  <si>
    <t>Ống uPVC hệ m (ISO) DN 450 x 13.2mm PN 6</t>
  </si>
  <si>
    <t>Ống uPVC hệ m (ISO) DN 450 x 17.2mm PN 8</t>
  </si>
  <si>
    <t>Ống uPVC hệ m (ISO) DN 450 x 21.5mm PN 10</t>
  </si>
  <si>
    <t>Ống uPVC hệ m (ISO) DN 500 x 9.8mm PN 4</t>
  </si>
  <si>
    <t>Ống uPVC hệ m (ISO) DN 500 x 12.3mm PN 5</t>
  </si>
  <si>
    <t xml:space="preserve">ỐNG uPVC DNP HỆ m (METER SERIES) Tiêu chuẩn/Standard ISO 1452-2:2009/TCVN8491-2:2011   </t>
  </si>
  <si>
    <t xml:space="preserve"> - Sơn bảo vệ bề mặt (trọng lượng 15,5m dài)</t>
  </si>
  <si>
    <t xml:space="preserve"> - Mạ kẽm bảo vệ bề mặt (trọng lượng 15,5m dài)</t>
  </si>
  <si>
    <t xml:space="preserve"> - Sơn bảo vệ bề mặt (trọng lượng 146,5m dài)</t>
  </si>
  <si>
    <t xml:space="preserve"> - Mạ kẽm bảo vệ bề mặt (trọng lượng 146,5m dài)</t>
  </si>
  <si>
    <t xml:space="preserve"> - Sơn bảo vệ bề mặt (trọng lượng 20m dài)</t>
  </si>
  <si>
    <t xml:space="preserve"> - Mạ kẽm bảo vệ bề mặt (trọng lượng 20m dài)</t>
  </si>
  <si>
    <t xml:space="preserve"> - Sơn bảo vệ bề mặt (trọng lượng 211m dài)</t>
  </si>
  <si>
    <t xml:space="preserve"> - Mạ kẽm bảo vệ bề mặt (trọng lượng 211m dài)</t>
  </si>
  <si>
    <t xml:space="preserve"> - Sơn bảo vệ bề mặt (trọng lượng 32m dài)</t>
  </si>
  <si>
    <t xml:space="preserve"> - Mạ kẽm bảo vệ bề mặt (trọng lượng 32m dài)</t>
  </si>
  <si>
    <t xml:space="preserve"> - Sơn bảo vệ bề mặt (trọng lượng 271m dài)</t>
  </si>
  <si>
    <t xml:space="preserve"> - Mạ kẽm bảo vệ bề mặt (trọng lượng 271m dài)</t>
  </si>
  <si>
    <t xml:space="preserve"> - Sơn bảo vệ bề mặt (trọng lượng 148m dài)</t>
  </si>
  <si>
    <t xml:space="preserve"> - Mạ kẽm bảo vệ bề mặt (trọng lượng 148m dài)</t>
  </si>
  <si>
    <t xml:space="preserve"> - Sơn bảo vệ bề mặt (trọng lượng 750m dài)</t>
  </si>
  <si>
    <t xml:space="preserve"> - Mạ kẽm bảo vệ bề mặt (trọng lượng 750m dài)</t>
  </si>
  <si>
    <t xml:space="preserve"> - Sơn bảo vệ bề mặt (trọng lượng 34m dài)</t>
  </si>
  <si>
    <t xml:space="preserve"> - Mạ kẽm bảo vệ bề mặt (trọng lượng 34m dài)</t>
  </si>
  <si>
    <t xml:space="preserve"> - Sơn bảo vệ bề mặt (trọng lượng 290m dài)</t>
  </si>
  <si>
    <t xml:space="preserve"> - Mạ kẽm bảo vệ bề mặt (trọng lượng 290m dài)</t>
  </si>
  <si>
    <t xml:space="preserve"> - Sơn bảo vệ bề mặt (trọng lượng 183,5m dài)</t>
  </si>
  <si>
    <t xml:space="preserve"> - Mạ kẽm bảo vệ bề mặt (trọng lượng 183,5m dài)</t>
  </si>
  <si>
    <t xml:space="preserve"> - Sơn bảo vệ bề mặt (trọng lượng 889m dài)</t>
  </si>
  <si>
    <t xml:space="preserve"> - Mạ kẽm bảo vệ bề mặt (trọng lượng 889m dài)</t>
  </si>
  <si>
    <t xml:space="preserve"> - Sơn bảo vệ bề mặt (trọng lượng 215m dài)</t>
  </si>
  <si>
    <t xml:space="preserve"> - Mạ kẽm bảo vệ bề mặt (trọng lượng 215m dài)</t>
  </si>
  <si>
    <t xml:space="preserve"> - Sơn bảo vệ bề mặt (trọng lượng 1040m dài)</t>
  </si>
  <si>
    <t xml:space="preserve"> - Mạ kẽm bảo vệ bề mặt (trọng lượng 1040m dài)</t>
  </si>
  <si>
    <t xml:space="preserve"> - Sơn bảo vệ bề mặt (trọng lượng 245m dài)</t>
  </si>
  <si>
    <t xml:space="preserve"> - Mạ kẽm bảo vệ bề mặt (trọng lượng 245m dài)</t>
  </si>
  <si>
    <t xml:space="preserve"> - Sơn bảo vệ bề mặt (trọng lượng 1185m dài)</t>
  </si>
  <si>
    <t xml:space="preserve"> - Mạ kẽm bảo vệ bề mặt (trọng lượng 1185m dài)</t>
  </si>
  <si>
    <t xml:space="preserve"> - Sơn bảo vệ bề mặt (trọng lượng 275m dài)</t>
  </si>
  <si>
    <t xml:space="preserve"> - Mạ kẽm bảo vệ bề mặt (trọng lượng 275m dài)</t>
  </si>
  <si>
    <t xml:space="preserve"> - Sơn bảo vệ bề mặt (trọng lượng 1334m dài)</t>
  </si>
  <si>
    <t xml:space="preserve"> - Mạ kẽm bảo vệ bề mặt (trọng lượng 1334m dài)</t>
  </si>
  <si>
    <t xml:space="preserve"> - Sơn bảo vệ bề mặt (trọng lượng 306m dài)</t>
  </si>
  <si>
    <t xml:space="preserve"> - Mạ kẽm bảo vệ bề mặt (trọng lượng 306m dài)</t>
  </si>
  <si>
    <t xml:space="preserve"> - Sơn bảo vệ bề mặt (trọng lượng 1482m dài)</t>
  </si>
  <si>
    <t xml:space="preserve"> - Mạ kẽm bảo vệ bề mặt (trọng lượng 1482m dài)</t>
  </si>
  <si>
    <t xml:space="preserve"> - Sơn bảo vệ bề mặt (trọng lượng 367m dài)</t>
  </si>
  <si>
    <t xml:space="preserve"> - Mạ kẽm bảo vệ bề mặt (trọng lượng 367m dài)</t>
  </si>
  <si>
    <t xml:space="preserve"> - Sơn bảo vệ bề mặt (trọng lượng 1778m dài)</t>
  </si>
  <si>
    <t xml:space="preserve"> - Mạ kẽm bảo vệ bề mặt (trọng lượng 1778m dài)</t>
  </si>
  <si>
    <t xml:space="preserve"> - Sơn bảo vệ bề mặt (trọng lượng 12m dài)</t>
  </si>
  <si>
    <t xml:space="preserve"> - Mạ kẽm bảo vệ bề mặt (trọng lượng 12m dài)</t>
  </si>
  <si>
    <t xml:space="preserve"> - Sơn bảo vệ bề mặt (trọng lượng 47m dài)</t>
  </si>
  <si>
    <t xml:space="preserve"> - Mạ kẽm bảo vệ bề mặt (trọng lượng 47m dài)</t>
  </si>
  <si>
    <t xml:space="preserve"> - Sơn bảo vệ bề mặt (trọng lượng 166m dài)</t>
  </si>
  <si>
    <t xml:space="preserve"> - Mạ kẽm bảo vệ bề mặt (trọng lượng 166m dài)</t>
  </si>
  <si>
    <t xml:space="preserve"> - Sơn bảo vệ bề mặt (trọng lượng 724m dài)</t>
  </si>
  <si>
    <t xml:space="preserve"> - Mạ kẽm bảo vệ bề mặt (trọng lượng 724m dài)</t>
  </si>
  <si>
    <t xml:space="preserve"> - Sơn bảo vệ bề mặt (trọng lượng 225m dài)</t>
  </si>
  <si>
    <t xml:space="preserve"> - Mạ kẽm bảo vệ bề mặt (trọng lượng 225m dài)</t>
  </si>
  <si>
    <t xml:space="preserve"> - Sơn bảo vệ bề mặt (trọng lượng 1155m dài)</t>
  </si>
  <si>
    <t xml:space="preserve"> - Mạ kẽm bảo vệ bề mặt (trọng lượng 1155m dài)</t>
  </si>
  <si>
    <t xml:space="preserve"> - Sơn bảo vệ bề mặt (trọng lượng 263m dài)</t>
  </si>
  <si>
    <t xml:space="preserve"> - Mạ kẽm bảo vệ bề mặt (trọng lượng 263m dài)</t>
  </si>
  <si>
    <t xml:space="preserve"> - Sơn bảo vệ bề mặt (trọng lượng 1348m dài)</t>
  </si>
  <si>
    <t xml:space="preserve"> - Mạ kẽm bảo vệ bề mặt (trọng lượng 1348m dài)</t>
  </si>
  <si>
    <t xml:space="preserve"> - Sơn bảo vệ bề mặt (trọng lượng 322m dài)</t>
  </si>
  <si>
    <t xml:space="preserve"> - Mạ kẽm bảo vệ bề mặt (trọng lượng 322m dài)</t>
  </si>
  <si>
    <t xml:space="preserve"> - Sơn bảo vệ bề mặt (trọng lượng 1540m dài)</t>
  </si>
  <si>
    <t xml:space="preserve"> - Mạ kẽm bảo vệ bề mặt (trọng lượng 1540m dài)</t>
  </si>
  <si>
    <t xml:space="preserve"> - Sơn bảo vệ bề mặt (trọng lượng 363m dài)</t>
  </si>
  <si>
    <t xml:space="preserve"> - Mạ kẽm bảo vệ bề mặt (trọng lượng 363m dài)</t>
  </si>
  <si>
    <t xml:space="preserve"> - Sơn bảo vệ bề mặt (trọng lượng 1732m dài)</t>
  </si>
  <si>
    <t xml:space="preserve"> - Mạ kẽm bảo vệ bề mặt (trọng lượng 1732m dài)</t>
  </si>
  <si>
    <t xml:space="preserve"> - Sơn bảo vệ bề mặt (trọng lượng 386m dài)</t>
  </si>
  <si>
    <t xml:space="preserve"> - Mạ kẽm bảo vệ bề mặt (trọng lượng 386m dài)</t>
  </si>
  <si>
    <t xml:space="preserve"> - Sơn bảo vệ bề mặt (trọng lượng 1925m dài)</t>
  </si>
  <si>
    <t xml:space="preserve"> - Mạ kẽm bảo vệ bề mặt (trọng lượng 1925m dài)</t>
  </si>
  <si>
    <t xml:space="preserve"> - Sơn bảo vệ bề mặt (trọng lượng 407m dài)</t>
  </si>
  <si>
    <t xml:space="preserve"> - Mạ kẽm bảo vệ bề mặt (trọng lượng 407m dài)</t>
  </si>
  <si>
    <t xml:space="preserve"> - Sơn bảo vệ bề mặt (trọng lượng 1975m dài)</t>
  </si>
  <si>
    <t xml:space="preserve"> - Mạ kẽm bảo vệ bề mặt (trọng lượng 1975m dài)</t>
  </si>
  <si>
    <t xml:space="preserve"> - Sơn bảo vệ bề mặt (trọng lượng 420m dài)</t>
  </si>
  <si>
    <t xml:space="preserve"> - Mạ kẽm bảo vệ bề mặt (trọng lượng 420m dài)</t>
  </si>
  <si>
    <t xml:space="preserve"> - Sơn bảo vệ bề mặt (trọng lượng 2034m dài)</t>
  </si>
  <si>
    <t xml:space="preserve"> - Mạ kẽm bảo vệ bề mặt (trọng lượng 2034m dài)</t>
  </si>
  <si>
    <t xml:space="preserve"> - Sơn bảo vệ bề mặt (trọng lượng 450m dài)</t>
  </si>
  <si>
    <t xml:space="preserve"> - Mạ kẽm bảo vệ bề mặt (trọng lượng 450m dài)</t>
  </si>
  <si>
    <t xml:space="preserve"> - Sơn bảo vệ bề mặt (trọng lượng 2310m dài)</t>
  </si>
  <si>
    <t xml:space="preserve"> - Mạ kẽm bảo vệ bề mặt (trọng lượng 2310m dài)</t>
  </si>
  <si>
    <t xml:space="preserve"> - Sơn bảo vệ bề mặt (trọng lượng 475m dài)</t>
  </si>
  <si>
    <t xml:space="preserve"> - Mạ kẽm bảo vệ bề mặt (trọng lượng 475m dài)</t>
  </si>
  <si>
    <t xml:space="preserve"> - Sơn bảo vệ bề mặt (trọng lượng 2376m dài)</t>
  </si>
  <si>
    <t xml:space="preserve"> - Mạ kẽm bảo vệ bề mặt (trọng lượng 2376m dài)</t>
  </si>
  <si>
    <t xml:space="preserve"> - Sơn bảo vệ bề mặt (trọng lượng 600m dài)</t>
  </si>
  <si>
    <t xml:space="preserve"> - Mạ kẽm bảo vệ bề mặt (trọng lượng 600m dài)</t>
  </si>
  <si>
    <t xml:space="preserve"> - Sơn bảo vệ bề mặt (trọng lượng 2900m dài)</t>
  </si>
  <si>
    <t xml:space="preserve"> - Mạ kẽm bảo vệ bề mặt (trọng lượng 2900m dài)</t>
  </si>
  <si>
    <t xml:space="preserve"> - Sơn bảo vệ bề mặt (trọng lượng 18m dài)</t>
  </si>
  <si>
    <t xml:space="preserve"> - Mạ kẽm bảo vệ bề mặt (trọng lượng 18m dài)</t>
  </si>
  <si>
    <t xml:space="preserve"> - Sơn bảo vệ bề mặt (trọng lượng 26m dài)</t>
  </si>
  <si>
    <t xml:space="preserve"> - Mạ kẽm bảo vệ bề mặt (trọng lượng 26m dài)</t>
  </si>
  <si>
    <t xml:space="preserve"> - Sơn bảo vệ bề mặt (trọng lượng 31m dài)</t>
  </si>
  <si>
    <t xml:space="preserve"> - Mạ kẽm bảo vệ bề mặt (trọng lượng 31m dài)</t>
  </si>
  <si>
    <t xml:space="preserve"> - Sơn bảo vệ bề mặt (trọng lượng 55m dài)</t>
  </si>
  <si>
    <t xml:space="preserve"> - Mạ kẽm bảo vệ bề mặt (trọng lượng 55m dài)</t>
  </si>
  <si>
    <t xml:space="preserve"> - Sơn bảo vệ bề mặt (trọng lượng 30m dài)</t>
  </si>
  <si>
    <t xml:space="preserve"> - Mạ kẽm bảo vệ bề mặt (trọng lượng 30m dài)</t>
  </si>
  <si>
    <t xml:space="preserve"> - Mạ kẽm bảo vệ bề mặt (trọng lượng 210m dài)</t>
  </si>
  <si>
    <t xml:space="preserve"> - Mạ kẽm bảo vệ bề mặt (trọng lượng 50m dài)</t>
  </si>
  <si>
    <t>ống</t>
  </si>
  <si>
    <t>cuộn</t>
  </si>
  <si>
    <t>con</t>
  </si>
  <si>
    <t>bộ đèn NLMT  SPLIT conCO 60W 5000 màu xám (KY-F-HX-001-C1) - 60W - 10200 Lm; Mono panel 130W/18V - Lithium battery 60AH/12.8V</t>
  </si>
  <si>
    <t>bộ đèn NLMT  SPLIT conCO 80W 5000 màu xám (KY-F-HX-001) - 80W - 13600 Lm; Mono panel 190W/36V - Lithium battery 40AH/25.6V</t>
  </si>
  <si>
    <t>bộ đèn NLMT  SPLIT conCO 100W 5000 màu xám (KY-F-HX-002) - 10W - 17000 Lm; Mono panel 260W/36V - Lithium battery 50AH/25.6V</t>
  </si>
  <si>
    <t>bộ đèn NLMT  SPLIT conCO 120W 5000 màu xám (KY-F-HX-003) - 120W - 20400 Lm; Mono panel 260W/36V - Lithium battery 60AH/25.6V</t>
  </si>
  <si>
    <t>bộ đèn NLMT  SPLIT conCO 150W 5000 màu xám (KY-F-HX-004) - 120W - 25500 Lm; Mono panel 260W/36V - Lithium battery 80AH/25.6V</t>
  </si>
  <si>
    <t>Địa điểm giao hàng: nhà máy Xi Măng Fico  tại Tây Ninh: ấp cây Cầy, xã Tân Hòa, huyện Tân Châu, tỉnh Tây Ninh</t>
  </si>
  <si>
    <t>* Công ty TNHH Kinh doanh tiếp thị XM FICO-YTL. ĐC: số 433, Đại lộ 30/4, phường 1, Thành phố Tây Ninh, Tây Ninh. Theo bảng giá ngày 23/11/2021; Địa điểm giao hàng nhà máy xi măng Tây Ninh, ấp cây Cầy, xã Tân Hòa, huyện Tân Châu, tỉnh Tây Ninh. Chưa bao gồm chi phí vận chuyển.</t>
  </si>
  <si>
    <t>cây</t>
  </si>
  <si>
    <t>cây đỡ thanh mè nóc</t>
  </si>
  <si>
    <t xml:space="preserve">cây </t>
  </si>
  <si>
    <t xml:space="preserve">cây SẮT V 50X5 -2000MM </t>
  </si>
  <si>
    <t>quy cách</t>
  </si>
  <si>
    <t>TCKT/NSX/xuất xứ</t>
  </si>
  <si>
    <t>TCVN 10333-1:2015</t>
  </si>
  <si>
    <t>Đèn Led đạt nhãn tiết kiệm năng lượng; ISO 9001:2015;  ISO 14001:2015 và TCVN 7722-2-3:2007/IEC 60598-2-3:2003</t>
  </si>
  <si>
    <t>Hệ thống hố thu nước mưa và ngăn mùi hợp khối. 
Kt: 780x380x1000mm.</t>
  </si>
  <si>
    <t>Hệ thống hố thu nước mưa và ngăn mùi hợp khối. 
Kt: 780x380x1250mm.</t>
  </si>
  <si>
    <t>CÔNG TY TNHH QUỐC TẾ GOLDEN STAR; Địa chỉ: 109/14/3A Trương Phước Phan, Khu phố 8, phường Bình Trị Đông, quận Bình Tân, TP. HCM. Áp dụng từ 01/6/2022</t>
  </si>
  <si>
    <t>II. GIÁ HÀO KỸ THUẬT BÊ TÔNG CỐT sợi (BTCS), BÊ TÔNG CỐT THÉP (BTCT)</t>
  </si>
  <si>
    <t>Mương BTCT thành mỏng đúc sẵn; KT: BxHxL=200x400x2000mm</t>
  </si>
  <si>
    <t>Mương BTCT thành mỏng đúc sẵn; KT: BxHxL=300x400x2000mm</t>
  </si>
  <si>
    <t>Mương BTCT thành mỏng đúc sẵn; KT: BxHxL=300x600x2000mm</t>
  </si>
  <si>
    <t>Mương BTCT thành mỏng đúc sẵn; KT: BxHxL=400x500x2000mm</t>
  </si>
  <si>
    <t>Mương BTCT thành mỏng đúc sẵn; KT: BxHxL=400x600x2000mm</t>
  </si>
  <si>
    <t>Mương BTCT thành mỏng đúc sẵn; KT: BxHxL=500x700x2000mm</t>
  </si>
  <si>
    <t>Mương BTCT thành mỏng đúc sẵn; KT: BxHxL=500x900x2000mm</t>
  </si>
  <si>
    <t>Mương BTCT thành mỏng đúc sẵn; KT: BxHxL=600x800x2000mm</t>
  </si>
  <si>
    <t>Mương BTCT thành mỏng đúc sẵn; KT: BxHxL=600x1000x2000mm</t>
  </si>
  <si>
    <t>Mương BTCT thành mỏng đúc sẵn; KT: BxHxL=700x900x2000mm</t>
  </si>
  <si>
    <t>Mương BTCT thành mỏng đúc sẵn; KT: BxHxL=700x1000x2000mm</t>
  </si>
  <si>
    <t>Mương BTCT thành mỏng đúc sẵn; KT: BxHxL=800x1200x2000mm</t>
  </si>
  <si>
    <t>Mương BTCT thành mỏng đúc sẵn; KT: BxHxL=1100x1600x2000mm</t>
  </si>
  <si>
    <t>IV. GIÁ CẤU KIỆN CHÂN KÈ LẮP GHÉP BẢO VỆ BỜ SÔNG, HỒ VÀ ĐÊ BIỂN</t>
  </si>
  <si>
    <t>*  CÔNG TY TNHH KỸ THUẬT ĐẠT. (Địa chỉ: Nguyễn Văn Quá, phường Đông Hưng Thuận, Q.12, TP.HCM). Áp dụng từ ngày 20/05/2022</t>
  </si>
  <si>
    <t>Cầu chì tự rơi (FCO) 15/27KV - 100A porcelain</t>
  </si>
  <si>
    <t>Cầu chì tự rơi (FCO) 15/27KV 100A Polymer</t>
  </si>
  <si>
    <t>Cầu chì tự rơi (FCO) 15/27KV 200A porcelain</t>
  </si>
  <si>
    <t>Dây chì (FUSE LINK) 10A</t>
  </si>
  <si>
    <t>Dây chì (FUSE LINK) 100A</t>
  </si>
  <si>
    <t>Kẹp song song AC 25-240/25-240</t>
  </si>
  <si>
    <t>Kẹp quai  2/0</t>
  </si>
  <si>
    <t>Kẹp 2 rãnh song song cho dây nhôm AC 25-150/25-150</t>
  </si>
  <si>
    <t>Bu lông VRS 22x1000</t>
  </si>
  <si>
    <t>Collier lắp tủ điện kế</t>
  </si>
  <si>
    <t>Collier sắt 30x3 trụ BTLT lắp ống 114</t>
  </si>
  <si>
    <t>BASS  lắp tụ bù hạ thế</t>
  </si>
  <si>
    <t>Khung đỡ 2 sứ</t>
  </si>
  <si>
    <t>Đà Composite L6x75x75x2800MM (bắt LA. FCO)</t>
  </si>
  <si>
    <t>Đà composite 75x75x6 - 3000MM</t>
  </si>
  <si>
    <t>CÔNG TY ĐIỆN LỰC AN GIANG. Địa chỉ: 13 Lê Văn Nhung, P.Mỹ Bình, TP.LX, An Giang. Áp dụng từ ngày 02/6/2022, thông báo số 1655/TB-PCAG ngày 02/6/2022</t>
  </si>
  <si>
    <t>VIE</t>
  </si>
  <si>
    <t>CÔNG TY ĐIỆN LỰC AN GIANG. Địa chỉ: 13 Lê Văn Nhung, P.Mỹ Bình, TP.LX, An Giang. Áp dụng từ ngày 25/5/2022, thông báo số 1575/TB-PCAG ngày 24/5/2022</t>
  </si>
  <si>
    <t>Khoá đai cho đai Inox 20x0,4</t>
  </si>
  <si>
    <t>Bu lông 16x60</t>
  </si>
  <si>
    <t>Bu lông 16x250</t>
  </si>
  <si>
    <t>Bu lông 16x350</t>
  </si>
  <si>
    <t>Bu lông 16x450</t>
  </si>
  <si>
    <t>Bu lông VRS 16x100</t>
  </si>
  <si>
    <t>KHÓA NÉO DÂY AC 95-120 MM2</t>
  </si>
  <si>
    <t>Bu lông VRS 16x800</t>
  </si>
  <si>
    <t>Long đền vuông ĐK 14</t>
  </si>
  <si>
    <t>Long đền vuông mạ kẽm ĐK 24</t>
  </si>
  <si>
    <t>Đà kép tháp đầu trụ U140x58x4,9-3000mm</t>
  </si>
  <si>
    <t>Cách điện treo Polymer 110kV 120kN</t>
  </si>
  <si>
    <t>Điện kế điện tử 1 pha 3 giá TT  5(10)A 220V CCX1 không module (ĐKĐ)</t>
  </si>
  <si>
    <t>CÔNG TY ĐIỆN LỰC AN GIANG. Địa chỉ: 13 Lê Văn Nhung, P.Mỹ Bình, TP.LX, An Giang. Áp dụng từ ngày 10/5/2022, thông báo số 1406/TB-PCAG ngày 09/5/2022</t>
  </si>
  <si>
    <t>Dây chì niêm có phát quang</t>
  </si>
  <si>
    <t>Kẹp nối bọc cách điện IPC 120-120 mm2</t>
  </si>
  <si>
    <t>Chống sét van (LA) 18kV class 1</t>
  </si>
  <si>
    <t>Máy cắt hạ thế (MCB) 3 cực 40A + vỏ hộp</t>
  </si>
  <si>
    <t>Máy cắt hạ thế (MCB) 3 cực 63A + vỏ hộp</t>
  </si>
  <si>
    <t>Đầu cáp ngầm 24kV 3x50mm2 ngoài trời</t>
  </si>
  <si>
    <t>Đầu cáp ngầm 24kV trong nhà 3x240mm2 (loại co rút nóng)</t>
  </si>
  <si>
    <t>CÔNG TY ĐIỆN LỰC AN GIANG. Địa chỉ: 13 Lê Văn Nhung, P.Mỹ Bình, TP.LX, An Giang, áp dụng từ ngày 30/04/2022; Thông Báo số 1331/TB-PCAG ngày 29/04/2022</t>
  </si>
  <si>
    <t>S-22PT1H5/U22PV1H5, Công suất: 2.0Hp +  CZ-RL013T (Remote Không dây)</t>
  </si>
  <si>
    <t>S-55PT1H5/U55PV1H8, Công suất: 5.5Hp +  CZ-RL013T (Remote Không dây)</t>
  </si>
  <si>
    <t>S-22PF1H5/U22PV1H5, Công suất: 2.0Hp + Remote Không dây</t>
  </si>
  <si>
    <t>S-55PF1H5/U55PV1H8, Công suất: 5.5Hp + Remote Không dây</t>
  </si>
  <si>
    <t>S-1821PU3H/U18PR1H5, Công suất: 17.100 Btu (2.0Hp) + CZ-RL013UH (Remote Không dây)</t>
  </si>
  <si>
    <t>S-1821PU3H/U21PR1H5, Công suất: 20.500 Btu (2.5Hp) + CZ-RL013UH (Remote Không dây)</t>
  </si>
  <si>
    <t>S-2430PU3H/U24PR1H5, Công suất: 24.200 Btu (3.0Hp) + CZ-RL013UH (Remote Không dây)</t>
  </si>
  <si>
    <t>S-2430PU3H/U30PR1H5, Công suất: 29.000 Btu (3.5Hp) + CZ-RL013UH (Remote Không dây)</t>
  </si>
  <si>
    <t>S-3448PU3H/U34PR1H5, Công suất: 34.100 Btu (4.0Hp) + CZ-RL013UH (Remote Không dây)</t>
  </si>
  <si>
    <t>S-3448PU3H/U43PR1H5, Công suất: 42.700 Btu (5.0Hp) + CZ-RL013UH (Remote Không dây)</t>
  </si>
  <si>
    <t>S-3448PU3H/U43PR1H8, Công suất: 42.700 Btu (5.0Hp) + CZ-RL013UH (Remote Không dây)</t>
  </si>
  <si>
    <t>S-3448PU3H/U48PR1H5, Công suất: 47.800 Btu (5.5Hp) + CZ-RL013UH (Remote Không dây)</t>
  </si>
  <si>
    <t>S-3448PU3H/U48PR1H8, Công suất: 47.800 Btu (5.5Hp) + CZ-RL013UH (Remote Không dây)</t>
  </si>
  <si>
    <t>Đá (4 x 6) loại 1</t>
  </si>
  <si>
    <t>Đá (4 x 6) Dmax63</t>
  </si>
  <si>
    <t>Đá (4 x 6) Dmax80</t>
  </si>
  <si>
    <t>Đá (4 x 6) loại 2</t>
  </si>
  <si>
    <t>Đá (5 x 7)</t>
  </si>
  <si>
    <t>Đá (9 x 15)</t>
  </si>
  <si>
    <t>Đá mi sàng (0 x 0,5)</t>
  </si>
  <si>
    <t>Đá (2 x 4)</t>
  </si>
  <si>
    <t>Đá (15 x 20)</t>
  </si>
  <si>
    <t>Đá (1 x 2) sàng 22 loại 2</t>
  </si>
  <si>
    <t>Đá (1 x 2) sàng 25 loại 2</t>
  </si>
  <si>
    <t>Đá (1 x 2) sàng 27 loại 2</t>
  </si>
  <si>
    <t>TẤM TRẦN CÁC LOẠI; ALUWIN; LAN CAN INOX</t>
  </si>
  <si>
    <t>SƠN VÀ BỘT TRÉT TƯỜNG NHÃN HIỆU: SƠN KIM CƯƠNG</t>
  </si>
  <si>
    <t>SƠN VÀ BỘT TRÉT TƯỜNG NHÃN HIỆU: KOBE PAINT</t>
  </si>
  <si>
    <t>Bột trét ngoại thất cao cấp (bao 40kg)</t>
  </si>
  <si>
    <t>NHỰA ĐƯỜNG, BÊ TÔNG NHỰA:</t>
  </si>
  <si>
    <t>TRỤ, CỌC, ỐNG CỐNG BÊ TÔNG LY TÂM CÁC LOẠI  VÀ BÊ TÔNG TƯƠI:</t>
  </si>
  <si>
    <t>Sơn lót Epoxy gốc dầu</t>
  </si>
  <si>
    <t>Sơn phủ Epoxy gốc dầu (trong nhà)</t>
  </si>
  <si>
    <t>Sơn lót Epoxy gốc nước</t>
  </si>
  <si>
    <t>Matis gốc nước</t>
  </si>
  <si>
    <t>Sơn phủ Epoxy gốc nước</t>
  </si>
  <si>
    <t xml:space="preserve"> * CTY CP DÂY CÁP  ĐIỆN VIỆT THÁI (Địa chỉ: kcn Biên Hòa 1, đường số 1, P. An Bình, TP. Biên Hòa, Đồng Nai) theo bảng báo giá ngày 15/6/2022. sđt: 0251.383.6158</t>
  </si>
  <si>
    <t>Dây điện VCmd 2x0.5mm2 0.6/1kV</t>
  </si>
  <si>
    <t>Dây điện VCmd 2x0.75mm2 0.6/1kV</t>
  </si>
  <si>
    <t>Dây điện VCmd 2x1mm2 0.6/1kV</t>
  </si>
  <si>
    <t>Dây điện VCmd 2x1.5mm2 0.6/1kV</t>
  </si>
  <si>
    <t>Dây điện VCmd 2x2.5mm2 0.6/1kV</t>
  </si>
  <si>
    <t>Dây điện VCmo 2x0.75mm2 300/500V</t>
  </si>
  <si>
    <t>Dây điện VCmo 2x1mm2 300/500V</t>
  </si>
  <si>
    <t>Dây điện VCmo 2x1.5mm2 300/500V</t>
  </si>
  <si>
    <t>Dây điện VCmo 2x2.5mm2 300/500V</t>
  </si>
  <si>
    <t>Dây điện VCmo 2x4mm2 300/500V</t>
  </si>
  <si>
    <t>Dây điện VCmo 2x6mm2 300/500V</t>
  </si>
  <si>
    <t>Dây điện VCmt 2x0.75mm2 300/500V</t>
  </si>
  <si>
    <t>Dây điện VCmt 2x1mm2 300/500V</t>
  </si>
  <si>
    <t>Dây điện VCmt 2x1.5mm2 300/500V</t>
  </si>
  <si>
    <t>Dây điện VCmt 2x2.5mm2 300/500V</t>
  </si>
  <si>
    <t>Dây điện VCmt 2x4mm2 300/500V</t>
  </si>
  <si>
    <t>Dây điện VCmt 2x6mm2 300/500V</t>
  </si>
  <si>
    <t>Dây điện VCmt 3x0.75mm2 300/500V</t>
  </si>
  <si>
    <t>Dây điện VCmt 3x1mm2 300/500V</t>
  </si>
  <si>
    <t>Dây điện VCmt 3x1.5mm2 300/500V</t>
  </si>
  <si>
    <t>Dây điện VCmt 3x2.5mm2 300/500V</t>
  </si>
  <si>
    <t>Dây điện VCmt 3x4mm2 300/500V</t>
  </si>
  <si>
    <t>Dây điện VCmt 3x6mm2 300/500V</t>
  </si>
  <si>
    <t>Dây điện VCmt 4x0.75mm2 300/500V</t>
  </si>
  <si>
    <t>Dây điện VCmt 4x1mm2 300/500V</t>
  </si>
  <si>
    <t>Dây điện VCmt 4x1.5mm2 300/500V</t>
  </si>
  <si>
    <t>Dây điện VCmt 4x2.5mm2 300/500V</t>
  </si>
  <si>
    <t>Dây điện VCmt 4x4mm2 300/500V</t>
  </si>
  <si>
    <t>Dây điện VCmt 4x6mm2 300/500V</t>
  </si>
  <si>
    <t>Cáp CV 1.5mm2 0.6/1kV AS/NZS</t>
  </si>
  <si>
    <t>Cáp CV 2.5mm2 0.6/1kV AS/NZS</t>
  </si>
  <si>
    <t>Cáp CV 4mm2 0.6/1kV AS/NZS</t>
  </si>
  <si>
    <t>Cáp CV 6mm2 0.6/1kV AS/NZS</t>
  </si>
  <si>
    <t>Cáp CV 10mm2 0.6/1kV AS/NZS</t>
  </si>
  <si>
    <t>Cáp CV 16mm2 0.6/1kV AS/NZS</t>
  </si>
  <si>
    <t>Cáp CV 25mm2 0.6/1kV AS/NZS</t>
  </si>
  <si>
    <t>Cáp CV 35mm2 0.6/1kV AS/NZS</t>
  </si>
  <si>
    <t>Cáp CV 50mm2 0.6/1kV AS/NZS</t>
  </si>
  <si>
    <t>Cáp CV 70mm2 0.6/1kV AS/NZS</t>
  </si>
  <si>
    <t>Cáp CV 95mm2 0.6/1kV AS/NZS</t>
  </si>
  <si>
    <t>Cáp CV 120mm2 0.6/1kV AS/NZS</t>
  </si>
  <si>
    <t>Cáp CV 150mm2 0.6/1kV AS/NZS</t>
  </si>
  <si>
    <t>Cáp CV 185mm2 0.6/1kV AS/NZS</t>
  </si>
  <si>
    <t>Cáp CV 240mm2 0.6/1kV AS/NZS</t>
  </si>
  <si>
    <t>Cáp CV 300mm2 0.6/1kV AS/NZS</t>
  </si>
  <si>
    <t>Cáp CXV 1.5mm2 0.6/1kV</t>
  </si>
  <si>
    <t>Cáp CXV 2.5mm2 0.6/1kV</t>
  </si>
  <si>
    <t>Cáp CXV 4mm2 0.6/1kV</t>
  </si>
  <si>
    <t>Cáp CXV 6mm2 0.6/1kV</t>
  </si>
  <si>
    <t>Cáp CXV 10mm2 0.6/1kV</t>
  </si>
  <si>
    <t>Cáp CXV 16mm2 0.6/1kV</t>
  </si>
  <si>
    <t>Cáp CXV 25mm2 0.6/1kV</t>
  </si>
  <si>
    <t>Cáp CXV 35mm2 0.6/1kV</t>
  </si>
  <si>
    <t>Cáp CXV 50mm2 0.6/1kV</t>
  </si>
  <si>
    <t>Cáp CXV 70mm2 0.6/1kV</t>
  </si>
  <si>
    <t>Cáp CXV 95mm2 0.6/1kV</t>
  </si>
  <si>
    <t>Cáp CXV 120mm2 0.6/1kV</t>
  </si>
  <si>
    <t>Cáp CXV 150mm2 0.6/1kV</t>
  </si>
  <si>
    <t>Cáp CXV 185mm2 0.6/1kV</t>
  </si>
  <si>
    <t>Cáp CXV 240mm2 0.6/1kV</t>
  </si>
  <si>
    <t>Cáp CXV 300mm2 0.6/1kV</t>
  </si>
  <si>
    <t>Cáp vặn xoắn LV-ABC 2x10mm2 0.6/1kV</t>
  </si>
  <si>
    <t>Cáp vặn xoắn LV-ABC 2x11mm2 0.6/1kV</t>
  </si>
  <si>
    <t>Cáp vặn xoắn LV-ABC 2x16mm2 0.6/1kV</t>
  </si>
  <si>
    <t>Cáp vặn xoắn LV-ABC 2x25mm2 0.6/1kV</t>
  </si>
  <si>
    <t>Cáp vặn xoắn LV-ABC 2x35mm2 0.6/1kV</t>
  </si>
  <si>
    <t>Cáp vặn xoắn LV-ABC 2x50mm2 0.6/1kV</t>
  </si>
  <si>
    <t>Cáp vặn xoắn LV-ABC 2x70mm2 0.6/1kV</t>
  </si>
  <si>
    <t>Cáp vặn xoắn LV-ABC 2x95mm2 0.6/1kV</t>
  </si>
  <si>
    <t>Cáp vặn xoắn LV-ABC 2x120mm2 0.6/1kV</t>
  </si>
  <si>
    <t>Cáp vặn xoắn LV-ABC 2x150mm2 0.6/1kV</t>
  </si>
  <si>
    <t>Cáp vặn xoắn LV-ABC 3x16mm2 0.6/1kV</t>
  </si>
  <si>
    <t>Cáp vặn xoắn LV-ABC 3x25mm2 0.6/1kV</t>
  </si>
  <si>
    <t>Cáp vặn xoắn LV-ABC 3x35mm2 0.6/1kV</t>
  </si>
  <si>
    <t>Cáp vặn xoắn LV-ABC 3x50mm2 0.6/1kV</t>
  </si>
  <si>
    <t>Cáp vặn xoắn LV-ABC 3x70mm2 0.6/1kV</t>
  </si>
  <si>
    <t>Cáp vặn xoắn LV-ABC 3x95mm2 0.6/1kV</t>
  </si>
  <si>
    <t>Cáp vặn xoắn LV-ABC 3x120mm2 0.6/1kV</t>
  </si>
  <si>
    <t>Cáp vặn xoắn LV-ABC 3x150mm2 0.6/1kV</t>
  </si>
  <si>
    <t>Cáp vặn xoắn LV-ABC 4x16mm2 0.6/1kV</t>
  </si>
  <si>
    <t>Cáp vặn xoắn LV-ABC 4x25mm2 0.6/1kV</t>
  </si>
  <si>
    <t>Cáp vặn xoắn LV-ABC 4x35mm2 0.6/1kV</t>
  </si>
  <si>
    <t>Cáp vặn xoắn LV-ABC 4x50mm2 0.6/1kV</t>
  </si>
  <si>
    <t>Cáp vặn xoắn LV-ABC 4x70mm2 0.6/1kV</t>
  </si>
  <si>
    <t>Cáp vặn xoắn LV-ABC 4x95mm2 0.6/1kV</t>
  </si>
  <si>
    <t>Cáp vặn xoắn LV-ABC 4x120mm2 0.6/1kV</t>
  </si>
  <si>
    <t>Cáp vặn xoắn LV-ABC 4x150mm2 0.6/1kV</t>
  </si>
  <si>
    <t>TCVN 5935</t>
  </si>
  <si>
    <t>TCVN 6447</t>
  </si>
  <si>
    <t>Theo Thông báo số 743/TB-STC ngày 15/06/2022 của Sở Tài Chính, mức giá kê khai áp dụng từ ngày 14/6/2022. Mức giá bán lẻ</t>
  </si>
  <si>
    <t>* Sơn ONIPC: Công ty TNHH MTV TMDV Chí Nguyễn : địa chỉ 01 đường 30/4 phường Châu Phú B, TP Châu Đốc. Theo bảng giá ngày 01/7/2022, áp dụng từ ngày 01/7/2022. SĐT: 02966.260.260</t>
  </si>
  <si>
    <t>CÁC SẢN PHẨM BỘT TRÉT TƯỜNG</t>
  </si>
  <si>
    <t>SONATA thùng 06kg (chống thấm)</t>
  </si>
  <si>
    <t>SONATA thùng 20kg (chống thấm)</t>
  </si>
  <si>
    <t>ONIP,  RS thùng 1,5kg (sơn phủ ngoại thất)</t>
  </si>
  <si>
    <t>ONIP,  RS thùng 6kg (sơn phủ ngoại thất)</t>
  </si>
  <si>
    <t>ONIP,  RS thùng 24kg (sơn phủ ngoại thất)</t>
  </si>
  <si>
    <t>ONIP,  XP thùng 1,5kg (sơn phủ ngoại thất)</t>
  </si>
  <si>
    <t>ONIP,  XP thùng 6kg (sơn phủ ngoại thất)</t>
  </si>
  <si>
    <t>ONIP,  XP thùng 24kg (sơn phủ ngoại thất)</t>
  </si>
  <si>
    <t>ONIP OPACRYL SATIN thùng 1,5kg (sơn phủ ngoại thất)</t>
  </si>
  <si>
    <t>ONIP OPACRYL SATIN thùng 06kg (sơn phủ ngoại thất)</t>
  </si>
  <si>
    <t>ONIP OPACRYL SATIN thùng 24kg (sơn phủ ngoại thất)</t>
  </si>
  <si>
    <t>ONI SUPER SHINY thùng 01kg (sơn phủ ngoại thất)</t>
  </si>
  <si>
    <t>ONI SUPER SHINY thùng 05kg (sơn phủ ngoại thất)</t>
  </si>
  <si>
    <t>ONIP, MAX thùng 6,5kg (sơn phủ nọi thất)</t>
  </si>
  <si>
    <t>ONIP, MAX thùng 25kg (sơn phủ nọi thất)</t>
  </si>
  <si>
    <t>ONIP,  ARCADIA MAT thùng 6,5kg (sơn phủ nọi thất)</t>
  </si>
  <si>
    <t>ONIP,  ARCADIA MAT thùng 25kg (sơn phủ nọi thất)</t>
  </si>
  <si>
    <t>ONIP, AQUA 50 MATT thùng 6,5kg (sơn phủ nọi thất)</t>
  </si>
  <si>
    <t>ONIP, AQUA 50 MATT thùng 25kg (sơn phủ nọi thất)</t>
  </si>
  <si>
    <t>ONIP,  ARCADIA  SATIN thùng 1,5kg (sơn phủ nọi thất)</t>
  </si>
  <si>
    <t>ONIP,  ARCADIA  SATIN thùng 6,5kg (sơn phủ nọi thất)</t>
  </si>
  <si>
    <t>ONIP,  ARCADIA  SATIN thùng 25kg (sơn phủ nọi thất)</t>
  </si>
  <si>
    <t>FLY MÀU INT thùng 6,5kg (sơn kinh tế Fly)</t>
  </si>
  <si>
    <t>FLY MÀU INT thùng 25,5kg (sơn kinh tế Fly)</t>
  </si>
  <si>
    <t>FLY MÀU EXT thùng 6,5 kg (sơn kinh tế Fly)</t>
  </si>
  <si>
    <t>FLY MÀU EXT thùng 24,5 kg (sơn kinh tế Fly)</t>
  </si>
  <si>
    <t>Bu lông MOC 16 x 350</t>
  </si>
  <si>
    <t>CÔNG TY ĐIỆN LỰC AN GIANG. Địa chỉ: 13 Lê Văn Nhung, P.Mỹ Bình, TP.LX, An Giang. Áp dụng từ ngày 29/6/2022, thông báo số 1965/TB-PCAG ngày 29/6/2022</t>
  </si>
  <si>
    <t>Bu lông 16x400</t>
  </si>
  <si>
    <t>Cáp duplex DuCV 2x10mm2</t>
  </si>
  <si>
    <t>Hộp phân phối (loại B) 9MCB 40A</t>
  </si>
  <si>
    <t>Cầu chì tự rơi cắt tải  (LBFCO) 15/27KV - 100A  porcelain</t>
  </si>
  <si>
    <t>LBFCO 15/27kV 100A polymer</t>
  </si>
  <si>
    <t>Cầu chì tự rơi cắt tải (LBFCO) 15/27kV-200A Porcelain</t>
  </si>
  <si>
    <t>Bu lông 12x60</t>
  </si>
  <si>
    <t>Bu lông 12x80</t>
  </si>
  <si>
    <t>Bu lông 16x200</t>
  </si>
  <si>
    <t>Bu lông 16x500</t>
  </si>
  <si>
    <t>Bu lông 16x550</t>
  </si>
  <si>
    <t>Bu lông mắt 16x250</t>
  </si>
  <si>
    <t>Bu lông mắt 16x300</t>
  </si>
  <si>
    <t>Bu lông mắt 16x350</t>
  </si>
  <si>
    <t>Cổ dê sắt 30x3 trụ BTLT lắp ống tiếp địa</t>
  </si>
  <si>
    <t>Cổ dê 80x8 ĐK 195+02 boulon VRS 16x100</t>
  </si>
  <si>
    <t>Bu lông móc 16x350</t>
  </si>
  <si>
    <t>Mắc nối đơn 70kN</t>
  </si>
  <si>
    <t>Máng che dây chằng</t>
  </si>
  <si>
    <t>Ống sắt tráng kẽm ĐK 21mm</t>
  </si>
  <si>
    <t>Đà sắt đỡ góc V75x75x8-2000MM (XIG)</t>
  </si>
  <si>
    <t>Cọc neo 22x3700MM</t>
  </si>
  <si>
    <t>Neo vặn hạ thế  22-1700</t>
  </si>
  <si>
    <t>Đà sắt mạ kẽm U140x58x4,9 - 3m (đà tháp sắt)</t>
  </si>
  <si>
    <t>Đà lệch 2/3 góc 75x75x8-2000MM (XIG1)</t>
  </si>
  <si>
    <t>Móc treo chữ U DK 16</t>
  </si>
  <si>
    <t>Cầu chì tự rơi (FCO) 15/27KV 200A Silicone</t>
  </si>
  <si>
    <t>Kẹp 2 rãnh song song cho dây Cu-Cu 7-50/7-50</t>
  </si>
  <si>
    <t>Kẹp 02 rãnh đồng nhôm 35-240/35-300 (3botl)</t>
  </si>
  <si>
    <t>Kẹp 02 rãnh đồng nhôm 10-95/25-150 (2bolt)</t>
  </si>
  <si>
    <t>Kẹp quai 4/0 loại ty</t>
  </si>
  <si>
    <t>Máy cắt hạ thế (MCB) 2 cực 20A</t>
  </si>
  <si>
    <t>Máy cắt hạ thế (MCB) 2 cực 32A</t>
  </si>
  <si>
    <t>Máy cắt hạ thế kiểu vỏ đúc (MCCB) 3 cực 320A</t>
  </si>
  <si>
    <t>Máy cắt hạ thế kiểu vỏ đúc (MCCB) 3 cực 400A</t>
  </si>
  <si>
    <t>Dây chì (FUSE LINK) 25A</t>
  </si>
  <si>
    <t>Cần FCO 200A</t>
  </si>
  <si>
    <t>Đầu cáp ngầm 24kV ruột đồng 1 pha, bọc giáp 500mm2 (OD)</t>
  </si>
  <si>
    <t>Đầu cáp ngầm 24kV ruột đồng 1 pha, bọc giáp 500mm2 (ID)</t>
  </si>
  <si>
    <t>Đầu cáp ngầm 24kV ruột đồng 3 pha, bọc giáp 240mm2 (OD)</t>
  </si>
  <si>
    <t>Hotline 4/0</t>
  </si>
  <si>
    <t>Cáp điều khiển ruột đồng, màng chắn nhôm (CVV - Sa) 4x4mm2</t>
  </si>
  <si>
    <t>mét</t>
  </si>
  <si>
    <t>Đèn Led thông minh Sky Lighting SH-633 (80w): Kích thước: 605x295x150; Chống sét: 10kV; Độ kín quang học IP67; Hiệu suất phát quang: ≥130 Lm/W</t>
  </si>
  <si>
    <t>Singapore</t>
  </si>
  <si>
    <t>Cọc ván bê tông mác 500, cọc SW225, L=9m, loại đóng</t>
  </si>
  <si>
    <t>Cọc ván bê tông mác 500, cọc SW225, L=9m, loại rung</t>
  </si>
  <si>
    <t>Tắm tường chắn mác 250, Loại 0,915x1,4m</t>
  </si>
  <si>
    <t>Tắm tường chắn mác 250, Loại 0,915x1,5m</t>
  </si>
  <si>
    <t>Tắm tường chắn mác 250, Loại 0,915x1,6m</t>
  </si>
  <si>
    <t>Ống bọc cách điện trung thế cỡ dây 50-120mm2</t>
  </si>
  <si>
    <t>Ống nối căng dây nhôm lõi thép (ACSR) 70mm2</t>
  </si>
  <si>
    <t>Ống nối căng dây nhôm A 240mm2</t>
  </si>
  <si>
    <t>Kẹp bulông chẻ Cu-Al (Split-bolt) 10-95/70-95</t>
  </si>
  <si>
    <t>Tụ bù trung thế 1 pha 2 sứ 13,4kV-200kVAR</t>
  </si>
  <si>
    <t>Dao cách ly (DS) 1pha 24 kV  600 A cách điện Porcelain</t>
  </si>
  <si>
    <t>Sứ đứng 24KV loại Pin Post (dùng cho vùng ô nhiễm)</t>
  </si>
  <si>
    <t>Biến điện áp TU 24kV 22000/√3/110/√3V-15VA CCX 0,5 epoxy chân không (ĐKĐ)</t>
  </si>
  <si>
    <t>Ty sứ đứng D20- 380MM</t>
  </si>
  <si>
    <t>CÔNG TY ĐIỆN LỰC AN GIANG. Địa chỉ: 13 Lê Văn Nhung, P.Mỹ Bình, TP.LX, An Giang. Áp dụng từ ngày 20/7/2022, thông báo số 2197/TB-PCAG ngày 19/7/2022</t>
  </si>
  <si>
    <t xml:space="preserve"> * Xi măng Vicem Hạ long (giá bán tại TP.long Xuyên). Theo Thống kê tình hình thực hiện kê khai giá xi măng, thép xây dựng từ ngày 21/07/2022 đến ngày 27/07/2022 của Sở Tài Chính, mức giá kê khai áp dụng từ ngày 26/07/2022.</t>
  </si>
  <si>
    <t>CÔNG TY CP SƠN VÀ HÓA CHẤT TÂN Á ĐẠI THÀNH; Địa chỉ: KCN Thanh Liêm, TT. Kiện Khê, huyện Thanh Liêm, tỉnh Hà Nam (Nhà máy Tân Á Đại Thành Long An, địa chỉ: ấp Đức Hạnh 2, xã Đức Lập Hạ, huyện Đức Hòa, Long An. Áp dụng từ 08/8/2022. SĐT: 036.663.1808</t>
  </si>
  <si>
    <t>SƠN NỘI THẤT BỀN MÀU SILVER (5L)</t>
  </si>
  <si>
    <t>SƠN NỘI THẤT BỀN MÀU SILVER (18L)</t>
  </si>
  <si>
    <t>SƠN NỘI THẤT SIÊU TRẮNG IMPERIA (5L)</t>
  </si>
  <si>
    <t>SƠN NỘI THẤT SIÊU TRẮNG IMPERIA (18L)</t>
  </si>
  <si>
    <t>SƠN NỘI THẤT CAO CẤP BÓNG MỜ IMPERIA (5L)</t>
  </si>
  <si>
    <t>SƠN NỘI THẤT CAO CẤP BÓNG MỜ IMPERIA (18L)</t>
  </si>
  <si>
    <t>SƠN NỘI THẤT SIÊU BÓNG CAO CẤP IMPERIA (5L)</t>
  </si>
  <si>
    <t>SƠN NỘI THẤT SIÊU BÓNG CAO CẤP IMPERIA (18L)</t>
  </si>
  <si>
    <t>SƠN NỘI THẤT CAO CẤP CHUYÊN DỤNG MIỀN BIỂN NOAH (5L)</t>
  </si>
  <si>
    <t>SƠN NỘI THẤT CAO CẤP CHUYÊN DỤNG MIỀN BIỂN NOAH (18L)</t>
  </si>
  <si>
    <t>SƠN NỘI THẤT KINH TẾ DECO  (5L)</t>
  </si>
  <si>
    <t>SƠN NỘI THẤT KINH TẾ DECO  (18L)</t>
  </si>
  <si>
    <t>SƠN NGOẠI THẤT BỀN MÀU SILVER (5L)</t>
  </si>
  <si>
    <t>SƠN NGOẠI THẤT BỀN MÀU SILVER (18L)</t>
  </si>
  <si>
    <t>SƠN NGOẠI THẤT CAO CẤP BÓNG MỜ IMPERIA (1L)</t>
  </si>
  <si>
    <t>SƠN NGOẠI THẤT CAO CẤP BÓNG MỜ IMPERIA (5L)</t>
  </si>
  <si>
    <t>SƠN NGOẠI THẤT CAO CẤP BÓNG MỜ IMPERIA (18L)</t>
  </si>
  <si>
    <t>SƠN NGOẠI THẤT SIÊU BÓNG CAO CẤP IMPERIA (1L)</t>
  </si>
  <si>
    <t>SƠN NGOẠI THẤT SIÊU BÓNG CAO CẤP IMPERIA (5L)</t>
  </si>
  <si>
    <t>SƠN NGOẠI THẤT SIÊU BÓNG CAO CẤP IMPERIA (18L)</t>
  </si>
  <si>
    <t>SƠN NGOẠI THẤT CAO CẤP CHUYÊN DỤNG MIỀN BIỂN NOAH (1L)</t>
  </si>
  <si>
    <t>SƠN NGOẠI THẤT CAO CẤP CHUYÊN DỤNG MIỀN BIỂN NOAH (5L)</t>
  </si>
  <si>
    <t>SƠN NGOẠI THẤT CAO CẤP CHUYÊN DỤNG MIỀN BIỂN NOAH (18L)</t>
  </si>
  <si>
    <t>SƠN LÓT NỘI THẤT KHÁNG KIỀM SILVER (5L)</t>
  </si>
  <si>
    <t>SƠN LÓT NỘI THẤT KHÁNG KIỀM SILVER (18L)</t>
  </si>
  <si>
    <t>SƠN LÓT NỘI THẤT CAO CẤP CHUYÊN DỤNG MIỀN BIỂN (5L)</t>
  </si>
  <si>
    <t>SƠN LÓT NỘI THẤT CAO CẤP CHUYÊN DỤNG MIỀN BIỂN (18L)</t>
  </si>
  <si>
    <t>SƠN LÓT NGOẠI THẤT KHÁNG KIỀM CAO CẤP IMPERIA (5L)</t>
  </si>
  <si>
    <t>SƠN LÓT NGOẠI THẤT KHÁNG KIỀM CAO CẤP IMPERIA (18L)</t>
  </si>
  <si>
    <t>SƠN LÓT NGOẠI THẤT CAO CẤP CHUYÊN DỤNG MIỀN BIỂN NOAH (5L)</t>
  </si>
  <si>
    <t>SƠN LÓT NGOẠI THẤT CAO CẤP CHUYÊN DỤNG MIỀN BIỂN NOAH (18L)</t>
  </si>
  <si>
    <t>SƠN CHỐNG THẤM ĐA NĂNG IMPERIA (5L)</t>
  </si>
  <si>
    <t>SƠN CHỐNG THẤM ĐA NĂNG IMPERIA (18L)</t>
  </si>
  <si>
    <t>SƠN CHỐNG THẤM MÀU (5L)</t>
  </si>
  <si>
    <t>SƠN CHỐNG THẤM MÀU (18L)</t>
  </si>
  <si>
    <t>BỘT BẢ NỘI THẤT CAO CẤP IMPERIA (40kg)</t>
  </si>
  <si>
    <t>BỘT BẢ NGOẠI THẤT CAO CẤP IMPREIA (40kg)</t>
  </si>
  <si>
    <t>BỘT TRÉT NỘI THẤT CAO CẤP IPAINT NOAH (40kg)</t>
  </si>
  <si>
    <t>BỘT TRÉT NGOẠI THẤT CAO CẤP IPAINT NOAH (40kg)</t>
  </si>
  <si>
    <t>Sơn lót kháng kiềm nội Pro Sealer INT AP.03</t>
  </si>
  <si>
    <t>Sơn lót kháng kiềm ngoại Pro Sealer EXT AP.04</t>
  </si>
  <si>
    <t>Sơn phủ nội thất Pro For INT AP.05</t>
  </si>
  <si>
    <t>Sơn phủ ngoại thất Pro for EXT AP.06</t>
  </si>
  <si>
    <t>Sơn phủ ngoại thất cao cấp Super EXT (4,5L)</t>
  </si>
  <si>
    <t>Sơn phủ ngoại thất cao cấp Super EXT (18L)</t>
  </si>
  <si>
    <t>Gạch lát nền 60x60 đá bán sứ (semi porcelain)</t>
  </si>
  <si>
    <t xml:space="preserve"> Gạch lát nền 60 X 60 đá bóng (Porcelain)</t>
  </si>
  <si>
    <t xml:space="preserve"> Gạch lát nền 60 X 60 Đá nhám (Matt)</t>
  </si>
  <si>
    <t>Gạch lát nền 60 X 60 Trắng Trơn (Porcelain)</t>
  </si>
  <si>
    <t>Gạch lát nền 60 X 60 Đen (Porcelain)</t>
  </si>
  <si>
    <t>Gạch lát nền 80x80 đá bán sứ (semi porcelain)</t>
  </si>
  <si>
    <t xml:space="preserve"> Gạch lát nền 80X80 đá bóng (Porcelain)</t>
  </si>
  <si>
    <t>Gạch lát nền 100x100 (Porcelain)</t>
  </si>
  <si>
    <t>Gạch lát nền 60x120 (Porcelain)</t>
  </si>
  <si>
    <t>Gạch lát nền  80x120 (Porcelain)</t>
  </si>
  <si>
    <t>Gạch lát nền 20x100 (Porcelain)</t>
  </si>
  <si>
    <t>Gạch lát nền 20x120 (Porcelain)</t>
  </si>
  <si>
    <t>Gạch lát nền  50x100 (Ceramic)</t>
  </si>
  <si>
    <t>Gạch lát nền 15x60 (Porcelain)</t>
  </si>
  <si>
    <t>Gạch lát nền 15x80 (Porcelain)</t>
  </si>
  <si>
    <t>Gạch ốp tường 30x60 đá bán sứ (semi porcelain)</t>
  </si>
  <si>
    <t>Gạch ốp tường 30x60 Trắng trơn (Ceramic)</t>
  </si>
  <si>
    <t>Gạch ốp tường 30x60 Bộ  Viền- Nhạt (Ceramic)</t>
  </si>
  <si>
    <t>Gạch ốp tường 30x60 Bộ Đậm - Nhạt (Ceramic)</t>
  </si>
  <si>
    <t>Gạch ốp tường 30x60 Mài bóng (Ceramic)</t>
  </si>
  <si>
    <t>Gạch ốp tường 40x80 Bộ Đậm - Nhạt (Ceramic)</t>
  </si>
  <si>
    <t>Gạch ốp tường 40x80 Mài bóng (Ceramic)</t>
  </si>
  <si>
    <t>Gạch 30x30 Sỏi (Ceramic)</t>
  </si>
  <si>
    <t>Gạch 60x60 Bóng (Ceramic)</t>
  </si>
  <si>
    <t>Gạch lát nền 60x60  đá bán sứ (semi porcelain)</t>
  </si>
  <si>
    <t>Gạch 60x60 đá bóng (Porcelain)</t>
  </si>
  <si>
    <t>Gạch 100x100 (Porcelain)</t>
  </si>
  <si>
    <t>Gạch ốp tường 30x60 Bộ  Viền- Nhạt</t>
  </si>
  <si>
    <t>Gạch ốp tường 30x60 Bộ Đậm - Nhạt</t>
  </si>
  <si>
    <t>Gạch ốp tường 40x80 Bộ Đậm - Nhạt</t>
  </si>
  <si>
    <t xml:space="preserve"> * Công ty Cổ phần BÊ TÔNG LY TÂM AN GIANG. ĐC: QL91, P. Mỹ Thới, TP. long Xuyên, An Giang. Theo bảng giá ngày 06/09/2022. Áp dụng từ ngày 06/09/2022. SĐT: 02963.931.184</t>
  </si>
  <si>
    <t>Que hàn Việt Nam 3,2 đến 4 ly</t>
  </si>
  <si>
    <t>Đá (4x6) xay QC 63</t>
  </si>
  <si>
    <t>Thép hộp kẽm 20x40x1,4</t>
  </si>
  <si>
    <t>Thép vuông kẽm 20x0,95</t>
  </si>
  <si>
    <t>Thép vuông kẽm 14x1,2</t>
  </si>
  <si>
    <t>Thép hộp kẽm 40x80x1,2</t>
  </si>
  <si>
    <t>Theo Thống kê tình hình thực hiện kê khai giá xi măng, thép xây dựng từ ngày 09/08/2022 đến ngày 10/08/2022 của Sở Tài Chính, mức giá kê khai áp dụng ngày 10/08/2022. Mức giá bán lẻ (bao gồm thuế VAT)</t>
  </si>
  <si>
    <t>23.200</t>
  </si>
  <si>
    <t>25.000</t>
  </si>
  <si>
    <t>90x90 (Màu nhạt)</t>
  </si>
  <si>
    <t xml:space="preserve"> *  CÔNG TY CỔ PHẦN VRG ĐÁ BÌNH ĐỊNH, Địa chỉ: 753 Âu Cơ, KV7, P. Bùi Thị Xuân, Quy Nhơn, Bình Định. Giá áp dụng từ ngày 01/09/2022 theo bảng báo giá ngày 01/09/2022 (hiệu lực báo giá: 30 ngày từ ngày báo giá). SĐT: 0256.2210.463</t>
  </si>
  <si>
    <t>Đá Granite trắng Phù Mỹ cưa thô, qui cách 600x300x30mm</t>
  </si>
  <si>
    <t>Đá Granite trắng Phù Mỹ cưa thô, qui cách 150x150x30mm</t>
  </si>
  <si>
    <t>Đá Granite trắng Phù Mỹ khò lửa, qui cách 600x300x30mm,</t>
  </si>
  <si>
    <t>Đá Granite trắng Phù Mỹ khò lửa, qui cách 300x150x30mm</t>
  </si>
  <si>
    <t>Đá Granite trắng Phù Mỹ cưa thô, qui cách 600x300x50mm</t>
  </si>
  <si>
    <t>Đá Granite trắng Phù Mỹ cưa thô, qui cách 300x150x50mm</t>
  </si>
  <si>
    <t>Đá Granite trắng Phù Mỹ khò lửa, qui cách 600x300x50mm</t>
  </si>
  <si>
    <t>Đá Granite trắng Phù Mỹ khò lửa, qui cách 300x150x50mm</t>
  </si>
  <si>
    <t>Đá Granite trắng Phù Mỹ cưa thô, qui cách 1000x300x200mm(bó vỉa), vát lớn xe lên</t>
  </si>
  <si>
    <t>Đá Granite trắng Phù Mỹ cưa thô, qui cách 1000x300x200mm(bó vỉa), vát nhỏ dải phân cách</t>
  </si>
  <si>
    <t>* Công ty TNHH Thương mại sản xuất CCG. Địa chỉ: 206/7B Bình Quới, phường 28, Quận Bình Thạnh, TP. HCM. Theo bảng giá ngày 06/9/2022, áp dụng từ ngày 06/09/2022 đến khi có thông báo mới.</t>
  </si>
  <si>
    <t>Đèn led panel HT 600x600 - ánh sáng Trắng</t>
  </si>
  <si>
    <t>Đèn led panel HT 600x600 - ánh sáng Trung Tính</t>
  </si>
  <si>
    <t>Đèn led siêu mỏng HT - 12W Tròn - ánh sáng Trắng</t>
  </si>
  <si>
    <t>Đèn Led siêu mỏng HT – 12W Tròn – ánh sáng vàng</t>
  </si>
  <si>
    <t>Đèn Led siêu mỏng HT – 12W Tròn – ánh sáng trung tính</t>
  </si>
  <si>
    <t>Đèn Led siêu mỏng HT – 15W Tròn – ánh sáng trắng</t>
  </si>
  <si>
    <t>Đèn Led siêu mỏng HT – 15W Tròn – ánh sáng Vàng</t>
  </si>
  <si>
    <t>Đèn Led siêu mỏng HT – 15W Tròn – ánh sáng Trung tính</t>
  </si>
  <si>
    <t>Đèn Led siêu mỏng HT – 18W Tròn – ánh sáng trắng</t>
  </si>
  <si>
    <t>5 cái/thùng</t>
  </si>
  <si>
    <t>50 cái/thùng</t>
  </si>
  <si>
    <t>QCVN 19: 2019/BKHCN</t>
  </si>
  <si>
    <t>Nhựa đường đóng phuy SHELL 60/70 Singapore nhập khẩu chính hãng  (N.W 154 kg/phuy; G.W 163 kg/phuy)</t>
  </si>
  <si>
    <t>Thiết bị điều khiển thông minh Z-Master</t>
  </si>
  <si>
    <t>đ/2cái</t>
  </si>
  <si>
    <t>Bấc thấm ngang APT-T200</t>
  </si>
  <si>
    <t>Bấc thấm ngang APT-T300</t>
  </si>
  <si>
    <t>Ống địa kỹ thuật Geotube APT G135, chu vi 12,6m2</t>
  </si>
  <si>
    <t>Ống địa kỹ thuật Geotube APT G135, chu vi 9,42m2</t>
  </si>
  <si>
    <t>Bao địa kỹ thuật Geobag 300GR (0,8mx0,8m)</t>
  </si>
  <si>
    <t>Bao địa kỹ thuật Geobag 600GR (1,5mx2,5m)</t>
  </si>
  <si>
    <t>Ô địa kỹ thật Geocell APT Geocell 330</t>
  </si>
  <si>
    <t>Ô địa kỹ thật Geocell APT Geocell 445</t>
  </si>
  <si>
    <t>Ô địa kỹ thật Geocell APT Geocell 600</t>
  </si>
  <si>
    <t>* CÔNG TY TNHH THƯƠNG MẠI BA XUYÊN,   Địa chỉ: 1732 Trần Hưng Đạo, P. Mỹ Phước, TP. long Xuyên, T. An Giang; Theo Báo giá ngày 10/10/2022, mức giá kê khai áp dụng từ ngày 10/10/2022.</t>
  </si>
  <si>
    <t>Vách ngân nhôm hệ 700 kính 5mm thường</t>
  </si>
  <si>
    <t>Vách ngân nhôm hệ 700 kính 8mm thường</t>
  </si>
  <si>
    <t>Vách ngân nhôm hệ 700 kính 10mm thường</t>
  </si>
  <si>
    <t>Vách ngân nhôm hệ 1000 kính 5mm thường</t>
  </si>
  <si>
    <t>Vách ngân nhôm hệ 1000 kính 8mm thường</t>
  </si>
  <si>
    <t>Vách ngân nhôm hệ 1000 kính 10mm thường</t>
  </si>
  <si>
    <t>Cửa sổ lùa nhôm hệ 500 kính 5mm thường</t>
  </si>
  <si>
    <t>Cửa sổ lùa nhôm hệ 500 kính 8mm thường</t>
  </si>
  <si>
    <t>Cửa sổ lùa nhôm hệ 888 kính 5mm thường</t>
  </si>
  <si>
    <t>Cửa sổ lùa nhôm hệ 888 kính 8mm thường</t>
  </si>
  <si>
    <t>Cửa đi nhôm hệ 700 kính 5mm thường</t>
  </si>
  <si>
    <t>Cửa đi nhôm hệ 700 kính 8mm thường</t>
  </si>
  <si>
    <t>Cửa đi nhôm hệ 1000 kính 5mm thường</t>
  </si>
  <si>
    <t>Cửa đi nhôm hệ 1000 kính 8mm thường</t>
  </si>
  <si>
    <t>Cửa đi nhôm hệ 1000 kính 10mm thường</t>
  </si>
  <si>
    <t>Cửa sổ bật kính 5mm thường</t>
  </si>
  <si>
    <t>1mx1m</t>
  </si>
  <si>
    <t>Cửa sổ mỏ hất 1 cánh, 2 cánh, 3 cánh, 4 cánh, sử  dung thanh nhôm XINGFA RICCO hệ 55, dày 1.4mm, màu xám ghi, trắng sửa hoặc nâu cà phê bảo hành chính hãng 5 năm, phụ kiện DRAHO bảo hành 2 năm, Kính Viglacera 8mm cường lực, Gioăng kín khít tuyệt đối chiệu nước 100%, lắp đặt hoàn thiện</t>
  </si>
  <si>
    <t>Cửa sổ mở quay 1 cánh, 2 cánh, 3 cánh, 4 cánh,.. + fix sử dung thanh nhôm XINGFA RICCO hệ 55, dày
1.4mm, màu xám ghi, trắng sửa hoặc nâu cà phê bảo hành chính hãng 5 năm, phụ kiện DRAHO bảo hành 2 năm, Kính Viglacera 8mm cường lực, Gioăng kín khít tuyệt đối chiệu nước 100%, lắp đặt hoàn thiện</t>
  </si>
  <si>
    <t>Cửa sổ lùa 2 cánh, 4 cánh sử dung thanh nhôm XINGFA RICCO hệ 55, dày 1.4mm, màu xám ghi, trắng sửa hoặc nâu cà phê bảo hành chính hãng 5 năm, phụ kiện DRAHO bảo hành 2 năm, Kính Viglacera 8mm cường lực, Gioăng kín khít tuyệt đối chiệu nước 100%, lắp đặt hoàn thiện</t>
  </si>
  <si>
    <t>Cửa đi mở quay 1 cánh, 2 cánh, 4 cánh + fix sử dung thanh nhôm XINGFA RICCO hệ 55, dày 2.0mm, màu xám ghi, trắng sửa hoặc nâu cà phê bảo hành chính hãng 5 năm, phụ kiện DRAHO bảo hành 2 năm, Kính Viglacera 8mm cường lực, Gioăng kín khít tuyệt đối chiệu nước 100%, lắp đặt hoàn thiện</t>
  </si>
  <si>
    <t>Cửa đi xếp trượt 4 cánh, 5 cánh, 6 cánh, 7 cánh + fix sử dung thanh nhôm XINGFA RICCO hệ 55, dày 2.0mm, màu xám ghi, trắng sửa hoặc nâu cà phê bảo hành chính hãng 5 năm, phụ kiện DRAHO bảo hành 2 năm, Kính Viglacera 8mm cường lực, Gioăng kín khít tuyệt đối chiệu nước 100%, lắp đặt hoàn thiện</t>
  </si>
  <si>
    <t>Cửa đi lùa 1 cánh, 2 cánh, 4 cánh, + fix sử dung thanh nhôm XINGFA RICCO hệ 55, dày 2.0mm, màu xám ghi, trắng sửa hoặc nâu cà phê bảo hành chính hãng 5 năm, phụ kiện DRAHO bảo hành 2 năm, Kính Viglacera 8mm cường lực, Gioăng kín khít tuyệt đối chiệu nước 100%, lắp đặt hoàn thiện</t>
  </si>
  <si>
    <t>Khung cố định sử dung thanh nhôm XINGFA RICCO hệ 55, dày 2.0mm, màu xám ghi, trắng sửa hoặc nâu cà phê bảo hành chính hãng 5 năm, Kính Viglacera 8mm cường lực, Gioăng kín khít tuyệt đối chiệu nước 100%, lắp đặt hoàn thiện</t>
  </si>
  <si>
    <t>Khung trần nổi Vạn Phát Hưng Doxi Line (Khung phổ thông), Tấm thạch cao kim tuyến Laser Vạn Phát Hưng</t>
  </si>
  <si>
    <t>Khung trần nổi Vạn Phát Hưng Doxi Line (Khung phổ thông), Tấm UCO kim tuyến Laser Vạn Phát Hưng</t>
  </si>
  <si>
    <t>Khung trần nổi Vạn Phát Hưng Groove Line (Khung rãnh đen không ngã tư), Tấm thạch cao kim tuyến Laser Vạn Phát Hưng</t>
  </si>
  <si>
    <t>Khung trần nổi Vạn Phát Hưng Groove Line (Khung rãnh đen không ngã tư), Tấm UCO kim tuyến Laser Vạn Phát Hưng</t>
  </si>
  <si>
    <t>Khung trần nổi Vạn Phát Hưng T-Bar Black (Khung màu đen), Tấm thạch cao kim tuyến Laser Vạn Phát Hưng</t>
  </si>
  <si>
    <t>Khung trần nổi Vạn Phát Hưng T-Bar Black (Khung màu đen), Tấm UCO kim tuyến Laser Vạn Phát Hưng</t>
  </si>
  <si>
    <t>Khung trần nổi Vạn Phát Hưng FUT Line (Khung rãnh đen có ngã tư ), Tấm thạch cao kim tuyến Laser Vạn Phát Hưng</t>
  </si>
  <si>
    <t>Khung trần nổi Vạn Phát Hưng FUT Line (Khung rãnh đen có ngã tư ), Tấm UCO kim tuyến Laser Vạn Phát Hưng</t>
  </si>
  <si>
    <t>Khung trần nổi Vạn Phát Hưng Super Line (Khung cao cấp), Tấm thạch cao kim tuyến Laser Vạn Phát Hưng</t>
  </si>
  <si>
    <t>Khung trần nổi Vạn Phát Hưng Super Line (Khung cao cấp), Tấm UCO kim tuyến Laser Vạn Phát Hưng</t>
  </si>
  <si>
    <t>Khung trần chìm đồng dạng Vạn Phát Hưng M29, Tấm thạch cao GS/Knauf/Boral tiêu chuẩn 9mm</t>
  </si>
  <si>
    <t>Khung trần chìm đồng dạng Vạn Phát Hưng M29, Tấm thạch cao GS/Knauf/Boral chống ẩm 9mm</t>
  </si>
  <si>
    <t>Khung trần chìm Xương cá Vạn Phát Hưng M70 , thanh U M38, Tấm thạch cao GS/Knauf/Boral tiêu chuẩn 9mm</t>
  </si>
  <si>
    <t>Khung trần chìm Xương cá Vạn Phát Hưng M70 , thanh U M38, Tấm thạch cao GS/Knauf/Boral chống ẩm 9mm</t>
  </si>
  <si>
    <t>HỆ TRẦN CHÌM</t>
  </si>
  <si>
    <t>HỆ TRẦN NỔI</t>
  </si>
  <si>
    <t>ASTM C635</t>
  </si>
  <si>
    <t>* Công ty Cổ phần sản xuất Thép VINA ONE. Địa chỉ: QL 1A, Ấp Voi lá, xã long Hiệp, huyện Bến Lức, tỉnh long An. Theo bảng giá ngày 01/11/2022, áp dụng từ ngày 01/11/2022 đến khi có thông báo mới; giá bán VLXD này không bao gồm chi phí vận chuyển giao hàng tại kho nhà máy CTY CP SX thép Vina One. Bao gồm chi phí vận chuyển tại TP. Long Xuyên</t>
  </si>
  <si>
    <t>CÔNG TY ĐIỆN LỰC AN GIANG. Địa chỉ: 13 Lê Văn Nhung, P.Mỹ Bình, TP.LX, An Giang. Áp dụng từ ngày 3/11/2022, thông báo số 3528/TB-PCAG ngày 03/11/2022</t>
  </si>
  <si>
    <t>CÔNG TY ĐIỆN LỰC AN GIANG. Địa chỉ: 13 Lê Văn Nhung, P.Mỹ Bình, TP.LX, An Giang. Áp dụng từ ngày 9/7/2022, thông báo số 2095/TB-PCAG ngày 08/7/2022</t>
  </si>
  <si>
    <t>Khóa néo ngừng dây ACSR 185-240mm2</t>
  </si>
  <si>
    <t>Cách điện Polymer 123kV-120kN</t>
  </si>
  <si>
    <t>EST</t>
  </si>
  <si>
    <t>Tạ chống rung dây dẫn ACSR 185</t>
  </si>
  <si>
    <t>CHN</t>
  </si>
  <si>
    <t>IND</t>
  </si>
  <si>
    <t>Nhóm 2 (M007, M008, M009, M011, M012)</t>
  </si>
  <si>
    <t xml:space="preserve"> Ngói lợp (33x42cm; 4kg 10 viên/m2) Nhóm 1 (M001, M002, M004, M005, M006, M027)</t>
  </si>
  <si>
    <t xml:space="preserve"> Ngói lợp (33x42cm; 4kg 10 viên/m2) Nhóm 2 (M007, M008, M009, M011, M012)</t>
  </si>
  <si>
    <t xml:space="preserve"> Ngói lợp (33x42cm; 4kg 10 viên/m2) Nhóm 3 (M014)</t>
  </si>
  <si>
    <t xml:space="preserve"> Ngói lợp (33x42cm; 4kg 10 viên/m2) Nhóm 4 (M22)</t>
  </si>
  <si>
    <t xml:space="preserve"> Ngói lợp (33x42cm; 4kg 10 viên/m2) Nhóm ELITE</t>
  </si>
  <si>
    <t>Ngói Nóc (3kg 3,3 viên/m) Nhóm 1 (M001, M002, M004, M005, M006, M027)</t>
  </si>
  <si>
    <t>Ngói Nóc (3kg 3,3 viên/m) Nhóm 2 (M007, M008, M009, M011, M012)</t>
  </si>
  <si>
    <t>Ngói Nóc (3kg 3,3 viên/m) Nhóm 3 (M014)</t>
  </si>
  <si>
    <t>Ngói Nóc (3kg 3,3 viên/m) Nhóm 4 (M22)</t>
  </si>
  <si>
    <t>Ngói Nóc (3kg 3,3 viên/m) Nhóm ELITE</t>
  </si>
  <si>
    <t>Ngói Nóc (3kg 3,3 viên/m)</t>
  </si>
  <si>
    <t>Ngói Cuối Nóc  (Vật liệu Bê Tông, 4,8kg)</t>
  </si>
  <si>
    <t>Ngói Cuối Nóc  (Vật liệu Bê Tông, 4,8kg) Nhóm 1 (M001, M002, M004, M005, M006, M027)</t>
  </si>
  <si>
    <t>Ngói Cuối Nóc  (Vật liệu Bê Tông, 4,8kg) Nhóm 2 (M007, M008, M009, M011, M012)</t>
  </si>
  <si>
    <t>Ngói Cuối Nóc  (Vật liệu Bê Tông, 4,8kg) Nhóm 3 (M014)</t>
  </si>
  <si>
    <t>Ngói Cuối Nóc  (Vật liệu Bê Tông, 4,8kg) Nhóm 4 (M22)</t>
  </si>
  <si>
    <t>Ngói Cuối Nóc  (Vật liệu Bê Tông, 4,8kg) Nhóm ELITE</t>
  </si>
  <si>
    <t>Ngói rìa (Vật liệu Bê Tông, 3,1kg, 3,3v/m)</t>
  </si>
  <si>
    <t>Ngói cuối rìa (Vật liệu Bê Tông, 2,9kg)</t>
  </si>
  <si>
    <t>Ngói rìa (Vật liệu Bê Tông, 3,1kg, 3,3v/m); Nhóm 1 (M001, M002, M004, M005, M006, M027)</t>
  </si>
  <si>
    <t>Ngói rìa (Vật liệu Bê Tông, 3,1kg, 3,3v/m) Nhóm 3 (M014)</t>
  </si>
  <si>
    <t>Ngói rìa (Vật liệu Bê Tông, 3,1kg, 3,3v/m) Nhóm 4 (M22)</t>
  </si>
  <si>
    <t>Ngói rìa (Vật liệu Bê Tông, 3,1kg, 3,3v/m) Nhóm ELITE</t>
  </si>
  <si>
    <t>Ngói cuối rìa (Vật liệu Bê Tông, 2,9kg) Nhóm 1 (M001, M002, M004, M005, M006, M027)</t>
  </si>
  <si>
    <t>Ngói cuối rìa (Vật liệu Bê Tông, 2,9kg) Nhóm 3 (M014)</t>
  </si>
  <si>
    <t>Ngói cuối rìa (Vật liệu Bê Tông, 2,9kg) Nhóm 2 (M007, M008, M009, M011, M012)</t>
  </si>
  <si>
    <t>Ngói cuối rìa (Vật liệu Bê Tông, 2,9kg) Nhóm 4 (M22)</t>
  </si>
  <si>
    <t>Ngói cuối rìa (Vật liệu Bê Tông, 2,9kg) Nhóm ELITE</t>
  </si>
  <si>
    <t>Ngói ghép 2  (Vật liệu Bê Tông, 3,5kg)</t>
  </si>
  <si>
    <t>Ngói ghép 2  (Vật liệu Bê Tông, 3,5kg) Nhóm 1 (M001, M002, M004, M005, M006, M027)</t>
  </si>
  <si>
    <t>Ngói ghép 2  (Vật liệu Bê Tông, 3,5kg) Nhóm 2 (M007, M008, M009, M011, M012)</t>
  </si>
  <si>
    <t>Ngói ghép 2  (Vật liệu Bê Tông, 3,5kg) Nhóm 3 (M014)</t>
  </si>
  <si>
    <t>Ngói ghép 2  (Vật liệu Bê Tông, 3,5kg) Nhóm 4 (M22)</t>
  </si>
  <si>
    <t>Ngói ghép 2  (Vật liệu Bê Tông, 3,5kg) Nhóm ELITE</t>
  </si>
  <si>
    <t>Ngói Cuối Mái (Vật liệu Bê Tông, 4kg)</t>
  </si>
  <si>
    <t>Ngói Cuối Mái (Vật liệu Bê Tông, 4kg) Nhóm 1 (M001, M002, M004, M005, M006, M027)</t>
  </si>
  <si>
    <t>Ngói Cuối Mái (Vật liệu Bê Tông, 4kg) Nhóm 2 (M007, M008, M009, M011, M012)</t>
  </si>
  <si>
    <t>Ngói Cuối Mái (Vật liệu Bê Tông, 4kg) Nhóm 3 (M014)</t>
  </si>
  <si>
    <t>Ngói Cuối Mái (Vật liệu Bê Tông, 4kg) Nhóm 4 (M22)</t>
  </si>
  <si>
    <t>Ngói Cuối Mái (Vật liệu Bê Tông, 4kg) Nhóm ELITE</t>
  </si>
  <si>
    <t>Ngói chạc 3 (Vật liệu Bê Tông, 5,1kg)</t>
  </si>
  <si>
    <t>Ngói chạc 3 (Vật liệu Bê Tông, 5,1kg) Nhóm 1 (M001, M002, M004, M005, M006, M027)</t>
  </si>
  <si>
    <t>Ngói chạc 3 (Vật liệu Bê Tông, 5,1kg) Nhóm 2 (M007, M008, M009, M011, M012)</t>
  </si>
  <si>
    <t>Ngói chạc 3 (Vật liệu Bê Tông, 5,1kg) Nhóm 3 (M014)</t>
  </si>
  <si>
    <t>Ngói chạc 3 (Vật liệu Bê Tông, 5,1kg) Nhóm 4 (M22)</t>
  </si>
  <si>
    <t>Ngói chạc 3 (Vật liệu Bê Tông, 5,1kg) Nhóm ELITE</t>
  </si>
  <si>
    <t>Ngóc chạc 4 (Vật liệu Bê Tông, 6,4 kg)</t>
  </si>
  <si>
    <t>Ngóc chạc 4 (Vật liệu Bê Tông, 6,4 kg) Nhóm 1 (M001, M002, M004, M005, M006, M027)</t>
  </si>
  <si>
    <t>Ngóc chạc 4 (Vật liệu Bê Tông, 6,4 kg) Nhóm 2 (M007, M008, M009, M011, M012)</t>
  </si>
  <si>
    <t>Ngóc chạc 4 (Vật liệu Bê Tông, 6,4 kg) Nhóm 3 (M014)</t>
  </si>
  <si>
    <t>Ngóc chạc 4 (Vật liệu Bê Tông, 6,4 kg) Nhóm 4 (M22)</t>
  </si>
  <si>
    <t>Ngóc chạc 4 (Vật liệu Bê Tông, 6,4 kg) Nhóm ELITE</t>
  </si>
  <si>
    <t>Ngói Thu Lôi Nhóm 1 (M001, M002, M004, M005, M006, M027)</t>
  </si>
  <si>
    <t>Ngói Thu Lôi Nhóm 2 (M007, M008, M009, M011, M012)</t>
  </si>
  <si>
    <t>Ngói Thu Lôi Nhóm 3 (M014)</t>
  </si>
  <si>
    <t>Ngói Thu Lôi Nhóm 4 (M22)</t>
  </si>
  <si>
    <t>Sơn (2kg Gồm 13 màu) Nhóm 1 (M001, M002, M004, M005, M006, M027)</t>
  </si>
  <si>
    <t>Sơn (2kg Gồm 13 màu) Nhóm 2 (M007, M008, M009, M011, M012)</t>
  </si>
  <si>
    <t>Sơn (2kg Gồm 13 màu) Nhóm 3 (M014)</t>
  </si>
  <si>
    <t>Sơn (2kg Gồm 13 màu) Nhóm 4 (M22)</t>
  </si>
  <si>
    <t>Tắm tường chắn mác 250, Loại 0,915x1,0m</t>
  </si>
  <si>
    <t>Tắm tường chắn mác 250, Loại 0,915x1,2m</t>
  </si>
  <si>
    <t>THIẾT BỊ VỆ SINH</t>
  </si>
  <si>
    <t>Pearl 2 (nắp rơi êm) K7730HN2T</t>
  </si>
  <si>
    <t>Pearl 3 (nắp thông minh)K8030ST</t>
  </si>
  <si>
    <t>Bồn tiểu nam Pearl UT75XTT</t>
  </si>
  <si>
    <t>Bồn tiểu nữ Pearl BD7500T</t>
  </si>
  <si>
    <t>Lavabo âm bàn (vuông)LB77NUT</t>
  </si>
  <si>
    <t>Lavabo dương bàn (tròn)LB80NUT</t>
  </si>
  <si>
    <t>Lavabo dương bàn (tre)LB11NUT</t>
  </si>
  <si>
    <t>Lavabo âm bàn (oval)LB75NUT</t>
  </si>
  <si>
    <t>Pearl 1 (nắp thông minh) K7530AGTT; K7530AN2T</t>
  </si>
  <si>
    <t>Pearl 1 (nắp rơi êm) K7530HGTT; K7530HN2T</t>
  </si>
  <si>
    <t>* Công ty TNHH MTV Đồng Tâm (địa chỉ: 07, khu phố 6, thị trấn Bến Lức, huyện Bến Lức, tỉnh Long An ). (Giá thiết bị chưa bao gồm vật tư và nhân công  lắp đặt. Áp dụng từ ngày 01/10/2022. SĐT: 0933.000.101</t>
  </si>
  <si>
    <t>JISA 5207:2019; TCVN 6703:2005</t>
  </si>
  <si>
    <t>Cọc bê tông DƯL 120 x 120-35Mpa ≥ M400; L=&gt; 2m</t>
  </si>
  <si>
    <t>Cọc bê tông DƯL 150 x 150-35Mpa ≥ M400; L=&gt; 3m</t>
  </si>
  <si>
    <t>Cọc bê tông DƯL 200x200-35Mpa ≥ M400; (từ L≥4 đến L&lt;=6m)</t>
  </si>
  <si>
    <t>Cọc bê tông DƯL 200x200-35Mpa ≥ M400; (từ L≥7 đến L&lt;=8m)</t>
  </si>
  <si>
    <t>Cọc bê tông DƯL 200x200-35Mpa ≥ M400: (từ L≥4 đến L&lt;=6m)</t>
  </si>
  <si>
    <t>Cọc bê tông DƯL 200x200-35MPa ≥ M400: (từ L≥7 đến L&lt;=8m)</t>
  </si>
  <si>
    <t>Đèn SGL-68 ( 30W-70W): Kích thước 422x318x138mm; Chống sét 10KV; Độ kính nước IP66; Hiệu suất phát quang &gt;130lm/W</t>
  </si>
  <si>
    <t>Đèn SGL-68 ( 71W-90W): Kích thước 422x318x138mm; Chống sét 10KV; Độ kính nước IP66; Hiệu suất phát quang &gt;130lm/W</t>
  </si>
  <si>
    <t>Đèn SGL-68 ( 100W-120W): Kích thước 522x318x138mm; Chống sét 10KV; Độ kính nước IP66; Hiệu suất phát quang &gt;130lm/W</t>
  </si>
  <si>
    <t>Đèn SGL-68 ( 121W-150W): Kích thước 522x318x138mm; Chống sét 10KV; Độ kính nước IP66; Hiệu suất phát quang &gt;130lm/W</t>
  </si>
  <si>
    <t>Đèn SGL-68 ( 151W-200W): Kích thước 600x318x138mm; Chống sét 10KV; Độ kính nước IP66; Hiệu suất phát quang &gt;130lm/W</t>
  </si>
  <si>
    <t>Đèn SGL-160( 30W-80W): Kích thước 616x259x186mm; Chống sét 10KV; Độ kính nước IP66; Hiệu suất phát quang &gt;130lm/W</t>
  </si>
  <si>
    <t>Đèn SGL-160( 100W-80W): Kích thước 677x305x187mm; Chống sét 10KV; Độ kính nước IP66; Hiệu suất phát quang &gt;130lm/W</t>
  </si>
  <si>
    <t>Đèn SGL-160( 151W-200W): Kích thước 850x366x198mm; Chống sét 10KV; Độ kính nước IP66; Hiệu suất phát quang &gt;130lm/W</t>
  </si>
  <si>
    <t>Đèn SGL-88( 30W-50W): Kích thước 500x215x80mm; Chống sét 10KV; Độ kính nước IP66; Hiệu suất phát quang &gt;130lm/W</t>
  </si>
  <si>
    <t>Đèn SGL-88( 51W-70W): Kích thước 720x280x110mm; Chống sét 10KV; Độ kính nước IP66; Hiệu suất phát quang &gt;130lm/W</t>
  </si>
  <si>
    <t>Đèn SGL-88( 71W-100W): Kích thước 880x340x120mm; Chống sét 10KV; Độ kính nước IP66; Hiệu suất phát quang &gt;130lm/W</t>
  </si>
  <si>
    <t>Đèn SGL-88( 101W-150W): Kích thước 880x340x120mm; Chống sét 10KV; Độ kính nước IP66; Hiệu suất phát quang &gt;130lm/W</t>
  </si>
  <si>
    <t>Đèn SGL-95( 30W-70W): Kích thước 474x238x100mm; Chống sét 10KV; Độ kính nước IP66; Hiệu suất phát quang &gt;130lm/W</t>
  </si>
  <si>
    <t>Đèn SGL-95( 71W-90W): Kích thước 644x303x132mm; Chống sét 10KV; Độ kính nước IP66; Hiệu suất phát quang &gt;130lm/W</t>
  </si>
  <si>
    <t>Đèn SGL-95( 91W-120W): Kích thước 644x303x132mm; Chống sét 10KV; Độ kính nước IP66; Hiệu suất phát quang &gt;130lm/W</t>
  </si>
  <si>
    <t>Đèn SGL-95( 121W-150W): Kích thước 864x375x182mm; Chống sét 10KV; Độ kính nước IP66; Hiệu suất phát quang &gt;130lm/W</t>
  </si>
  <si>
    <t>Đèn NLMT JD - Z150 (150W) : Kích thước tấm pin 670x445x25mm ( Công suất 6v/50W) ; Pin lưu trữ 60.000mAH Lithium- Ion; Độ kính nước IP65; Chip Led cao cấp 110 Chips; Chất liệu đèn Nhôm nguyên khối, có đèn báo dung lượng; Thời gian sạc 4-6 giờ, Thời gian chiếu sáng 3 ngày mưa</t>
  </si>
  <si>
    <t>Đèn NLMT JD - Z200 (200W) : Kích thước tấm pin 670x640x25mm ( Công suất 6v/60W) ; Pin lưu trữ 72.000mAH Lithium- Ion; Độ kính nước IP65; Chip Led cao cấp 163 Chips; Chất liệu đèn Nhôm nguyên khối, có đèn báo dung lượng; Thời gian sạc 4-6 giờ, Thời gian chiếu sáng 3 ngày mưa</t>
  </si>
  <si>
    <t>Đèn NLMT JD - 369 (100W) : Kích thước tấm pin 530x350x25mm ( Công suất 6v/50W) ; Pin lưu trữ 20.000mAH Lithium- Ion; Độ kính nước IP65; Chip Led SMD 5050 công suất 50 Chips; Chất liệu đèn Nhôm nguyên khối, có đèn báo dung lượng; Thời gian sạc 4-6 giờ, Thời gian chiếu sáng 10-12h/ngày</t>
  </si>
  <si>
    <t>* Công ty TNHH TM-SX-DV Tín Thịnh (số 102H, Nguyễn Xuân Khoát, P.Tân Thành, Q.Tân Phú, Tp.HCM). Giao tại Tp. long Xuyên. Theo bảng giá ngày 01/12/2022; giao hàng bằng phương tiện đường bộ (không bao gồm chi phí dỡ hàng). SĐT: 028.62678.195</t>
  </si>
  <si>
    <t>Quy cách (400 x 400)mm, dày 30mm (+/-2) - màu vàng.</t>
  </si>
  <si>
    <t>Quy cách (400 x 400)mm, dày 30mm (+/-2) màu xám, xám tro, đỏ, xanh.</t>
  </si>
  <si>
    <t>Quy cách (150 x 150)mm, dày 60mm (+/-3) - màu đen</t>
  </si>
  <si>
    <t>Quy cách (150 x 150)mm, dày 60mm (+/-3) - màu xanh, đỏ</t>
  </si>
  <si>
    <t>Quy cách (150 x 150)mm, dày 60mm (+/-3) - màu vàng</t>
  </si>
  <si>
    <t>Cọc bê tông DƯL  120 x 120-35Mpa ≥ M400; L ≥ 3m  (sử dụng thép fi 10)</t>
  </si>
  <si>
    <t>Cọc bê tông DƯL  120 x 120-35Mpa ≥ M400; L ≥ 3m  (sử dụng thép fi 12)</t>
  </si>
  <si>
    <t>Cọc bê tông DƯL  150 x 150-35Mpa ≥ M400; L ≥ 3m (sử dụng thép fi 10)</t>
  </si>
  <si>
    <t>Cọc bê tông DƯL  150 x 150-35Mpa ≥ M400; L ≥ 3m (sử dụng thép fi 12)</t>
  </si>
  <si>
    <t>Cọc chữ I220 mác 500, L=4m, 6 thanh fi 7.1mm</t>
  </si>
  <si>
    <t>Cọc chữ I220 mác 500, L=5,5m, 6 thanh fi 7.1mm</t>
  </si>
  <si>
    <t>Cọc chữ I220 mác 500, L=6,0m, 8 thanh fi 7.1mm</t>
  </si>
  <si>
    <t>Cọc chữ I220 mác 500, L=6,7m, 10 thanh fi 7.1mm</t>
  </si>
  <si>
    <t>TCVN 11823:2017</t>
  </si>
  <si>
    <t>Cát đen (Cát đen trong xây dựng)</t>
  </si>
  <si>
    <t>* Công ty TNHH cơ khí điện chiếu sáng Sài Gòn. Địa chỉ: thị trấn Nhà Bè, huyện Nhà Bè, TP. HCM (tại kho Kiêng Giang: lô 12-02 đường số 3, khu thu nhập thấp, KP. Nguyễn Bỉnh Khiêm, P. Vinh Quang. TP. Rạch Giá. Theo bảng giá ngày 01/12/2022.</t>
  </si>
  <si>
    <t>Theo Thống kê tình hình thực hiện kê khai giá xi măng, thép xây dựng từ ngày 03/11/2022 đến ngày 03/11/2022 của Sở Tài Chính, mức giá kê khai áp dụng ngày 03/11/2022. Mức giá bán lẻ (bao gồm thuế VAT)</t>
  </si>
  <si>
    <t>Theo Thống kê tình hình thực hiện kê khai giá xi măng, thép xây dựng từ ngày 30/11/2022 đến ngày 30/11/2022 của Sở Tài Chính, mức giá kê khai áp dụng ngày 30/11/2022. Mức giá bán lẻ (bao gồm thuế VAT)</t>
  </si>
  <si>
    <t>Thép hộp kẽm 50x100x1,2</t>
  </si>
  <si>
    <t>Dao cách ly (DS) 1pha 24KV - 600A cách điện polymer</t>
  </si>
  <si>
    <t>Hộp 1 công tơ 3 pha composite ngoài trời</t>
  </si>
  <si>
    <t>Cáp đồng bọc hạ thế CV 240mm2</t>
  </si>
  <si>
    <t>Giáp níu dừng dây ACXH 50mm2</t>
  </si>
  <si>
    <t>Giáp níu dừng dây ACXH 70mm2</t>
  </si>
  <si>
    <t>Giáp níu dừng dây ACXH 120mm2</t>
  </si>
  <si>
    <t>Giáp níu dừng dây ACXH 95mm2</t>
  </si>
  <si>
    <t>Giáp níu dừng dây ACXH 150mm2</t>
  </si>
  <si>
    <t>CÔNG TY ĐIỆN LỰC AN GIANG. Địa chỉ: 13 Lê Văn Nhung, P.Mỹ Bình, TP.LX, An Giang. Áp dụng từ ngày 08/12/2022, thông báo số 3973/TB-PCAG ngày 06/12/2022</t>
  </si>
  <si>
    <t>Bột khoáng (dùng trong BTNN)</t>
  </si>
  <si>
    <t>Công ty TNHH tư vấn Kiến Trúc Mới (địa chỉ số 246/13 Trần Hưng Đạo, phường Bình Khánh, Tp. Long Xuyên, An Giang. Giá bao gồm chi phí vận chuyển lắt đặt tại công trình. Theo bảng giá ngày 05/10/2022.</t>
  </si>
  <si>
    <t>Cọc bê tông DƯL 200 x 200-35Mpa ≥ M400 (từ L≥4 đến L&lt; 7m)</t>
  </si>
  <si>
    <t>Cọc vuông bê tông dự ứng lực; Thép dự ứng lực cường độ: 17.700 kg/cm2; Bê tông mác 400</t>
  </si>
  <si>
    <t>Tiết diện 120mm x 120mm, L= 1,0 - 5,0 mét, khả năng chịu tải đầu cọc Pvl = 15,9 tấn; Pdh = 7,95 tấn</t>
  </si>
  <si>
    <t>Tiết diện 150mm x 150mm, L= 1,0 - 6,0 mét, khả năng chịu tải đầu cọc Pvl = 24,86 tấn; Pdh = 12,43 tấn</t>
  </si>
  <si>
    <t>Tiết diện 200mm x 200mm, L &lt; 8,0 mét, khả năng chịu tải đầu cọc Pvl = 44,2 tấn; Pdh = 22,1 tấn</t>
  </si>
  <si>
    <t>Tiết diện 200mm x 200mm, L= 8,0 - 10,0 mét, khả năng chịu tải đầu cọc Pvl = 44,2 tấn; Pdh = 22,1 tấn</t>
  </si>
  <si>
    <t>Tiết diện 250mm x 250mm, L &lt; 8,0 mét, khả năng chịu tải đầu cọc Pvl = 69 tấn; Pdh = 34,5 tấn</t>
  </si>
  <si>
    <t>Tiết diện 250mm x 250mm, L= 8,0 - 12,0 mét, khả năng chịu tải đầu cọc Pvl = 69 tấn; Pdh = 34,5 tấn</t>
  </si>
  <si>
    <t>Hộp nối cọc tiết diện 150mm x 150mm</t>
  </si>
  <si>
    <t>Hộp nối cọc tiết diện 200mm x 200mm</t>
  </si>
  <si>
    <t>Hộp nối cọc tiết diện 250mm x 250mm</t>
  </si>
  <si>
    <t>Cấu kiện lắp ghép Bê tông Mác 400</t>
  </si>
  <si>
    <t>Tấm bê tông dự ứng lực TS.PCS - 590A Thép 5.0mm, Mác 400, tiết diện đặc, (110x590xL) L=1 mét - 6 mét</t>
  </si>
  <si>
    <t xml:space="preserve">Tấm bê tông dự ứng lực TS.PCS - 590B Thép 5.0mm, Mác 400, tiết diện rỗng, (110x590xL) L=1 mét - 6 mét </t>
  </si>
  <si>
    <t>Tấm bê tông dự ứng lực TS.PCS - TS10 , Thép 5.0mm, Mác 400, tiết diện rỗng, (100x2290xL) L=1 mét - 6  mét</t>
  </si>
  <si>
    <t>TCVN 9114:2019</t>
  </si>
  <si>
    <t>Cột  H bê tông dự ứng lực TS.H, Mác400, Tiết diện chữ H cao 250, Chiều dài: &lt;6,0 mét</t>
  </si>
  <si>
    <t>Cừ bản nhựa uPVC - Z3 (300mm x 147mm x 4,5mm)</t>
  </si>
  <si>
    <t>Cừ bản nhựa uPVC - Z5 (500mm x 250mm x 10mm)</t>
  </si>
  <si>
    <t>Cừ bản nhựa uPVC - U5 (500mm x 160mm x 6,0mm)</t>
  </si>
  <si>
    <t>Cừ bản nhựa uPVC - U6 (600mm x 230mm x 7,5mm)</t>
  </si>
  <si>
    <t>Cừ bản nhựa uPVC - TW25 (457mm x 152mm x 6,35mm)</t>
  </si>
  <si>
    <t>Cừ bản nhựa uPVC - TW85 (457mm±3 x 254mm±2 x 11,18mm+0,5mm)</t>
  </si>
  <si>
    <t>CỪ BẢN NHỰA UPVC</t>
  </si>
  <si>
    <t>TCCS 30 - 2022/ĐH</t>
  </si>
  <si>
    <t xml:space="preserve"> * Công ty TNHH MTV Thái Sơn An Giang. (Đ/C: ấp Vĩnh Trung, xã Vĩnh Trạch, huyện Thoại Sơn, An Giang). Theo bảng giá ngày 25/12/2022. SĐT: 0919.333.442. (Giao hàng tại kho: ấp Vĩnh Trung, xã Vĩnh Trạch, huyện Thoại Sơn)</t>
  </si>
  <si>
    <t>11v/thùng</t>
  </si>
  <si>
    <t xml:space="preserve"> * Công ty Cổ phần thiết kế xây dựng công trình Giao thông Bình Minh. (Đ/C: Số 49 Lê Trung Nghĩa, phường 12, Quận tân Bình, TP. HCM). Theo bảng giá ngày 22/12/2022. SĐT: 028.381.128.27</t>
  </si>
  <si>
    <t>ASTM/MỸ</t>
  </si>
  <si>
    <t>CỪ BẢN NHỰA AVP- ZW457</t>
  </si>
  <si>
    <t>Cừ bản nhựa AVP- ZW457 (457mm±3 x 254mm±2 x 11,18mm)</t>
  </si>
  <si>
    <t xml:space="preserve">Cát nghiền (0x0,6) </t>
  </si>
  <si>
    <t>Sơn đẹp hoàn hảo nội thất (18L)</t>
  </si>
  <si>
    <t>Sơn đẹp hoàn hảo nội thất (5L)</t>
  </si>
  <si>
    <t>XVII</t>
  </si>
  <si>
    <t>SƠN TƯỜNG, BỘT TRÉT TƯỜNG CÁC LOẠI :</t>
  </si>
  <si>
    <t>* Công ty Cổ phần INDECONS VINA. Địa chỉ: Số 2A, ngõ 34 Âu Cơ, Tây Hồ, Hà Nội. Theo bảng giá ngày 01/02/2023, áp dụng từ ngày 01/02/2023 đến khi có thông báo mới; giao hàng đến kho bãi công trình. Sđt: 0942,640,937</t>
  </si>
  <si>
    <t>Biển tròn D=0,9m (vị trí y/c MPQ loại 11)</t>
  </si>
  <si>
    <t>Biển tròn D=1,26m</t>
  </si>
  <si>
    <t>Biển tròn D=1,4m</t>
  </si>
  <si>
    <t>Biển tam giác L=0,9m (vị trí y/c MPQ loại 11)</t>
  </si>
  <si>
    <t>Biển tam giác L=1,26m</t>
  </si>
  <si>
    <t>Biển tam giác L=1,4m</t>
  </si>
  <si>
    <t>Biển CN, S&lt;1m2 (vị trí y/c MPQ loại 11)</t>
  </si>
  <si>
    <t>Biển CN, S&lt;5m2</t>
  </si>
  <si>
    <t>Biển CN, S&gt;5m2</t>
  </si>
  <si>
    <t>Biển báo hiệu đường bộ (Mặt biển nhôm tấm dày 2,5mm theo tiêu chuẩn ASTM B209-H34; Khung xương T20x40x2mm; Mác thép SS400; Màng phản quang là 3M loại XI; Toàn bộ thép mạ kẽm nhúng nóng theo ASTM A123)</t>
  </si>
  <si>
    <t>Đáp ứng các yêu cầu của QCVN 41:2019/BGTVT</t>
  </si>
  <si>
    <t>Cột đỡ biển báo D88,3x3 mạ kẽm (Dán màng phản quang trắng đỏ loại III)</t>
  </si>
  <si>
    <t>Giá long môn (Bao gồm cả bu lông móng và dưỡng bu lông móng. Thép ống mác STK 400, thép tấm SS4000. Mạ kẽm nhúng nóng theo ASTM A123. Bu lông liên kết dầm - cột CB8.8. Bu lông móng CB5.6)</t>
  </si>
  <si>
    <t>Cột tay vươn (Bao gồm cả bu lông móng và dưỡng bu lông móng. Thép ống mác STK 400, thép tấm SS4000. Mạ kẽm nhúng nóng theo ASTM A123. Bu lông liên kết dầm - cột CB8.8. Bu lông móng CB5.6)</t>
  </si>
  <si>
    <t>Ụ chống xô (Loại 3 thùng, dung tích thùng 200l)</t>
  </si>
  <si>
    <t>Đinh phản quang mầu đỏ vàng loại 1 ( 1 mặt thấu kính phản quang, chịu nén 60T)</t>
  </si>
  <si>
    <t>Đinh phản quang mầu đỏ vàng loại 2 ( 2 mặt thấu kính phản quang, chịu nén 60T)</t>
  </si>
  <si>
    <t>Tôn lượn sóng</t>
  </si>
  <si>
    <t>Hộ lan tôn sóng mạ kẽm loại 2 sóng, 697x310x4mm (tấm sóng cong đặc biệt )</t>
  </si>
  <si>
    <t>Hộ lan tôn sóng mạ kẽm loại 2 sóng, 3320x310x4mm</t>
  </si>
  <si>
    <t>Hộ lan tôn sóng mạ kẽm loại 2 sóng, 6320x310x4mm</t>
  </si>
  <si>
    <t>Hộ lan tôn sóng mạ kẽm loại 3 sóng, 4330x460x4mm</t>
  </si>
  <si>
    <t>Hộ lan tấm sóng nối loại 2 sóng và 3 sóng , 4330x460x4 mm</t>
  </si>
  <si>
    <t>Tấm cuối 610x310x4mm (2 sóng)</t>
  </si>
  <si>
    <t>Tấm cuối 610x310x4mm (3 sóng)</t>
  </si>
  <si>
    <t>Hộp đệm (70x300x5)</t>
  </si>
  <si>
    <t>Hộp đệm (389x624x4,3)mm</t>
  </si>
  <si>
    <t>Tiêu phản quang</t>
  </si>
  <si>
    <t>Cột tôn lượn sóng D141,3x4,5x2500mm</t>
  </si>
  <si>
    <t>Cột tôn lượn sóng D140x4,5x2150mm</t>
  </si>
  <si>
    <t>Cột tôn lượn sóng D140x4,5x1500mm</t>
  </si>
  <si>
    <t>Bulong M16x33</t>
  </si>
  <si>
    <t>Bulong M18x40</t>
  </si>
  <si>
    <t>Buloong M20x180</t>
  </si>
  <si>
    <t>Lưới chống chói (Mạ kẽm nhúng nóng theo ASTM A123)</t>
  </si>
  <si>
    <t>Lưới chống chói (tấm đầu cuối) - Khung thép D33,5 dày 3mm, tấm tôn tai cột 50x75 dày 3mm</t>
  </si>
  <si>
    <t>Lưới chống chói loại 2m thông thường (tấm giữa) - Khung thép D33,5 dày 3mm, tấm tôn tai cột 50x75 dày 3mm</t>
  </si>
  <si>
    <t>Trụ ống thép D60 dày 3mm ( H=748mm) bao gồm tai cột, gân cột )</t>
  </si>
  <si>
    <t>Trụ ống thép D60 dày 3mm ( H=250mm) bao gồm tai cột, gân cột )</t>
  </si>
  <si>
    <t xml:space="preserve">cột </t>
  </si>
  <si>
    <t>Hàng rào bảo vệ B40</t>
  </si>
  <si>
    <t xml:space="preserve">Tấm lưới rào B40 KT 1500x2730mm, khung thép ống D50x3m, lưới thép 4mm, mắt lưới 63x63mm </t>
  </si>
  <si>
    <t>Cột ống thép D60x3mm, L=1.44, bịt đầu mũ chỏm cầu, đế cột và tai liên kết</t>
  </si>
  <si>
    <t>Cột ống chịu lực D60x3mm, L=1.59, mặt bích 120x10mm</t>
  </si>
  <si>
    <t>Hàng rào bảo vệ dây thép gai</t>
  </si>
  <si>
    <t>Dây thép gai 2x2,5mm</t>
  </si>
  <si>
    <t>Cột chịu lực ống thép D60x3mm, L=1.59m (Mạ kẽm nhúng nóng theo ASTM A123)</t>
  </si>
  <si>
    <t>Cột ống thép D60x3mm, L=1.64m, bản thép đế cọc và 12 móc thép D8-L120mm (Mạ kẽm nhúng nóng theo ASTM A123)</t>
  </si>
  <si>
    <t>*  CHI NHÁNH CÔNG TY TNHH TMDV VLXD HUY HOÀNG; Địa chỉ: Nguyễn Văn Linh, phường Mỹ Phước, TP. Long Xuyên. Áp dụng từ 01/8/2022. SĐT: 0913.706189</t>
  </si>
  <si>
    <t>*  CTY TNHH MTV BÊ TÔNG VÀ XÂY DỰNG DELTA AN GIANG; Địa chỉ: Số 18D , Quốc Lộ 91, P. Mỹ Thạnh, TP Long Xuyên, An Giang (- Địa điểm đặt nhà máy sản xuất sản phẩm vật liệu đề nghị công bố: Lô MC2, KCN Đức Hòa 1 Hạnh Phúc, Ấp 5, Xã Đức Hòa Đông, Huyện Đức Hòa, Tỉnh Long An). Áp dụng từ 05/01/2023. SĐT: 091.397.1539</t>
  </si>
  <si>
    <t>BỘT TRÉT TƯỜNG</t>
  </si>
  <si>
    <t>SƠN LÓT CHỐNG KIỀM</t>
  </si>
  <si>
    <t>SƠN  NỘI THẤT</t>
  </si>
  <si>
    <t>SƠN NGOẠI THẤT</t>
  </si>
  <si>
    <t>NERO N8 (NEW CAO CẤP) NỘI THẤT (Tạo độ phẳng cho bề mặt, giảm tiêu hao,
cải thiện độ bền bề mặt; Độ phủ: 0.6 - 0.8 m2/kg)</t>
  </si>
  <si>
    <t>NERO SUPER SHIELD (NEW SUPER) 2 in 1 (Sử dụng nội &amp; ngoại thất) (Tạo bề mặt nhãn mịn, bám dính cao, tăng cường chống thấm,giảm tiêu hao, cải thiện độ bền bề mặt
Độ phủ: 0.7 - 0.8 m2/kg)</t>
  </si>
  <si>
    <t>40kg</t>
  </si>
  <si>
    <t xml:space="preserve"> NERO MODENA SEALER  (NEW) (Sơn lót chống kiềm cao cấp NERO) (Sơn lót chống kiềm ngoài trời cao cấp: có tác dụng chống kiềm hóa, tăng độ bám dính, bền màu.
Độ phủ 10-12 m² / lít/lớp) MÀU TRẮNG</t>
  </si>
  <si>
    <t>NERO SUPER PRIMER SHIELD (NEW) CAO CẤP 3 IN 1 (Chống ố,chống kiềm và chống thấm gốc nước) (Sơn lót đa năng 3 trong 1 cao cấp:kháng nước, kháng kiềm,ngăn chặn sự nhiễm bẩn từ bên trong, chống ố, chống thấm, mịn, thấm hút sâu.
Độ phủ 10-12 m² / lít/lớp) MÀU TRẮNG</t>
  </si>
  <si>
    <t xml:space="preserve"> NERO MODENA SEALER  (NEW) (Sơn lót chống kiềm cao cấp NERO) (Sơn lót chống kiềm ngoài trời cao cấp: có tác dụng chống kiềm hóa, tăng độ bám dính, bền màu.
Độ phủ 10-12 m² / lít/lớp) MÀU TRẮNG 5L</t>
  </si>
  <si>
    <t xml:space="preserve"> NERO MODENA SEALER  (NEW) (Sơn lót chống kiềm cao cấp NERO) (Sơn lót chống kiềm ngoài trời cao cấp: có tác dụng chống kiềm hóa, tăng độ bám dính, bền màu.
Độ phủ 10-12 m² / lít/lớp) MÀU TRẮNG 18L</t>
  </si>
  <si>
    <t>NERO SUPER PRIMER SHIELD (NEW) CAO CẤP 3 IN 1 (Chống ố,chống kiềm và chống thấm gốc nước) (Sơn lót đa năng 3 trong 1 cao cấp:kháng nước, kháng kiềm,ngăn chặn sự nhiễm bẩn từ bên trong, chống ố, chống thấm, mịn, thấm hút sâu.
Độ phủ 10-12 m² / lít/lớp) MÀU TRẮNG 5L</t>
  </si>
  <si>
    <t>NERO SUPER PRIMER SHIELD (NEW) CAO CẤP 3 IN 1 (Chống ố,chống kiềm và chống thấm gốc nước) (Sơn lót đa năng 3 trong 1 cao cấp:kháng nước, kháng kiềm,ngăn chặn sự nhiễm bẩn từ bên trong, chống ố, chống thấm, mịn, thấm hút sâu.
Độ phủ 10-12 m² / lít/lớp) MÀU TRẮNG 18L</t>
  </si>
  <si>
    <t>05L</t>
  </si>
  <si>
    <t>VẬT LIỆU CHỐNG THẤM (Vật liệu chống thấm cao cấp gốc polymer, tương hợp với xi măng. Kháng nước, bền kiềm cao, bám dính tốt.
Định mức 2-3 m² / kg/2 lớp (khi đã pha trộn với xi măng và nước) 1KG</t>
  </si>
  <si>
    <t>VẬT LIỆU CHỐNG THẤM (Vật liệu chống thấm cao cấp gốc polymer, tương hợp với xi măng. Kháng nước, bền kiềm cao, bám dính tốt.
Định mức 2-3 m² / kg/2 lớp (khi đã pha trộn với xi măng và nước) 5KG</t>
  </si>
  <si>
    <t>VẬT LIỆU CHỐNG THẤM (Vật liệu chống thấm cao cấp gốc polymer, tương hợp với xi măng. Kháng nước, bền kiềm cao, bám dính tốt.
Định mức 2-3 m² / kg/2 lớp (khi đã pha trộn với xi măng và nước) 20KG</t>
  </si>
  <si>
    <t>1kg</t>
  </si>
  <si>
    <t>NERO N8 NỘI THẤT (NEW) (Sơn nước nội thất: độ che phủ cao, láng mịn, dễ sử dụng và bền màu. Độ phủ 10-12 m² / lít/lớp) 05kg</t>
  </si>
  <si>
    <t>NERO N8 NỘI THẤT (NEW) (Sơn nước nội thất: độ che phủ cao, láng mịn, dễ sử dụng và bền màu. Độ phủ 10-12 m² / lít/lớp) 25,5kg</t>
  </si>
  <si>
    <t>05kg</t>
  </si>
  <si>
    <t>25.5 kg</t>
  </si>
  <si>
    <t xml:space="preserve">NERO PLUS NỘI THẤT (NEW CAO CẤP) (Lau chùi hiệu quả) (Sơn nước nội thất: cho bề mặt mờ, láng mịn, độ phủ cao, bền màu, chống trượt, chống văng, nhanh khô, dễ lau chùi. Độ phủ 10-12 m² / lít/lớp )1L            </t>
  </si>
  <si>
    <t xml:space="preserve">NERO PLUS NỘI THẤT (NEW CAO CẤP) (Lau chùi hiệu quả) (Sơn nước nội thất: cho bề mặt mờ, láng mịn, độ phủ cao, bền màu, chống trượt, chống văng, nhanh khô, dễ lau chùi. Độ phủ 10-12 m² / lít/lớp )5L            </t>
  </si>
  <si>
    <t xml:space="preserve">NERO PLUS NỘI THẤT (NEW CAO CẤP) (Lau chùi hiệu quả) (Sơn nước nội thất: cho bề mặt mờ, láng mịn, độ phủ cao, bền màu, chống trượt, chống văng, nhanh khô, dễ lau chùi. Độ phủ 10-12 m² / lít/lớp )18L            </t>
  </si>
  <si>
    <t>NERO SATIN FOR INT - SIÊU CAO CẤP (Sơn nước nội thất bóng ngọc trai)( Sơn nước nội thất bóng ngọc trai: có màng sơn bán bóng, mịn màng, che lấp khe nứt nhỏ, chống ố bẩn, chịu chùi rửa cao. Độ phủ 10-12 m² / lít/lớp) 1L</t>
  </si>
  <si>
    <t>NERO SATIN FOR INT - SIÊU CAO CẤP (Sơn nước nội thất bóng ngọc trai)( Sơn nước nội thất bóng ngọc trai: có màng sơn bán bóng, mịn màng, che lấp khe nứt nhỏ, chống ố bẩn, chịu chùi rửa cao. Độ phủ 10-12 m² / lít/lớp) 5L</t>
  </si>
  <si>
    <t>1L</t>
  </si>
  <si>
    <t>17L</t>
  </si>
  <si>
    <t>NERO SATIN FOR INT - SIÊU CAO CẤP (Sơn nước nội thất bóng ngọc trai)( Sơn nước nội thất bóng ngọc trai: có màng sơn bán bóng, mịn màng, che lấp khe nứt nhỏ, chống ố bẩn, chịu chùi rửa cao. Độ phủ 10-12 m² / lít/lớp) 17L</t>
  </si>
  <si>
    <t>NERO N9 NGOẠI THẤT (NEW) (Khả năng chống bám bụi - Dễ lau chùi) (Sơn nước ngoại thất: hiệu quả tiết kiệm, độ che lấp cao, bao phủ rộng, bền màu, chống bám bụi và lau chùi tốt. Độ phủ 08-10 m² / lít/lớp) 1KG</t>
  </si>
  <si>
    <t>NERO N9 NGOẠI THẤT (NEW) (Khả năng chống bám bụi - Dễ lau chùi) (Sơn nước ngoại thất: hiệu quả tiết kiệm, độ che lấp cao, bao phủ rộng, bền màu, chống bám bụi và lau chùi tốt. Độ phủ 08-10 m² / lít/lớp) 3,6L</t>
  </si>
  <si>
    <t>NERO N9 NGOẠI THẤT (NEW) (Khả năng chống bám bụi - Dễ lau chùi) (Sơn nước ngoại thất: hiệu quả tiết kiệm, độ che lấp cao, bao phủ rộng, bền màu, chống bám bụi và lau chùi tốt. Độ phủ 08-10 m² / lít/lớp 18L</t>
  </si>
  <si>
    <t>NERO PLUS NGOẠI THẤT (NEW - CAO CẤP) (Bóng mờ - Chống thấm cao) (Sơn nước ngoại thất: kháng kiềm, kháng muối,chống văng, chống trượt, thời gian khô phù hợp, bóng mờ, chống thấm nước, che lấp khe nức nhỏ, chóng rêu mốc, chịu chùi rửa và có độ bền cao. Độ phủ 11-13 m² / lít/lớp) 1KG</t>
  </si>
  <si>
    <t>NERO PLUS NGOẠI THẤT (NEW - CAO CẤP) (Bóng mờ - Chống thấm cao) (Sơn nước ngoại thất: kháng kiềm, kháng muối,chống văng, chống trượt, thời gian khô phù hợp, bóng mờ, chống thấm nước, che lấp khe nức nhỏ, chóng rêu mốc, chịu chùi rửa và có độ bền cao. Độ phủ 11-13 m² / lít/lớp) 5L</t>
  </si>
  <si>
    <t>NERO PLUS NGOẠI THẤT (NEW - CAO CẤP) (Bóng mờ - Chống thấm cao) (Sơn nước ngoại thất: kháng kiềm, kháng muối,chống văng, chống trượt, thời gian khô phù hợp, bóng mờ, chống thấm nước, che lấp khe nức nhỏ, chóng rêu mốc, chịu chùi rửa và có độ bền cao. Độ phủ 11-13 m² / lít/lớp) 18L</t>
  </si>
  <si>
    <t xml:space="preserve">NERO SUPER SHIELD PEARL  - SIÊU CAO CẤP  (Sơn nước ngoài trời bóng ngọc trai) (Sơn nước ngoài trời: bóng ngọc trai, che phủ cao, chống cacbonit, chống thấm chống kiềm, chống rêu mốc, chống bám bụi, bền màu. Độ phủ 11-12 m² / lít/lớp) 1L    
</t>
  </si>
  <si>
    <t xml:space="preserve">NERO SUPER SHIELD PEARL  - SIÊU CAO CẤP  (Sơn nước ngoài trời bóng ngọc trai) (Sơn nước ngoài trời: bóng ngọc trai, che phủ cao, chống cacbonit, chống thấm chống kiềm, chống rêu mốc, chống bám bụi, bền màu. Độ phủ 11-12 m² / lít/lớp) 5L
</t>
  </si>
  <si>
    <t xml:space="preserve">NERO SUPER SHIELD PEARL  - SIÊU CAO CẤP  (Sơn nước ngoài trời bóng ngọc trai) (Sơn nước ngoài trời: bóng ngọc trai, che phủ cao, chống cacbonit, chống thấm chống kiềm, chống rêu mốc, chống bám bụi, bền màu. Độ phủ 11-12 m² / lít/lớp) 18L
</t>
  </si>
  <si>
    <t>01kg</t>
  </si>
  <si>
    <t>3.6L</t>
  </si>
  <si>
    <t>Theo Thống kê tình hình thực hiện kê khai giá xi măng, thép xây dựng từ ngày 11/01/2023 đến ngày 18/01/2023 của Sở Tài Chính, mức giá kê khai áp dụng ngày 11/01/2023. Mức giá bán lẻ (bao gồm thuế VAT)</t>
  </si>
  <si>
    <t>Thép hình I300</t>
  </si>
  <si>
    <t>Thép hình I250</t>
  </si>
  <si>
    <t>Hệ thống hố thu nước mưa và ngăn mùi hợp khối. 
Kt: 780x380x1470mm.</t>
  </si>
  <si>
    <t>Sơn clear phản quang (1 bộ gồm Clear 3,9kg và hạt phản quang 1,1kg) JOWAY-PLUS</t>
  </si>
  <si>
    <t>CÔNG TY ĐIỆN LỰC AN GIANG. Địa chỉ: 13 Lê Văn Nhung, P.Mỹ Bình, TP.LX, An Giang. Áp dụng từ ngày 9/7/2022, thông báo số 656/TB-PCAG ngày 09/3/2023</t>
  </si>
  <si>
    <t>lít</t>
  </si>
  <si>
    <t>Biến dòng điện (CT) 600V 100/5A-5VA-CCX0,5</t>
  </si>
  <si>
    <t>Biến dòng điện (CT) 600V 200/5A-5VA-CCX0,5</t>
  </si>
  <si>
    <t>Biến dòng điện (CT) 600V 250/5A-5VA-CCX0,5</t>
  </si>
  <si>
    <t>Biến dòng điện (CT) 600V 300/5A-5VA-CCX0,5</t>
  </si>
  <si>
    <t>Biến dòng điện (TI) 24kV 75-150/5A 10VA epoxy chân không</t>
  </si>
  <si>
    <t>Biến dòng điện (TI) 24kV 150-300/5A 10VA epoxy chân không</t>
  </si>
  <si>
    <t>* Công ty TNHH Cơ điện Lạnh và Xây dựng An Phát (địa chỉ 327/2 Hùng Vương, phường Mỹ  long, TP. long Xuyên, An Giang). (Giá thiết bị chưa bao gồm vật tư và nhân công  lắp đặt. Áp dụng từ ngày 01/03/2023. SĐT: 02963.944.956</t>
  </si>
  <si>
    <t>M2</t>
  </si>
  <si>
    <t>Máy ĐHKK dân dụng tiêu chuẩn- Inverter - R32 - Một chiều lạnh</t>
  </si>
  <si>
    <t>FTKB25XVMV/RKB25XVMV Công suất: 9.200Btu (1,0Hp)</t>
  </si>
  <si>
    <t>FTKB35XVMV/RKB35XVMV Công suất: 2.300Btu (1,5Hp)</t>
  </si>
  <si>
    <t>FTKB50XVMV/RKB50XVMV Công suất: 18.100Btu (2,0Hp)</t>
  </si>
  <si>
    <t>FTKB60XVMV/RKB60XVMVCông suất: 20.500Btu (2,5Hp)</t>
  </si>
  <si>
    <t>FTKF25XVMV/RKF25XVMV Công suất: 9.200Btu (1,0Hp)</t>
  </si>
  <si>
    <t>FTKF35XVMV/RKF35XVMV Công suất: 12.300Btu (1,5Hp)</t>
  </si>
  <si>
    <t>FTKF50XVMV/RKF50XVMV Công suất: 18.100Btu (2,0Hp)</t>
  </si>
  <si>
    <t>FTKF60XVMV/RKF60X1VMV Công suất: 20.500Btu (2,5Hp)</t>
  </si>
  <si>
    <t>FTKC71UVMV/RKC71UVMVCông suất:24.200Btu (3,0Hp)</t>
  </si>
  <si>
    <t>FHFC40DV1/RZFC40DVM, Công suất:1.5Hp +BRC1E62(Remote Có dây)</t>
  </si>
  <si>
    <t>FHFC40DV1/RZFC40DVM, Công suất:1.5Hp +BRC7EA66-9(Remote Không dây)</t>
  </si>
  <si>
    <t>FHFC50DV1/RZFC50DVM, Công suất: 2.0Hp +BRC1E62(Remote Có dây)</t>
  </si>
  <si>
    <t>FHFC50DV1/RZFC50DVM, Công suất:2.0Hp +BRC7EA66-9(Remote Không dây)</t>
  </si>
  <si>
    <t>FHFC60DV1/RZFC60DVM, Công suất:2.5Hp +BRC1E62(Remote Có dây)</t>
  </si>
  <si>
    <t>FHFC60DV1/RZFC60DVM, Công suất: 2.5Hp +BRC7EA66-9(Remote Không dây)</t>
  </si>
  <si>
    <t>FHFC71DV1/RZFC71DVM (Y1), Công suất:3.0Hp +BRC1E62(Remote Có dây)</t>
  </si>
  <si>
    <t>FHFC71DV1/RZFC71DVM (Y1), Công suất:3.0Hp +BRC7EA66-9(Remote Không dây)</t>
  </si>
  <si>
    <t>FHFC85DV1/RZFC85DVM (Y1), Công suất: 3.5Hp +BRC1E62(Remote Có dây)</t>
  </si>
  <si>
    <t>FHFC85DV1/RZFC85DVM (Y1), Công suất:3.5Hp +BRC7EA66-9(Remote Không dây)</t>
  </si>
  <si>
    <t>FHFC100DV1/RZFC100DVM (Y1), Công suất:4.0 Hp +BRC1E62(Remote Có dây)</t>
  </si>
  <si>
    <t>FHFC100DV1/RZFC100DVM (Y1), Công suất:4.0Hp +BRC7EA66-9(Remote Không dây)</t>
  </si>
  <si>
    <t>FHFC125DV1/RZFC125DY1, Công suất: 5.0 Hp +BRC1E62(Remote Có dây)</t>
  </si>
  <si>
    <t>FHFC125DV1/RZFC125DY1, Công suất:5.0Hp +BRC7EA66-9(Remote Không dây)</t>
  </si>
  <si>
    <t>FHFC140DV1/RZFC140DY1, Công suất: 5.5 Hp +BRC1E62(Remote Có dây)</t>
  </si>
  <si>
    <t>FHFC140DV1/RZFC140DY1, Công suất:5.5Hp +BRC7EA66-9(Remote Không dây)</t>
  </si>
  <si>
    <t>S-19PU1H5B/U-19PN1H5, Công suất: 18.500 Btu (2.0Hp) +  Remote Không dây</t>
  </si>
  <si>
    <t>S-25PU1H5B/U-25PN1H5, Công suất: 25.000 Btu (2.5Hp) +  Remote Không dây</t>
  </si>
  <si>
    <t>S-30PU1H5B/U-30PN1H5, Công suất: 30.000 Btu (3.2Hp) +  Remote Không dây</t>
  </si>
  <si>
    <t>S-30PU1H5B/U-30PN1H8, Công suất: 30.000 Btu (3.2Hp) +  Remote Không dây</t>
  </si>
  <si>
    <t>S-36PU1H5B/U-36PN1H8, Công suất: 36.000 Btu (4.0Hp) +  Remote Không dây</t>
  </si>
  <si>
    <t>S-42PU1H5B/U-42PN1H8, Công suất: 42.000 Btu (5.0Hp) +  Remote Không dây</t>
  </si>
  <si>
    <t>S-50PU1H5B/U-50PN1H8, Công suất: 48.500 Btu (5.5Hp) +  Remote Không dây</t>
  </si>
  <si>
    <t>CS-S12MB4ZW/CU-S12MBZ, 
Công suất: 11.600 Btu (1.5Hp) +  Remote Không dây</t>
  </si>
  <si>
    <t>S-1821PF3H/U-18PR1H5, Công suất: 17.100 Btu (2.0Hp) + Remote Có dây</t>
  </si>
  <si>
    <t>S-1821PF3H/U-21PR1H5, Công suất: 20.500 Btu (2.5Hp) + Remote Có dây</t>
  </si>
  <si>
    <t>S-2430PF3H/U-24PR1H5, Công suất: 24.200 Btu (3.0Hp) + Remote Có dây</t>
  </si>
  <si>
    <t>S-2430PF3H/U-30PR1H5, Công suất: 27.600 Btu (3.5Hp) + Remote Có dây</t>
  </si>
  <si>
    <t>S-3448PF3H/U-34PR1H5, Công suất: 34.100 Btu (4.0Hp) + Remote Có dây</t>
  </si>
  <si>
    <t>S-3448PF3H/U-43PR1H5, Công suất: 42.700 Btu (5.0Hp) + Remote Có dây</t>
  </si>
  <si>
    <t>S-3448PF3H/U-43PR1H8, Công suất: 42.700 Btu (5.0Hp) + Remote Có dây</t>
  </si>
  <si>
    <t>S-3448PF3H/U-48PR1H5, Công suất: 47.000 Btu (5.5Hp) + Remote Có dây</t>
  </si>
  <si>
    <t>S-3448PF3H/U-48PR1H8, Công suất: 47.000 Btu (5.5Hp) + Remote Có dây</t>
  </si>
  <si>
    <t>Sơn nội thất kinh tế - Diva Interior  (23.5Kg)</t>
  </si>
  <si>
    <t>Sơn ngoại thất kinh tế - Diva Exterior  - (22.1Kg)</t>
  </si>
  <si>
    <t>Sơn nội thất chùi rửa - Kitty Easy Clean  - (22.5Kg)</t>
  </si>
  <si>
    <t>Sơn ngoại thất chống thấm - Kitty Shield Plus (20.5Kg)</t>
  </si>
  <si>
    <t>Sơn bóng nội thất - Sapphire Max Wash  (21Kg)</t>
  </si>
  <si>
    <t>Sơn ngoại thất bóng - Sapphire High Sheen (20.2Kg)</t>
  </si>
  <si>
    <t>Sơn lót thay thế bột trét tường - Wall Primer UnderCoat (24,5Kg)</t>
  </si>
  <si>
    <t>Sơn lót chống kiềm - Kitty Anti Alkali (22.5Kg)</t>
  </si>
  <si>
    <t>Sơn chống kiềm - Sapphire  Super Sealer 100% (22Kg)</t>
  </si>
  <si>
    <t>Chống thấm Latex N.501 (17Kg)</t>
  </si>
  <si>
    <t>Bột trét nội thất -  Kimcoat Interior  (37Kg)</t>
  </si>
  <si>
    <t>Bột ngoại thất - Kimcoat Exterior (37Kg)</t>
  </si>
  <si>
    <t>Bột trét nội thất - Diva Interior (37Kg)</t>
  </si>
  <si>
    <t>Bột trét ngoại thất -  Diva Exterior (37Kg)</t>
  </si>
  <si>
    <t>Bột trét nội thất - Kitty Interior  (37Kg)</t>
  </si>
  <si>
    <t>Bột trét ngoại thất - Kitty Exterior  (37Kg)</t>
  </si>
  <si>
    <t>Bột trét ngoại thất - Sapphire  (37Kg)</t>
  </si>
  <si>
    <t>Thùng</t>
  </si>
  <si>
    <t>Bao</t>
  </si>
  <si>
    <t>Sơn nội thất kinh tế - Sanda Interior  (23.5Kg)</t>
  </si>
  <si>
    <t>Sơn ngoại thất kinh tế - Sanda Exterior  - (22.1Kg)</t>
  </si>
  <si>
    <t>Sơn nội thất chùi rửa - Kobe Easy Clean  - (22.5Kg)</t>
  </si>
  <si>
    <t>Sơn ngoại thất chống thấm - Kobe Shield Plus (20.5Kg)</t>
  </si>
  <si>
    <t>Sơn bóng nội thất - Kobe Max Wash  (21Kg)</t>
  </si>
  <si>
    <t>Sơn ngoại thất bóng - Kobe High Sheen (20.2Kg)</t>
  </si>
  <si>
    <t>Sơn lót thay thế bột trét tường - Kobe Wall Primer UnderCoat (24,5Kg)</t>
  </si>
  <si>
    <t>Sơn lót chống kiềm - Sanda Anti Alkali (22.5Kg)</t>
  </si>
  <si>
    <t>Sơn chống kiềm - Kobe  Super Sealer 100% (22Kg)</t>
  </si>
  <si>
    <t>Bột trét nội thất - Sanda Interior - (37Kg)</t>
  </si>
  <si>
    <t>Bột trét ngoại thất -  Sanda Exterior (37Kg)</t>
  </si>
  <si>
    <t>Bột trét nội thất - Kobe Interior  (37Kg)</t>
  </si>
  <si>
    <t>Bột trét ngoại thất - Kobe Exterior  (37Kg)</t>
  </si>
  <si>
    <t>Gạch Granite men mờ:
Mã số: 4040GECKO001,4040GECKO002
4040GECKO003,4040GECKO004</t>
  </si>
  <si>
    <t>Gạch Granite men mờ đồng chất:
Mã số: 4GA01</t>
  </si>
  <si>
    <t>Gạch Granite men mờ đồng chất:
Mã số: 4GA43</t>
  </si>
  <si>
    <t>Gạch Ceramic men bóng:
Mã số: 426</t>
  </si>
  <si>
    <t>Gạch Ceramic men bóng:
Mã số: 428</t>
  </si>
  <si>
    <t>Gạch Granite bóng kiến kháng khuẩn:
Mã số: 60120LANGBIANG002FP-H+,
60120LANGBIANG003FP-H+</t>
  </si>
  <si>
    <t>TP. Long Xuyên</t>
  </si>
  <si>
    <t>Bột trét nội thất cao cấp KOVA MSG (40kg)</t>
  </si>
  <si>
    <t>Bột trét nội thất cao cấp KOVA VILLA (40kg)</t>
  </si>
  <si>
    <t>Bột trét nội thất cao cấp KOVA CITY (40kg)</t>
  </si>
  <si>
    <t>Bột trét ngoại thất cao cấp KOVA MSG (40kg)</t>
  </si>
  <si>
    <t>Bột trét ngoại thất KOVA Villa (40kg)</t>
  </si>
  <si>
    <t xml:space="preserve">Mastic dẻo nội thất KOVA MT-T (25kg) </t>
  </si>
  <si>
    <t>Bột trét ngoại thất cao cấp KOVA CITY (40kg)</t>
  </si>
  <si>
    <t>Bột trét nội thất KOVA Smooth (40kg)</t>
  </si>
  <si>
    <t>Bột trét ngoại thất KOVA Smooth (40kg)</t>
  </si>
  <si>
    <t>Bột bả tường</t>
  </si>
  <si>
    <t xml:space="preserve"> * Công ty Cổ phần BÊ TÔNG LY TÂM AN GIANG. ĐC: QL91, P. Mỹ Thới, TP. long Xuyên, An Giang. Theo bảng giá ngày 04/04/2023. Áp dụng từ ngày 04/04/2023. SĐT: 02963.931.184</t>
  </si>
  <si>
    <t>Gạch ceramic không mài cạnh, nhóm BIIb 25x25cm</t>
  </si>
  <si>
    <t>Gạch ceramic mài cạnh, hiệu ứng bề mặt nhóm BIIb 30x30cm</t>
  </si>
  <si>
    <t>Gạch porcelain Giả gỗ, Không mài canh, nhóm BIb 15x60cm</t>
  </si>
  <si>
    <t>Gạch porcelain không mài cạnh, nhóm BIb 10x30cm</t>
  </si>
  <si>
    <t>Gạch bán sứ, nhóm BIb 30x30cm</t>
  </si>
  <si>
    <t>Gạch ceramic không mài cạnh, nhóm BIIb 30x30cm</t>
  </si>
  <si>
    <t>Gạch ceramic xương trắng, mài cạnh, nhóm BIII 30x45cm</t>
  </si>
  <si>
    <t>Gạch ceramic xương trắng, mài cạnh, nhóm BIII 40x80cm</t>
  </si>
  <si>
    <t>Gạch ceramic  mài cạnh, nhóm BIII 30x30cm</t>
  </si>
  <si>
    <t>Gạch ceramic không mài cạnh, nhóm BIII  25x40cm</t>
  </si>
  <si>
    <t xml:space="preserve">Gạch ceramic xương trắng, mài cạnh, nhóm BIII 30x60cm </t>
  </si>
  <si>
    <t>Gạch ceramic không mài cạnh, nhóm BIIb 40x40cm</t>
  </si>
  <si>
    <t>Gạch ceramic men bóng, không mài cạnh, nhóm BIIb 20x40cm</t>
  </si>
  <si>
    <t xml:space="preserve">Gạch ceramic, khuân dị hình, không mài cạnh, nhóm BIIb 20x40cm </t>
  </si>
  <si>
    <t>Gạch ceramic mài cạnh kỹ thuật số, nhóm BIIa 50x50cm</t>
  </si>
  <si>
    <t>Gạch ceramic mài cạnh, nhóm BIIb 50x50cm</t>
  </si>
  <si>
    <t>Gạch bán sứ mài cạnh, nhóm BIb 50x50cm</t>
  </si>
  <si>
    <t>Gạch ceramic mài cạnh, nhóm BIIa 50x50cm siêu dày 13mm</t>
  </si>
  <si>
    <t>Gạch bán sứ nhám, nhóm BIb 30x60cm</t>
  </si>
  <si>
    <t>Gạch bán sứ nhám, nhóm BIb 60x60cm</t>
  </si>
  <si>
    <t>Gạch porcelain  men bóng, mài cạnh, nhóm BIa  60x60cm</t>
  </si>
  <si>
    <t>Gạch porcelain cao cấp, men mờ, mài cạnh,  nhóm BIa  60x60cm</t>
  </si>
  <si>
    <t>Gạch porcelain Bóng/mờ, mài cạnh, nhóm BIa 60x90cm</t>
  </si>
  <si>
    <t>Gạch porcelain Bóng/mờ, mài cạnh, nhóm BIa 30x90cm</t>
  </si>
  <si>
    <t>Gạch porcelain bóng kính, nhóm BIa  30x60cm</t>
  </si>
  <si>
    <t>Gạch porcelain  men mờ, mài cạnh,  nhóm BIa  30x60cm</t>
  </si>
  <si>
    <t>Gạch porcelain giả gỗ, mài cạnh, nhóm BIa  15x90cm</t>
  </si>
  <si>
    <t>Gạch porcelain giả gỗ, mài cạnh, nhóm BIa  15x80cm</t>
  </si>
  <si>
    <t xml:space="preserve">Gạch porcelain giả gỗ, mài cạnh, nhóm BIa 15x60cm </t>
  </si>
  <si>
    <t>Gạch porcelain Bóng/mờ, mài cạnh, nhóm BIa 60x120cm</t>
  </si>
  <si>
    <t>Gạch porcelain hiệu ứng đặc biệt (Sugar Effect, Carving Effect, Chống mài mòn, Kháng khuẩn...), nhóm BIa 80x120cm</t>
  </si>
  <si>
    <t>Gạch porcelain Bóng/mờ, mài cạnh,  nhóm BIa 80x120cm</t>
  </si>
  <si>
    <t>Gạch porcelainhiệu ứng đặc biệt (Sugar Effect, Carving Effect, Chống mài mòn, Kháng khuẩn, Thạch ...) nhóm BIa 60x60cm</t>
  </si>
  <si>
    <t>Gạch porcelain  bóng/mờ, mài cạnh, nhóm BIa 80x80cm</t>
  </si>
  <si>
    <t>Gạch ceramic Kĩ thuật số, mài cạnh, nhóm BIII 25x40cm</t>
  </si>
  <si>
    <t>Gạch ceramic xương đỏ, mài cạnh, nhóm BIII 30x45cm</t>
  </si>
  <si>
    <t>Gạch ceramic Xương đỏ, mài cạnh, nhóm BIIa 60x60cm</t>
  </si>
  <si>
    <t>Gạch ceramic Xương đỏ, mài cạnh, nhóm BIII 30x60cm</t>
  </si>
  <si>
    <t>Gạch ceramic sân vườn, không mài cạnh, nhóm BIIa 40x40cm</t>
  </si>
  <si>
    <t>Gạch ceramic in KTS,mài cạnh, nhóm BIIa 40x40cm</t>
  </si>
  <si>
    <t>Gạch ceramic không mài cạnh, nhóm BIIa 50x50cm</t>
  </si>
  <si>
    <t>đồng/m2</t>
  </si>
  <si>
    <t xml:space="preserve"> *    CÔNG TY CP KD GẠCH ỐP LÁT VIGLACERA, Địa chỉ: Tầng 2 tòa nhà Viglacera - Số 1- Đại lộ Thăng Long - P. Mễ Trì - Q. Nam Từ Liêm - Hà Nội. Giá áp dụng từ ngày 01/4/2023 theo bảng báo giá ngày 01/04/2023. SĐT: 0983.199.083. (Đơn giá trên bao gồm vận chuyển đến chân công trình )</t>
  </si>
  <si>
    <t>Sản phẩm Nhà máy Mỹ Đức</t>
  </si>
  <si>
    <t>Sản phẩm gạch Granite Kích thước 15x90cm (MDK15901, 02,…)</t>
  </si>
  <si>
    <t>Sản phẩm gạch GraniteKT 30x60cm bóng, matt thường (MDP)</t>
  </si>
  <si>
    <t>Sản phẩm gạch GraniteKT 30x60cm MDP điểm</t>
  </si>
  <si>
    <t xml:space="preserve">Sản phẩm gạch GraniteKT 30x60 MDK </t>
  </si>
  <si>
    <t>Sản phẩm gạch GraniteKT 30x60cm MDK điểm</t>
  </si>
  <si>
    <t>Sản phẩm gạch GraniteKT 60x60cm men bóng , matt thường (MDP)</t>
  </si>
  <si>
    <t>Sản phẩm gạch GraniteKT 60x60cm MDK</t>
  </si>
  <si>
    <t>Sản phẩm Nhà máy Viglacera Eurotile</t>
  </si>
  <si>
    <t>Gạch Granite KT 15x90cm (MDK15901, 02,…)</t>
  </si>
  <si>
    <t>Gạch Granite KT 30x60cm bóng, matt thường (MDP)</t>
  </si>
  <si>
    <t>Gạch Granite KT 30x60cm MDP điểm</t>
  </si>
  <si>
    <t xml:space="preserve">Gạch Granite KT 30x60 MDK </t>
  </si>
  <si>
    <t>Gạch Granite KT 30x60cm MDK điểm</t>
  </si>
  <si>
    <t>Gạch Granite KT 60x60cm men bóng , matt thường (MDP)</t>
  </si>
  <si>
    <t xml:space="preserve">Gạch Granite KT 60x60cm MDK </t>
  </si>
  <si>
    <t>Gạch Granite Kích thước 80x80cm UB, UM, TB, UTB, MDP 80x80cm</t>
  </si>
  <si>
    <t>Gạch Granite Kích thước 80x80cm MD801, 02,… (Men kim cương)</t>
  </si>
  <si>
    <t>Gạch Granite Kích thước 40x80cm UB, UM, MDP, MD 40x80</t>
  </si>
  <si>
    <t>Gạch Granite Kích thước 60x120cm MD-D61201, 02,…(Men kim cương)</t>
  </si>
  <si>
    <t>Gạch Granite Kích thước 20x120cm MDK 20x120</t>
  </si>
  <si>
    <t>Sản phẩm Eurotile</t>
  </si>
  <si>
    <t>Sản phẩm gạch Eurotile
Kích thước 30x60 VOC, PHS, ANN, LUS, MOL- G01, 02, 03, 04, 05,..</t>
  </si>
  <si>
    <t>Sản phẩm gạch Eurotile
Kích thước 60x60 THD, SAT, THK, VOC,VAD,BIY,DAV,DIL,THV,ANC,LUS H02, 03,...</t>
  </si>
  <si>
    <t>Sản phẩm gạch Eurotile
Kích thước 15x90  MOL,MMI, MOC- M01, 02, 03, 04,…</t>
  </si>
  <si>
    <t>Sản phẩm gạc hEurotile
Kích thước 30x90 DAV,LTH,DAS,MOC, D01, 02, 03, 04</t>
  </si>
  <si>
    <t>Sản phẩm gạch Eurotile
Kích thước 45x90  MOL,PHS,HAT, I01, 02, 03, 04, 05…</t>
  </si>
  <si>
    <t>Sản phẩm gạch Eurotile
Kích thước 20x120  MOL,MMI  K01, 02, 03, 04,…</t>
  </si>
  <si>
    <t>Sản phẩm gạch Eurotile
Kích thước 60x120 DAS,PHS,SOK,TRA,PHA,DOL,THV,HOA Q01, 02</t>
  </si>
  <si>
    <t>Sản phẩm gạch Eurotile
Kích thước 30x60 SHI G04, 06, 07</t>
  </si>
  <si>
    <t>Sản phẩm gạch Eurotile
Kích thước 30x120 MOT T01, 02, 03, 04, 05</t>
  </si>
  <si>
    <t>Sản phẩm gạch Eurotile
Kích thước 80x80 HOA ,PHA,SOK,TRA,TRAE, THV, E01, 02,…</t>
  </si>
  <si>
    <t>Sản phẩm Signature</t>
  </si>
  <si>
    <t>Sản phẩm gạch Signature
Kích thước 60x60 cm SIG-P6601, 02,…, L,M6601, 02,…</t>
  </si>
  <si>
    <t>Sản phẩm gạch Signature
Kích thước 80x80 cm SIG-P8801, 02,…, L,M8801, 02,…</t>
  </si>
  <si>
    <t>Sản phẩm gạch Signature
Kích thước 40x80 cm SIG-P4801, 02,…, L,M4801, 02,…</t>
  </si>
  <si>
    <t>Sản phẩm gạch Signature
Kích thước 60x120 cm SIG-P61201, 02,…, L,M61201, 02,…</t>
  </si>
  <si>
    <t>Sản phẩm gạch Signature
Kích thước 20x120 cm SIG-P21201, 02, 03</t>
  </si>
  <si>
    <t xml:space="preserve">Sản phẩm gạch
Kích thước 80x80 cm SIG-NHV, SIG-SOB,SIG-THT E01, SIG-CHG E01 </t>
  </si>
  <si>
    <t>Sản phẩm gạch
Kích thước 60x120 cm SIG-NHV, SIG-SOB, SIG -TAS Q01, SIG-CHG Q01 ,…</t>
  </si>
  <si>
    <t xml:space="preserve">Sản phẩm gạch
Kích thước 30x60 cm PT20-3601,02,... </t>
  </si>
  <si>
    <t>Sản phẩm gạch dày 20mm</t>
  </si>
  <si>
    <t xml:space="preserve">Sản phẩm gạch dày 
Kích thước 60x60 cm PLATINUM PT20-601,02,... </t>
  </si>
  <si>
    <t>Sản phẩm gạch dày
Kích thước 45x90cm PT20-45901,02,… PT20-G45901,02,…</t>
  </si>
  <si>
    <t>Sản phẩm gạch dày
Kích thước 60x120cm SOK20 Q02</t>
  </si>
  <si>
    <t>Sản phẩm gạch Eurotile
Kích thước 30x60 Hoa Đá HOD, NGC- G01, 02, 03, 04,..</t>
  </si>
  <si>
    <t>Sản phẩm gạch Eurotile
Kích thước 60x60  NGC H01, 02, 03, 04</t>
  </si>
  <si>
    <t>Sản phẩm gạc hEurotile
Kích thước 30x90 NGC, HOD, D01, 02, 03, 04,…</t>
  </si>
  <si>
    <t>Sản phẩm gạch Eurotile
Kích thước 45x90 NGC I01, 02, 03, 04</t>
  </si>
  <si>
    <t>Sản phẩm gạch
Kích thước 30x60 cm LIG20 G01, 02</t>
  </si>
  <si>
    <t>Sản phẩm gạch
Kích thước 30x60 cm GIB20 G01, 02, 03, 04</t>
  </si>
  <si>
    <t>Sản phẩm gạch
Kích thước 30x60 cm POM20 G01, 02</t>
  </si>
  <si>
    <t>Sản phẩm gạch dày 
Kích thước 60x60 cm LIG20 H01, 02</t>
  </si>
  <si>
    <t>Sản phẩm gạch dày 
Kích thước 60x60 cm GIB20 H01, 02, 03, 04</t>
  </si>
  <si>
    <t>Sản phẩm gạch dày 
Kích thước 60x60 cm POM20 H01, 02</t>
  </si>
  <si>
    <t>Sản phẩm gạch dày
Kích thước 45x90cm LIG20 H01, 02</t>
  </si>
  <si>
    <t>Sản phẩm gạch dày
Kích thước 60x120cm DAS20 Q03</t>
  </si>
  <si>
    <t>Thép ống vuông</t>
  </si>
  <si>
    <t>chưa có giá</t>
  </si>
  <si>
    <t>Tại khu mỏ sông Tiền thuộc xã Tấn Mỹ, huyện Chợ Mới, tỉnh An Giang: Theo Quyết định số 2819/GP-UBND ngày 03/12/2020  cho Công ty TNHH Xây dựng Dịch vụ Thương mại Hải Toàn cung cấp cho Ưu tiên nguồn cát khai thác từ khu mỏ cung ứng phục vụ các công trìnhtrọng điểm khu vực Đồng bằng sông Cửu Long và trong tỉnh theo tinh thần chỉ đạo của Thủ tướng Chính phủ tại Công văn số 4301/VPCP-KTN ngày 10 tháng 6 năm 2015 của Văn phòng Chính phủ và Công văn số 1765/UBND-KT ngày 21 tháng 10 năm 2015 của UBND tỉnh (Quyết định chưa có giá).</t>
  </si>
  <si>
    <t>ngày 30/12/2022</t>
  </si>
  <si>
    <t>Màng HDPE khổ 6x50m/8x50m (RxD) dày 0,3mm</t>
  </si>
  <si>
    <t>Màng HDPE khổ 6x50m/8x50m (RxD) dày 0,4 mm</t>
  </si>
  <si>
    <t>Màng HDPE khổ 6x50m/8x50m (RxD) dày 0,5mm</t>
  </si>
  <si>
    <t>Màng HDPE khổ 6x50m/8x50m (RxD) dày 0,75mm</t>
  </si>
  <si>
    <t>Màng HDPE khổ 7x210m (RxD) dày 1,0mm</t>
  </si>
  <si>
    <t>Màng HDPE khổ 7x140m (RxD) dày 1,5mm</t>
  </si>
  <si>
    <t>CÁT (Giá theo kê khai giá tại Sở Tài chính)</t>
  </si>
  <si>
    <t>Tại khu sông Tiền thuộc xã Vĩnh Xương, thị xã Tân Châu, tỉnh An Giang: Theo Quyết định số 54/GP-UBND ngày 10/02/2020  cho Công ty TNHH  MTV Xây lắp  An Giang cung cấp cho (Quyết định chưa có giá và không nêu công trình được cung cấp cát).</t>
  </si>
  <si>
    <t>CÁT (Giá theo các giấy phép khai thác khoáng sản được UBND tỉnh An Giang cấp phục vụ cho các công trình thực hiện đầu tư bằng vốn đầu tư công (NSNN))</t>
  </si>
  <si>
    <t>Gạch gốm ốp lát, Gạch lát Granite TBGres BÓNG</t>
  </si>
  <si>
    <t>Gạch gốm ốp lát, Gạch lát Granite kỹ thuật số Porugia BÓNG</t>
  </si>
  <si>
    <t>Gạch gốm ốp lát, Gạch lát Granite TBGres/ Fosili BÓNG</t>
  </si>
  <si>
    <t>Gạch gốm ốp lát, Gạch lát Granite kỹ thuật số Porugia
MATT</t>
  </si>
  <si>
    <t>Gạch gốm ốp lát, Gạch lát Granite kỹ thuật số Porugia
MATT (điểm)</t>
  </si>
  <si>
    <t>Gạch gốm ốp lát, Gạch lát Granite kỹ thuật số Porugia
MATT (sân vườn)</t>
  </si>
  <si>
    <t>Gạch gốm ốp lát, Gạch lát Granite TBGres/ Fosili MATT</t>
  </si>
  <si>
    <t>Gạch gốm ốp lát, Gạch lát Granite kỹ thuật số Porugia</t>
  </si>
  <si>
    <t>Gạch gốm ốp lát, Gạch lát Granite kỹ thuật số Porugia (điểm)</t>
  </si>
  <si>
    <t>Gạch gốm ốp lát, Gạch lát Granite kỹ thuật số Porugia (sân vườn)</t>
  </si>
  <si>
    <t>Gạch gốm ốp lát, Gạch lát Granite kỹ thuật số Porugia MATT</t>
  </si>
  <si>
    <t>Gạch gốm ốp lát, Gạch lát cao cấp GranyLite</t>
  </si>
  <si>
    <t>Đá (0x4) loại 1</t>
  </si>
  <si>
    <t>Đá (0x4) loại 2</t>
  </si>
  <si>
    <t>Đá (0x4) loại 3</t>
  </si>
  <si>
    <t>Đá bụi (0-10 mm)</t>
  </si>
  <si>
    <t>Cát nghiền chưa qua rửa 2.8</t>
  </si>
  <si>
    <t>Đá 20x30 thu gom</t>
  </si>
  <si>
    <t>Đá 20x30, 40x60 TT từ đá chè</t>
  </si>
  <si>
    <t>Đá 40x60 vàng Cô Tô + Ô Lâm</t>
  </si>
  <si>
    <t>Đá 40x60 vàng khu II Ô Lâm</t>
  </si>
  <si>
    <t>Đá 40x60 vàng An Phước</t>
  </si>
  <si>
    <t>Theo công văn 879/STC-GCS ngày 03/4/2023 của Sở Tài Chính và Công văn số 02/ĐKG/2023 ngày 24/3/2023 của Công ty TNHH SX &amp; TM Thiên Phúc, mức giá kê khai áp dụng ngày 24/3/2023. Mức giá bán lẻ (bao gồm thuế VAT)</t>
  </si>
  <si>
    <t>Tại khu mỏ Sông Hâu thuộc  Dự án nạo vét, chỉnh trị dòng chảy, hạn chế sạt lở đường bờ sông Hậu đoạn qua xã Vĩnh Thạnh Trung, huyện Châu Phú, tỉnh An Giang để phục vụ công trình xử lý sạt lở khẩn cấp bờ sông Hậu đoạn qua xã Vĩnh Thạnh Trung và xã Bình Mỹ, huyệnChâu Phú: Theo Bản Xác nhận số 782/XN-UBND ngày 25/11/2022 của UBND tỉnh cho Công ty TNHH Châu Phát cung cấp cho công trình xử lý sạt lở bờ sông Hậu đoạn qua xã Vĩnh Thạnh Trung và xã Bình Mỹ (giá bán tại mỏ, đã bao gồm thuế GTGT).</t>
  </si>
  <si>
    <t>* Công ty TNHH Nhôm Nam Sung,   Địa chỉ: TLô N1 - 3, Đường số 2, KCN Hải Sơn (GĐ 3 + 4), Ấp Bình Tiền 2,Xã Đức Hoà Hạ, Huyện Đức Hoà, Tỉnh Long An, Việt Nam; Theo Báo giá ngày 25/5/2023, mức giá kê khai áp dụng từ ngày 01/06/2023. (Đơn giá chưa bao gồm: Chi phí nhân công, máy móc, thiết bị lắp dựng).</t>
  </si>
  <si>
    <t>HỆ NS-55: Cửa đi mở/lùa 1 cánh &amp; 2 cánh (kèm chia đố giữa / ô cố định)
- Độ dày nhôm 2.0 mm, kính trắng Công Nghiệp Hạ Long – CFG dày 5 mm</t>
  </si>
  <si>
    <t>Đồng/m²</t>
  </si>
  <si>
    <t>QCVN 16:2019
TCVN 9366-2:2012</t>
  </si>
  <si>
    <t>HỆ NS-55: Cửa đi mở/lùa 1 cánh &amp; 2 cánh (kèm chia đố giữa / ô cố định)
- Độ dày nhôm 1.4 mm, kính trắng Công Nghiệp Hạ Long – CFG dày 5 mm</t>
  </si>
  <si>
    <t>HỆ NS-55: Cửa đi mở/lùa 1 cánh &amp; 2 cánh (kèm chia đố giữa / ô cố định)
- Độ dày nhôm 1.2 mm, kính trắng Công Nghiệp Hạ Long – CFG dày 5 mm</t>
  </si>
  <si>
    <t>HỆ NS-55: Cửa sổ mở 1 cánh &amp; 2 cánh (kèm ô cố định)
- Độ dày nhôm 2.0 mm, kính trắng Công Nghiệp Hạ Long – CFG dày 5 mm</t>
  </si>
  <si>
    <t>HỆ NS-55: Cửa sổ mở/lùa 1 cánh &amp; 2 cánh (kèm ô cố định)
- Độ dày nhôm 1.4 mm, kính trắng Công Nghiệp Hạ Long – CFG dày 5 mm</t>
  </si>
  <si>
    <t>HỆ NS-55: Cửa sổ mở/lùa 1 cánh &amp; 2 cánh (kèm ô cố định)
- Độ dày nhôm 1.2 mm, kính trắng Công Nghiệp Hạ Long – CFG dày 5 mm</t>
  </si>
  <si>
    <t>HỆ NS-55: Cửa sổ mở hất
- Độ dày nhôm 2.0 mm, kính trắng Công Nghiệp Hạ Long – CFG dày 5 mm</t>
  </si>
  <si>
    <t>HỆ NS-55: Cửa sổ mở hất
- Độ dày nhôm 1.4 mm, kính trắng Công Nghiệp Hạ Long – CFG dày 5 mm</t>
  </si>
  <si>
    <t>HỆ NS-55: Cửa sổ mở hất
- Độ dày nhôm 1.2 mm, kính trắng Công Nghiệp Hạ Long – CFG dày 5 mm</t>
  </si>
  <si>
    <t>HỆ NS-55: Vách kính / khung cố định
- Độ dày nhôm 2.0 mm, kính trắng Công Nghiệp Hạ Long – CFG dày 5 mm</t>
  </si>
  <si>
    <t>HỆ NS-55: Vách kính / khung cố định
- Độ dày nhôm 1.4 mm, kính trắng Công Nghiệp Hạ Long – CFG dày 5 mm</t>
  </si>
  <si>
    <t>HỆ NS-55: Vách kính / khung cố định
- Độ dày nhôm 1.2 mm, kính trắng Công Nghiệp Hạ Long – CFG dày 5 mm</t>
  </si>
  <si>
    <t>SONG BẢO VỆ
- Độ dày nhôm 1.5 mm</t>
  </si>
  <si>
    <t>HỆ NS-93: Cửa đi/sổ lùa 4 cánh  - khung bao 2 Ray
- Độ dày nhôm 2.0 mm, kính trắng Công Nghiệp Hạ Long – CFG dày 5 mm</t>
  </si>
  <si>
    <t>HỆ NS-93: Cửa đi/sổ lùa 4 cánh  - khung bao 2 Ray
- Độ dày nhôm 1.4 mm, kính trắng Công Nghiệp Hạ Long – CFG dày 5 mm</t>
  </si>
  <si>
    <t>HỆ NS-93: Cửa đi/sổ lùa 6 cánh  - khung bao 3 Ray
- Độ dày nhôm 2.0 mm, kính trắng Công Nghiệp Hạ Long – CFG dày 5 mm</t>
  </si>
  <si>
    <t>HỆ NS-XL60: Cửa xếp lùa 4 cánh 
- kính trắng Công Nghiệp Hạ Long – CFG dày 5 mm</t>
  </si>
  <si>
    <t>A2. Đơn giá màu vân gỗ:  gỗ đỏ #VG, gỗ vàng #V1</t>
  </si>
  <si>
    <t>HỆ NS-XL60: Cửa xếp lùa 4 cánh 
- Kính trắng Công Nghiệp Hạ Long – CFG dày 5 mm</t>
  </si>
  <si>
    <t>A3. Đơn giá màu xi bóng ( #100, #101AC, #102C, #103 )</t>
  </si>
  <si>
    <t>HỆ NS-55: Cửa đi mở/lùa 1 cánh &amp; 2 cánh (kèm chia đố giữa / ô cố định).  Độ dày nhôm 2.0 mm, kính trắng Công Nghiệp Hạ Long – CFG dày 5 mm</t>
  </si>
  <si>
    <t>HỆ NS-55: Cửa đi mở/lùa 1 cánh &amp; 2 cánh (kèm chia đố giữa / ô cố định).   Độ dày nhôm 1.4 mm, kính trắng Công Nghiệp Hạ Long – CFG dày 5 mm</t>
  </si>
  <si>
    <t>HỆ NS-55: Cửa đi mở/lùa 1 cánh &amp; 2 cánh (kèm chia đố giữa / ô cố định).  Độ dày nhôm 1.2 mm, kính trắng Công Nghiệp Hạ Long – CFG dày 5 mm</t>
  </si>
  <si>
    <t>A4. Đơn giá màu xi mờ ( #N100, #N101AC, #N102C, #N103 ) &amp; Màu sơn tĩnh điện: Xám đá #806 , Đen nhám #501</t>
  </si>
  <si>
    <t>HỆ NS-55: Cửa đi mở/lùa 1 cánh &amp; 2 cánh (kèm chia đố giữa / ô cố định).  Độ dày nhôm 1.4 mm, kính trắng Công Nghiệp Hạ Long – CFG dày 5 mm</t>
  </si>
  <si>
    <t>B. PHẦN NHÔM NAM SUNG - HỆ MẶT DỰNG</t>
  </si>
  <si>
    <t>B1. Đơn giá màu sơn tĩnh điện:  trắng sữa #265 , xám ghi #925 , nâu ghi #922</t>
  </si>
  <si>
    <t>HỆ MẶT DỰNG NS-65: kết cấu khung 65x120
- Độ dày nhôm 2.5 mm, phụ kiện vít đầy đủ, kính đơn Công Nghiệp Hạ Long – CFG 10 mm</t>
  </si>
  <si>
    <t>HỆ MẶT DỰNG NS-65: kết cấu khung 65x120
- Độ dày nhôm 2.5 mm, phụ kiện vít đầy đủ, kính hộp Công Nghiệp Hạ Long – CFG</t>
  </si>
  <si>
    <t>HỆ MẶT DỰNG NS-65: kết cấu khung 65x110
- Độ dày nhôm 2.5 mm, phụ kiện vít đầy đủ, kính đơn Công Nghiệp Hạ Long – CFG 10 mm</t>
  </si>
  <si>
    <t>HỆ MẶT DỰNG NS-65: kết cấu khung 65x110
- Độ dày nhôm 2.5 mm, phụ kiện vít đầy đủ, kính hộp Công Nghiệp Hạ Long – CFG</t>
  </si>
  <si>
    <t>HỆ MẶT DỰNG NS-65: kết cấu khung 65x77
- Độ dày nhôm 2.5 mm, phụ kiện vít đầy đủ, kính đơn Công Nghiệp Hạ Long – CFG 10 mm</t>
  </si>
  <si>
    <t>HỆ MẶT DỰNG NS-65: kết cấu khung 65x77
- Độ dày nhôm 2.5 mm, phụ kiện vít đầy đủ, kính hộp Công Nghiệp Hạ Long – CFG</t>
  </si>
  <si>
    <t>HỆ MẶT DỰNG NS-50: kết cấu khung 50x120
- Độ dày nhôm 2.5 mm, phụ kiện vít đầy đủ, kính đơn Công Nghiệp Hạ Long – CFG 10 mm</t>
  </si>
  <si>
    <t>HỆ MẶT DỰNG NS-50: kết cấu khung 50x120
- Độ dày nhôm 2.5 mm, phụ kiện vít đầy đủ, kính hộp Công Nghiệp Hạ Long – CFG</t>
  </si>
  <si>
    <t>HỆ MẶT DỰNG NS-50: kết cấu khung 50x110
- Độ dày nhôm 2.5 mm, phụ kiện vít đầy đủ, kính đơn Công Nghiệp Hạ Long – CFG 10 mm</t>
  </si>
  <si>
    <t>HỆ MẶT DỰNG NS-50: kết cấu khung 50x110
- Độ dày nhôm 2.5 mm, phụ kiện vít đầy đủ, kính hộp Công Nghiệp Hạ Long – CFG</t>
  </si>
  <si>
    <t>HỆ MẶT DỰNG NS-50: kết cấu khung 50x100
- Độ dày nhôm 2.5 mm, phụ kiện vít đầy đủ, kính đơn Công Nghiệp Hạ Long – CFG 10 mm</t>
  </si>
  <si>
    <t>HỆ MẶT DỰNG NS-50: kết cấu khung 50x100
- Độ dày nhôm 2.5 mm, phụ kiện vít đầy đủ, kính hộp Công Nghiệp Hạ Long – CFG</t>
  </si>
  <si>
    <t>B2. Đơn giá màu vân gỗ:  gỗ đỏ #VG, gỗ vàng #V1</t>
  </si>
  <si>
    <t>B3. Đơn giá màu xi bóng ( #100, #101AC, #102C, #103 )</t>
  </si>
  <si>
    <t>B4. Đơn giá màu xi mờ ( #N100, #N101AC, #N102C, #N103 ) &amp; Màu sơn tĩnh điện: Xám đá #806 , Đen nhám #501</t>
  </si>
  <si>
    <t>C. PHẦN NHÔM NAM SUNG - HỆ THÔNG DỤNG</t>
  </si>
  <si>
    <t>C1. Đơn giá màu sơn tĩnh điện:  trắng sữa #265 , xám ghi #925 , nâu ghi #922</t>
  </si>
  <si>
    <t>HỆ NS-888: Cửa sổ lùa 2 cánh (kèm ô cố định)
- Độ dày nhôm 1.1 mm, kính trắng Công Nghiệp Hạ Long – CFG dày 5 mm</t>
  </si>
  <si>
    <t>HỆ NS-888: Cửa sổ lùa 4 cánh (kèm ô cố định)
- Độ dày nhôm 1.1 mm, kính trắng Công Nghiệp Hạ Long – CFG dày 5 mm</t>
  </si>
  <si>
    <t>HỆ NS-188: Cửa sổ lùa 2 cánh (kèm ô cố định)
- Độ dày nhôm 1.1 mm, kính trắng Công Nghiệp Hạ Long – CFG dày 5 mm</t>
  </si>
  <si>
    <t>HỆ NS-188: Cửa sổ lùa 4 cánh (kèm ô cố định)
- Độ dày nhôm 1.1 mm, kính trắng Công Nghiệp Hạ Long – CFG dày 5 mm</t>
  </si>
  <si>
    <t>HỆ NS-380: Cửa sổ mở hất 1 cánh (kèm ô cố định)
- Độ dày nhôm 1.2 mm, kính trắng Công Nghiệp Hạ Long – CFG dày 5 mm</t>
  </si>
  <si>
    <t>HỆ NS-838: Cửa sổ mở quay/hất 1 cánh (kèm ô cố định)
- Độ dày nhôm 1.2 mm, kính trắng Công Nghiệp Hạ Long – CFG dày 5 mm</t>
  </si>
  <si>
    <t>HỆ NS-838: Cửa sổ mở quay/hất 2 cánh (kèm ô cố định)
- Độ dày nhôm 1.2 mm, kính trắng Công Nghiệp Hạ Long – CFG dày 5 mm</t>
  </si>
  <si>
    <t>HỆ NS-1038: Cửa sổ mở quay/hất 1 cánh (kèm ô cố định)
- Độ dày nhôm 1.2 mm, kính trắng Công Nghiệp Hạ Long – CFG dày 5 mm</t>
  </si>
  <si>
    <t>HỆ NS-1038: Cửa sổ mở quay/hất 2 cánh (kèm ô cố định)
- Độ dày nhôm 1.2 mm, kính trắng Công Nghiệp Hạ Long – CFG dày 5 mm</t>
  </si>
  <si>
    <t>HỆ NS-500: Cửa sổ lùa 2 cánh (kèm ô cố định)
- Độ dày nhôm T-0.9 mm, kính trắng Công Nghiệp Hạ Long – CFG dày 5 mm</t>
  </si>
  <si>
    <t>HỆ NS-700: Cửa đi mở 1 cánh &amp; 2 cánh (kèm ô cố định / kính suốt)
- Độ dày nhôm T-0.9 mm, kính trắng Công Nghiệp Hạ Long – CFG dày 5 mm</t>
  </si>
  <si>
    <t>HỆ NS-700: Cửa đi mở 1 cánh &amp; 2 cánh 
(kèm ô cố định /chia đố chứa lamri)
- Độ dày nhôm T-0.9 mm, kính trắng Công Nghiệp Hạ Long – CFG dày 5 mm</t>
  </si>
  <si>
    <t>HỆ NS-720: Cửa sổ lùa 2 cánh (kèm ô cố định)
- Độ dày nhôm 0.9 mm, kính trắng Công Nghiệp Hạ Long – CFG dày 5 mm</t>
  </si>
  <si>
    <t>HỆ NS-720: Cửa sổ lùa 4 cánh (kèm ô cố định)
- Độ dày nhôm 0.9 mm, kính trắng Công Nghiệp Hạ Long – CFG dày 5 mm</t>
  </si>
  <si>
    <t>HỆ NS-1000: Cửa đi mở 1 cánh &amp; 2 cánh (kèm ô cố định / kính suốt)
- Độ dày nhôm 1.2 mm, kính trắng Công Nghiệp Hạ Long – CFG dày 5 mm</t>
  </si>
  <si>
    <t>HỆ NS-1000: Cửa đi mở 1 cánh &amp; 2 cánh 
(kèm ô cố định /chia đố chứa lamri)
- Độ dày nhôm 1.2 mm, kính trắng Công Nghiệp Hạ Long – CFG dày 5 mm</t>
  </si>
  <si>
    <t>HỆ NS-1045: Cửa đi mở 1 cánh &amp; 2 cánh (kèm ô cố định / kính suốt)
- Độ dày nhôm 1.2 mm, kính trắng Công Nghiệp Hạ Long – CFG dày 5 mm</t>
  </si>
  <si>
    <t>LÁ SÁCH/ LOUVER Z: Khung lá sách NS-T9908 ( kèm chia đố)
- Độ dày nhôm 2.0 mm</t>
  </si>
  <si>
    <t>LÁ SÁCH/ LOUVER Z: Khung lá sách NS-F208A ( kèm chia đố)
- Độ dày nhôm 0.9 mm</t>
  </si>
  <si>
    <t>LÁ SÁCH/ LOUVER Z: Khung lá sách NS-T9901 ( kèm chia đố)
- Độ dày nhôm 1.1 mm</t>
  </si>
  <si>
    <t>C2. Đơn giá màu vân gỗ:  gỗ đỏ #VG, gỗ vàng #V1</t>
  </si>
  <si>
    <t>C3. Đơn giá màu xi bóng ( #100, #101AC, #102C, #103 )</t>
  </si>
  <si>
    <t>C4. Đơn giá màu xi mờ ( #N100, #N101AC, #N102C, #N103 ) &amp; Màu sơn tĩnh điện: Xám đá #806 , Đen nhám #501</t>
  </si>
  <si>
    <t>HỆ NS-700: Cửa đi mở 1 cánh &amp; 2 cánh (kèm ô cố định /chia đố chứa lamri). Độ dày nhôm T-0.9 mm, kính trắng Công Nghiệp Hạ Long – CFG dày 5 mm</t>
  </si>
  <si>
    <t xml:space="preserve">A1. Đơn giá màu sơn tĩnh điện:  trắng sữa #265 , xám ghi #925 , nâu ghi #922 </t>
  </si>
  <si>
    <t xml:space="preserve"> *  CÔNG TY CỔ PHẦN THẠCH BÀN SÀI GÒN, Địa chỉ: 295 Lý Thường Kiệt, phường 15, Quận 11, TP.Hồ Chí Minh. Giá áp dụng từ ngày 01/01/2023 đến 31/12/2023 (hoặc đến khi có thông báo giá mới) theo bảng niêm yết giá ngày 01/5/2023. SĐT: 0889.548.286. Đơn giá trên bao gồm vận tải trong khu vực tỉnh An Giang; gia bán là giá công bố tại showroom gạch Thạch Bàn: 270bis Lý thường Kiệt, P14, Q10, TP.HCM</t>
  </si>
  <si>
    <t>Giá bán chưa bao gồm thuế GTGT</t>
  </si>
  <si>
    <t>Công ty TNHH Ngói Bê Tông SCG (Việt Nam), Địa chỉ: Số 09, đường số 10, KCN Việt Nam - Singapore, phường Bình Hòa, TX Thuận An, Bình Dương. Giá áp dụng từ ngày 01/05/2022 theo bảng báo giá ngày 01/05/2022. sđt: 0650.376.7581.</t>
  </si>
  <si>
    <t>* Công ty TNHH Xuất Nhập Khẩu Thái Châu; địa chỉ: 247 đường Tây Thạnh, phường Tây Thạnh, quận Tân Phú, TP. HCM (Nhà máy: Lô F7, Đường số 1, Khu công nghiệp Hải Sơn, Xã Đức Hòa Hạ, Huyện Đức Hoà, Long An). Theo bảng giá ngày 01/06/2023, báo giá có giá trị ngày 01/06/2023 (đã bao gồm chi phí vận chuyển đến công trình)</t>
  </si>
  <si>
    <t xml:space="preserve">  *   Công ty TNHH Tôn POMINA. Địa chỉ: KCN Phú Mỹ 1, P. Phú Mỹ, TX Phú Mỹ, tỉnh Bà Rịa Vũng Tàu. Theo báo giá ngày 01/7/2023. Áp dụng từ ngày 01/07/2023. (đã bao gồm chi phí vận chuyển)</t>
  </si>
  <si>
    <t>ASTM A792/A792M-10 (2015); JIS G3321:2012; BSEN 10346:2015</t>
  </si>
  <si>
    <t>JIS G3321:2012; ASTM A755/A755M-15</t>
  </si>
  <si>
    <t>CÔNG TY CP XÂY DỰNG BÁCH KHOA, Địa chỉ: số 39 Trần Hưng Đạo, P.Mỹ Quý, TP.long Xuyên, An Giang. NHÀ MÁY BÊ TÔNG CHÂU THÀNH : Ấp Bình Phú 2 , Xã Bình Hòa , Huyện Châu Thành , An Giang. Giá áp dụng từ ngày 05/7/2023 đã bao gồm chi phí bốc dỡ hàng lên xe. sđt: 0907.636.372</t>
  </si>
  <si>
    <t xml:space="preserve">                   1,690,000</t>
  </si>
  <si>
    <t xml:space="preserve">                   1,640,000 </t>
  </si>
  <si>
    <t xml:space="preserve">              1,570,000 </t>
  </si>
  <si>
    <t>*  CÔNG TY CỔ PHẦN XÂY DỰNG BÁCH KHOA, Địa chỉ: số 39 Trần Hưng Đạo, P.Mỹ Quý, TP.long Xuyên, An Giang. NHÀ MÁY BÊ TÔNG CHÂU THÀNH : Ấp Bình Phú 2 , Xã Bình Hòa , Huyện Châu Thành , An Giang. Giá áp dụng từ ngày 05/7/2023 đã bao gồm chi phí bốc dỡ hàng lên xe. sđt: 0907.636.372 sđt: 0907.636.372</t>
  </si>
  <si>
    <t>QCVN 16:2019/BXD</t>
  </si>
  <si>
    <t>Kg</t>
  </si>
  <si>
    <t>Chất chống thấm Sàn KOVA CT-11A Hai Thành Phần (35kg)</t>
  </si>
  <si>
    <t>Chất chống thấm co giãn KOVA Flexiproof</t>
  </si>
  <si>
    <t xml:space="preserve">Chất chống thấm co giãn KOVA CT-14 </t>
  </si>
  <si>
    <t xml:space="preserve">  * Công ty TNHH Công trình Chiếu Sáng Đô Thị Số 1; Địa chỉ: 76/3 đường số 74, Trương Đình Hội, P16, Q8, TPHCM. Theo bảng giá ngày 20/6/2023, áp dụng từ ngày 01/07/2023 đến khi có thông báo mới. Liên hệ : 0902 320 722</t>
  </si>
  <si>
    <t>Đèn Led chiếu sáng đường phố Sky Lighting SH-662- Bảo hành 5 năm</t>
  </si>
  <si>
    <t>Đèn SH-662 (60w - 69w): KT 538x238x102; Chống sét: 10kV; Độ kín quang học IP67; Hiệu suất phát quang: ≥130 Lm/W</t>
  </si>
  <si>
    <t>Đèn SH-662 (70w - 79w): KT 538x238x102; Chống sét: 10kV; Độ kín quang học IP67; Hiệu suất phát quang: ≥130 Lm/W</t>
  </si>
  <si>
    <t>Đèn SH-662 (80w - 89w): KT 538x238x102; Chống sét: 10kV; Độ kín quang học IP67; Hiệu suất phát quang: ≥130 Lm/W</t>
  </si>
  <si>
    <t>Đèn SH-662 (90w - 99w): KT 538x238x102; Chống sét: 10kV; Độ kín quang học IP67; Hiệu suất phát quang: ≥130 Lm/W</t>
  </si>
  <si>
    <t>Đèn SH-662 (100w - 109w): KT 602x2276x105; Chống sét: 10kV; Độ kín quang học IP67; Hiệu suất phát quang: ≥130 Lm/W</t>
  </si>
  <si>
    <t>Đèn SH-662 (110w - 119w): KT 602x2276x105; Chống sét: 10kV; Độ kín quang học IP67; Hiệu suất phát quang: ≥130 Lm/W</t>
  </si>
  <si>
    <t>Đèn SH-662 (120w - 129w): KT 697x311x112; Chống sét: 10kV; Độ kín quang học IP67; Hiệu suất phát quang: ≥130 Lm/W</t>
  </si>
  <si>
    <t>Hệ thống điều khiển chiếu sáng đô thị thông minh ; ISO 9001:2015;  ISO 14001:2015 và TCVN 7722-2-3:2007/IEC 60598-2-3:2002</t>
  </si>
  <si>
    <t>Đèn Năng Lượng Mặt Trời Sky Lighting</t>
  </si>
  <si>
    <t>Đèn năng lượng mặt trời 40W</t>
  </si>
  <si>
    <t>Đèn năng lượng mặt trời 50W</t>
  </si>
  <si>
    <t>Đèn năng lượng mặt trời 60W</t>
  </si>
  <si>
    <t>Đèn năng lượng mặt trời 80W, pin rời</t>
  </si>
  <si>
    <t>Đèn năng lượng mặt trời 100W, pin rời</t>
  </si>
  <si>
    <t>Tại khu mỏ sông hậu (Tại xã Bình Thạnh, huyện Châu Thành; xã Nhơn  Mỹ, huyện Chợ Mới:  Theo Giấy phép số 436/GP-UBND ngày 01/7/2022 của UBND tỉnh cho Công ty TNHH MTV Tân Lê Quang cung cấp cho Dự án cao tốc Mỹ Thuận - Cần Thơ  và Theo Thống kê tình hình thực hiện kê khai  từ ngày 28/11/2022 đến ngày 30/11/2022 của Sở Tài Chính, mức giá kê khai áp dụng ngày 28/11/2022 (giá bán tại mỏ, đã bao gồm thuế GTGT, thuế tài nguyên, phí bảo vệ môi trường, tiền cấp quyền khai thác khoáng sản, phí bốc lên phương tiện cho người mua).</t>
  </si>
  <si>
    <t>* Tại  Mỏ cát trên sông hậu (Tại xã Bình Thủy, huyện Châu Phú; xã Mỹ Hội Đông, huyện Chợ Mới:  Theo Giấy phép số 435,/GP-UBND ngày 01/7/2022 của UBND tỉnh cho Công ty TNHH MTV Tân Lê Quang cung cấp cho Dự án cao tốc Mỹ Thuận - Cần Thơ  và Theo Thống kê tình hình thực hiện kê từ ngày 28/11/2022 đến ngày 30/11/2022 của Sở Tài Chính, mức giá kê khai áp dụng ngày 28/11/2022 (giá bán tại mỏ, đã bao gồm thuế GTGT, thuế tài nguyên, phí bảo vệ môi trường, tiền cấp quyền khai thác khoáng sản, phí bốc lên phương tiện cho người mua).</t>
  </si>
  <si>
    <t>Tại khu mỏ Sông Tiền thuộc xã Tấn Mỹ, huyện Chợ Mới, tỉnh An Giang: Theo Giấy phép số 570/GP-UBND ngày 17/9/2018, Quyết định 2819/QĐ-UBND ngày 03/12/2020  và Quyết định  1069/QĐ-UBND ngày 05/7/2023 của UBND tỉnh cho Công ty TNHH Xây dựng Dịch vụ Thương mại Hải Toàn cung cấp cho Dự án thành phần đoạn Cần Thơ – Hậu Giang và Hậu Giang – Cà Mau thuộc Dự án xây dựng công trình đường bộ cao tốc Bắc – Nam phía Đông giai đoạn 2021-2025 (giá bán tại mỏ, đã bao gồm thuế GTGT).</t>
  </si>
  <si>
    <t>Tại khu mỏ Sông Hâu thuộc xã Khánh Hòa, huyện Châu Phú và xã Phú Hiệp huyện Phú Tân tỉnh An Giang: Theo Quyết định số 620/GP-UBND ngày 04/10/2022 của UBND tỉnh cho Công ty TNHH  Thương mại Tân Hồng cung cấp cho công trình Đường tỉnh 945, tuyến N1 và cao tốc Châu Đốc - Cần thơ và theo Công văn 1942/STC-GCS ngày 10/7/2023 của Sở Tài Chính (giá bán tại mỏ, đã bao gồm thuế GTGT).</t>
  </si>
  <si>
    <t>HỆ NS-55: Cửa đi mở/lùa 1 cánh &amp; 2 cánh (kèm chia đố giữa / ô cố định), màu sơn tĩnh điện, bảo hành 05 năm, độ dày nhôm 2.0 mm. Kính trắng Công Nghiệp Hạ Long – CFG dày 5 mm</t>
  </si>
  <si>
    <t>HỆ NS-55: Cửa đi mở/lùa 1 cánh &amp; 2 cánh (kèm chia đố giữa / ô cố định),  màu sơn tĩnh điện, bảo hành 05 năm, độ dày nhôm 1.4 mm. Kính trắng Công Nghiệp Hạ Long – CFG dày 5 mm</t>
  </si>
  <si>
    <t>HỆ NS-55: Cửa đi mở/lùa 1 cánh &amp; 2 cánh (kèm chia đố giữa / ô cố định), màu sơn tĩnh điện, bảo hành 05 năm, độ dày nhôm 1.2 mm. Kính trắng Công Nghiệp Hạ Long – CFG dày 5 mm</t>
  </si>
  <si>
    <t>HỆ NS-55: Cửa sổ mở 1 cánh &amp; 2 cánh (kèm ô cố định), màu sơn tĩnh điện, bảo hành 05 năm.  Độ dày nhôm 2.0 mm, kính trắng Công Nghiệp Hạ Long – CFG dày 5 mm</t>
  </si>
  <si>
    <t>HỆ NS-55: Cửa sổ mở/lùa 1 cánh &amp; 2 cánh (kèm ô cố định), màu sơn tĩnh điện, bảo hành 05 năm, độ dày nhôm 1.4 mm. Kính trắng Công Nghiệp Hạ Long – CFG dày 5 mm</t>
  </si>
  <si>
    <t>HỆ NS-55: Cửa sổ mở/lùa 1 cánh &amp; 2 cánh (kèm ô cố định), màu sơn tĩnh điện, bảo hành 05 năm, độ dày nhôm 1.2 mm. Kính trắng Công Nghiệp Hạ Long – CFG dày 5 mm</t>
  </si>
  <si>
    <t>HỆ NS-55: Cửa sổ mở hất, màu sơn tĩnh điện, bảo hành 05 năm, độ dày nhôm 2.0 mm. Kkính trắng Công Nghiệp Hạ Long – CFG dày 5 mm</t>
  </si>
  <si>
    <t>HỆ NS-55: Cửa sổ mở hất, màu sơn tĩnh điện, bảo hành 05 năm, độ dày nhôm 1.4 mm. Kính trắng Công Nghiệp Hạ Long – CFG dày 5 mm</t>
  </si>
  <si>
    <t>HỆ NS-55: Cửa sổ mở hất, màu sơn tĩnh điện, bảo hành 05 năm, độ dày nhôm 1.2 mm. Kính trắng Công Nghiệp Hạ Long – CFG dày 5 mm</t>
  </si>
  <si>
    <t>HỆ NS-55: Vách kính / khung cố định, màu sơn tĩnh điện, bảo hành 05 năm, độ dày nhôm 2.0 mm. Kính trắng Công Nghiệp Hạ Long – CFG dày 5 mm</t>
  </si>
  <si>
    <t>HỆ NS-55: Vách kính / khung cố định, màu sơn tĩnh điện, bảo hành 05 năm, độ dày nhôm 1.4 mm. Kính trắng Công Nghiệp Hạ Long – CFG dày 5 mm</t>
  </si>
  <si>
    <t>HỆ NS-55: Vách kính / khung cố định, màu sơn tĩnh điện, bảo hành 05 năm, độ dày nhôm 1.2 mm. Kính trắng Công Nghiệp Hạ Long – CFG dày 5 mm</t>
  </si>
  <si>
    <t>SONG BẢO VỆ, màu sơn tĩnh điện, bảo hành 05 năm, độ dày nhôm 1.5 mm</t>
  </si>
  <si>
    <t>HỆ NS-93: Cửa đi/sổ lùa 4 cánh  - khung bao 2 Ray, màu sơn tĩnh điện, bảo hành 05 năm, độ dày nhôm 2.0 mm. Kính trắng Công Nghiệp Hạ Long – CFG dày 5 mm</t>
  </si>
  <si>
    <t>HỆ NS-93: Cửa đi/sổ lùa 4 cánh  - khung bao 2 Ray, màu sơn tĩnh điện, bảo hành 05 năm, độ dày nhôm 1.4 mm. Kính trắng Công Nghiệp Hạ Long – CFG dày 5 mm</t>
  </si>
  <si>
    <t>HỆ NS-93: Cửa đi/sổ lùa 6 cánh  - khung bao 3 Ray, màu sơn tĩnh điện, bảo hành 05 năm, độ dày nhôm 2.0 mm. Kính trắng Công Nghiệp Hạ Long – CFG dày 5 mm</t>
  </si>
  <si>
    <t>HỆ NS-XL60: Cửa xếp lùa 4 cánh, màu sơn tĩnh điện, bảo hành 05 năm, kính trắng Công Nghiệp Hạ Long – CFG dày 5 mm</t>
  </si>
  <si>
    <t>HỆ MẶT DỰNG NS-65: kết cấu khung 65x120, màu sơn tĩnh điện, bảo hành 05 năm, độ dày nhôm2.5 mm, phụ kiện vít đầy đủ, kính đơn Công Nghiệp Hạ Long – CFG 10 mm</t>
  </si>
  <si>
    <t>HỆ MẶT DỰNG NS-65: kết cấu khung 65x120, màu sơn tĩnh điện, bảo hành 05 năm, độ dày nhôm 2.5 mm, phụ kiện vít đầy đủ, kính hộp Công Nghiệp Hạ Long – CFG</t>
  </si>
  <si>
    <t>HỆ MẶT DỰNG NS-65: kết cấu khung 65x110, màu sơn tĩnh điện, bảo hành 05 năm, độ dày nhôm 2.5 mm, phụ kiện vít đầy đủ, kính đơn Công Nghiệp Hạ Long – CFG 10 mm</t>
  </si>
  <si>
    <t>HỆ MẶT DỰNG NS-65: kết cấu khung 65x110, màu sơn tĩnh điện, bảo hành 05 năm, độ dày nhôm 2.5 mm, phụ kiện vít đầy đủ, kính hộp Công Nghiệp Hạ Long – CFG</t>
  </si>
  <si>
    <t>HỆ MẶT DỰNG NS-65: kết cấu khung 65x77, màu sơn tĩnh điện, bảo hành 05 năm, độ dày nhôm 2.5 mm, phụ kiện vít đầy đủ, kính đơn Công Nghiệp Hạ Long – CFG 10 mm</t>
  </si>
  <si>
    <t>HỆ MẶT DỰNG NS-65: kết cấu khung 65x77, màu sơn tĩnh điện, bảo hành 05 năm, độ dày nhôm 2.5 mm, phụ kiện vít đầy đủ, kính hộp Công Nghiệp Hạ Long – CFG</t>
  </si>
  <si>
    <t>HỆ MẶT DỰNG NS-50: kết cấu khung 50x120, màu sơn tĩnh điện, bảo hành 05 năm, độ dày nhôm 2.5 mm, phụ kiện vít đầy đủ, kính đơn Công Nghiệp Hạ Long – CFG 10 mm</t>
  </si>
  <si>
    <t>HỆ MẶT DỰNG NS-50: kết cấu khung 50x120, màu sơn tĩnh điện, bảo hành 05 năm, độ dày nhôm 2.5 mm, phụ kiện vít đầy đủ, kính hộp Công Nghiệp Hạ Long – CFG</t>
  </si>
  <si>
    <t>HỆ MẶT DỰNG NS-50: kết cấu khung 50x110, màu sơn tĩnh điện, bảo hành 05 năm, độ dày nhôm 2.5 mm, phụ kiện vít đầy đủ, kính đơn Công Nghiệp Hạ Long – CFG 10 mm</t>
  </si>
  <si>
    <t>HỆ MẶT DỰNG NS-50: kết cấu khung 50x110, màu sơn tĩnh điện, bảo hành 05 năm, độ dày nhôm 2.5 mm, phụ kiện vít đầy đủ, kính hộp Công Nghiệp Hạ Long – CFG</t>
  </si>
  <si>
    <t>HỆ MẶT DỰNG NS-50: kết cấu khung 50x100, màu sơn tĩnh điện, bảo hành 05 năm, độ dày nhôm 2.5 mm, phụ kiện vít đầy đủ, kính đơn Công Nghiệp Hạ Long – CFG 10 mm</t>
  </si>
  <si>
    <t>HỆ MẶT DỰNG NS-50: kết cấu khung 50x100, màu sơn tĩnh điện, bảo hành 05 năm, độ dày nhôm 2.5 mm, phụ kiện vít đầy đủ, kính hộp Công Nghiệp Hạ Long – CFG</t>
  </si>
  <si>
    <t>HỆ NS-888: Cửa sổ lùa 2 cánh (kèm ô cố định), màu sơn tĩnh điện, bảo hành 05 năm, độ dày nhôm 1.1 mm, kính trắng Công Nghiệp Hạ Long – CFG dày 5 mm</t>
  </si>
  <si>
    <t>HỆ NS-888: Cửa sổ lùa 4 cánh (kèm ô cố định), màu sơn tĩnh điện, bảo hành 05 năm, độ dày nhôm 1.1 mm, kính trắng Công Nghiệp Hạ Long – CFG dày 5 mm</t>
  </si>
  <si>
    <t>HỆ NS-188: Cửa sổ lùa 2 cánh (kèm ô cố định), màu sơn tĩnh điện, bảo hành 05 năm, độ dày nhôm 1.1 mm, kính trắng Công Nghiệp Hạ Long – CFG dày 5 mm</t>
  </si>
  <si>
    <t>HỆ NS-188: Cửa sổ lùa 4 cánh (kèm ô cố định), màu sơn tĩnh điện, bảo hành 05 năm, độ dày nhôm 1.1 mm, kính trắng Công Nghiệp Hạ Long – CFG dày 5 mm</t>
  </si>
  <si>
    <t>HỆ NS-380: Cửa sổ mở hất 1 cánh (kèm ô cố định), màu sơn tĩnh điện, bảo hành 05 năm, độ dày nhôm 1.2 mm, kính trắng Công Nghiệp Hạ Long – CFG dày 5 mm</t>
  </si>
  <si>
    <t>HỆ NS-838: Cửa sổ mở quay/hất 1 cánh (kèm ô cố định), màu sơn tĩnh điện, bảo hành 05 năm, độ dày nhôm 1.2 mm, kính trắng Công Nghiệp Hạ Long – CFG dày 5 mm</t>
  </si>
  <si>
    <t>HỆ NS-838: Cửa sổ mở quay/hất 2 cánh (kèm ô cố định), màu sơn tĩnh điện, bảo hành 05 năm, độ dày nhôm 1.2 mm, kính trắng Công Nghiệp Hạ Long – CFG dày 5 mm</t>
  </si>
  <si>
    <t>HỆ NS-1038: Cửa sổ mở quay/hất 1 cánh (kèm ô cố định), màu sơn tĩnh điện, bảo hành 05 năm, độ dày nhôm 1.2 mm, kính trắng Công Nghiệp Hạ Long – CFG dày 5 mm</t>
  </si>
  <si>
    <t>HỆ NS-1038: Cửa sổ mở quay/hất 2 cánh (kèm ô cố định), màu sơn tĩnh điện, bảo hành 05 năm, độ dày nhôm 1.2 mm, kính trắng Công Nghiệp Hạ Long – CFG dày 5 mm</t>
  </si>
  <si>
    <t>HỆ NS-700: Cửa đi mở 1 cánh &amp; 2 cánh (kèm ô cố định / kính suốt), màu sơn tĩnh điện, bảo hành 05 năm, độ nhôm T-0.9 mm, kính trắng Công Nghiệp Hạ Long – CFG dày 5 mm</t>
  </si>
  <si>
    <t>HỆ NS-700: Cửa đi mở 1 cánh &amp; 2 cánh (kèm ô cố định /chia đố chứa lamri), màu sơn tĩnh điện, bảo hành 05 năm, độ dày nhôm T-0.9 mm, kính trắng Công Nghiệp Hạ Long – CFG dày 5 mm</t>
  </si>
  <si>
    <t>HỆ NS-720: Cửa sổ lùa 2 cánh (kèm ô cố định), màu sơn tĩnh điện, bảo hành 05 năm, độ dày nhôm 0.9 mm, kính trắng Công Nghiệp Hạ Long – CFG dày 5 mm</t>
  </si>
  <si>
    <t>HỆ NS-720: Cửa sổ lùa 4 cánh (kèm ô cố định), màu sơn tĩnh điện, bảo hành 05 năm, độ dày nhôm 0.9 mm, kính trắng Công Nghiệp Hạ Long – CFG dày 5 mm</t>
  </si>
  <si>
    <t>HỆ NS-1000: Cửa đi mở 1 cánh &amp; 2 cánh (kèm ô cố định / kính suốt), màu sơn tĩnh điện, bảo hành 05 năm, độ dày nhôm 1.2 mm, kính trắng Công Nghiệp Hạ Long – CFG dày 5 mm</t>
  </si>
  <si>
    <t>HỆ NS-1000: Cửa đi mở 1 cánh &amp; 2 cánh (kèm ô cố định /chia đố chứa lamri), màu sơn tĩnh điện, bảo hành 05 năm, độ dày nhôm 1.2 mm, kính trắng Công Nghiệp Hạ Long – CFG dày 5 mm</t>
  </si>
  <si>
    <t>HỆ NS-1045: Cửa đi mở 1 cánh &amp; 2 cánh (kèm ô cố định / kính suốt), màu sơn tĩnh điện, bảo hành 05 năm, độ dày nhôm 1.2 mm, kính trắng Công Nghiệp Hạ Long – CFG dày 5 mm</t>
  </si>
  <si>
    <t>LÁ SÁCH/ LOUVER Z: Khung lá sách NS-T9908 ( kèm chia đố), màu sơn tĩnh điện, bảo hành 05 năm, độ dày nhôm 2.0 mm</t>
  </si>
  <si>
    <t>LÁ SÁCH/ LOUVER Z: Khung lá sách NS-F208A ( kèm chia đố), màu sơn tĩnh điện, bảo hành 05 năm, độ dày nhôm 0.9 mm</t>
  </si>
  <si>
    <t>LÁ SÁCH/ LOUVER Z: Khung lá sách NS-T9901 ( kèm chia đố), màu sơn tĩnh điện, bảo hành 05 năm, độ dày nhôm 1.1 mm</t>
  </si>
  <si>
    <t>PHẦN NHÔM NAM SUNG - HỆ THÔNG DỤNG</t>
  </si>
  <si>
    <t xml:space="preserve"> PHẦN NHÔM NAM SUNG - HÀNG HỆ</t>
  </si>
  <si>
    <t>* Công ty TNHH MTV Thanh Vũ. Địa chỉ: 28 Nguyễn Tri Phương, K. Bình Khánh 6, P. Bình Khánh, TP. long Xuyên, An Giang. Theo bảng giá ngày 01/7/2023, áp dụng từ ngày 01/7/2023 đến khi có thông báo mới.</t>
  </si>
  <si>
    <t>Gạch bán sứ, nhóm BIb 40x40cm</t>
  </si>
  <si>
    <t>Gạch porcelain Bóng/mờ, mài cạnh, nhóm BIa 100x100cm</t>
  </si>
  <si>
    <t>Gạch porcelain hiệu ứng đặc biệt, mài cạnh, nhóm BIa 100x100cm</t>
  </si>
  <si>
    <t>* Sơn JYMEC: Công ty TNHH MTV Thanh Vũ: địa chỉ 28 Nguyễn Tri Phương, P.Bình Khánh, TPLX. Theo bảng giá ngày 01/02/2023, Áp dụng từ ngày 01/07/2023 đến khi có thông báo mới.</t>
  </si>
  <si>
    <t>Bột trét nội thất + ngoại thất cao cấp JYMEC (bao 40kg)</t>
  </si>
  <si>
    <t>Clear phủ bóng (4L)</t>
  </si>
  <si>
    <t>HỆ TRẦN KIM LOẠI</t>
  </si>
  <si>
    <t>Tấm trần nhôm, Alu strong lay-in 600x600 (mm); khung xương tiêu chuẩn; Ty treo ren 8mm và các phụ kiện kèm theo.</t>
  </si>
  <si>
    <t>Tấm trần nhôm, Alu strong clip-in 600x600 (mm);khung xương tiêu chuẩn; Ty treo ren 8mm và các phụ kiện kèm theo.</t>
  </si>
  <si>
    <t>QCVN 16:2019/BXD;
TCVN 6260:2020</t>
  </si>
  <si>
    <t>Xi măng  Cửu Long PCB40</t>
  </si>
  <si>
    <t>Xi măng Cửu Long 2 PCB40</t>
  </si>
  <si>
    <t>Xi măng TOP ONE PCB40</t>
  </si>
  <si>
    <t>Xi măng 720 Cần Thơ PCB40</t>
  </si>
  <si>
    <t xml:space="preserve"> Xi măng Greencem PCB40</t>
  </si>
  <si>
    <t>Xi măng American Cement PCB40</t>
  </si>
  <si>
    <t>Xi măng Mekong Cement PCB40</t>
  </si>
  <si>
    <t>Xi măng Fujipro Cao Cấp PCB40</t>
  </si>
  <si>
    <t>Xi măng Fujipro đa dụng – Fujipro High - S PCB40</t>
  </si>
  <si>
    <t>Xi măng Fcem PCB40</t>
  </si>
  <si>
    <t>Xi măng Hà Tiên – Đồng Tháp PCB40</t>
  </si>
  <si>
    <t>ĐÈN BULB DÂY TÓC IVARS 4W 3000K.</t>
  </si>
  <si>
    <t xml:space="preserve">ĐÈN BULB DÂY TÓC IVARS 6W 3000K. </t>
  </si>
  <si>
    <t>ĐÈN BULB TRÒN IVARS 3W 3000K</t>
  </si>
  <si>
    <t xml:space="preserve">ĐÈN BULB TRÒN IVARS 3W 6500K. </t>
  </si>
  <si>
    <t>ĐÈN BULB TRÒN IVARS 5W 3000K.</t>
  </si>
  <si>
    <t>ĐÈN BULB TRÒN IVARS 5W 6500K.</t>
  </si>
  <si>
    <t xml:space="preserve">ĐÈN BULB TRÒN IVARS 7W 3000K. </t>
  </si>
  <si>
    <t>ĐÈN BULB TRÒN IVARS 7W 4000K.</t>
  </si>
  <si>
    <t xml:space="preserve">ĐÈN BULB TRÒN IVARS 7W 6500K. </t>
  </si>
  <si>
    <t xml:space="preserve">ĐÈN BULB TRÒN IVARS 9W 3000K. </t>
  </si>
  <si>
    <t>ĐÈN BULB TRÒN IVARS  9W 4000K.</t>
  </si>
  <si>
    <t>ĐÈN BULB TRÒN IVARS 9W 6500K.</t>
  </si>
  <si>
    <t>ĐÈN BULB TRÒN IVARS 12W 3000K.</t>
  </si>
  <si>
    <t>ĐÈN BULB TRÒN IVARS 12W 6500K.</t>
  </si>
  <si>
    <t>ĐÈN BULB TRỤ IVARS 15W 6500K.</t>
  </si>
  <si>
    <t>ĐÈN BULB TRỤ IVARS 20W 3000K.</t>
  </si>
  <si>
    <t>ĐÈN BULB TRỤ IVARS 20W 6500K.</t>
  </si>
  <si>
    <t>ĐÈN BULB TRỤ MINI IVARS 9W - 3000K.</t>
  </si>
  <si>
    <t>ĐÈN BULB TRỤ MINI IVARS 9W - 4000K.</t>
  </si>
  <si>
    <t>ĐÈN BULB TRỤ MINI IVARS 9W - 6500K.</t>
  </si>
  <si>
    <t>Cái</t>
  </si>
  <si>
    <t>100 cái/thùng</t>
  </si>
  <si>
    <t>TCVN11844:2017</t>
  </si>
  <si>
    <t>Led tuýp T8 - 0.6m IVARS 9W 3000K.</t>
  </si>
  <si>
    <t>Led tuýp T8 - 0.6m IVARS 9W 6500K.</t>
  </si>
  <si>
    <t>Led tuýp T8 - 0.6m IVARS 14W 3000K.</t>
  </si>
  <si>
    <t>Led tuýp T8 - 0.6m IVARS 14W 4000K.</t>
  </si>
  <si>
    <t>Led tuýp T8 - 0.6m IVARS 14W 6500K.</t>
  </si>
  <si>
    <t>Led tuýp T8 - 1.2m IVARS 20W 3000K.</t>
  </si>
  <si>
    <t>Led tuýp T8 - 1.2m IVARS 20W 4000K.</t>
  </si>
  <si>
    <t>Led tuýp T8 - 1.2m IVARS 20W 6500K.</t>
  </si>
  <si>
    <t>Led tuýp T8 - 1.2m IVARS 28W 3000K.</t>
  </si>
  <si>
    <t>Led tuýp T8 - 1.2m IVARS 28W 4000K.</t>
  </si>
  <si>
    <t>Led tuýp T8 - 1.2m IVARS 28W 6500K.</t>
  </si>
  <si>
    <t>30 cái/thùng</t>
  </si>
  <si>
    <t>Đèn Led Bulb IVARS, bảo hành 2 năm</t>
  </si>
  <si>
    <t>Đèn Led tuýp T8 IVARS, bảo hành 2 năm</t>
  </si>
  <si>
    <t>Đèn Led Bán Nguyệt IVARS, bảo hành 2 năm</t>
  </si>
  <si>
    <t>20 cái/thùng</t>
  </si>
  <si>
    <t>Đèn Led Bán Nguyệt IVARS 0.6m 20W 6500K</t>
  </si>
  <si>
    <t>Đèn Led Bán Nguyệt IVARS 0.6m 20W 3000K</t>
  </si>
  <si>
    <t>Đèn Led Bán Nguyệt IVARS 0.6m 24W 6500K</t>
  </si>
  <si>
    <t>Đèn Led Bán Nguyệt IVARS 1.2m 40W 6500K</t>
  </si>
  <si>
    <t>Đèn Led Bán Nguyệt IVARS 1.2m 40W 3000K</t>
  </si>
  <si>
    <t>Đèn Led Bán Nguyệt IVARS 1.2m 40W 4000K</t>
  </si>
  <si>
    <t>Đèn Led Bán Nguyệt IVARS 1.2m 54W 3000K</t>
  </si>
  <si>
    <t>Đèn Led Bán Nguyệt IVARS 1.2m 54W 6500K</t>
  </si>
  <si>
    <t>Đèn Led Bán Nguyệt IVARS 1.2m 54W 4000K</t>
  </si>
  <si>
    <t>Đèn Led Bán Nguyệt IVARS 1.2m 60W 6500K</t>
  </si>
  <si>
    <t>Đèn Led Rọi IVARS, bảo hành 2 năm</t>
  </si>
  <si>
    <t>Đèn Rọi IVARS Model XA 12W 3000K Thân Đen.</t>
  </si>
  <si>
    <t>Đèn Rọi IVARS Model XA 12W 4000k Thân Đen.</t>
  </si>
  <si>
    <t>Đèn Rọi IVARS Model XA 12W 6500K Thân Đen.</t>
  </si>
  <si>
    <t>Đèn Rọi IVARS Model XA 12W 3000K Thân Trắng.</t>
  </si>
  <si>
    <t>Đèn Rọi IVARS Model XA 12W 4000K Thân Trắng.</t>
  </si>
  <si>
    <t>Đèn Rọi IVARS Model XA 12W 6500K Thân Trắng.</t>
  </si>
  <si>
    <t>Đèn Rọi IVARS Model XA 20W Thân Đen 3000K.</t>
  </si>
  <si>
    <t>Đèn Rọi IVARS Model XA 20W Thân Đen 4000K.</t>
  </si>
  <si>
    <t>Đèn Rọi IVARS Model XA 20W Thân Đen 6500K.</t>
  </si>
  <si>
    <t>Đèn Rọi IVARS Model XA 20W Thân Trắng 3000K.</t>
  </si>
  <si>
    <t xml:space="preserve">Đèn Rọi IVARS Model XA 20W Thân Trắng 4000K. </t>
  </si>
  <si>
    <t>Đèn Rọi IVARS Model XA 20W Thân Trắng 6500K.</t>
  </si>
  <si>
    <t>Đèn Rọi IVARS Model XA 30W Thân Đen 3000K.</t>
  </si>
  <si>
    <t>Đèn Rọi IVARS Model XA 30W Thân Đen 4000K.</t>
  </si>
  <si>
    <t>Đèn Rọi IVARS Model XA 30W Thân Đen 6500K.</t>
  </si>
  <si>
    <t>Đèn Rọi IVARS Model XB 20W Thân Đen 3000K.</t>
  </si>
  <si>
    <t>Đèn Rọi IVARS Model XB 20W Thân Đen 4000K.</t>
  </si>
  <si>
    <t xml:space="preserve">Đèn Rọi IVARS Model XB 20W Thân Đen 6500K. </t>
  </si>
  <si>
    <t xml:space="preserve">Đèn Rọi IVARS Model XB 20W Thân Trắng 6500K. </t>
  </si>
  <si>
    <t xml:space="preserve">Đèn Rọi IVARS Model XB 20W Thân Trắng Đuôi Đen 6500K. </t>
  </si>
  <si>
    <t xml:space="preserve"> * CTY CP DÂY CÁP  ĐIỆN Việt Thái: Địa chỉ:  KCN Biên Hòa 1, Đường số 1, P.An Bình, TP. Biên Hòa, tỉnh Đồng Nai; Điện thoại: 0905.771.186 theo bảng báo giá ngày 17/7/2023. Mức giá kê khai này thực hiện từ ngày 01/01/2023. Đơn giá bao gồm phí vận chuyển đến chân công trình, nơi xe tải vào được trên địa bàn tỉnh An Giang đối với đơn hàng tối thiểu 20.000.000 VNĐ</t>
  </si>
  <si>
    <t>CỌC VUÔNG BÊ TÔNG DUL</t>
  </si>
  <si>
    <t>Công ty cổ phần sản xuất - thương mại Tâm Thành Long. Địa chỉ: 91 Trần Hưng Đạo, phường Mỹ Bình, TP. long Xuyên, AG. Nhà máy: 624 QL 91, Bình Hòa, Châu Thành, An Giang. Theo bảng giá ngày 01/7/2023. Áp dụng từ ngày 01/07/2023. SĐT 02963.6666.03</t>
  </si>
  <si>
    <t>* CÔNG TY TNHH Vương Quang An. Địa chỉ: 42/59 Nguyễn Minh Hoàng, P12, Q.Tân Bình, Tp.Hồ Chí Minh. Điện thoại: 028.6265.0492 - 0906 662 659, theo công văn số CV.13.2023-VQA ngày 28  tháng 7 năm 2023. Mức đăng ký giá thực hiện từ 01/8/2023. Gía trên chưa bao gồm thuế VAT và chi phí vận chuyển đến công trình.</t>
  </si>
  <si>
    <t>Bột trét nội thất  (bao 40kg)</t>
  </si>
  <si>
    <t>Bộ đèn NLMT  SOKOYO 40W; Mono panel 18V - Lithium battery 12.8V</t>
  </si>
  <si>
    <t>Bộ đèn NLMT  SOKOYO 80W; Mono panel 36V - Lithium battery 25.6V</t>
  </si>
  <si>
    <t>Bộ đèn NLMT SOKOYO 20W; Poly Panel 18V - Lithium battery 12.8V</t>
  </si>
  <si>
    <t>Bộ đèn NLMT SOKOYO 30W; Mono panel 18V - Lithium battery 12.8V</t>
  </si>
  <si>
    <t>Bộ đèn NLMT SOKOYO 60W; Mono panel 18V - Lithium battery 12.8V</t>
  </si>
  <si>
    <t>Bộ đèn NLMT SOKOYO 120W; Mono panel 36V - Lithium battery 25.6V</t>
  </si>
  <si>
    <t>Bộ đèn NLMT SOKOYO 150W; Mono panel 36V - Lithium battery 25.6V</t>
  </si>
  <si>
    <t xml:space="preserve">* Công ty Cổ phần Tập đoàn DAT. Địa chỉ: B163, Khu phố 3, Nguyễn Văn Quá, Phường Đông Hưng Thuận, Quận 12, Thành phố Hồ Chí Minh. Điện thoại: 028.37157567 , theo công văn số 08/2023/CV-DAT-PKD ngày 01 tháng 6 năm 2023. Mức đăng ký giá thực hiện từ 01/6/2023. </t>
  </si>
  <si>
    <t>BỘT TRÉT</t>
  </si>
  <si>
    <t>SƠN PHỦ NỘI THẤT</t>
  </si>
  <si>
    <t>L</t>
  </si>
  <si>
    <t>*  CTY TNHH AKZONOBEL Việt Nam; Địa chỉ trụ sở chính: Tầng 12, tòa nhà Vincom Center Đồng Khởi - số 72 Lê Thánh Tôn, Phường Bến Nghé, Quận 1, TP,HCM- (Địa điểm đặt nhà máy sản xuất sản phẩm vật liệu đề nghị công bố:  Lô E-1-CN, khu công nghiệp Mỹ Phước 2, Phường Mỹ Phước, Thị xã Bến Cát, Tỉnh Bình Dương). Áp dụng từ 15/02/2023 đến 31/12/2023. SĐT: 0274.3567.759. Địa điểm giao hàng từ nhà máy tại Bình Dương tới chân công trình trong khu vực tỉnh An Giang; Gía đã bao gồm chi phí vận chuyển.</t>
  </si>
  <si>
    <t>DULUX PROFESSIONAL BỘT TRÉT TƯỜNG WEATHERSHIELD E1000
DULUX PROFESSIONAL WEATHERSHIELD PUTTY E1000</t>
  </si>
  <si>
    <t>DULUX PROFESSIONAL BỘT TRÉT TƯỜNG WEATHERSHIELD E1000 PLUS
DULUX PROFESSIONAL WEATHERSHIELD PUTTY E1000 PLUS</t>
  </si>
  <si>
    <t>DULUX PROFESSIONAL BỘT TRÉT TƯỜNG NỘI THẤT DIAMOND A1000
DULUX PROFESSIONAL PUTTY DIAMOND A1000</t>
  </si>
  <si>
    <t>DULUX PROFESSIONAL BỘT TRÉT TƯỜNG NGOẠI THẤT E700
DULUX PROFESSIONAL PUTTY E700</t>
  </si>
  <si>
    <t>DULUX PROFESSIONAL BỘT TRÉT TƯỜNG NỘI THẤT A500
DULUX PROFESSIONAL PUTTY A500</t>
  </si>
  <si>
    <t>SƠN LÓT NGOẠI THẤT CHỐNG KIỀM DULUX PROFESSIONAL E1000
DULUX PROFESSIONAL WEATHERSHIELD SEALER E1000</t>
  </si>
  <si>
    <t>SƠN LÓT NỘI THẤT DULUX PROFESSIONAL DIAMOND A1000
DULUX PROFESSIONAL DIAMOND SEALER A1000</t>
  </si>
  <si>
    <t>SƠN LÓT NGOẠI THẤT DULUX PROFESSIONAL E700
DULUX PROFESSIONAL EXTERIOR SEALER E700</t>
  </si>
  <si>
    <t>SƠN LÓT NGOẠI THẤT DULUX PROFESSIONAL E500
DULUX PROFESSIONAL EXTERIOR SEALER E500</t>
  </si>
  <si>
    <t>SƠN LÓT NỘI THẤT DULUX PROFESSIONAL A500
DULUX PROFESSIONAL INTERIOR SEALER A500</t>
  </si>
  <si>
    <t>SƠN LÓT NỘI THẤT DULUX PROFESSIONAL A300
DULUX PROFESSIONAL INTERIOR SEALER A300</t>
  </si>
  <si>
    <t>SƠN NGOẠI THẤT DULUX PROFESSIONAL WEATHERSHIELD FLEXX MỜ
DULUX PROFESSIONAL WEATHERSHIELD FLEXX MATT</t>
  </si>
  <si>
    <t>SƠN NGOẠI THẤT DULUX PROFESSIONAL WEATHERSHIELD FLEXX BÓNG DULUX PROFESSIONAL WEATHERSHIELD FLEXX SHEEN</t>
  </si>
  <si>
    <t>SƠN NGOẠI THẤT DULUX PROFESSIONAL WEATHERSHIELD OCEANGUARD DULUX PROFESSIONAL WEATHERSHIELD OCEANGUARD</t>
  </si>
  <si>
    <t>SƠN NGOẠI THẤT DULUX PROFESSIONAL WEATHERSHIELD E1000 MỜ
DULUX PROFESSIONAL WEATHERSHIELD E1000 MATT</t>
  </si>
  <si>
    <t>SƠN NGOẠI THẤT DULUX PROFESSIONAL WEATHERSHIELD E1000 BÓNG
DULUX PROFESSIONAL WEATHERSHIELD E1000 SHEEN</t>
  </si>
  <si>
    <t>SƠN NGOẠI THẤT DULUX PROFESSIONAL WEATHERSHIELD EXPRESS
DULUX PROFESSIONAL WEATHERSHIELD EXPRESS</t>
  </si>
  <si>
    <t>SƠN NGOẠI THẤT DULUX PROFESSIONAL E700 MỜ
DULUX PROFESSIONAL EXTERIOR E700 MATT</t>
  </si>
  <si>
    <t>SƠN NGOẠI THẤT DULUX PROFESSIONAL E500 MỜ
DULUX PROFESSIONAL EXTERIOR E500 MATT</t>
  </si>
  <si>
    <t>SƠN HIỆU ỨNG DULUX PROFESSIONAL WEATHERSHIELD CREATION STONETEX (*) DULUX PROFESSIONAL WEATHERSHIELD CREATION STONETEX</t>
  </si>
  <si>
    <t>SƠN HIỆU ỨNG DULUX PROFESSIONAL WEATHERSHIELD CREATION SANDTEX (*) DULUX PROFESSIONAL WEATHERSHIELD CREATION SANDTEX</t>
  </si>
  <si>
    <t>SƠN HIỆU ỨNG DULUX PROFESSIONAL WEATHERSHIELD CREATION ACRYLTEX (*) DULUX PROFESSIONAL WEATHERSHIELD CREATION ACRYLTEX</t>
  </si>
  <si>
    <t>SƠN NỘI THẤT DULUX PROFESSIONAL DIAMOND CARE
DULUX PROFESSIONAL DIAMOND CARE</t>
  </si>
  <si>
    <t>SƠN NỘI THẤT DULUX PROFESSIONAL DIAMOND A1000
DULUX PROFESSIONAL DIAMOND A1000</t>
  </si>
  <si>
    <t>SƠN NỘI THẤT DULUX PROFESSIONAL LAU CHÙI HIỆU QUẢ WASHABLE
DULUX PROFESSIONAL INTERIOR WASHABLE</t>
  </si>
  <si>
    <t>SƠN NỘI THẤT DULUX PROFESSIONAL KHÁNG KHUẨN ANTI-BACTERIA
DULUX PROFESSIONAL INTERIOR ANTI-BACTERIA</t>
  </si>
  <si>
    <t>SƠN NỘI THẤT DULUX PROFESSIONAL LAU CHÙI CLEANABLE
DULUX PROFESSIONAL INTERIOR CLEANABLE</t>
  </si>
  <si>
    <t>SƠN NỘI THẤT DULUX PROFESSIONAL A500
DULUX PROFESSIONAL INTERIOR A500 MATT</t>
  </si>
  <si>
    <t>SƠN NỘI THẤT DULUX PROFESSIONAL A390
DULUX PROFESSIONAL INTERIOR A390</t>
  </si>
  <si>
    <t>TCVN 7239:2014</t>
  </si>
  <si>
    <t>QCVN 08:2020/BCT
TCVN 8652:2020</t>
  </si>
  <si>
    <t>QCVN 16:2019/ BXD
QCVN 08:2020/BCT
TCVN 8652:2020</t>
  </si>
  <si>
    <t>Tại khu mỏ cát trên sông Hậu xã Mỹ Hòa Hưng, TP. long Xuyên, An Giang</t>
  </si>
  <si>
    <t>Nhựa đường 60/70 Shell Singapore   (nhựa đường 60/70 - thùng)</t>
  </si>
  <si>
    <t>200/215 kg</t>
  </si>
  <si>
    <t>182/189 kg</t>
  </si>
  <si>
    <t xml:space="preserve">Nhựa đường 60/70 Iran ( nhựa đường 60/70 – thùng )
</t>
  </si>
  <si>
    <t>CÔNG TY CỔ PHẦN XUẤT NHẬP KHẨU HÓA DẦU MIỀN NAM - Địa chỉ: 71 Hàm Nghi, P.Nguyễn Thái  Bình , Quận 1, TP.HCM. SĐT: 086.908.1222 (Giá bán tại chân công trình được cộng thêm cước vận chuyển tùy theo cự ly thực tế từ Thành Phố Long Xuyên đến chân công trình và cộng thêm các dịch vụ kèm theo (nếu có)). Giá áp dụng từ ngày 18/8/2023.</t>
  </si>
  <si>
    <t>Vải địa kỹ thuật không dệt DML 40 (400/400 KN/M)</t>
  </si>
  <si>
    <t>Vải địa kỹ thuật không dệt DML 40 (400/50 KN/M)</t>
  </si>
  <si>
    <t>,</t>
  </si>
  <si>
    <t>I. BỘT TRÉT</t>
  </si>
  <si>
    <t>A. SƠN NƯỚC HODAPAINT</t>
  </si>
  <si>
    <t xml:space="preserve">II. SƠN LÓT KHÁNG KIỀM </t>
  </si>
  <si>
    <t xml:space="preserve">III. SƠN PHỦ </t>
  </si>
  <si>
    <t>B. SƠN ĐÁ HODASTONE</t>
  </si>
  <si>
    <t>I. SƠN LÓT</t>
  </si>
  <si>
    <t>Lớp lót HCC</t>
  </si>
  <si>
    <t>Lớp lót HCS</t>
  </si>
  <si>
    <t>II. SƠN NỀN</t>
  </si>
  <si>
    <t>Hoda Mastic (nội thất)</t>
  </si>
  <si>
    <t>Hoda Mastic Ex</t>
  </si>
  <si>
    <t>III. SƠN HOÀN THIỆN</t>
  </si>
  <si>
    <t>HODA SAND (HSM)</t>
  </si>
  <si>
    <t>HODA SHINING SAND (HSS)</t>
  </si>
  <si>
    <t>HODA SHINING GRANITE (HGS)</t>
  </si>
  <si>
    <t>HODA SHINING SAND PLUS (HSS+)</t>
  </si>
  <si>
    <t>HODA SHINING GRANITE PLUS (HSG+)</t>
  </si>
  <si>
    <t xml:space="preserve">IV. SƠN PHỦ </t>
  </si>
  <si>
    <t>TOP COAT (HTC-SG01)</t>
  </si>
  <si>
    <t>TOP COAT (HTC-G01)</t>
  </si>
  <si>
    <t>Hoda Mastic - W(Mịn, trắng)</t>
  </si>
  <si>
    <t>Hoda Mastic - WP (tên cũ: Hoda Mastic W trét) (Mịn, trắng)</t>
  </si>
  <si>
    <t>Hoda Mastic - WS (tên cũ: Hoda Mastic WTC) (Có hạt, trắng)</t>
  </si>
  <si>
    <t>Hoda Mastic - S (tên cũ: Hoda Mastic - MTC) (Có hạt, màu)</t>
  </si>
  <si>
    <t>MULTI COLOR PAINTS - MCP (tên cũ: MARBLE STONE PAINT - HMS)</t>
  </si>
  <si>
    <t>HODAECO INTER Sơn nội thất kinh tế</t>
  </si>
  <si>
    <t>HODAECO EXTERSơn ngoại thất kinh tế</t>
  </si>
  <si>
    <t>HODAMAX INTER Sơn nội thất chất lượng cao (bóng mờ)</t>
  </si>
  <si>
    <t>HODAMAX EXTERSơn ngoại thất chất lượng cao (bóng mờ)</t>
  </si>
  <si>
    <t>HODALUX INTER Sơn nội thất cao cấp bóng</t>
  </si>
  <si>
    <t>HODAMAX PUTTY Bột trét chất lượng cao trong nhà</t>
  </si>
  <si>
    <t>HODAMAX PUTTYBột trét chất lượng cao ngoài trời</t>
  </si>
  <si>
    <t>HODALUX EXTERSơn ngoại thất cao cấp bóng mờ</t>
  </si>
  <si>
    <t xml:space="preserve">HODALUX EXTERSơn ngoại thất cao cấp bóng </t>
  </si>
  <si>
    <t>HODALUX PUTTY Bột trét cao cấp ngoài trời</t>
  </si>
  <si>
    <t>HODALUX PUTTY Bột trét cao cấp trong nhà</t>
  </si>
  <si>
    <t>HODA MASTIC EXT Bột trét dẻo cao cấp ngoài trời</t>
  </si>
  <si>
    <t>HODAECO PRIMER Sơn lót kháng kiềm kinh tế nội &amp; ngoại thất</t>
  </si>
  <si>
    <t>HODAMAX PRIMER Sơn lót kháng kiềm chất lượng cao nội &amp; ngoại thất</t>
  </si>
  <si>
    <t>HODALUX PRIMER Sơn lót kháng kiềm cao cấp nội &amp; ngoại thất</t>
  </si>
  <si>
    <t>HODA MASTIC INT Bột trét dẻo cao cấp trong nhà</t>
  </si>
  <si>
    <t>MULTI-COLOR STONE PAINTS - MSP (tên cũ: GRANITE STONE PAINT - HGP)</t>
  </si>
  <si>
    <t xml:space="preserve"> *  Công ty TNHH Sơn Hòa Bình. Địa chỉ: 37/5A Phan  Văn Hớn, phường Tân Thới Nhất, Q.12, TP. HCM. Theo bảng giá ngày 26/7/2023, áp dụng từ ngày 01/8/2023. SĐT: 1800.588.800</t>
  </si>
  <si>
    <t>HODA GRANITE (HGM); HODA DECORATIVE GRANITE (HDG); HODA DECORATIVE SAND (HDS)</t>
  </si>
  <si>
    <t>Keo chít mạch Vinakeos (màu trắng)</t>
  </si>
  <si>
    <t>Keo dán gạch Vinakeos (màu xám)</t>
  </si>
  <si>
    <t>bao 25 kg</t>
  </si>
  <si>
    <t>hộp 20 túi, túi 1kg</t>
  </si>
  <si>
    <t>Cọc bê tông DƯL 200x200 mm-M400, cường độ thép 14.200 kg/cm2: Đoạn mũi không nối cọc</t>
  </si>
  <si>
    <t>Cọc bê tông DƯL 200x200 mm-M400, cường độ thép 14.200 kg/cm2: Đoạn có nối cọc</t>
  </si>
  <si>
    <t>Cọc bê tông DƯL 250x250 mm-M400, cường độ thép 14.200 kg/cm2: Đoạn mũi không nối cọc</t>
  </si>
  <si>
    <t>Công ty Cổ phần Tập đoàn Thiên Long, Địa chỉ: Số 8, ngõ 38, Phố Miếu Đầm, phường Mễ Trì, quận Nam Từ Liêm, Hà Nội. Giá áp dụng từ ngày 01/10/2023 đến 01/10/2024 theo bảng báo giá ngày 21/9/2023, giá phẩm chưa tính địa điểm giao hàng, cự ly vận chuyển. SĐT: 1900.886.606 / 0964.162.222.</t>
  </si>
  <si>
    <t xml:space="preserve"> AC-602VN</t>
  </si>
  <si>
    <t>Bàn cầu hai khối</t>
  </si>
  <si>
    <t xml:space="preserve"> C-514 VAN</t>
  </si>
  <si>
    <t>C-108VN</t>
  </si>
  <si>
    <t>AC-959VAN</t>
  </si>
  <si>
    <t>BAC-602VN</t>
  </si>
  <si>
    <t>Lavabo treo tường  + âm bàn</t>
  </si>
  <si>
    <t>L-2398VFC</t>
  </si>
  <si>
    <t>L-312V</t>
  </si>
  <si>
    <t>L-285V</t>
  </si>
  <si>
    <t>UF-8V</t>
  </si>
  <si>
    <t>BFV-17-8C</t>
  </si>
  <si>
    <t>** Sản phẩm AMERICAN STANDARD</t>
  </si>
  <si>
    <t>Lavabo treo tường  + Chân treo + lavabo đặt bàn</t>
  </si>
  <si>
    <t>VF-2162</t>
  </si>
  <si>
    <t>VF-2719</t>
  </si>
  <si>
    <t>VF-1858</t>
  </si>
  <si>
    <t>VF-0912</t>
  </si>
  <si>
    <t>* Công ty TNHH Lixil Việt Nam (địa chỉ trụ sở chính: thôn Yên Bình, xã Dương Xá, huyện Gia Lâm, thành phố Hà Nội) . Theo bảng giá của Văn phòng đại diện Công ty TNHH Lixil Việt Nam tại TP Cần Thơ ngày 15/4/2023 áp dụng từ ngày 01/04/2023. (Giá thiết bị chưa tính địa điểm giao hàng, cự ly vận chuyển;  SĐT: 0438.766.152</t>
  </si>
  <si>
    <t>Van xả tiểu WF-9802</t>
  </si>
  <si>
    <t>Vòi tắm sen lạnh WF-T603</t>
  </si>
  <si>
    <t>Vòi chậu 01 lỗ WF-T823</t>
  </si>
  <si>
    <t>Vòi xịt vệ sinh FFAS6868</t>
  </si>
  <si>
    <t>TẤM ỐP TRẦN TƯỜNG:</t>
  </si>
  <si>
    <t>Tấm phẳng 100 mm
Kích thước: 100*9,2*3600 mm</t>
  </si>
  <si>
    <t>Tấm phẳng 300 mm
Kích thước: 300*9,2*3600 mm</t>
  </si>
  <si>
    <t>Tấm phẳng 400mm
Kích thước: 400*9,2*3600 mm</t>
  </si>
  <si>
    <t>Tấm phẳng 600mm
Kích thước: 600*9,2*3600 mm</t>
  </si>
  <si>
    <t>Tấm sóng 152
Kích thước: 152*9.6*3600 mm</t>
  </si>
  <si>
    <t>Tấm sóng 195
Kích thước: 195*20*3600 mm</t>
  </si>
  <si>
    <t>Tấm sóng 195-15
Kích thước: 195*15*3600 mm</t>
  </si>
  <si>
    <t>Tấm sóng 205
Kích thước: 205*20*3600 mm</t>
  </si>
  <si>
    <t>Tấm sóng 288
Kích thước: 288*9.2*3600 mm</t>
  </si>
  <si>
    <t>Tấm sóng 280
Kích thước: 280*40*3600 mm</t>
  </si>
  <si>
    <t>Vách ngăn
Kích thước: 300*27*3600 mm</t>
  </si>
  <si>
    <t>BẬC CẦU THANG, THANH LAM HỘP, LAM TREO, PHÀO CHỈ CAO CẤP:</t>
  </si>
  <si>
    <t>Mặt bậc cầu thang
Kích thước: 300*22*2400m</t>
  </si>
  <si>
    <t>Cổ bậc cầu thang
Kích thước: 200*10*2400m</t>
  </si>
  <si>
    <t>Phào cầu thang
Kích thước: 80*10*3000m</t>
  </si>
  <si>
    <t>Hộp 50x60
Kích thước: 50*60*3600 mm</t>
  </si>
  <si>
    <t>Hộp 50x100
Kích thước: 50*100*3600 mm</t>
  </si>
  <si>
    <t>Hộp 80x180
Kích thước: 80*180*3600 mm</t>
  </si>
  <si>
    <t>Phào vách T26
Kích thước: 100*60*3000 mm</t>
  </si>
  <si>
    <t>Phào chân tường 100
Kích thước: 100*17*3000 mm</t>
  </si>
  <si>
    <t>Phào cổ trần 100
Kích thước: 100*25*3000 mm</t>
  </si>
  <si>
    <t>Phào cổ trần 70
Kích thước: 70*18*3000 mm</t>
  </si>
  <si>
    <t>Phào cửa 68
Kích thước: 68*40*3000 mm</t>
  </si>
  <si>
    <t>Phào cửa 40
Kích thước: 40*32*3000 mm</t>
  </si>
  <si>
    <t>Phào KT 60
Kích thước: 60*20*3000 mm</t>
  </si>
  <si>
    <t>Phào KT 50
Kích thước: 50*20*3000 mm</t>
  </si>
  <si>
    <t>Phào KT 38
Kích thước: 38*18*3000 mm</t>
  </si>
  <si>
    <t>Phào góc âm
Kích thước: 25*17*3000 mm</t>
  </si>
  <si>
    <t>Phào góc dương V25
Kích thước: 25*25*3000 mm</t>
  </si>
  <si>
    <t>Phào góc dương V36
Kích thước: 36*36*3000 mm</t>
  </si>
  <si>
    <t>Máng 31
Kích thước: 32*6*3000 mm</t>
  </si>
  <si>
    <t>Máng 14
Kích thước: 14*10*3000 mm</t>
  </si>
  <si>
    <t>Máng Z
Kích thước: 40*4*3000 mm</t>
  </si>
  <si>
    <t xml:space="preserve"> - Nhận bằng ghe. Công ty sạt xuốn phương tiện đường thủy cho khách hàng</t>
  </si>
  <si>
    <t>Cấp phối đá dăm Dmax 25 (tên cũ Cấp phối đá dăm loại 1)</t>
  </si>
  <si>
    <t>Cấp phối đá dăm Dmax 37,5 (tên cũ Cấp phối đá dăm loại 2)</t>
  </si>
  <si>
    <t>Giao tại công trường (khách hàng nhận bằng xe, công ty múc)</t>
  </si>
  <si>
    <t>Giao tại công trường (khách hàng nhận bằng xe, bên mua tự bốc)</t>
  </si>
  <si>
    <t>Sơn lót nội thất kháng kiềm KOVA K-109 (3.5 lít)</t>
  </si>
  <si>
    <t>Sơn lót nội thất kháng kiềm KOVA K-109 (16 lít)</t>
  </si>
  <si>
    <t>Sơn nội thất Kháng khuẩn siêu cao cấp KOVA NANOPRÔ Anti-Bacterial ( 20kg)</t>
  </si>
  <si>
    <t>Sơn lót ngoại thất kháng kiềm cao cấp KOVA K-208 (18 lít)</t>
  </si>
  <si>
    <t>Sơn nội thất KOVA VISTA++ (3.5 lít)</t>
  </si>
  <si>
    <t>Sơn nội thất KOVA VISTA++ (16 lít)</t>
  </si>
  <si>
    <t>Sơn nội thất KOVA K-203 Plus (3.5 lít)</t>
  </si>
  <si>
    <t>Sơn nội thất KOVA K-203 Plus (16 lít)</t>
  </si>
  <si>
    <t>Sơn nội thất KOVA K-260 Plus (3.5 lít)</t>
  </si>
  <si>
    <t>Sơn nội thất KOVA K-260 Plus (16 lít)</t>
  </si>
  <si>
    <t>Sơn nội thất cao cấp KOVA K-5500 Plus (3.5 lít)</t>
  </si>
  <si>
    <t>Sơn nội thất cao cấp KOVA K-5500 Plus (16 lít)</t>
  </si>
  <si>
    <t>Sơn nội thất cao cấp KOVA K-871 Plus (3.5 lít)</t>
  </si>
  <si>
    <t>Sơn nội thất cao cấp KOVA K-871 Plus (16 lít)</t>
  </si>
  <si>
    <t>Sơn lót ngoại thất kháng kiềm KOVA K-209 (3.5 lít)</t>
  </si>
  <si>
    <t>Sơn lót ngoại thất kháng kiềm KOVA K-209 (16 lít)</t>
  </si>
  <si>
    <t>Sơn lót ngoại thất kháng kiềm KOVA K-207 (3.5 lít)</t>
  </si>
  <si>
    <t>Sơn lót ngoại thất kháng kiềm KOVA K-207 (16 lít)</t>
  </si>
  <si>
    <t>Sơn ngoại thất KOVA K-265 Plus (3.5 lít)</t>
  </si>
  <si>
    <t>Sơn ngoại thất KOVA K-265 Plus (16 lít)</t>
  </si>
  <si>
    <t>Sơn ngoại thất KOVA K-261 Plus (3.5 lít)</t>
  </si>
  <si>
    <t>Sơn ngoại thất KOVA K-261 Plus (16 lít)</t>
  </si>
  <si>
    <t>Sơn ngoại thất cao cấp KOVA K-5501 Plus (3.5 lít)</t>
  </si>
  <si>
    <t>Sơn ngoại thất cao cấp KOVA K-5501 Plus (16 lít)</t>
  </si>
  <si>
    <t>Sơn nội thất KOVA Fix Up (3.5 lít)</t>
  </si>
  <si>
    <t>Sơn nội thất KOVA Fix Up (16 lít)</t>
  </si>
  <si>
    <t>Chất chống thấm cao cấp KOVA CT-11A Plus Sàn (1kg)</t>
  </si>
  <si>
    <t>Chất chống thấm cao cấp KOVA CT-11A Plus Sàn (4kg)</t>
  </si>
  <si>
    <t>Chất chống thấm cao cấp KOVA CT-11A Plus Sàn (22kg)</t>
  </si>
  <si>
    <t>Chất chống thấm cao cấp KOVA CT-11A Plus Tường (1kg)</t>
  </si>
  <si>
    <t>Chất chống thấm cao cấp KOVA CT-11A Plus Tường (4kg)</t>
  </si>
  <si>
    <t>Chất chống thấm cao cấp KOVA CT-11A Plus Tường (22kg)</t>
  </si>
  <si>
    <t>Sơn công nghiệp EPOXY KOVA KL-5 sàn</t>
  </si>
  <si>
    <t>Sơn công nghiệp EPOXY KOVA KL-5 sàn kháng khuẩn</t>
  </si>
  <si>
    <t>Mastic Epoxy KOVA KL-5 sàn</t>
  </si>
  <si>
    <t xml:space="preserve">Sơn công nghiệp EPOXY KOVA KL-5 Tường </t>
  </si>
  <si>
    <t>Sơn công nghiệp EPOXY KOVA KL-5 Tường kháng khuẩn</t>
  </si>
  <si>
    <t>Mastic Epoxy KOVA KL-5 tường (5kg)</t>
  </si>
  <si>
    <t>Sơn lót epoxy Tự làm phẳng KOVA Self-levelling - Màu nhạt (5kg)</t>
  </si>
  <si>
    <t>Sơn công nghiệp Epoxy KOVA Solvent Free (8kg)</t>
  </si>
  <si>
    <t>Sơn giao thông KOVA Hotmelt Jis
(Bột sơn màu trắng, 16% hạt phản quang)</t>
  </si>
  <si>
    <t>Sơn giao thông KOVA Hotmelt Jis
(Bột sơn màu vàng, 16% hạt phản quang)</t>
  </si>
  <si>
    <t>Keo bóng cao cấp KOVA NANOPRÔ Clear Protect</t>
  </si>
  <si>
    <t>Sơn chống gỉ hệ nước KOVA KG-01 (5kg)</t>
  </si>
  <si>
    <t>Sơn chống cháy KOVA NANOPRÔ Fire-Resistant</t>
  </si>
  <si>
    <t>Cty TNHH KOVA NANOPRO. Địa chỉ: Khu B2-5, đường D, Khu công nghiệp Tây Bắc Củ Chi, Xã Tân An Hội, huyện Củ Chi, TP. HCM. Nhà máy: Đường số 3, cụm công nghiệp xã Phú Thạnh, xã Vĩnh Thanh, huyện Nhơn Trạch, tỉnh Đồng Nai. Theo bảng giá ngày 30/6/2023. Áp dụng từ ngày 01/10/2023 cho đến ngày 31/3/2024 (đã bao gồm phí vận chuyển). SĐT 02836203797</t>
  </si>
  <si>
    <t>Gạch Ceramic men mờ:
Mã số: 2525CARARAS002</t>
  </si>
  <si>
    <t>Gạch Ceramic men mờ:
Mã số: 3030NGOCTRAI001, 3030NGOCTRAI002,
3030TAMDAO001, 3030SAND002, 3030ROME002, 3030VENU002LA,
3030TIENSA001,3030TIENSA003</t>
  </si>
  <si>
    <t>Gạch Ceramic men mờ:
Mã số: 3030ANDES001</t>
  </si>
  <si>
    <t>Gạch Granite men mờ đồng chất:
Mã số: 3030GECKO001,3030GECKO002
3030GECKO003,3030GECKO004</t>
  </si>
  <si>
    <t>Gach Ceramic men bóng:
Mã số: 25400, 2540BAOTHACH001, 
2540TAMDAO001,
2540CARARAS002</t>
  </si>
  <si>
    <t>Gach Ceramic men bóng:
Mã số:  2540CARARAS001</t>
  </si>
  <si>
    <t>Gạch Ceramic men bóng:
Mã số: 300, 345, 387</t>
  </si>
  <si>
    <t>Gạch Ceramic men mờ:
Mã số: 3060COTTON001/002/004/005/006, 3060RETRO001,3060TIENSA002/003/004</t>
  </si>
  <si>
    <t>Gạch Ceramic men bóng:
Mã số: 3060AMBER001/002/005/006/007/008
3060DELUXE001/002/003/004/005/
006/007/008/009 
3060ROXY001/002/003/004/005/006/
007
3060SNOW001
D3060DELUXE005</t>
  </si>
  <si>
    <t>Gạch Ceramic men bóng:
Mã số: 469, 475, 484, 485</t>
  </si>
  <si>
    <t>Gạch Ceramic men mờ:
Mã số: 456, 467</t>
  </si>
  <si>
    <t>Gạch Ceramic men bóng kháng khuẩn:
Mã số: 4080ROXY001-H+, 4080ROXY003-H+, 4080AMBER001-H+, 4080REGAL010-H+, 4080REGAL011-H+. 4080REGAL018-H+, 4080CARARAS001-H+,
4080FAME001-H+,4080FAME002-H+
4080FAME003-H+,4080FAME004-H+</t>
  </si>
  <si>
    <t>Gạch Granite men mờ:
Mã số: 3060VAMCOTAY001,
3060VAMCOTAY002,
3060VAMCOTAY003
3060VAMCOTAY004
3060VAMCOTAY005
3060VAMCOTAY006
3060VAMCOTAY007</t>
  </si>
  <si>
    <t>Gạch Granite men mờ:
Mã số: 4040CLG001, 4040CLG002,
4040DASONTRA001LA,
4040GREENERY002, 4040GREENERY003, 4040GREENERY004, 4040GREENERY005
COTTOLA</t>
  </si>
  <si>
    <t>Gạch Granite men mờ:
Mã số: 4040THACHANH001,
4040THACHANH002,
4040THACHANH004,
4040THACHANH008</t>
  </si>
  <si>
    <t>Gạch Granite men mờ:
Mã số: 3060PHUQUY001,3060PHUQUY002
3060PHUQUY003,3060PHUQUY004</t>
  </si>
  <si>
    <t>Gạch Granite men bóng
Mã số: 
6060VAMCODONG001-FP,
6060VAMCODONG002-FP,
6060VAMCODONG003-FP, 6060VAMCODONG004-FP, 6060VAMCODONG005-FP, 6060VAMCODONG006-FP</t>
  </si>
  <si>
    <t>Gạch Granite men mờ:
Mã số: 6060VAMCOTAY001,
6060VAMCOTAY002,
6060VAMCOTAY003, 6060VAMCOTAY004, 6060VAMCOTAY005</t>
  </si>
  <si>
    <t>Gạch Granite men bóng:
Mã số: 6060DA004-FP,6060DA005-FP
6060DA007-FP,6060DA008-FP,6060DA011-FP,6060DA012-FP, 6060DA014-FP, 6060DA016-FP, 6060DA017-FP</t>
  </si>
  <si>
    <t>Gạch Granite men mờ:
Mã số: 3060SAHARA005,3060SAHARA006,
3060SAHARA-008
3060SAHARA009,3060SAHARA010
3060SAHARA011,3060SAHARA012
3060TAYBAC011QN,
3060TAYBAC012QN</t>
  </si>
  <si>
    <t>Gạch Granite men mờ:
Mã số: 
3060GECKO001,3060GECKO002
3060GECKO003,3060GECKO004
3060GECKO007,3060GECKO008, 3060GECKO009</t>
  </si>
  <si>
    <t>Gạch Granite men mờ đồng chất:
Mã số: 3060VICTORIA001,
3060VICTORIA002,
3060VICTORIA003,
3060VICTORIA004,
3060VICTORIA005,
3060VICTORIA006,
3060VICTORIA007,
3060VICTORIA008</t>
  </si>
  <si>
    <t>Gạch Granite men mờ:
Mã số: 6060BINHTHUAN001,
6060BINHTHUAN002,
6060BINHTHUAN005,
6060TAMDAO001QN,
6060TAMDAO002QN,
6060VENUS001,
6060VENUS002</t>
  </si>
  <si>
    <t>Gạch Granite men mờ:
Mã số: 6060MOMENT002,
6060MOMENT010,6060MOMENT011
6060MOMENT010QN,
6060WS013,6060WS014</t>
  </si>
  <si>
    <t>Gạch Granite mài men:
Mã số: DTD6060HAIVAN001-FP, 6060HAIVAN003-FP, 6060HAIVAN004-FP, DTD6060TRUONGSON002-FP, DTD6060TRUONGSON003-FP, DTD6060TRUONGSON004-FP, DTD6060TRUONGSON005-FP, DTD6060TRUONGSON007-FP, DTD6060CARARAS002-FP</t>
  </si>
  <si>
    <t>Gạch Granite mài men:
Mã số: DTS6060BRIGHT001-FP, DTD6060TRUONGSON001-FP, 6060SNOW001-FP, 6060HAIVAN005-FP, 6060HAIVAN006-FP</t>
  </si>
  <si>
    <t>Gạch Granite bóng kiếng:
Mã số: 6060DB006, 6060DB014, 6060DB032</t>
  </si>
  <si>
    <t xml:space="preserve">Gạch Granite bóng kiếng:
Mã số: 6060DB034, 6060DB038, 6060MARMOL002 </t>
  </si>
  <si>
    <t>Gạch Granite bóng kiếng:
Mã số: 6060MARMOL005</t>
  </si>
  <si>
    <t>Gạch Granite bóng kiếng:
Mã số: 6060PLATINUM001, 6060PLATINUM002, 6060PLATINUM003, 6060PLATINUM004</t>
  </si>
  <si>
    <t>Gạch Granite men mờ kháng khuẩn:
Mã số: 8080NAPOLEON005-H+, 8080NAPOLEON006-H+,
8080NAPOLEON007-H+
8080NAPOLEON008-H+
8080NAPOLEON009-H+
8080NAPOLEON010-H+
8080NAPOLEON011-H+
8080NAPOLEON012-H+
8080NAPOLEON014-H+ 
DTD8080NAPOLEON003-H+, DTD8080NAPOLEON004-H+, 8080ROME002-H+, 8080ROME003-H+, 8080ROME004-H+, 8080ROME005-H+, 8080ROME006-H+</t>
  </si>
  <si>
    <t>Gạch Granite mài men kháng khuẩn:
Mã số: DTD8080TRUONGSON001-FP-H+, DTD8080TRUONGSON002-FP-H+, DTD8080TRUONGSON003-FP-H+, DTD8080FANSIPAN001-FP-H+, 8080FANSIPAN002-FP-H+, 8080FANSIPAN004-FP-H+, 8080FANSIPAN005-FP-H+, 8080CARARAS001-FP-H+</t>
  </si>
  <si>
    <t>Gạch Granite bóng kiếng:
Mã số: 8080DB100, 8080DB006</t>
  </si>
  <si>
    <t>Gạch Granite bóng kiếng:
Mã số: 8080DB032</t>
  </si>
  <si>
    <t>Gạch Granite bóng kiếng:
Mã số: 8080MARMOL005, 8080DB038</t>
  </si>
  <si>
    <t>Gạch Granite bóng kiếng:
Mã số: 8080PLATINUM001, 8080PLATINUM002, 8080PLATINUM003, 8080PLATINUM004</t>
  </si>
  <si>
    <t>Gạch Granite bóng kiếng:
Mã số: 100DB016</t>
  </si>
  <si>
    <t>Gạch Granite bóng kiếng:
Mã số: 100MARMOL005, 100DB038</t>
  </si>
  <si>
    <t>Gạch Granite men mờ đồng chất
Mã số: 100VICTORIA005</t>
  </si>
  <si>
    <t>Gạch Granite bóng kiếng kháng khuẩn:
Mã số: 60120LANGBIANG001FP-H+,
60120SNOW001-FP-H+,</t>
  </si>
  <si>
    <t>Gạch Granite bóng kiếng kháng khuẩn:
Mã số: 60120LANGBIANG002FP-H+,
60120LANGBIANG003FP-H+,
60120LANGBIANG004FP-H+, 60120LANGBIANG008FP-H+</t>
  </si>
  <si>
    <t>- Gạch gốm ốp lát: (nơi sản xuất: CÔNG TY TNHH MỘT THÀNH VIÊN SẢN XUẤT VẬT LIỆU XÂY DỰNG ĐỒNG TÂM  Địa chỉ: Số 7, KP6, Thị trấn Bến Lức, Huyện Bến Lức, tỉnh Long An.) Giá bán đã bao gồm phí vận chuyển đến chân công trình tại Khu vực tỉnh An Giang</t>
  </si>
  <si>
    <t>* Công ty TNHH MTV Đồng Tâm (địa chỉ: 07, khu phố 6, thị trấn Bến Lức, huyện Bến Lức, tỉnh Long An ).  Áp dụng từ ngày 01/09/2023. SĐT: 0933.000.101</t>
  </si>
  <si>
    <t xml:space="preserve">QCVN 16:2019/BXD;
TCVN 13113:2020;
Nhóm BIIa
Kích thước: (25 x 25) cm       </t>
  </si>
  <si>
    <t>- Gạch gốm ốp lát: (nơi sản xuất: CÔNG TY CỔ PHẦN ĐỒNG TÂM DOTALIA Địa chỉ: Số 2, Quốc Lộ 1, Xã Long Hiệp, Huyện Bến Lức, Long An.) Giá bán đã bao gồm phí vận chuyển đến chân công trình tại Khu vực tỉnh An Giang</t>
  </si>
  <si>
    <t>- Gạch gốm ốp lát: (nơi sản xuất: CÔNG TY CỔ PHẨN ĐỒNG TÂM MIỀN TRUNG Địa chỉ: Lô 3, Khu Công nghiệp Điện Nam – Điện Ngọc, phường Điện Nam Bắc, thị xã Điện Bàn, tỉnh Quảng Nam..) Giá bán đã bao gồm phí vận chuyển đến chân công trình tại Khu vực tỉnh An Giang</t>
  </si>
  <si>
    <t xml:space="preserve">Ngói lợp lớn 1 màu - (Kích thước: 330x420mm)
(206, 503, 509, 605, 607, 608, 706, 905, 906). </t>
  </si>
  <si>
    <t>Ngói lợp lớn 2 màu - (Kích thước: 330x420mm)
(103)</t>
  </si>
  <si>
    <t>Ngói rìa 1 màu</t>
  </si>
  <si>
    <t>Ngói rìa 2 màu</t>
  </si>
  <si>
    <t>Ngói nóc có gờ 1 màu</t>
  </si>
  <si>
    <t>Ngói nóc có gờ 2 màu</t>
  </si>
  <si>
    <t>Ngói ốp cuối nóc phải/ trái có gờ 1 màu</t>
  </si>
  <si>
    <t>Ngói ốp cuối nóc phải/ trái có gờ 2 màu</t>
  </si>
  <si>
    <t>Ngói đuôi (cuối mái) 1 màu</t>
  </si>
  <si>
    <t>Ngói đuôi (cuối mái) 2 màu</t>
  </si>
  <si>
    <t>Ngói ốp cuối rìa 1 màu</t>
  </si>
  <si>
    <t>Ngói ốp cuối rìa 2 màu</t>
  </si>
  <si>
    <t>Ngói chạc 2 (L phải / L trái) 1 màu</t>
  </si>
  <si>
    <t>Ngói chạc 2 (L phải / L trái) 2 màu</t>
  </si>
  <si>
    <t>Ngói chạc ba 1 màu</t>
  </si>
  <si>
    <t>Ngói chạc ba 2 màu</t>
  </si>
  <si>
    <t>Ngói chạc tư 1 màu</t>
  </si>
  <si>
    <t>Ngói chạc tư 2 màu</t>
  </si>
  <si>
    <t>Ngói chữ T 1 màu</t>
  </si>
  <si>
    <t>Ngói chữ T 2 màu</t>
  </si>
  <si>
    <t>Ngói nóc có gờ có giá gắn ống 1 màu</t>
  </si>
  <si>
    <t>Ngói lợp có giá gắn ống 1 màu</t>
  </si>
  <si>
    <t>Ngói chạc 3 có giá gắn ống 1 màu</t>
  </si>
  <si>
    <t>Ngói chạc 4 có giá gắn ống 1 màu</t>
  </si>
  <si>
    <t>A.Ngói chính</t>
  </si>
  <si>
    <t>B.Ngói phụ kiện</t>
  </si>
  <si>
    <t>- Ngói xi măng : (nơi sản xuất: CÔNG TY TNHH SẢN XUẤT - XÂY DỰNG - THƯƠNG MẠI ĐỒNG TÂM Địa chỉ: 592 Nguyễn Hữu Trí, khu phố 2, thị trấn Tân Túc, Huyện Bình Chánh, TP.HCM..) Giá bán đã bao gồm phí vận chuyển đến chân công trình tại Khu vực tỉnh An Giang</t>
  </si>
  <si>
    <t>- Ngói tráng men : (nơi sản xuất: CÔNG TY TNHH MỘT THÀNH VIÊN SẢN XUẤT VẬT LIỆU XÂY DỰNG ĐỒNG TÂM  Địa chỉ: Số 7, KP6, Thị trấn Bến Lức, Huyện Bến Lức, tỉnh Long An.) Giá bán đã bao gồm phí vận chuyển đến chân công trình tại Khu vực tỉnh An Giang</t>
  </si>
  <si>
    <t>* Công ty TNHH MTV Đồng Tâm (địa chỉ: 07, khu phố 6, thị trấn Bến Lức, huyện Bến Lức, tỉnh Long An ). Nhà sản xuất: nơi sản xuất: CÔNG TY TNHH BÊ TÔNG 620 - ĐỒNG TÂM Địa chỉ sản xuất: Số 07, KP6, thị trấn Bến Lức, huyện Bến Lức, tỉnh Long An.  Áp dụng từ ngày 01/09/2023. SĐT: 028.38756536</t>
  </si>
  <si>
    <t>- cọc tròn</t>
  </si>
  <si>
    <t>- Cống</t>
  </si>
  <si>
    <t xml:space="preserve">Cọc PHC D300A, Mác 800, L≥10m </t>
  </si>
  <si>
    <t xml:space="preserve">Cọc PHC D350A, Mác 800, L≥10m </t>
  </si>
  <si>
    <t xml:space="preserve">Cọc PHC D400A, Mác 800, L≥10m </t>
  </si>
  <si>
    <t xml:space="preserve">Cọc PHC D500A, Mác 800, L≥10m </t>
  </si>
  <si>
    <t xml:space="preserve">Cọc PHC D600A, Mác 800, L≥10m </t>
  </si>
  <si>
    <t>TCVN 7888:2014
JIS A 5373:2016</t>
  </si>
  <si>
    <t>Cống ly tâm D300H10 (L=4.0m)</t>
  </si>
  <si>
    <t>Cống ly tâm D400H10 (L=4.0m)</t>
  </si>
  <si>
    <t>Cống ly tâm D600H10 (L=4.0m)</t>
  </si>
  <si>
    <t>Cống ly tâm D800H10 (L=4.0m)</t>
  </si>
  <si>
    <t>Cống ly tâm D1000H10 (L=3.0m)</t>
  </si>
  <si>
    <t>Cống ly tâm D1200H10 (L=3.0m)</t>
  </si>
  <si>
    <t>Cống ly tâm D1500H10 (L=3.0m)</t>
  </si>
  <si>
    <t>Cống ly tâm D300H30 (L=4.0m)</t>
  </si>
  <si>
    <t>Cống ly tâm D400H30 (L=4.0m)</t>
  </si>
  <si>
    <t>Cống ly tâm D600H30 (L=4.0m)</t>
  </si>
  <si>
    <t>Cống ly tâm D800H30 (L=4.0m)</t>
  </si>
  <si>
    <t>Cống ly tâm D1000H30 (L=3.0m)</t>
  </si>
  <si>
    <t>Cống ly tâm D1200H30 (L=3.0m)</t>
  </si>
  <si>
    <t>Cống ly tâm D1500H30 (L=3.0m)</t>
  </si>
  <si>
    <t>Tại khu I khu mỏ Sông Hâu thuộc xã Mỹ Hòa Hưng thành phố Long Xuyên và xã An Thạnh Trung, xã Hòa Bình, huyện Chợ Mới tỉnh An Giang: Theo Giấy phép số 551/GP-UBND ngày 17/8/2022 của UBND tỉnh cho Công ty TNHH MTV Môi trường Vạn Hưng Tùng cung cấp cho công trình Tuyến nối Quốc lộ 91 và tuyến tránh thành phố Long Xuyên (giá bán tại mỏ, đã bao gồm thuế GTGT).</t>
  </si>
  <si>
    <t>Cty TNHH MTV Khai thác &amp; Chế biến đá An Giang (ĐC: thị trấn Cô Tô, huyện Tri Tôn, tỉnh An Giang). Theo Công văn 2801/STC-GCS ngày 04/10/2023 của Sở Tài Chính và công văn số 72/Cv-Cty ngày 25/9/2023 của Cty TNHH MTV Khai thác &amp; Chế biến đá An Giang,  mức giá kê khai áp dụng từ ngày 05/10/2023. Giá bán chưa bao gồm thuế VAT</t>
  </si>
  <si>
    <t xml:space="preserve"> - Giá bán tại bến của công ty (Kênh Tám Ngàn, xã Lương Phi, huyện Tri Tôn, tỉnh An Giang). Theo Thống kê tình hình thực hiện kê khai giá  từ ngày 09/12/2022 của Sở Tài Chính và Công văn 879/STC-GCS ngày 03/4/2023 của Sở Tài Chính. (mức giá bao gồm: chi phí vận chuyển, bốc xếp từ bãi đá thành phẩm đến phương tiện thủy tại bến cảng; chưa bao gồm thuế VAT)</t>
  </si>
  <si>
    <t xml:space="preserve"> PHỤ LỤC II</t>
  </si>
  <si>
    <t xml:space="preserve">LƯU Ý:     
         1. Đối với các mỏ khai thác chưa có giá cát cụ thể trong Giấy phép/Bản xác nhận, các công ty khai thác liên hệ Sở Tài chính để thực hiện kê khai giá theo đúng quy định (và cả trường hợp có biến động về giá cát) làm cơ sở để Sở Xây dựng cập nhật thông báo giá vật liệu xây dựng. Do Cát xây dựng là hàng hóa, dịch vụ đặc thù của địa phương (quy định tại điểm  b khoản 3 Điều 19 của Quy đinh quản lý nhà nước về giá trên địa bàn tỉnh ban hành kèm theo Quyết định số 80/2017/QĐ-UBND ngày 14/11/2017của UBND tỉnh An Giang) nên thuộc diện kê khai giá theo quy định tại Khoản 3 Điều 15 Nghị định số 177/2013/NĐ-CP.
     </t>
  </si>
  <si>
    <t>Tại khu mỏ trên sông Hậu thuộc xã Khánh Hòa, huyện Châu Phú và xã Phú Hiệp, huyện PhúTân, tỉnh An Giang :Theo Giấy phép số 620/GP-UBND
ngày 04/10/2022 và Quyết định số1602/QĐ-UBND ngày 05/10/2023 của UBND tỉnh cho Công ty TNHH Thương mại Tân Hồng cung cấp cho cho đường tỉnh 945 , tuyến N1 , cao tốc Châu Đốc – Cần Thơ – Sóc Trăng đoạn qua tỉnh An Giang và bản kê khai mức giá đính kèm theo công văn số 01/2023 ngày 28/6/2023 củaCông ty TNHH Thương mại Tân Hồng được Sở Tài chính tiếp nhận (giá bán tại mỏ thực hiện kể từ ngày 21/6/2023, đã bao gồm thuế GTGT) .</t>
  </si>
  <si>
    <t>Tại Hồ Ô Tưk Sa, xã An Cư, huyện Tịnh Biên: Theo bảng kê khai giá tại  Thông báo số 245/TB-STC ngày 17/03/2022 của Sở Tài chính áp dụng từ ngày 09/03/2022 của Công ty CP XD&amp;TM Vĩnh Tường - Chi nhánh Cà Mau (giá bán tại mỏ, đã bao gồm thuế GTGT, thuế tài nguyên, phí bảo vệ môi trường, tiền cấp quyền khai thác khoáng sản, phí bốc lên phương tiện cho người mua).</t>
  </si>
  <si>
    <t>Tại khu mỏ Sông Hâu thuộc xã Mỹ Hòa Hưng thành phố Long Xuyên, và xã Hòa Bình, huyện Chợ Mới, tỉnh An Giang: Theo Giấy phép số 56/GP-UBND ngày 27/01/2021 của UBND tỉnh cho Công ty TNHH MTV Môi trường Vạn Hưng Tùng, hiện công ty cung cấp cho công trình Tuyến nối Quốc lộ 91 và tuyến tránh thành phố  Long Xuyên theo Biên bản về việc cung cấp cát phục vụ  thi công tuyến Quốc lộ 91 và tuyến tránh Long Xuyên ngày 13/6/2022 giữa Sở Tài Nguyên và Môi trường An Giang  và Ban QLDA và các bên liên quan ( bao gồm Công ty TNHH MTV Môi trường Vạn Hưng Tùng) và bản kê khai mức giá đính kèm theo công văn số 01/TB-VHT ngày 08/6/2023 của Công ty TNHH MTV Môi trường Vạn Hưng Tùng được Sở Tài chính tiếp nhận (giá bán tại mỏ thực hiện kể từ ngày 08/6/2023, đã bao gồm thuế GTGT) .</t>
  </si>
  <si>
    <t>Tại khu mỏ Dự án nạo vét, chỉnh trị dòng chảy, hạn chế sạt lở đường bờ sông Tiền khu vực xã Vĩnh Hòa, thị xã Tân Châu, tỉnh An Giang: Theo Bản xác nhận số 170/XN-UBND ngày 05/4/2021 của UBND tỉnh cho Công ty TNHH Xây dựng Tân Hàn Châu và Công ty TNHH Châu Phát cung cấp cho các công trình vốn ngân sách Nhà nước</t>
  </si>
  <si>
    <t>Tại khu mỏ  trên sông Hậu thuộc xã Mỹ Phú, thị trấn Vĩnh Thạnh Trung, huyện Châu Phú và xã Phú Bình, huyện PhúTân, tỉnh An Giang thuộc Dự án nạo vét, chỉnh trị dòng chảy, hạn chế sạt lở đường bờ sông Hậu đoạn qua xã Vĩnh Thạnh Trung (nay là thị trấn Vĩnh Thạnh Trung), huyện Châu Phú: Theo Bản xác nhận số 762/XN-UBND ngày 07/12/2021 và Bản xác nhận số 405/XN-UBND ngày 24/6/2022 của UBND tỉnh cho Công ty TNHH Châu Phát cung cấp cho các công trình vốn ngân sách Nhà nướcvà  bản kê khai mức giá đính kèm theo công văn số 01/2023 ngày 21/6/2023 của  Công ty TNHH Châu Phát được Sở Tài chính tiếp nhận (giá bán tại mỏ thực hiện kể từ ngày 09/1/2023, đã bao gồm thuế GTGT) .</t>
  </si>
  <si>
    <t>- Theo bản kê khai mức giá đính kèm theo công văn số 09-CV/2023 ngày 14/7/2023 của Công ty TNHH MTV Môi trường Vạn Hưng Tùng được Sở Tài chính tiếp nhận (giá bán tại mỏ thực hiện kể từ ngày 15/7/2023, đã bao gồm thuế GTGT)</t>
  </si>
  <si>
    <t>Tại khu mỏ Sông Hâu thuộc xã Bình Thủy, huyện Châu Phú và xã Mỹ Hội Đông Huyện Chợ Mới, tỉnh An Giang: Theo Giấy phép số 435/GP-UBND ngày 01/7/2022 của UBND tỉnh cho Công ty TNHH MTV Tân Lê Quang cung cấp cho công trình cao tốc Mỹ Thuận - Cần thơ  và Theo Thống kê tình hình thực hiện kê từ ngày 28/11/2022 đến ngày 30/11/2022 của Sở Tài Chính, mức giá kê khai áp dụng ngày 28/11/2022 (giá bán tại mỏ, đã bao gồm thuế GTGT, thuế tài nguyên, phí bảo vệ môi trường, tiền cấp quyền khai thác khoáng sản, phí bốc lên phương tiện cho người mua).</t>
  </si>
  <si>
    <t>Tại khu mỏ Sông Hâu xã Mỹ Hòa Hưng, thành phố Long Xuyên, tỉnh An Giang và xã Long Giang huyện Chợ Mới, tỉnh An Giang: Theo Giấy phép số 568/GP-UBND ngày 07/9/2022 của UBND tỉnh cho Công ty CP ĐTXD Thương mại và Tấn thắng cung cấp cho công trình sử dụng vốn ngân sách nhà nước. (giá bán tại mỏ thuộc xã Mỹ Hòa Hưng, thành phố Long Xuyên, đã bao gồm thuế GTGT) và bản kê khai mức giá đính kèm theo công văn số 001/CTY.KKG ngày 11/7/2023 của ông ty CP ĐTXD Thương mại và Tấn thắng được Sở Tài chính tiếp nhận (giá bán tại mỏ thực hiện kể từ ngày 11/7/2023, đã bao gồm thuế GTGT) .</t>
  </si>
  <si>
    <t>Bộ đèn NLMT SOKOYO 15W; Poly panel 18V - Lithium battery 12.8V</t>
  </si>
  <si>
    <t>Khung trần nổi Vạn Phát Hưng INOX Apec Line ( Khung cao cấp),
Tấm UCO kim tuyến Laser Vạn Phát Hưng</t>
  </si>
  <si>
    <t>Khung trần nổi Vạn Phát Hưng INOX Apec Line ( Khung cao cấp),
Tấm thạch cao kim tuyến Laser Vạn Phát Hưng</t>
  </si>
  <si>
    <t>Khung trần chìm Inox X7 Vạn Phát Hưng , Tấm thạch cao GS/Knauf/Boral chống ẩm 9mm</t>
  </si>
  <si>
    <t>Khung trần chìm Inox X7 Vạn Phát Hưng,Tấm thạch cao GS/Knauf/Boral tiêu chuẩn 9mm</t>
  </si>
  <si>
    <t>Jothiner JOWAY TN400</t>
  </si>
  <si>
    <t>Tại khu mỏ trên sông Hậu thuộc phường Vĩnh Mỹ, thành phố Châu Đốc, xã Khánh Hòa, huyện Châu Phú và xã Phú Hiệp, huyện Phú Tân:Theo Giấy phép số 621/GP-UBND ngày 04/10/2022 và Quyết định số 1603/QĐ-UBND ngày 05/10/2023 của UBND tỉnh cho Công ty TNHH MTV Thương mại và Dịch vụ Nông Nghiệp Thủ Tuyền cung cấp cho Đường tỉnh 945, tuyến N1, kè Quốc Thái, cao tốc Châu Đốc – Cần Thơ –Sóc Trăng đoạn qua tỉnh An Giang và theo công văn 3296/STC-GCS ngày 08/11/2023 của Sở Tài chính đính kèm bản kê khai mức giá đính kèm theo công văn số 56/2023-TT ngày 26/10/2023 của Công ty TNHH MTV Thương mại và Dịch vụ Nông Nghiệp Thủ Tuyền được Sở Tài chính tiếp nhận (giá bán tại mỏ thực hiện kể từ ngày 26/10/2023, đã bao gồm thuế GTGT) .</t>
  </si>
  <si>
    <t>Tại khu mỏ Sông Hâu thuộc  Dự án nạo vét luồng đảm bảo giao thông trên sông Hậu đoạn từ đuôi Cồn Cóc lên bến đò Chợ Mới Phước Hưng thuộc xã Phước Hưng, xã Phú Hữu, xã Quốc Thái, huyện An Phú, tỉnh An Giang (đoạn từ mặt cắt A69-A70 đến A91-A92): Theo Bản Xác nhận số 261/XN-UBND ngày 03/4/2023 của UBND tỉnh cho Công ty TNHH Hiệp Phát Châu Phú cung cấp cho công trình  tuyến N1 và theo công văn 1942/STC-GCS ngày 10/7/2023 của Sở Tài chính đính kèmbản kê khai mức giá đính kèm theo công văn số 01/2023/CV ngày 21/6/2023 của Công ty TNHH Hiệp Phát Châu Phú được Sở Tài chính tiếp nhận (giá bán tại mỏ thực hiện kể từ ngày 21/6/2023, đã bao gồm thuế GTGT) .</t>
  </si>
  <si>
    <t xml:space="preserve">  </t>
  </si>
  <si>
    <t xml:space="preserve"> * CHI NHÁNH CÔNG TY CỔ PHẦN JOTON CẦN THƠ. Địa chỉ: Số 11- 12 Nguyễn Đệ, P. An Thới, Quận Bình Thủy, TP. Cần Thơ. Theo bảng giá ngày 16/10/2023, áp dụng từ ngày 16/10/2023. SĐT: 02923.765.108</t>
  </si>
  <si>
    <t xml:space="preserve">Dòng Sơn lót </t>
  </si>
  <si>
    <t>Sơn lót nội thất PROSIN (18 lít/thùng)</t>
  </si>
  <si>
    <t>Sơn lót ngoại thất PROS (18 lít/thùng)</t>
  </si>
  <si>
    <t>Dòng Sơn Nội Thất</t>
  </si>
  <si>
    <t>Sơn nước nội thất ACCORD (18 lít/thùng)</t>
  </si>
  <si>
    <t>Sơn nước nội thất NEWFA (18 lít/thùng)</t>
  </si>
  <si>
    <t>Sơn phủ nội thất cao cấp JOTON WEST (bóng) (18 lít/thùng)</t>
  </si>
  <si>
    <t>Dòng Sơn Ngoại Thất</t>
  </si>
  <si>
    <t>Sơn Ngoại Thất FA NGOÀI (CT) (05 lít/lon)</t>
  </si>
  <si>
    <t>Sơn Ngoại Thất JONY (18 lít/thùng)</t>
  </si>
  <si>
    <t>Sơn Ngoại Thất ATOM SUPER (18 lít/thùng)</t>
  </si>
  <si>
    <t xml:space="preserve">Dòng Sơn Chuyên Dụng </t>
  </si>
  <si>
    <t>Sơn chống thấm gốc nước CT-J-555 (có màu) (20kg/thùng)</t>
  </si>
  <si>
    <t>Sơn chống thấm xi măng JOTON CT-2010 (20kg/thùng)</t>
  </si>
  <si>
    <t xml:space="preserve">Dòng Bột Trét Tường </t>
  </si>
  <si>
    <t xml:space="preserve">Bột trét ngoại thất JOTON Trắng (40kg/bao) </t>
  </si>
  <si>
    <t>Bột trét nội thất SP FILLER (40kg/bao)</t>
  </si>
  <si>
    <t xml:space="preserve">Bột trét ngoại thất METTON Ngoài (40kg/bao) </t>
  </si>
  <si>
    <t xml:space="preserve">Bột trét ngoại thất METTON Trong (40kg/bao) </t>
  </si>
  <si>
    <t>Keo dán gạch Joton BS.1 (25kg/bao)</t>
  </si>
  <si>
    <t>Bột chà Joint Joton CJ (05kg/hộp)</t>
  </si>
  <si>
    <r>
      <t>đ/m</t>
    </r>
    <r>
      <rPr>
        <vertAlign val="superscript"/>
        <sz val="13"/>
        <color theme="1"/>
        <rFont val="Times New Roman"/>
        <family val="1"/>
        <charset val="163"/>
      </rPr>
      <t>3</t>
    </r>
  </si>
  <si>
    <r>
      <t>đ/m</t>
    </r>
    <r>
      <rPr>
        <vertAlign val="superscript"/>
        <sz val="13"/>
        <color theme="1"/>
        <rFont val="Times New Roman"/>
        <family val="1"/>
        <charset val="163"/>
      </rPr>
      <t>3</t>
    </r>
    <r>
      <rPr>
        <sz val="11"/>
        <color theme="1"/>
        <rFont val="Calibri"/>
        <family val="2"/>
        <scheme val="minor"/>
      </rPr>
      <t/>
    </r>
  </si>
  <si>
    <r>
      <t xml:space="preserve">tạp chất </t>
    </r>
    <r>
      <rPr>
        <sz val="13"/>
        <color theme="1"/>
        <rFont val="Calibri"/>
        <family val="2"/>
      </rPr>
      <t>≥</t>
    </r>
    <r>
      <rPr>
        <sz val="13"/>
        <color theme="1"/>
        <rFont val="Times New Roman"/>
        <family val="1"/>
      </rPr>
      <t>15%</t>
    </r>
  </si>
  <si>
    <r>
      <t xml:space="preserve">cát tạp chất </t>
    </r>
    <r>
      <rPr>
        <sz val="13"/>
        <color theme="1"/>
        <rFont val="Calibri"/>
        <family val="2"/>
      </rPr>
      <t>≈</t>
    </r>
    <r>
      <rPr>
        <sz val="14.95"/>
        <color theme="1"/>
        <rFont val="Times New Roman"/>
        <family val="1"/>
      </rPr>
      <t xml:space="preserve"> 5%</t>
    </r>
  </si>
  <si>
    <r>
      <t>Tại khu mỏ Sông Hâu thuộc phường Vĩnh Mỹ thành phố Châu Đốc và xã Phú Hiệp huyện Phú Tân tỉnh An Giang: Theo</t>
    </r>
    <r>
      <rPr>
        <sz val="13"/>
        <color theme="1"/>
        <rFont val="Times New Roman"/>
        <family val="1"/>
      </rPr>
      <t xml:space="preserve"> </t>
    </r>
    <r>
      <rPr>
        <sz val="14"/>
        <color theme="1"/>
        <rFont val="Times New Roman"/>
        <family val="1"/>
      </rPr>
      <t>Giấy phép số</t>
    </r>
    <r>
      <rPr>
        <b/>
        <sz val="13"/>
        <color theme="1"/>
        <rFont val="Times New Roman"/>
        <family val="1"/>
      </rPr>
      <t xml:space="preserve"> 621/GP-UBND ngày 04/10/2022</t>
    </r>
    <r>
      <rPr>
        <b/>
        <sz val="13"/>
        <color theme="1"/>
        <rFont val="Times New Roman"/>
        <family val="1"/>
        <charset val="163"/>
      </rPr>
      <t xml:space="preserve">  và Quyết định  2951/QĐ-UBND ngày 05/12/2022 của UBND tỉnh cho Công ty TNHH MTV Thương mại và dịch vụ Nông nghiệp Thủ Tuyền cung cấp cho công trình kè chống sạt lở Tây Sông Hậu đoạn Quốc Thái, huyện An Phú, tỉnh An Giang và  theo Công văn 1942/STC-GCS ngày 10/7/2023 của Sở Tài Chính (giá bán tại mỏ, đã bao gồm thuế GTGT).</t>
    </r>
  </si>
  <si>
    <r>
      <t>Tại khu mỏ Sông Hâu thuộc  Dự án nạo vét, chỉnh trị dòng chảy, hạn chế sạt lở đường bờ sông Tiền khu vực xã Vĩnh Hòa, thị xã Tân Châu, tỉnh An Giang để phục vụ cho Tuyến đường liên kết vùng đoạn từ thị xã Tân Châu đến thành phố Châu Đốc, kết nối với tỉnh Kiên Giang và Đồng Tháp (gọi tắt là TuyếnN1) và Tuyến đường liên tỉnh nối từ huyện Châu Phú, tỉnh An Giang qua khu vực tứ giác Long Xuyên nối với huyện Hòn Đất, tỉnh Kiên Giang (gọi tắt làTuyến ĐT.945): Theo Bản Xác nhận số</t>
    </r>
    <r>
      <rPr>
        <b/>
        <sz val="13"/>
        <color theme="1"/>
        <rFont val="Times New Roman"/>
        <family val="1"/>
      </rPr>
      <t xml:space="preserve"> 437/XN-UBND ngày 01/7/2022</t>
    </r>
    <r>
      <rPr>
        <b/>
        <sz val="13"/>
        <color theme="1"/>
        <rFont val="Times New Roman"/>
        <family val="1"/>
        <charset val="163"/>
      </rPr>
      <t xml:space="preserve"> của UBND tỉnh cho </t>
    </r>
    <r>
      <rPr>
        <b/>
        <sz val="13"/>
        <color theme="1"/>
        <rFont val="Times New Roman"/>
        <family val="1"/>
      </rPr>
      <t>Công ty TNHH Xây dựng Tân Hàn Châu</t>
    </r>
    <r>
      <rPr>
        <b/>
        <sz val="13"/>
        <color theme="1"/>
        <rFont val="Times New Roman"/>
        <family val="1"/>
        <charset val="163"/>
      </rPr>
      <t xml:space="preserve"> cung cấp cho công trình  tuyến N1 và tuyến ĐT 945 (giá bán tại mỏ, đã bao gồm thuế GTGT).</t>
    </r>
  </si>
  <si>
    <r>
      <t xml:space="preserve">      </t>
    </r>
    <r>
      <rPr>
        <b/>
        <sz val="18"/>
        <color theme="1"/>
        <rFont val="Times New Roman"/>
        <family val="1"/>
      </rPr>
      <t>3.</t>
    </r>
    <r>
      <rPr>
        <sz val="18"/>
        <color theme="1"/>
        <rFont val="Times New Roman"/>
        <family val="1"/>
      </rPr>
      <t xml:space="preserve"> Giá đá đã bao gồm phí bảo vệ môi trường (căn cứ Quyết định số 22/2017/QĐ-UBND ngày 22/5/2017 của UBND tỉnh về mức thu phí bảo vệ môi trường đối với khai thác khoáng sản trên địa bàn tỉnh An Giang, có hiệu lực kể từ ngày 02/6/2017 ).</t>
    </r>
  </si>
  <si>
    <r>
      <t xml:space="preserve">   </t>
    </r>
    <r>
      <rPr>
        <b/>
        <sz val="18"/>
        <color theme="1"/>
        <rFont val="Times New Roman"/>
        <family val="1"/>
      </rPr>
      <t xml:space="preserve">  4.</t>
    </r>
    <r>
      <rPr>
        <sz val="18"/>
        <color theme="1"/>
        <rFont val="Times New Roman"/>
        <family val="1"/>
      </rPr>
      <t xml:space="preserve"> Đối với giá của một số vật liệu ghi theo báo giá của cơ sở sản xuất cũng như mức giá kê khai theo Thông báo của Sở Tài chính có thời gian báo giá trước thời điểm Sở Xây dựng Công báo giá vật liệu là do cơ sở báo đến thời điểm hiện nay giá vẫn đang áp dụng, không thay đổi giá (khi có sự thay đổi giá sẽ thông báo). Riêng giá nhiên liệu xăng dầu, đề nghị tổ chức, cá nhân truy cập vào Website của Sở Tài Chính An Giang (http://sotaichinh.angiang.gov.vn) để cập nhật theo quy định.</t>
    </r>
  </si>
  <si>
    <t>CHI NHÁNH CÔNG TY CỔ PHẦN JOTON CẦN THƠ. Địa chỉ: Số 11- 12 Nguyễn Đệ, P. An Thới, Quận Bình Thủy, TP. Cần Thơ. Theo bảng giá ngày 16/10/2023, áp dụng từ ngày 16/10/2023. SĐT: 02923.765.108</t>
  </si>
  <si>
    <r>
      <t xml:space="preserve">      </t>
    </r>
    <r>
      <rPr>
        <b/>
        <sz val="18"/>
        <color theme="1"/>
        <rFont val="Times New Roman"/>
        <family val="1"/>
      </rPr>
      <t>2.</t>
    </r>
    <r>
      <rPr>
        <sz val="18"/>
        <color theme="1"/>
        <rFont val="Times New Roman"/>
        <family val="1"/>
      </rPr>
      <t xml:space="preserve"> Đề nghị chủ đầu tư sử dụng nguồn vốn ngân sách nhà nước trên địa bàn tỉnh An Giang, căn cứ vào vị trí đầu tư công trình, cự ly vận chuyển để tham khảo, lựa chọn giá cát của mỏ cát quá trình lập dự toán xây dựng công trình và quản lý  ĐTXDCT cho phù hợp quy định, đảm bảo yêu cầu kinh tế - kỹ thuật.</t>
    </r>
  </si>
  <si>
    <t xml:space="preserve"> * Cống bê tông ly tâm: Cty Cổ phần Xây lắp An Giang (ACC) sản xuất (giao hàng tại Nhà máy, P. Mỹ Thạnh, Tp. LX). Theo bảng giá ngày 16/11/2023</t>
  </si>
  <si>
    <t>Gạch không nung - đặc 80 x 40 x 180mm</t>
  </si>
  <si>
    <t>Gạch không nung - đặc 90 x 45 x 190mm</t>
  </si>
  <si>
    <t>Gạch không nung - đặc  100 x 50 x 190mm</t>
  </si>
  <si>
    <t>Nhựa đường Bitum 60/70</t>
  </si>
  <si>
    <t>- QCVN 16:2019/BXD; TCVN 7745:2007</t>
  </si>
  <si>
    <t>Gạch Granite - Bề mặt bóng - Nhóm BIb, BIa kích thước (60x60)cm</t>
  </si>
  <si>
    <t>Gạch Granite - Bề mặt mờ - Nhóm BIb, BIa kích thước (60x60)cm</t>
  </si>
  <si>
    <t>Gạch Granite -Bề mặt bóng - Nhóm BIb; BIa- Kích thước (30x60)cm</t>
  </si>
  <si>
    <t>Gạch Ceramic Ốp lát - Nhóm BIIb;- Kích thước (15x60)cm</t>
  </si>
  <si>
    <t>Gạch Granite -Bề mặt bóng - Nhóm BIb; BIa- Kích thước (80x80)cm</t>
  </si>
  <si>
    <t>Gạch Granite - Bề mặt mờ  - Nhóm BIb; BIa- Kích thước (30x60)cm</t>
  </si>
  <si>
    <t>Gạch Granite - Bề mặt mờ - Nhóm BIb; BIa - Kích thước (80x80)cm</t>
  </si>
  <si>
    <t>Gạch Ceramic Ốp lát - Bề mặt bóng/mờ - Nhóm BIIb; - Kích thước (50x50)cm</t>
  </si>
  <si>
    <t>Gạch Ceramic Ốp lát - Bề mặt bóng/mờ - Nhóm BIIb;- Kích thước (60x60)cm</t>
  </si>
  <si>
    <t>Gạch Ceramic Ốp lát - Bề mặt bóng/mờ - - Nhóm BIII; - Kích thước (30x60)cm</t>
  </si>
  <si>
    <t>Gạch Ceramic Ốp lát- Nhóm BIIb;- Kích thước (40x80)cm</t>
  </si>
  <si>
    <t xml:space="preserve"> *    CÔNG TY CP công nghiệp Mỹ Ý, Địa chỉ: Địa chỉ: Đường số 8, KCN Nhơn Trạch 2, Nhơn Phú, xã Phú Hội, Huyện Nhơn Trạch, tỉnh Đồng Nai. Giá áp dụng từ ngày 01/4/2023 theo bảng báo giá ngày 01/04/2023. SĐT: 0983.199.083. (Đơn giá trên chưa tính VAT, địa điểm giao hàng, cự ly vận chuyển,...)</t>
  </si>
  <si>
    <t>Tại khu mỏ thuộc  Dự án nạo vét chỉnh trị dòng chảy sông Vàm Nao hạn chế sạt lở bờ xã Mỹ Hội Đông, xã Kiến An, huyện Chợ Mới, tỉnh An Giang (khu vực trên sông Vàm Nao thuộc xã Mỹ Hội Đông, xã Kiến An, huyện Chợ Mới và xã Tân Trung, huyện Phú Tân, tỉnh An Giang): Theo Bản xác nhận số 574/XN-UBND ngày 05/7/2023, Bản xác nhận số 863/XN-UBND ngày 05/10/2023  và Bản xác nhận số 900/XN-UBND ngày 13/10/2023 của UBND tỉnh cho Liên danh Công ty TNHH Thương mại Dịch vụ DNU và Công ty TNHH MTV Môi trường Vạn HưngTùng cung cấp cho công trình cao tốc Châu Đốc - Cần Thơ - Sóc Trăng đoạn qua tỉnh An Giang và Dự án thành phần đoạn Cần Thơ – Hậu Giang và Hậu Giang – Cà Mau thuộc Dự án xây dựng công trình đường bộ cao tốc Bắc –Nam phía Đông giai đoạn 2021 – 2025 và theo công văn 3590/STC-GCS ngày 04/12/2023 của Sở Tài chính đính kèm bản kê khai mức giá đính kèm theo công văn số 10/TB-VHT ngày 13/11/2023 và công văn số 09/TB-VHT ngày 20/11/2023 của Liên danh Công ty TNHH Thương mại Dịch vụ DNU và Công ty TNHH MTV Môi trường Vạn HưngTùng được Sở Tài chính tiếp nhận (giá bán tại mỏ thực hiện kể từ ngày 18/10/2023, đã bao gồm thuế GTGT) .</t>
  </si>
  <si>
    <r>
      <t>đ/m</t>
    </r>
    <r>
      <rPr>
        <vertAlign val="superscript"/>
        <sz val="13"/>
        <rFont val="Times New Roman"/>
        <family val="1"/>
        <charset val="163"/>
      </rPr>
      <t>3</t>
    </r>
  </si>
  <si>
    <r>
      <t xml:space="preserve">Cọc BTLT ƯLT PCS </t>
    </r>
    <r>
      <rPr>
        <sz val="13"/>
        <rFont val="Symbol"/>
        <family val="1"/>
        <charset val="2"/>
      </rPr>
      <t>f</t>
    </r>
    <r>
      <rPr>
        <sz val="13"/>
        <rFont val="Times New Roman"/>
        <family val="1"/>
      </rPr>
      <t xml:space="preserve"> 600</t>
    </r>
  </si>
  <si>
    <r>
      <t xml:space="preserve">Cọc BTLT ƯLT PCS </t>
    </r>
    <r>
      <rPr>
        <sz val="13"/>
        <rFont val="Symbol"/>
        <family val="1"/>
        <charset val="2"/>
      </rPr>
      <t>f</t>
    </r>
    <r>
      <rPr>
        <sz val="13"/>
        <rFont val="Times New Roman"/>
        <family val="1"/>
      </rPr>
      <t xml:space="preserve"> 500</t>
    </r>
  </si>
  <si>
    <r>
      <t xml:space="preserve">Cọc BTLT ƯLT PCS </t>
    </r>
    <r>
      <rPr>
        <sz val="13"/>
        <rFont val="Symbol"/>
        <family val="1"/>
        <charset val="2"/>
      </rPr>
      <t>f</t>
    </r>
    <r>
      <rPr>
        <sz val="13"/>
        <rFont val="Times New Roman"/>
        <family val="1"/>
      </rPr>
      <t xml:space="preserve"> 400</t>
    </r>
  </si>
  <si>
    <r>
      <t xml:space="preserve">Cọc BTLT ƯLT PCS </t>
    </r>
    <r>
      <rPr>
        <sz val="13"/>
        <rFont val="Symbol"/>
        <family val="1"/>
        <charset val="2"/>
      </rPr>
      <t>f</t>
    </r>
    <r>
      <rPr>
        <sz val="13"/>
        <rFont val="Times New Roman"/>
        <family val="1"/>
      </rPr>
      <t xml:space="preserve"> 350</t>
    </r>
  </si>
  <si>
    <r>
      <t xml:space="preserve">Cọc BTLT ƯLT PCS </t>
    </r>
    <r>
      <rPr>
        <sz val="13"/>
        <rFont val="Symbol"/>
        <family val="1"/>
        <charset val="2"/>
      </rPr>
      <t>f</t>
    </r>
    <r>
      <rPr>
        <sz val="13"/>
        <rFont val="Times New Roman"/>
        <family val="1"/>
      </rPr>
      <t xml:space="preserve"> 300</t>
    </r>
  </si>
  <si>
    <r>
      <t xml:space="preserve">Cọc BTLT ƯLT PCS </t>
    </r>
    <r>
      <rPr>
        <sz val="13"/>
        <rFont val="Symbol"/>
        <family val="1"/>
        <charset val="2"/>
      </rPr>
      <t>f</t>
    </r>
    <r>
      <rPr>
        <sz val="13"/>
        <rFont val="Times New Roman"/>
        <family val="1"/>
      </rPr>
      <t xml:space="preserve"> 250</t>
    </r>
  </si>
  <si>
    <r>
      <t xml:space="preserve">Ống cống BTLT ƯLT 4m </t>
    </r>
    <r>
      <rPr>
        <sz val="13"/>
        <rFont val="Symbol"/>
        <family val="1"/>
        <charset val="2"/>
      </rPr>
      <t>f</t>
    </r>
    <r>
      <rPr>
        <sz val="13"/>
        <rFont val="Times New Roman"/>
        <family val="1"/>
      </rPr>
      <t xml:space="preserve"> 600 VH miệng loe</t>
    </r>
  </si>
  <si>
    <r>
      <t xml:space="preserve">Ống cống BTLT ƯLT 4m </t>
    </r>
    <r>
      <rPr>
        <sz val="13"/>
        <rFont val="Symbol"/>
        <family val="1"/>
        <charset val="2"/>
      </rPr>
      <t>f</t>
    </r>
    <r>
      <rPr>
        <sz val="13"/>
        <rFont val="Times New Roman"/>
        <family val="1"/>
      </rPr>
      <t xml:space="preserve"> 600 H10 miệng loe</t>
    </r>
  </si>
  <si>
    <r>
      <t xml:space="preserve">Ống cống BTLT ƯLT 4m </t>
    </r>
    <r>
      <rPr>
        <sz val="13"/>
        <rFont val="Symbol"/>
        <family val="1"/>
        <charset val="2"/>
      </rPr>
      <t>f</t>
    </r>
    <r>
      <rPr>
        <sz val="13"/>
        <rFont val="Times New Roman"/>
        <family val="1"/>
      </rPr>
      <t xml:space="preserve"> 600 H30 miệng loe</t>
    </r>
  </si>
  <si>
    <r>
      <t xml:space="preserve">Ống cống BTLT ƯLT 4m </t>
    </r>
    <r>
      <rPr>
        <sz val="13"/>
        <rFont val="Symbol"/>
        <family val="1"/>
        <charset val="2"/>
      </rPr>
      <t>f</t>
    </r>
    <r>
      <rPr>
        <sz val="13"/>
        <rFont val="Times New Roman"/>
        <family val="1"/>
      </rPr>
      <t xml:space="preserve"> 400 VH miệng loe</t>
    </r>
  </si>
  <si>
    <r>
      <t xml:space="preserve">Ống cống BTLT ƯLT 4m </t>
    </r>
    <r>
      <rPr>
        <sz val="13"/>
        <rFont val="Symbol"/>
        <family val="1"/>
        <charset val="2"/>
      </rPr>
      <t>f</t>
    </r>
    <r>
      <rPr>
        <sz val="13"/>
        <rFont val="Times New Roman"/>
        <family val="1"/>
      </rPr>
      <t xml:space="preserve"> 400 H10 miệng loe</t>
    </r>
  </si>
  <si>
    <r>
      <t xml:space="preserve">Ống cống BTLT ƯLT 4m </t>
    </r>
    <r>
      <rPr>
        <sz val="13"/>
        <rFont val="Symbol"/>
        <family val="1"/>
        <charset val="2"/>
      </rPr>
      <t>f</t>
    </r>
    <r>
      <rPr>
        <sz val="13"/>
        <rFont val="Times New Roman"/>
        <family val="1"/>
      </rPr>
      <t xml:space="preserve"> 400 H30 miệng loe</t>
    </r>
  </si>
  <si>
    <r>
      <t xml:space="preserve">Ống cống BTLT ƯLT 4m </t>
    </r>
    <r>
      <rPr>
        <sz val="13"/>
        <rFont val="Symbol"/>
        <family val="1"/>
        <charset val="2"/>
      </rPr>
      <t>f</t>
    </r>
    <r>
      <rPr>
        <sz val="13"/>
        <rFont val="Times New Roman"/>
        <family val="1"/>
      </rPr>
      <t xml:space="preserve"> 300 VH miệng loe</t>
    </r>
  </si>
  <si>
    <r>
      <t xml:space="preserve">Ống cống BTLT ƯLT 4m </t>
    </r>
    <r>
      <rPr>
        <sz val="13"/>
        <rFont val="Symbol"/>
        <family val="1"/>
        <charset val="2"/>
      </rPr>
      <t>f</t>
    </r>
    <r>
      <rPr>
        <sz val="13"/>
        <rFont val="Times New Roman"/>
        <family val="1"/>
      </rPr>
      <t xml:space="preserve"> 300 H10 miệng loe</t>
    </r>
  </si>
  <si>
    <r>
      <t xml:space="preserve">Ống cống BTLT ƯLT 4m </t>
    </r>
    <r>
      <rPr>
        <sz val="13"/>
        <rFont val="Symbol"/>
        <family val="1"/>
        <charset val="2"/>
      </rPr>
      <t>f</t>
    </r>
    <r>
      <rPr>
        <sz val="13"/>
        <rFont val="Times New Roman"/>
        <family val="1"/>
      </rPr>
      <t>300 H30 miệng loe</t>
    </r>
  </si>
  <si>
    <r>
      <t>- Hoạt tải 3 x 10</t>
    </r>
    <r>
      <rPr>
        <vertAlign val="superscript"/>
        <sz val="13"/>
        <rFont val="Times New Roman"/>
        <family val="1"/>
        <charset val="163"/>
      </rPr>
      <t>-3</t>
    </r>
    <r>
      <rPr>
        <sz val="13"/>
        <rFont val="Times New Roman"/>
        <family val="1"/>
        <charset val="163"/>
      </rPr>
      <t xml:space="preserve"> Mpa (cống dọc đường), cấp tải thấp</t>
    </r>
  </si>
  <si>
    <r>
      <t xml:space="preserve"> Ngói lợp 22 viên/m</t>
    </r>
    <r>
      <rPr>
        <vertAlign val="superscript"/>
        <sz val="13"/>
        <rFont val="Times New Roman"/>
        <family val="1"/>
      </rPr>
      <t>2</t>
    </r>
    <r>
      <rPr>
        <sz val="13"/>
        <rFont val="Times New Roman"/>
        <family val="1"/>
      </rPr>
      <t xml:space="preserve"> </t>
    </r>
  </si>
  <si>
    <r>
      <t xml:space="preserve"> Ngói vẫy cá 65 viên/m</t>
    </r>
    <r>
      <rPr>
        <vertAlign val="superscript"/>
        <sz val="13"/>
        <rFont val="Times New Roman"/>
        <family val="1"/>
      </rPr>
      <t xml:space="preserve">2 </t>
    </r>
  </si>
  <si>
    <t>* Công ty Cổ phần 720, địa chỉ: Đường Lê Hồng Phong, phường Bình Thủy, Quận Bình Thủy, thành phố Cần Thơ; Điện thoại: 02923.841099; Theo Công văn số 30/2023/GN ngày 27/12/2023 của Công ty Cổ phần 720 về việc tham gia và cam kết thực hiện công bố giá vật liệu xây dựng và Công văn số 02/2023 ngày 28/6/2023 v/v kê khai giá xi măng bán trong nước của Công ty Cổ phần 720 được Sở Tài chính TP Cần Thơ tiếp nhận ngày 22/12/2023, mức giá kê khai áp dụng ngày 01/1/2024. Mức giá bán (bao gồm thuế VAT và chi phí vận chuyển)</t>
  </si>
  <si>
    <t>GẠCH THẠCH ANH  90x90</t>
  </si>
  <si>
    <t>GẠCH THẠCH ANH 90x90</t>
  </si>
  <si>
    <t xml:space="preserve"> * DÂY CÁP ĐIỆN CADIVI: Cty CP Dây cáp điện Việt Nam (ĐC: số 70-72 Nam Kỳ Khởi Nghĩa, Q.1, Tp.HCM). Theo bảng giá ngày 02/01/2024. Áp dụng từ ngày 17/5/2021 khi có thông báo mới. SĐT: 028.38299443</t>
  </si>
  <si>
    <t>* CÔNG TY TNHH THIẾT BỊ ĐIỆN SHIHLIN VIỆT NAM . Địa chỉ: Đường số 10, KCN Hố Nai, Xã Hố Nai 3, Huyện Trảng Bom, Đồng Nai. Điện thoại: 0251.3 987750, theo công văn số 15122/AG-SL ngày 28  tháng 7 năm 2023. Mức đăng ký giá thực hiện từ 15/12/2023. Gía trên chưa bao gồm thuế VAT, chi phí thí nghiệm tại các trung tâm thí nghiệm điện và chi phí vận chuyển đến công trình.</t>
  </si>
  <si>
    <t>MÁY BIẾN ÁP DẦU AMORPHOUS</t>
  </si>
  <si>
    <t>Máy biến áp Amorphous</t>
  </si>
  <si>
    <t xml:space="preserve"> 1Pha
15kVA-12.7/0.23kV
Tiêu chuẩn: 107/QĐ-HĐTV
Nhà sản xuất : Shihlin Electric
Xuất xứ : Việt Nam</t>
  </si>
  <si>
    <t>1Pha
25kVA-12.7/0.23kV
Tiêu chuẩn: 107/QĐ-HĐTV
Nhà sản xuất : Shihlin Electric
Xuất xứ : Việt Nam</t>
  </si>
  <si>
    <t xml:space="preserve"> 1Pha
37.5kVA-12.7/0.23kV
Tiêu chuẩn: 107/QĐ-HĐTV
Nhà sản xuất : Shihlin Electric
Xuất xứ : Việt Nam</t>
  </si>
  <si>
    <t>1Pha
50kVA-12.7/0.23kV
Tiêu chuẩn: 107/QĐ-HĐTV
Nhà sản xuất : Shihlin Electric
Xuất xứ : Việt Nam</t>
  </si>
  <si>
    <t>1Pha
75kVA-12.7/0.23kV
Tiêu chuẩn: 107/QĐ-HĐTV
Nhà sản xuất : Shihlin Electric
Xuất xứ : Việt Nam</t>
  </si>
  <si>
    <t>1Pha
100kVA-12.7/0.23kV
Tiêu chuẩn: 107/QĐ-HĐTV
Nhà sản xuất : Shihlin Electric
Xuất xứ : Việt Nam</t>
  </si>
  <si>
    <t>3Pha
50kVA-22/0,4 kV
Tiêu chuẩn: 107/QĐ-HĐTV
Nhà sản xuất : Shihlin Electric
Xuất xứ : Việt Nam</t>
  </si>
  <si>
    <t>3Pha
75kVA-22/0,4 kV
Tiêu chuẩn: 107/QĐ-HĐTV
Nhà sản xuất : Shihlin Electric
Xuất xứ : Việt Nam</t>
  </si>
  <si>
    <t>3Pha
100kVA-22/0,4 kV
Tiêu chuẩn: 107/QĐ-HĐTV
Nhà sản xuất : Shihlin Electric
Xuất xứ : Việt Nam</t>
  </si>
  <si>
    <t>3Pha
160kVA-22/0,4 kV
Tiêu chuẩn: 107/QĐ-HĐTV
Nhà sản xuất : Shihlin Electric
Xuất xứ : Việt Nam</t>
  </si>
  <si>
    <t>3Pha
180kVA-22/0,4 kV
Tiêu chuẩn: 107/QĐ-HĐTV
Nhà sản xuất : Shihlin Electric
Xuất xứ : Việt Nam</t>
  </si>
  <si>
    <t xml:space="preserve"> 3Pha
250kVA-22/0,4 kV
Tiêu chuẩn: 107/QĐ-HĐTV
Nhà sản xuất : Shihlin Electric
Xuất xứ : Việt Nam</t>
  </si>
  <si>
    <t>3Pha
320kVA-22/0,4 kV
Tiêu chuẩn: 107/QĐ-HĐTV
Nhà sản xuất : Shihlin Electric
Xuất xứ : Việt Nam</t>
  </si>
  <si>
    <t xml:space="preserve"> 3Pha
400kVA-22/0,4 kV
Tiêu chuẩn: 107/QĐ-HĐTV
Nhà sản xuất : Shihlin Electric
Xuất xứ : Việt Nam</t>
  </si>
  <si>
    <t>3Pha
560kVA-22/0,4 kV
Tiêu chuẩn: 107/QĐ-HĐTV
Nhà sản xuất : Shihlin Electric
Xuất xứ : Việt Nam</t>
  </si>
  <si>
    <t>3Pha
630kVA-22/0,4 kV
Tiêu chuẩn: 107/QĐ-HĐTV
Nhà sản xuất : Shihlin Electric
Xuất xứ : Việt Nam</t>
  </si>
  <si>
    <t>3Pha
750kVA-22/0,4 kV
Tiêu chuẩn: 107/QĐ-HĐTV
Nhà sản xuất : Shihlin Electric
Xuất xứ : Việt Nam</t>
  </si>
  <si>
    <t>3Pha
800kVA-22/0,4 kV
Tiêu chuẩn: 107/QĐ-HĐTV
Nhà sản xuất : Shihlin Electric
Xuất xứ : Việt Nam</t>
  </si>
  <si>
    <t>3Pha
1000kVA-22/0,4 kV
Tiêu chuẩn: 107/QĐ-HĐTV
Nhà sản xuất : Shihlin Electric
Xuất xứ : Việt Nam</t>
  </si>
  <si>
    <t>3Pha
1250kVA-22/0,4 kV
Tiêu chuẩn: 107/QĐ-HĐTV
Nhà sản xuất : Shihlin Electric
Xuất xứ : Việt Nam</t>
  </si>
  <si>
    <t>đồng/cái</t>
  </si>
  <si>
    <t>MÁY BIẾN ÁP DẦU SILIC</t>
  </si>
  <si>
    <t xml:space="preserve">Máy biến áp dầu Silic </t>
  </si>
  <si>
    <t xml:space="preserve"> 1Pha
15kVA-12.7/0.23kV
Tiêu chuẩn 20/QĐ-HĐTV
Nhà sản xuất : Shihlin Electric
Xuất xứ : Việt Nam</t>
  </si>
  <si>
    <t>1Pha
25kVA-12.7/0.23kV
Tiêu chuẩn 20/QĐ-HĐTV
Nhà sản xuất : Shihlin Electric
Xuất xứ : Việt Nam</t>
  </si>
  <si>
    <t>1Pha
37.5kVA-12.7/0.23kV
Tiêu chuẩn 20/QĐ-HĐTV
Nhà sản xuất : Shihlin Electric
Xuất xứ : Việt Nam</t>
  </si>
  <si>
    <t>1Pha
50kVA-12.7/0.23kV
Tiêu chuẩn 20/QĐ-HĐTV
Nhà sản xuất : Shihlin Electric
Xuất xứ : Việt Nam</t>
  </si>
  <si>
    <t>1Pha
75kVA-12.7/0.23kV
Tiêu chuẩn 20/QĐ-HĐTV
Nhà sản xuất : Shihlin Electric
Xuất xứ : Việt Nam</t>
  </si>
  <si>
    <t>1Pha
100kVA-12.7/0.23kV
Tiêu chuẩn 20/QĐ-HĐTV
Nhà sản xuất : Shihlin Electric
Xuất xứ : Việt Nam</t>
  </si>
  <si>
    <t xml:space="preserve">3Pha
50kVA-22/0,4 kV
Tiêu chuẩn 20/QĐ-HĐTV
Nhà sản xuất : Shihlin Electric
Xuất xứ : Việt Nam </t>
  </si>
  <si>
    <t xml:space="preserve"> 3Pha
75kVA-22/0,4 kV
Tiêu chuẩn 20/QĐ-HĐTV
Nhà sản xuất : Shihlin Electric
Xuất xứ : Việt Nam</t>
  </si>
  <si>
    <t xml:space="preserve"> 3Pha
100kVA-22/0,4 kV
Tiêu chuẩn 20/QĐ-HĐTV
Nhà sản xuất : Shihlin Electric
Xuất xứ : Việt Nam</t>
  </si>
  <si>
    <t>3Pha
160kVA-22/0,4 kV
Tiêu chuẩn 20/QĐ-HĐTV
Nhà sản xuất : Shihlin Electric
Xuất xứ : Việt Nam</t>
  </si>
  <si>
    <t>3Pha
180kVA-22/0,4 kV
Tiêu chuẩn 20/QĐ-HĐTV
Nhà sản xuất : Shihlin Electric
Xuất xứ : Việt Nam</t>
  </si>
  <si>
    <t xml:space="preserve"> 3Pha
250kVA-22/0,4 kV
Tiêu chuẩn 20/QĐ-HĐTV
Nhà sản xuất : Shihlin Electric
Xuất xứ : Việt Nam</t>
  </si>
  <si>
    <t>3Pha
320kVA-22/0,4 kV
Tiêu chuẩn 20/QĐ-HĐTV
Nhà sản xuất : Shihlin Electric
Xuất xứ : Việt Nam</t>
  </si>
  <si>
    <t xml:space="preserve"> Silic 3Pha
400kVA-22/0,4 kV
Tiêu chuẩn 20/QĐ-HĐTV
Nhà sản xuất : Shihlin Electric
Xuất xứ : Việt Nam</t>
  </si>
  <si>
    <t>3Pha
560kVA-22/0,4 kV
Tiêu chuẩn 20/QĐ-HĐTV
Nhà sản xuất : Shihlin Electric
Xuất xứ : Việt Nam</t>
  </si>
  <si>
    <t>3Pha
630kVA-22/0,4 kV
Tiêu chuẩn 20/QĐ-HĐTV
Nhà sản xuất : Shihlin Electric
Xuất xứ : Việt Nam</t>
  </si>
  <si>
    <t>3Pha
750kVA-22/0,4 kV
Tiêu chuẩn 20/QĐ-HĐTV
Nhà sản xuất : Shihlin Electric
Xuất xứ : Việt Nam</t>
  </si>
  <si>
    <t>3Pha
800kVA-22/0,4 kV
Tiêu chuẩn 20/QĐ-HĐTV
Nhà sản xuất : Shihlin Electric
Xuất xứ : Việt Nam</t>
  </si>
  <si>
    <t>3Pha
1000kVA-22/0,4 kV
Tiêu chuẩn 20/QĐ-HĐTV
Nhà sản xuất : Shihlin Electric
Xuất xứ : Việt Nam</t>
  </si>
  <si>
    <t>3Pha
1250kVA-22/0,4 kV
Tiêu chuẩn 20/QĐ-HĐTV
Nhà sản xuất : Shihlin Electric
Xuất xứ : Việt Nam</t>
  </si>
  <si>
    <t>* CTY TNHH ALUWIN VIỆT NAM,  Địa chỉ: P35 Căn 22, Trần Bạch Đằng, TpRạch Giá, Kiên Giang. ĐT: 0931071652; Theo Báo giá ngày 02/1/2024, mức giá kê khai áp dụng từ ngày 02/1/2024. Gía bán chưa tính VAT, địa điểm giao hàng, cự ly vận chuyển…</t>
  </si>
  <si>
    <t>Trần Nhôm Kim Loại Aluwin</t>
  </si>
  <si>
    <t>Trần kim loại nhôm (ALW) Aluwin Clip-in 600x600x0.6mm, không đục lỗ hoặc đục lỗ, màu trắng sơn tỉnh điện cao cấp siêu bền, đi kèm khung xương và phụ kiện</t>
  </si>
  <si>
    <t>Trần kim loại nhôm (ALW) Aluwin Clip-in 600x600x0.7mm, không đục lỗ hoặc đục lỗ, màu trắng sơn tỉnh điện cao cấp siêu bền, đi kèm khung xương và phụ kiện</t>
  </si>
  <si>
    <t>Trần kim loại nhôm (ALW) Aluwin Lay-in T- Black 600x600x0.6mm, không đục lỗ hoặc đục lỗ, màu trắng làm từ hợp kim nhôm siêu bền, đi kèm khung xương đồng bộ và phụ kiện</t>
  </si>
  <si>
    <t>Trần kim loại nhôm (ALW) Aluwin Lay-in T- Black 600x600x0.7mm, không đục lỗ hoặc đục lỗ, màu trăng làm từ hợp kim nhôm siêu bền, đi kèm khung xương đồng bộ và phụ kiện</t>
  </si>
  <si>
    <t>Trần kim loại nhôm (ALW) Aluwin G85x0.6mm, không đục lỗ hoặc đục lỗ, màu trắng sơn tỉnh điện cao cấp siêu bền, đi kèm khung xương và phụ kiện</t>
  </si>
  <si>
    <t>Trần kim loại nhôm (ALW) Aluwin R150-200R-x0.6mm, không đục lỗ hoặc đục lỗ, màu trắng sơn tỉnh điện cao cấp siêu bền, đi kèm khung xương và phụ kiện</t>
  </si>
  <si>
    <t>Trần kim loại nhôm (ALW) Aluwin R250x0.7mm, không đục lỗ hoặc đục lỗ, màu trắng sơn tỉnh điện cao cấp siêu bền, đi kèm khung xương và phụ kiện</t>
  </si>
  <si>
    <t>Trần kim loại nhôm (ALW) Aluwin R300-R310-C300x0.9mm, không đục lỗ hoặc đục lỗ, màu trắng sơn tỉnh điện cao cấp siêu bền, đi kèm khung xương và phụ kiện</t>
  </si>
  <si>
    <t>Trân kim loại nhôm (ALW) Aluwin Shaped - U50x150x0.6mm, mau trắng sơn tỉnh điện 
cao cấp siêu bền, đi kèm khung xương và phụ kiện</t>
  </si>
  <si>
    <t>Lam nhôm chắn nắng (ALW) Aluwin hình lá liễu 140x25x1,4mm, 
màu trắng, sơn tỉnh điện cao cấp siêu bền, khoảng cách A140mm</t>
  </si>
  <si>
    <t>Lam nhôm chắn nắng (ALW) Aluwin hình lá liễu 160x25x1,5mm,
màu trắng, sơn tỉnh điện cao cấp siêu bền, khoảng cách A160mm</t>
  </si>
  <si>
    <t>Lam nhôm chắn nắng (ALW) Aluwin hình thoi 50x210x2,0mm,
màu trắng, sơn tỉnh điện cao cấp siêu bền, khoảng cách A200mm</t>
  </si>
  <si>
    <t>Lam nhôm chắn nắng (ALW) Aluwin hình thoi 45x245x1,7mm,
màu trắng, sơn tỉnh điện cao cấp siêu bền, khoảng cách A245mm</t>
  </si>
  <si>
    <t>Lam nhôm chắn nẳng (ALW) Aluwin hình đầu đạn 50x145x1,4mm,
màu trắng, sơn tỉnh điện cao cấp siêu bền, khoảng cách A145mm</t>
  </si>
  <si>
    <t>Lam nhôm chắn nắng (ALW) Aluwin hình hộp 45x155x1,2mm,
màu trắng, sơn tỉnh điện cao cấp siêu bền, khoảng cách A155mm</t>
  </si>
  <si>
    <t>Lam nhôm chắn nắng (ALW) Aluwin 132Z x 0,6mm,
màu trắng, sơn tỉnh điện cao cấp siêu bền, khoảng cách A70mm</t>
  </si>
  <si>
    <t>Lam nhôm chắn nắng Aluwin R85x0.6mm,
màu trắng, sơn tỉnh điện cao cấp siêu bền</t>
  </si>
  <si>
    <t>Lam Chắn Nắng Nhôm Aluwin:</t>
  </si>
  <si>
    <t>-</t>
  </si>
  <si>
    <r>
      <t xml:space="preserve">* Công ty TNHH Nhôm Nam Sung,   Địa chỉ: Lô N1-3 đường số 2, KCN Hải Sơn (GĐ 3+4), ấp Bình Tiền 2, xã Đức Hòa Hạ, huyện Đức Hòa, tỉnh Long An.   Theo Báo giá ngày 14/6/2023, mức giá kê khai áp dụng từ ngày 01/6/2023. 
</t>
    </r>
    <r>
      <rPr>
        <b/>
        <sz val="12"/>
        <rFont val="Times New Roman"/>
        <family val="1"/>
        <charset val="163"/>
      </rPr>
      <t>(Nếu dùng các loại kính khác cho hàng hệ trong báo giá thì giá bán được cộng  thêm trên m² như sau:</t>
    </r>
    <r>
      <rPr>
        <b/>
        <sz val="15"/>
        <rFont val="Times New Roman"/>
        <family val="1"/>
        <charset val="163"/>
      </rPr>
      <t xml:space="preserve">
</t>
    </r>
    <r>
      <rPr>
        <b/>
        <sz val="12"/>
        <rFont val="Times New Roman"/>
        <family val="1"/>
        <charset val="163"/>
      </rPr>
      <t>- Kính trắng 5mm Công Nghiệp Hạ Long – CFG: 120.000 đồng/m2
- Kính cường lực (sử dụng phôi kính công nghiệp Công Nghiệp Hạ Long – CFG) 5mm: 310.000 đồng/m2
- Kính cường lực  (sử dụng phôi kính công nghiệp Công Nghiệp Hạ Long – CFG) 8mm: 520.000 đồng/m2
- Kính cường lực  (sử dụng phôi kính công nghiệp Công Nghiệp Hạ Long – CFG) 10mm: 620.000 đồng/m2
- Kính cường lực  (sử dụng phôi kính công nghiệp Công Nghiệp Hạ Long – CFG) 12mm: 850.000 đồng/m2
- Kính 2 lớp có màng PVC chống vỡ vụn 6,38mm: 380.000 đồng/m2
- Kính 2 lớp có màng PVC chống vỡ vụn 8,38mm: 430.000 đồng/m2
- Kính 2 lớp có màng PVC chống vỡ vụn 10,38mm: 470.000 đồng/m2).
Theo công văn số 1222/2023/NS-CBG ngày 22/12/2023 của Công ty TNHH Nhôm Nam Sung thông báo giá không thay đổi trong quý I năm 2024</t>
    </r>
  </si>
  <si>
    <t>* CÔNG TY TNHH ĐTXD Tâm Minh Đức (nhà phân phối ủy quyền các sản phẩm tấm ốp thương hiệu CTy CP An Phúc khu vực ĐBSCL),  Địa chỉ: 345 Nguyễn Đệ, P.An Hòa, Q. Ninh Kiều, TP.Cần Thơ; Theo Báo giá ngày 20/9/2023, mức giá kê khai áp dụng từ ngày 01/01/2023. Gía bán đã bao gồm vận chuyển tại thành phố Long Xuyên.</t>
  </si>
  <si>
    <t>Gạch lát nền 15x80 (Ceramic)</t>
  </si>
  <si>
    <t>Hộp</t>
  </si>
  <si>
    <t>* CÔNG TY CỔ PHẦN KHOA HỌC PYTAGO (Địa chỉ: số 508 Đường Kim Giang, phường Kim Giang, Q. Thanh Xuân, Hà Nội); Theo báo giá ngày 02/01/2024, áp dụng từ ngày 01/10/2023 đến khi có thông báo mới.</t>
  </si>
  <si>
    <t>* CÔNG TY CỔ PHẦN JIVC (Địa chỉ: số 508 Đường Trường Chinh, Quận Đống Đa, Hà Nội); Theo báo giá ngày 09/01/2024, áp dụng từ ngày 01/01/2024 (quý I/2024)  đến khi có thông báo mới.</t>
  </si>
  <si>
    <t>Lít</t>
  </si>
  <si>
    <t>Đèn Led đạt nhãn tiết kiệm năng lượng; ISO 9001:2015;  ISO 14001:2015 và TCVN 7722-2-3:2007/IEC 60598-2-3:2002</t>
  </si>
  <si>
    <t>Đèn SH-633 (60w - 69w): KT 605x295x150</t>
  </si>
  <si>
    <t>Đèn SH-633 (70w - 71w): KT 605x295x150</t>
  </si>
  <si>
    <t>Đèn SH-633 (80w - 89w): KT 605x295x150</t>
  </si>
  <si>
    <t>Đèn SH-633 (90w - 99w): KT 605x295x150</t>
  </si>
  <si>
    <t>Đèn SH-633 (100w - 109w): KT 605x295x150</t>
  </si>
  <si>
    <t>Đèn SH-633 (110w - 119w): KT 605x295x150</t>
  </si>
  <si>
    <t>Đèn SH-633 (120w - 129w): KT 605x295x150</t>
  </si>
  <si>
    <t>Đèn SH-633 (130w - 139w): KT 605x295x150</t>
  </si>
  <si>
    <t>Đèn SH-633 (140w - 149w): KT 605x295x150</t>
  </si>
  <si>
    <t>Đèn SH-633 (150w - 159w): KT 605x295x150</t>
  </si>
  <si>
    <t>Đèn SH-633 (160w - 169w): KT 677x300x180</t>
  </si>
  <si>
    <t>Đèn SH-633 (170w - 179w): KT 677x300x180</t>
  </si>
  <si>
    <t>Đèn SH-633 (180w - 189w): KT 677x300x180</t>
  </si>
  <si>
    <t>Đèn SH-633 (190w - 199w): KT 677x300x180</t>
  </si>
  <si>
    <t>Đèn SH-633 (200w - 209w): KT 677x300x180</t>
  </si>
  <si>
    <t>Đèn SH-633 (210w - 219w): KT 677x300x180</t>
  </si>
  <si>
    <t>Đèn SH-633 (220w - 229w): KT 677x300x180</t>
  </si>
  <si>
    <t>Đèn SH-633 (230w - 239w): KT 677x300x180</t>
  </si>
  <si>
    <t>Đèn SH-633 (240w - 250w): KT 677x300x180</t>
  </si>
  <si>
    <t>Đèn SH-139 (60w - 69w): KT 622x320x119</t>
  </si>
  <si>
    <t>Đèn SH-139 (70w - 79w): KT 622x320x119</t>
  </si>
  <si>
    <t>Đèn SH-139 (80w - 89w): KT 622x320x119</t>
  </si>
  <si>
    <t>Đèn SH-139 (90w - 99w): KT 622x320x119</t>
  </si>
  <si>
    <t>Đèn SH-139 (100w - 109w): KT 622x320x119</t>
  </si>
  <si>
    <t>Đèn SH-139 (110w - 119w): KT 622x320x119</t>
  </si>
  <si>
    <t>Đèn SH-139 (120w - 129w): KT 622x320x119</t>
  </si>
  <si>
    <t>Đèn SH-139 (130w - 139w): KT 622x320x119</t>
  </si>
  <si>
    <t>Đèn SH-139 (140w - 149w): KT 622x320x119</t>
  </si>
  <si>
    <t>Đèn SH-139 (150w - 159w): KT 622x320x119</t>
  </si>
  <si>
    <t>Đèn SH-139 (160w - 169w): KT 720x320x119</t>
  </si>
  <si>
    <t>Đèn SH-139 (170w - 179w): KT 720x320x119</t>
  </si>
  <si>
    <t>Đèn SH-139 (180w - 189w): KT 720x320x119</t>
  </si>
  <si>
    <t>Đèn SH-139 (190w - 199w): KT 720x320x119</t>
  </si>
  <si>
    <t>Đèn SH-139 (200w - 209w): KT 720x320x119</t>
  </si>
  <si>
    <t>Đèn SH-139 (210w - 219w): KT 720x320x119</t>
  </si>
  <si>
    <t>Đèn SH-139 (220w - 229w): KT 720x320x119</t>
  </si>
  <si>
    <t>Đèn SH-139 (230w - 239w): KT 720x320x119</t>
  </si>
  <si>
    <t>Đèn SH-139 (240w - 250w): KT 720x320x119</t>
  </si>
  <si>
    <t>Đèn SH-133 (60w - 69w): KT 422x318x136</t>
  </si>
  <si>
    <t>Đèn SH-133 (70w - 79w): KT 422x318x136</t>
  </si>
  <si>
    <t>Đèn SH-133 (80w - 89w): KT 422x318x136</t>
  </si>
  <si>
    <t>Đèn SH-133 (90w - 99w): KT 422x318x136</t>
  </si>
  <si>
    <t>Đèn SH-133 (100w - 109w): KT 522x318x136</t>
  </si>
  <si>
    <t>Đèn SH-133 (110w - 119w): KT 522x318x136</t>
  </si>
  <si>
    <t>Đèn SH-133 (120w - 129w): KT 522x318x136</t>
  </si>
  <si>
    <t>Đèn SH-133 (130w - 139w): KT 522x318x136</t>
  </si>
  <si>
    <t>Đèn SH-133 (140w - 149w): KT 522x318x136</t>
  </si>
  <si>
    <t>Đèn SH-133 (150w - 159w): KT 522x318x136</t>
  </si>
  <si>
    <t>Đèn SH-133 (160w - 169w): KT 853x318x136</t>
  </si>
  <si>
    <t>Đèn SH-133 (170w - 179w): KT 853x318x136</t>
  </si>
  <si>
    <t>Đèn SH-133 (180w - 189w): KT 853x318x136</t>
  </si>
  <si>
    <t>Đèn SH-133 (190w - 199w): KT 853x318x136</t>
  </si>
  <si>
    <t>Đèn SH-133 (200w - 209w): KT 853x318x136</t>
  </si>
  <si>
    <t>Đèn SH-133 (210w - 219w): KT 853x318x136</t>
  </si>
  <si>
    <t>Đèn SH-133 (220w - 229w): KT 853x318x136</t>
  </si>
  <si>
    <t>Đèn SH-133 (230w - 239w): KT 853x318x136</t>
  </si>
  <si>
    <t>Đèn SH-133 (240w - 250w): KT 853x318x136</t>
  </si>
  <si>
    <t>Đèn SH-662 (60w - 69w): KT 538x238x102</t>
  </si>
  <si>
    <t>Đèn SH-662 (70w - 79w): KT 538x238x102</t>
  </si>
  <si>
    <t>Đèn SH-662 (80w - 89w): KT 538x238x102</t>
  </si>
  <si>
    <t>Đèn SH-662 (90w - 99w): KT 538x238x102</t>
  </si>
  <si>
    <t>Đèn SH-662 (100w - 109w): KT 602x2276x105</t>
  </si>
  <si>
    <t>Đèn SH-662 (110w - 119w): KT 602x2276x105</t>
  </si>
  <si>
    <t>Đèn SH-662 (120w - 129w): KT 697x311x112</t>
  </si>
  <si>
    <t>Đèn Năng Lượng Mặt Trời Sky Lighting, đạt nhãn tiết kiệm năng lượng; ISO 9001:2015;  ISO 14001:2015 và TCVN 7722-2-3:2007/IEC 60598-2-3:2002</t>
  </si>
  <si>
    <t>Hệ thống điều khiển chiếu sáng đô thị thông minh - Xuất xứ: Việt Nam, đạt nhãn tiết kiệm năng lượng; ISO 9001:2015;  ISO 14001:2015 và TCVN 7722-2-3:2007/IEC 60598-2-3:2002</t>
  </si>
  <si>
    <t>6.1</t>
  </si>
  <si>
    <r>
      <rPr>
        <b/>
        <sz val="12"/>
        <rFont val="Times New Roman"/>
        <family val="1"/>
      </rPr>
      <t>Thiết bị điều khiển thông minh Z-Master</t>
    </r>
  </si>
  <si>
    <t>6.2</t>
  </si>
  <si>
    <t>Bộ điều khiển Z-Inlamp</t>
  </si>
  <si>
    <t>6.3</t>
  </si>
  <si>
    <t>Đèn Led thông minh Sky Lighting SH-633; Kích thước: 605x295x150; Chống sét: 10kV; Độ kín quang học IP67; Hiệu suất phát quang: ≥130 Lm/W; Chip/Driver: Philips chính hãng</t>
  </si>
  <si>
    <t>Đèn Led thông minh Sky Lighting SH-633 (80w)</t>
  </si>
  <si>
    <t>Đèn Led thông minh Sky Lighting SH-633 (100w)</t>
  </si>
  <si>
    <t>Đèn Led thông minh Sky Lighting SH-633 (120w)</t>
  </si>
  <si>
    <t>Đèn Led thông minh Sky Lighting SH-633 (150w)</t>
  </si>
  <si>
    <t>Trụ đèn và cần đèn chiếu sáng - Xuất xứ: Việt Nam, đạt TCVN 2737-1995 ; ASTM -A123</t>
  </si>
  <si>
    <t>đồng/trụ</t>
  </si>
  <si>
    <t>Trụ đèn STK D113.5 cao 6m, dày 2mm, đế chân trụ 400x400x7mm.</t>
  </si>
  <si>
    <t>thùng phi</t>
  </si>
  <si>
    <t>UAE</t>
  </si>
  <si>
    <t>CÔNG TY TNHH XNK VÀ PHÁT TRIỂN GIAO THÔNG TÂY BẮC - Địa chỉ VPGD: 114 nguyễn văn linh, dư Hàng Kênh, Lê chân Hải Phòng, Tổng kho ở KCN Đình Vũ, Hải phòng và Kho thuộc cảng Bến Lức Long An. SĐT: 0969.887.887 . Giá áp dụng từ ngày 01/3/2024.</t>
  </si>
  <si>
    <t>-Giá bán tại thành phố châu đốc</t>
  </si>
  <si>
    <t>-Giá bán tại kho Hải Phòng và Long An, Thành phố Long xuyên và các địa bàn còn lại</t>
  </si>
  <si>
    <t>bitumen 60/70 UAE</t>
  </si>
  <si>
    <t>Nhựa đường UAE (bitumen 60/70)</t>
  </si>
  <si>
    <t>Nhựa đường Singapore (bitumen 60/70)</t>
  </si>
  <si>
    <t>Sơn ngoại thất NINZA Win-FAST</t>
  </si>
  <si>
    <t>QCVN 16:2019</t>
  </si>
  <si>
    <t>Bột bả nội Gildden - UK Interior: Bột trắng, độ dẻo cao, bám dính tốt, chịu va đập mạnh, dễ thi công.</t>
  </si>
  <si>
    <t>18kg</t>
  </si>
  <si>
    <t>Lon</t>
  </si>
  <si>
    <t>Gildden Nano Protect - New: Sơn nội thất cao cấp, màng sơn bóng dễ lau chùi, chống rêu mốc.</t>
  </si>
  <si>
    <t>Gildden - Roman Gloss: Sơn siêu bóng nội thất cao cấp, che lấp mạnh, bám dính cao, chống rêu mốc, bền màu.</t>
  </si>
  <si>
    <t>Gildden Nano Protect: Sơn nội thất cao cấp, màng sơn bóng mờ, dễ lau chùi, chống rêu mốc</t>
  </si>
  <si>
    <t>22kg</t>
  </si>
  <si>
    <t>5.5kg</t>
  </si>
  <si>
    <t>Gildden Super White: Sơn siêu trắng trần</t>
  </si>
  <si>
    <t>Gildden Sandy: Sơn mịn nội thất cao cấp, bám dính cao, màng sơn siêu mịn, bền màu, chống rêu mốc</t>
  </si>
  <si>
    <t>Gildden Polysic: Sơn nội thất tiêu chuẩn, màng sơn sáng nhẹ, chống rêu mốc</t>
  </si>
  <si>
    <t>Gildden Weather Blocking: Sơn siêu bóng ngoại thất cao cấp, màng sơn bền màu cực cao, siêu bóng, che lấp tốt, siêu bám dính, chống bám bụi, chống rêu mốc.</t>
  </si>
  <si>
    <t>Gildden Nano Shield: Sơn ngoại thất cao cấp, dòng sơn bóng, hỗ trợ chống thấm, chống rêu mốc, bền màu.</t>
  </si>
  <si>
    <t>Gildden Nano Pro: Sơn mịn ngoại thất tiêu chuẩn, lợi ích kinh tế cao, chống thấm và bền màu trong phạm vi 12 tháng.</t>
  </si>
  <si>
    <t>Gildden Alkali Primer: Sơn lót kháng kiềm nội thất, tăng cường bám dính và bền màu cho lớp sơn phủ.</t>
  </si>
  <si>
    <t>Gildden Primer Nano: Sơn lót kháng kiềm ngoại thất, hỗ trợ chống thấm, kháng kiềm bảo vệ màng sơn phủ</t>
  </si>
  <si>
    <t>Gildden Alkali Liner: Sơn lót siêu kháng kiềm ngoại thất - kháng muổi đa năng. Chống kiềm hóa, độ bám dính tuyệt vời, kháng nước, kháng muổi &amp; hóa chất thông thường hiệu quả.</t>
  </si>
  <si>
    <t>19kg</t>
  </si>
  <si>
    <t>11A - Uk: Sơn chống thấm đa năng hệ xi măng,  siêu chống thấm tường đứng &amp; sàn, chống rêu mốc, chống nứt chân chim, chống thấm tốt, độ co giãn 0.03mm, độ đàn hồi cao.</t>
  </si>
  <si>
    <t>11A - Waterproof: Siêu chống thấm hai thành phần cao cấp, chuyên sử dụng cho sàn, sê nô và tường.</t>
  </si>
  <si>
    <t>11APRO - Salt Resistance: Siêu chống thấm hai thành phần cao cấp, chuyên sử dụng chống thấm sàn, tường đứng.</t>
  </si>
  <si>
    <t>Gildden -NANO CROWN: Sơn chống thấm màu cao cấp, màng sơn chống thấm cao cấp, bền màu, che lấp tốt</t>
  </si>
  <si>
    <t>Gildden - SANTEX - US: Sơn chống thấm màu cao cấp, màng sơn chống thấm cao cấp, bền màu, che lấp tốt.</t>
  </si>
  <si>
    <t>Gildden - Waterproofing: Sơn chống thấm màu ngoại thất cao cấp, màng sơn chống thấm cao cấp, bền màu, che lấp tốt.</t>
  </si>
  <si>
    <t>Bột bả ngoại Gildden - UK Exterior: Bột trắng, độ dẻo cao bám dính tốt, chịu va đập mạnh, dễ thi công.</t>
  </si>
  <si>
    <t>bột trét SAKARA grand  nội và ngoại thất 2IN1</t>
  </si>
  <si>
    <t>bột trét SAKARA grand  nội và ngoại thất MASTER</t>
  </si>
  <si>
    <t>QCVN 16:2023</t>
  </si>
  <si>
    <t>QCVN 16:2024</t>
  </si>
  <si>
    <t>QCVN 16:2025</t>
  </si>
  <si>
    <t>QCVN 16:2026</t>
  </si>
  <si>
    <t>QCVN 16:2027</t>
  </si>
  <si>
    <t>QCVN 16:2028</t>
  </si>
  <si>
    <t>Sơn nội thất SONSAKARA GRAND EASY WASH</t>
  </si>
  <si>
    <t>Sơn nội thất SONSAKARA GRAND CLEAR MAX</t>
  </si>
  <si>
    <t>Sơn ngoại thất SONSAKARA GRAND SUNFAST</t>
  </si>
  <si>
    <t>Sơn ngoại thất SONSAKARA GRAND TOP-SHEEN</t>
  </si>
  <si>
    <t>Sơn ngoại thất SONSAKARA GRAND HI-SHEEN</t>
  </si>
  <si>
    <t>Sơn chống kiềm nội thất SAKARA GRAND PRIMER SEALER FOR INT</t>
  </si>
  <si>
    <t>Sơn chống kiềm ngoại thất MASTER SAKARA GRAND PRIMER SEALER FOR EXT</t>
  </si>
  <si>
    <t>Sơn chống kiềm ngoại thất 2IN1 SAKARA GRAND PRIMER SEALER FOR EXT</t>
  </si>
  <si>
    <t>CÔNG TY TNHH QUỐC TẾ GOLDEN STAR; Địa chỉ: 109/14/3A Trương Phước Phan, Khu phố 8, phường Bình Trị Đông, quận Bình Tân, TP. HCM.  Theo bảng giá ngày 01/3/2024, Áp dụng từ 01/6/2022</t>
  </si>
  <si>
    <t>CÔNG TY CỔ PHẦN VIPPAINT; Địa chỉ: 14 Lô C, KDC Long Thới, Nguyễn Văn Tạo, Nhà Bè, TP.HCM.  Theo bảng giá ngày 01/1/2024, Áp dụng từ 01/01/2024</t>
  </si>
  <si>
    <t xml:space="preserve">SONVIP MOKARA 
(Sơn trong nhà Loại 18 lít; 23.5kg )
độ phủ 12m2/kg/lớp </t>
  </si>
  <si>
    <t xml:space="preserve">SONVIP  EASY FINISH 
(Trong nhà cao cấp láng mịn Loại 18 Lít; 23.5kg)
độ phủ 12m2/kg/lớp </t>
  </si>
  <si>
    <t xml:space="preserve">SONVIP  CLEAN ONE
(Sơn trong nhà chùi rửa tối đa Loại 18 Lít; 20.5kg )
độ phủ 12m2/kg/lớp </t>
  </si>
  <si>
    <t>SONVIP SUPER WHITE Interior
(Siêu Trắng Trong nhà Loại 18 Lít; 23.5kg )</t>
  </si>
  <si>
    <t xml:space="preserve">SONVIP WEATHER FORD
(Sơn ngoài trời cao cấp Bóng Mờ Loại 18 Lít ; 21kg)
 độ phủ 12m2/kg/lớp </t>
  </si>
  <si>
    <t xml:space="preserve"> SONVIP  PRO SHINE
(Sơn ngoài trời cao cấp bóng chống rêu mốc loại 18 lít ; 19.5kg)- độ phủ 12m2/lớp/kg</t>
  </si>
  <si>
    <t>SONVIP SUPER Alkali ONE
(Sơn Lót cao cấp trong ngoài loại 18 Lít; 19.5kg)
độ phủ 15m2/lớp/kg</t>
  </si>
  <si>
    <t>SONVIP ALKALI PREMER
(Sơn Lót cao cấp trong nhà loại 18 Lít; 19.5kg độ phủ 15m2/lớp/kg)</t>
  </si>
  <si>
    <t>SONVIP NANO PROTECH
(Sơn Chống Thấm thế hệ mới, Loại 18 Lít; 18.5kg độ phủ 12m2/lớp/kg)</t>
  </si>
  <si>
    <t>SONVIP  MOKARA  Interior 
  (Bột trét Trong nhà; Bao 40kg) độ phủ 2m2/kg</t>
  </si>
  <si>
    <t>SONVIP  MOKARA Exterior
  (Bột trét Trong nhà; Bao 40kg) độ phủ 2m2/kg</t>
  </si>
  <si>
    <t>SONVIP  FiLer  Exterior 
 (Bột trét Ngoài trời; Bao 40kg) độ phủ 2m2/kg</t>
  </si>
  <si>
    <t>đ/kg</t>
  </si>
  <si>
    <t>Dây điện tròn mềm VVCm - 300/500V - TCVN 6610-5  (2 lõi, ruột đồng, cách điện PVC, vỏ bọc PVC)</t>
  </si>
  <si>
    <t>Cáp điện lực hạ thế CVV - 300/500V - TCVN 6610-4 (2 lõi, ruột đồng, cách điện PVC, vỏ bọc PVC)</t>
  </si>
  <si>
    <t>Cáp điện lực hạ thế CVV - 300/500V - TCVN 6610-4 (3 lõi, ruột đồng, cách điện PVC, vỏ bọc PVC)</t>
  </si>
  <si>
    <t>Cáp điện lực hạ thế có giáp bảo vệ CXV/ DSTA - 0.6/1kV - TCVN 5935 (2 lõi, ruột đồng, cách điện XLPE,  giáp băng thép bảo vệ, vỏ bọc PVC)</t>
  </si>
  <si>
    <t>Cáp điện lực hạ thế có giáp bảo vệ CXV/ DSTA - 0.6/1kV - TCVN 5935 (4 lõi, ruột đồng, cách điện XLPE,  giáp băng thép bảo vệ, vỏ bọc PVC)</t>
  </si>
  <si>
    <t>Cáp điện lực hạ thế có giáp bảo vệ CXV/ DSTA - 0.6/1kV - TCVN 5935 (3 lõi pha + 1 lõi trung tính, ruột đồng, cách điện XLPE,  giáp băng thép bảo vệ, vỏ bọc PVC)</t>
  </si>
  <si>
    <t>Đồng trần xoắn : C</t>
  </si>
  <si>
    <t>Dây điện lực ruột nhôm hạ thế AV - 0.6/1kV - AS/NZS 5000.1</t>
  </si>
  <si>
    <t>Cáp vặn xoắn hạ thế  - 0.6/1kV - TCVN 6447/AS 3560 (2 lõi, ruột nhôm, cách điện XLPE)</t>
  </si>
  <si>
    <t>Cáp vặn xoắn hạ thế  - 0.6/1kV - TCVN 6447/AS 3560 (4 lõi, ruột nhôm, cách điện XLPE)</t>
  </si>
  <si>
    <t>VVCm-2x0.75-(2x16/0.2) - 300/500V</t>
  </si>
  <si>
    <t>VVCm-2x1.0-(2x32/0.2) - 300/500V</t>
  </si>
  <si>
    <t>VVCm-2x1.5-(2x30/0.25) - 300/500V</t>
  </si>
  <si>
    <t>VVCm-2x2.5-(2x50/0.25) - 300/500V</t>
  </si>
  <si>
    <t>VVCm-2x4-(2x56/0.3) - 300/500V</t>
  </si>
  <si>
    <t>VVCm-2x6-(2x84/0.3) - 300/500V</t>
  </si>
  <si>
    <t>CVV-2x1.5 (2x7/0.52) - 300/500V</t>
  </si>
  <si>
    <t>CVV-2x2.5 (2x7/0.67) - 300/500V</t>
  </si>
  <si>
    <t>CVV-2x4 (2x7/0.85) - 300/500V</t>
  </si>
  <si>
    <t>CVV-2x6 (2x7/1.04) - 300/500V</t>
  </si>
  <si>
    <t>CVV-3x1.5 (3x7/0.52) - 300/500V</t>
  </si>
  <si>
    <t>CVV-3x2.5 (3x7/0.67) - 300/500V</t>
  </si>
  <si>
    <t>CVV-3x4 (3x7/0.85) - 300/500V</t>
  </si>
  <si>
    <t>CVV-3x6 (3x7/1.04) - 300/500V</t>
  </si>
  <si>
    <t>CXV/DSTA-2x4 (2x7/0.85) - 0.6/1kV</t>
  </si>
  <si>
    <t>CXV/DSTA-2x6 (2x7/1.04) - 0.6/1kV</t>
  </si>
  <si>
    <t>CXV/DSTA-2x10 (2x7/1.35) - 0.6/1kV</t>
  </si>
  <si>
    <t>CXV/DSTA-2x16 - 0.6/1kV</t>
  </si>
  <si>
    <t>CXV/DSTA-2x25 - 0.6/1kV</t>
  </si>
  <si>
    <t>CXV/DSTA-2x35 - 0.6/1kV</t>
  </si>
  <si>
    <t>CXV/DSTA-2x50 - 0.6/1kV</t>
  </si>
  <si>
    <t>CXV/DSTA-2x70 - 0.6/1kV</t>
  </si>
  <si>
    <t>CXV/DSTA-2x95 - 0.6/1kV</t>
  </si>
  <si>
    <t>CXV/DSTA-2x120 - 0.6/1kV</t>
  </si>
  <si>
    <t>CXV/DSTA-2x150 - 0.6/1kV</t>
  </si>
  <si>
    <t>CXV/DSTA-2x185 - 0.6/1kV</t>
  </si>
  <si>
    <t>CXV/DSTA-2x240 - 0.6/1kV</t>
  </si>
  <si>
    <t>CXV/DSTA-4x4 (4x7/0.85) - 0.6/1kV</t>
  </si>
  <si>
    <t>CXV/DSTA-4x6 (4x7/1.04) - 0.6/1kV</t>
  </si>
  <si>
    <t>CXV/DSTA-4x10 (4x7/1.35) - 0.6/1kV</t>
  </si>
  <si>
    <t>CXV/DSTA-4x16 - 0.6/1kV</t>
  </si>
  <si>
    <t>CXV/DSTA-4x25 - 0.6/1kV</t>
  </si>
  <si>
    <t>CXV/DSTA-4x35 - 0.6/1kV</t>
  </si>
  <si>
    <t>CXV/DSTA-4x50 - 0.6/1kV</t>
  </si>
  <si>
    <t>CXV/DSTA-4x70 - 0.6/1kV</t>
  </si>
  <si>
    <t>CXV/DSTA-4x95 - 0.6/1kV</t>
  </si>
  <si>
    <t>CXV/DSTA-4x120 - 0.6/1kV</t>
  </si>
  <si>
    <t>CXV/DSTA-4x150 - 0.6/1kV</t>
  </si>
  <si>
    <t>CXV/DSTA-4x185 - 0.6/1kV</t>
  </si>
  <si>
    <t>CXV/DSTA-4x240 - 0.6/1kV</t>
  </si>
  <si>
    <t>CXV/DSTA-3x4+1x2.5 (3x7/0.85+1x7/0.67) - 0.6/1kV</t>
  </si>
  <si>
    <t>CXV/DSTA-3x6+1x4 (3x7/1.04+1x7/0.85) - 0.6/1kV</t>
  </si>
  <si>
    <t>CXV/DSTA-3x10+1x6 (3x7/1.35+1x7/1.04) - 0.6/1kV</t>
  </si>
  <si>
    <t>CXV/DSTA-3x16+1x10 (3x7/1.7+1x7/1.35) - 0.6/1kV</t>
  </si>
  <si>
    <t>CXV/DSTA-3x25+1x16 - 0.6/1kV</t>
  </si>
  <si>
    <t>CXV/DSTA-3x35+1x16 - 0.6/1kV</t>
  </si>
  <si>
    <t>CXV/DSTA-3x35+1x25 - 0.6/1kV</t>
  </si>
  <si>
    <t>CXV/DSTA-3x50+1x25 - 0.6/1kV</t>
  </si>
  <si>
    <t>CXV/DSTA-3x50+1x35 - 0.6/1kV</t>
  </si>
  <si>
    <t>CXV/DSTA-3x70+1x35 - 0.6/1kV</t>
  </si>
  <si>
    <t>CXV/DSTA-3x70+1x50 - 0.6/1kV</t>
  </si>
  <si>
    <t>CXV/DSTA-3x95+1x50 - 0.6/1kV</t>
  </si>
  <si>
    <t>CXV/DSTA-3x95+1x70 - 0.6/1kV</t>
  </si>
  <si>
    <t>CXV/DSTA-3x120+1x70 - 0.6/1kV</t>
  </si>
  <si>
    <t>CXV/DSTA-3x120+1x95 - 0.6/1kV</t>
  </si>
  <si>
    <t>CXV/DSTA-3x150+1x70 - 0.6/1kV</t>
  </si>
  <si>
    <t>CXV/DSTA-3x150+1x95 - 0.6/1kV</t>
  </si>
  <si>
    <t>CXV/DSTA-3x185+1x95 - 0.6/1kV</t>
  </si>
  <si>
    <t>CXV/DSTA-3x185+1x120 - 0.6/1kV</t>
  </si>
  <si>
    <t>CXV/DSTA-3x240+1x120 - 0.6/1kV</t>
  </si>
  <si>
    <t>CXV/DSTA-3x240+1x150 - 0.6/1kV</t>
  </si>
  <si>
    <t>CXV/DSTA-3x240+1x185 - 0.6/1kV</t>
  </si>
  <si>
    <t>C 10</t>
  </si>
  <si>
    <t>C 16</t>
  </si>
  <si>
    <t>C 25</t>
  </si>
  <si>
    <t>C 35</t>
  </si>
  <si>
    <t>C 50</t>
  </si>
  <si>
    <t>C 70</t>
  </si>
  <si>
    <t>C 95</t>
  </si>
  <si>
    <t>C 120</t>
  </si>
  <si>
    <t>AV-16 - 0.6/1kV</t>
  </si>
  <si>
    <t>AV-25 - 0.6/1kV</t>
  </si>
  <si>
    <t>AV-35 - 0.6/1kV</t>
  </si>
  <si>
    <t>AV-50 - 0.6/1kV</t>
  </si>
  <si>
    <t>AV-70 - 0.6/1kV</t>
  </si>
  <si>
    <t>AV-95 - 0.6/1kV</t>
  </si>
  <si>
    <t>AV-120 - 0.6/1kV</t>
  </si>
  <si>
    <t>AV-150 - 0.6/1kV</t>
  </si>
  <si>
    <t>AV-185 - 0.6/1kV</t>
  </si>
  <si>
    <t>AV-240 - 0.6/1kV</t>
  </si>
  <si>
    <t>AV-300 - 0.6/1kV</t>
  </si>
  <si>
    <t>AV-400 - 0.6/1kV</t>
  </si>
  <si>
    <t>LV-ABC-2x10 - 0.6/1kV</t>
  </si>
  <si>
    <t>LV-ABC-2x11 - 0.6/1kV</t>
  </si>
  <si>
    <t>LV-ABC-2x16 - 0.6/1kV</t>
  </si>
  <si>
    <t>LV-ABC-2x25 - 0.6/1kV</t>
  </si>
  <si>
    <t>LV-ABC-2x35 - 0.6/1kV</t>
  </si>
  <si>
    <t>LV-ABC-2x50 - 0.6/1kV</t>
  </si>
  <si>
    <t>LV-ABC-2x70 - 0.6/1kV</t>
  </si>
  <si>
    <t>LV-ABC-2x95 - 0.6/1kV</t>
  </si>
  <si>
    <t>LV-ABC-2x120 - 0.6/1kV</t>
  </si>
  <si>
    <t>LV-ABC-2x150 - 0.6/1kV</t>
  </si>
  <si>
    <t>LV-ABC-4x16 - 0.6/1kV</t>
  </si>
  <si>
    <t>LV-ABC-4x25 - 0.6/1kV</t>
  </si>
  <si>
    <t>LV-ABC-4x35 - 0.6/1kV</t>
  </si>
  <si>
    <t>LV-ABC-4x50 - 0.6/1kV</t>
  </si>
  <si>
    <t>LV-ABC-4x70 - 0.6/1kV</t>
  </si>
  <si>
    <t>LV-ABC-4x95 - 0.6/1kV</t>
  </si>
  <si>
    <t>LV-ABC-4x120 - 0.6/1kV</t>
  </si>
  <si>
    <t>TCVN 6610-3  /   Daphaco   /   Việt Nam</t>
  </si>
  <si>
    <t>TCVN 6610-5  /   Daphaco   /   Việt Nam</t>
  </si>
  <si>
    <t>TC AS/NZS 5000.1  /   Daphaco   /   Việt Nam</t>
  </si>
  <si>
    <t>TCVN 6610-4  /   Daphaco   /   Việt Nam</t>
  </si>
  <si>
    <t>TCVN 5935  /   Daphaco   /   Việt Nam</t>
  </si>
  <si>
    <t>TCVN 5064  /   Daphaco   /   Việt Nam</t>
  </si>
  <si>
    <t>TCVN 6447/AS 3560  /   Daphaco   /   Việt Nam</t>
  </si>
  <si>
    <t xml:space="preserve"> * CTY CP DÂY CÁP  ĐIỆN DAPHACO (Địa chỉ: 15/15 Phan Văn Hớn, Khu phố 5, P.Tân Thới Nhất, Q.12, Tp.HCM) áp dụng từ 01/4/2024 theo bảng báo giá ngày 25/3/2024. SĐT: 028.37191177.</t>
  </si>
  <si>
    <t xml:space="preserve">SƠN TRONG NHÀ </t>
  </si>
  <si>
    <t xml:space="preserve">SƠN NGOÀI TRỜI </t>
  </si>
  <si>
    <t xml:space="preserve"> *  CHI NHÁNH CÔNG TY CỔ PHẦN CÔNG NGHIỆP GỐM SỨ TAICERA TẠI CẦN THƠ, Địa chỉ: 51/1A Đường 3/2, Phường Bình Khánh, Quận Ninh Kiều, Thành phố Cần Thơ. Giá áp dụng từ ngày 01/03/2024 theo bảng báo giá ngày01/03/2024. SĐT: 02923.831.091. Đơn giá trên bao gồm vận chuyển đến công trình trong khu vực tỉnh An Giang</t>
  </si>
  <si>
    <t>GẠCH THẠCH ANH  100x100</t>
  </si>
  <si>
    <t>100X100</t>
  </si>
  <si>
    <t>Thép dày mạ độ dày 0.58mm, độ mạ Z08</t>
  </si>
  <si>
    <t>Thép dày mạ độ dày 0.75mm, độ mạ Z08</t>
  </si>
  <si>
    <t>Thép dày mạ độ dày 0.95mm, độ mạ Z08</t>
  </si>
  <si>
    <t>Thép dày mạ độ dày 1.15mm, độ mạ Z08</t>
  </si>
  <si>
    <t>Ống Thép Mạ Kẽm Size: 14x14, 16x16, 13x26, 20x20,
25x25, Ф21, Ф27, Ф34 có độ dày ≥ 0.60 mm - &lt; 1.00 mm</t>
  </si>
  <si>
    <t>Ống Thép Mạ Kẽm  Size: 20x40, 25x50, 30x30, 30x60, 40x40, 40x80, 50x50, 50x100, Ф42, Ф49, Ф60, Ф76, Ф90, Ф114 có độ dày ≥ 0.60 mm - &lt; 1.00 mm</t>
  </si>
  <si>
    <t>Ống Thép Mạ Kẽm Size: 14x14, 16x16, 13x26, 20x20,
25x25, Ф21, Ф27, Ф34 có độ dày ≥ 1.00 mm-1.40 mm</t>
  </si>
  <si>
    <t>Ống Thép Mạ Kẽm Size: 20x40, 25x50, 30x30, 30x60, 40x40, 40x80, 50x50, 50x100, Ф42, Ф49, Ф60, Ф76, Ф90, Ф114 có độ dày ≥ 1.00 mm-1.40 mm</t>
  </si>
  <si>
    <t>Ống Thép Mạ Kẽm Size: 20x40, 25x50, 30x30, 30x60, 40x40, 40x80, 50x50, 50x100, Ф42, Ф49, Ф60, Ф76, Ф90, Ф114 có độ dày &gt;1.40 mm-2.00 mm</t>
  </si>
  <si>
    <t>Ống Nhúng Nóng Size: Ф21.2 - Ф126.8 có độ dày 1.60 mm</t>
  </si>
  <si>
    <t>Ống Nhúng Nóng Size: Ф21.2 - Ф126.8 có độ dày ≥ 1.90 mm - &lt; 2.10 mm</t>
  </si>
  <si>
    <t>Ống Nhúng Nóng Size: Ф21.2 - Ф126.8 có độ dày ≥ 2.10 mm</t>
  </si>
  <si>
    <t>Ống Nhúng Nóng Size: Ф141.3 - Ф219.1 có độ dày 1.60 mm</t>
  </si>
  <si>
    <t>Ống Nhúng Nóng Size: Ф141.3 - Ф219.1 có độ dày ≥ 1.90 mm - &lt; 2.10 mm</t>
  </si>
  <si>
    <t>Ống Nhúng Nóng Size: Ф141.3 - Ф219.1 có độ dày ≥ 2.10 mm</t>
  </si>
  <si>
    <t>Ống Thép Đen độ dày 1.60 mm</t>
  </si>
  <si>
    <t>Ống Thép Đen độ dày 1.80 mm - ≤ 2.00 mm</t>
  </si>
  <si>
    <t>Ống Thép Đen độ dày  &gt; 2.00 mm</t>
  </si>
  <si>
    <t>Thép xây dựng dạng Cuộn VAS Ø6, Mác Thép CB240</t>
  </si>
  <si>
    <t>Thép xây dựng thanh vằn gập VAS Ø10, Mác Thép CB300, Grade 40</t>
  </si>
  <si>
    <t>Thép xây dựng thanh vằn gập VAS Ø12, Mác Thép CB300, Grade 40</t>
  </si>
  <si>
    <t>Thép xây dựng thanh vằn gập VAS Ø14 trở lên, Mác Thép CB300, Grade 40</t>
  </si>
  <si>
    <t>Tôn lạnh AZ070 phủ AF: 0.18mmx1200mm G550</t>
  </si>
  <si>
    <t>Tôn lạnh AZ070 phủ AF: 0.20mmx1200mm G550</t>
  </si>
  <si>
    <t>Tôn lạnh AZ070 phủ AF: 0.22mmx1200mm G550</t>
  </si>
  <si>
    <t>Tôn lạnh AZ070 phủ AF: 0.25mmx1200mm G550</t>
  </si>
  <si>
    <t>Tôn lạnh màu trong AF CL AZ100 00/05: 0.30mmx1200mm G550</t>
  </si>
  <si>
    <t>Tôn lạnh màu trong AF CL AZ100 00/05: 0.35mmx1200mm G550</t>
  </si>
  <si>
    <t>Tôn lạnh màu trong AF CL AZ100 00/05: 0.40mmx1200mm G550</t>
  </si>
  <si>
    <t>Tôn lạnh màu trong AF CL AZ100 00/05: 0.45mmx1200mm G550</t>
  </si>
  <si>
    <t>Tôn lạnh màu trong AF CL AZ100 00/05: 0.50mmx1200mm G550</t>
  </si>
  <si>
    <t>Tôn lạnh màu AZ050 17/05: 0.22mmx1200mm G550</t>
  </si>
  <si>
    <t>Tôn HOA SEN GOLD màu 0.50mmx1200mm</t>
  </si>
  <si>
    <t>Tôn lạnh màu AZ50, độ phủ sơn 17/05 µm, độ dày 0.30 mm, độ dày xốp 16 mm</t>
  </si>
  <si>
    <t>Tôn lạnh màu AZ50, độ phủ sơn 17/05 µm, độ dày 0.35 mm, độ dày xốp 16 mm</t>
  </si>
  <si>
    <t>Tôn lạnh màu AZ50, độ phủ sơn 17/05 µm, độ dày 0.40 mm, độ dày xốp 16 mm</t>
  </si>
  <si>
    <t>Tôn lạnh màu AZ50, độ phủ sơn 17/05 µm, độ dày 0.45 mm, độ dày xốp 16 mm</t>
  </si>
  <si>
    <t>Tôn lạnh màu AZ50, độ phủ sơn 17/05 µm, độ dày 0.50 mm, độ dày xốp 16 mm</t>
  </si>
  <si>
    <t>Tôn lạnh màu AZ50, độ phủ sơn 17/05 µm, độ dày 0.30 mm, độ dày xốp 18 mm</t>
  </si>
  <si>
    <t>Tôn lạnh màu AZ50, độ phủ sơn 17/05 µm, độ dày 0.35 mm, độ dày xốp 18 mm</t>
  </si>
  <si>
    <t>Tôn lạnh màu AZ50, độ phủ sơn 17/05 µm, độ dày 0.40 mm, độ dày xốp 18 mm</t>
  </si>
  <si>
    <t>Tôn lạnh màu AZ50, độ phủ sơn 17/05 µm, độ dày 0.45 mm, độ dày xốp 18 mm</t>
  </si>
  <si>
    <t>Tôn lạnh màu AZ50, độ phủ sơn 17/05 µm, độ dày 0.50 mm, độ dày xốp 18 mm</t>
  </si>
  <si>
    <t>Tôn lạnh, tôn lạnh màu trong AZ100, độ dày 0.30 mm, độ dày xốp 16 mm</t>
  </si>
  <si>
    <t>Tôn lạnh, tôn lạnh màu trong AZ100, độ dày 0.35 mm, độ dày xốp 16 mm</t>
  </si>
  <si>
    <t>Tôn lạnh, tôn lạnh màu trong AZ100, độ dày 0.40 mm, độ dày xốp 16 mm</t>
  </si>
  <si>
    <t>Tôn lạnh, tôn lạnh màu trong AZ100, độ dày 0.45 mm, độ dày xốp 16 mm</t>
  </si>
  <si>
    <t>Tôn lạnh, tôn lạnh màu trong AZ100, độ dày 0.50 mm, độ dày xốp 16 mm</t>
  </si>
  <si>
    <t>Tôn lạnh, tôn lạnh màu trong AZ100, độ dày 0.30 mm, độ dày xốp 18 mm</t>
  </si>
  <si>
    <t>Tôn lạnh, tôn lạnh màu trong AZ100, độ dày 0.35 mm, độ dày xốp 18 mm</t>
  </si>
  <si>
    <t>Tôn lạnh, tôn lạnh màu trong AZ100, độ dày 0.40 mm, độ dày xốp 18 mm</t>
  </si>
  <si>
    <t>Tôn lạnh, tôn lạnh màu trong AZ100, độ dày 0.45 mm, độ dày xốp 18 mm</t>
  </si>
  <si>
    <t>Tôn lạnh, tôn lạnh màu trong AZ100, độ dày 0.50 mm, độ dày xốp 18 mm</t>
  </si>
  <si>
    <t>JIS, ASTM, AS/NZS, AS, BS EN, TCCS, ISO 9001:2015, ISO 14001:2015</t>
  </si>
  <si>
    <t>ASTM, AMMA, ISO 9227</t>
  </si>
  <si>
    <t>JIS, AS/NZS, ASTM</t>
  </si>
  <si>
    <t>TCVN, ASTM</t>
  </si>
  <si>
    <t xml:space="preserve"> Gạch ống 9 x 19</t>
  </si>
  <si>
    <t>Gạch ống 8 x 18</t>
  </si>
  <si>
    <r>
      <t xml:space="preserve"> Ngói lợp 22 viên/m</t>
    </r>
    <r>
      <rPr>
        <vertAlign val="superscript"/>
        <sz val="13"/>
        <rFont val="Times New Roman"/>
        <family val="1"/>
      </rPr>
      <t>2</t>
    </r>
    <r>
      <rPr>
        <sz val="13"/>
        <rFont val="Times New Roman"/>
        <family val="1"/>
      </rPr>
      <t xml:space="preserve"> (chống thấm)</t>
    </r>
  </si>
  <si>
    <r>
      <t xml:space="preserve"> Ngói vẫy cá 65 viên/m</t>
    </r>
    <r>
      <rPr>
        <vertAlign val="superscript"/>
        <sz val="13"/>
        <rFont val="Times New Roman"/>
        <family val="1"/>
      </rPr>
      <t xml:space="preserve">2 </t>
    </r>
    <r>
      <rPr>
        <sz val="13"/>
        <rFont val="Times New Roman"/>
        <family val="1"/>
      </rPr>
      <t>(chống thấm)</t>
    </r>
  </si>
  <si>
    <t xml:space="preserve"> Ngói âm (chống thấm)</t>
  </si>
  <si>
    <t xml:space="preserve"> Ngói dương (chống thấm)</t>
  </si>
  <si>
    <t xml:space="preserve"> Ngói diềm âm (chống thấm)</t>
  </si>
  <si>
    <t xml:space="preserve"> Ngói diềm dương (chống thấm)</t>
  </si>
  <si>
    <t xml:space="preserve"> Ngói mũi hài (chống thấm)</t>
  </si>
  <si>
    <t xml:space="preserve"> Ngói vẫy rồng (chống thấm)</t>
  </si>
  <si>
    <t xml:space="preserve"> Gạch cẩn (chống thấm)</t>
  </si>
  <si>
    <t xml:space="preserve"> Ngói sắp nóc nhỏ (chống thấm)</t>
  </si>
  <si>
    <t xml:space="preserve"> Gạch thẻ 9 x 19</t>
  </si>
  <si>
    <t>Gạch thẻ 8 x 18</t>
  </si>
  <si>
    <t>Gạch ống 8 x 18 (6 lỗ)</t>
  </si>
  <si>
    <t>Gạch ống 8  x 18</t>
  </si>
  <si>
    <t>Gạch 25 x 40 cm ( Acera) in lụa</t>
  </si>
  <si>
    <t>Gạch 30 x 30 cm (Acera) in kỹ thuật số mài cạnh</t>
  </si>
  <si>
    <t>* Giá gạch men cao cấp ACERA giao tại nhà máy gạch ACERA - Cty cổ phần Xây lắp An Giang An Giang, TCVN 6415. Theo bảng giá ngày 08/4/2024</t>
  </si>
  <si>
    <t xml:space="preserve"> *Giá bán tại nhà máy gạch ngói Tuynel long Xuyên 2 (giá xuất xưởng): Công ty cổ phần Xây Lắp An Giang. Theo bảng giá ngày 08/4/2024</t>
  </si>
  <si>
    <t xml:space="preserve"> * Giá bán gạch Tuynel tại nhà máy gạch Tri Tôn An Giang (giá xuất xưởng): Công ty cổ phần Xây Lắp An Giang. Theo bảng giá ngày 08/4/2024</t>
  </si>
  <si>
    <t xml:space="preserve"> *Giá bán tại nhà máy gạch ngói Tuynel long Xuyên (giá xuất xưởng): Công ty cổ phần Xây Lắp An Giang. Theo bảng giá ngày 08/4/2024</t>
  </si>
  <si>
    <t xml:space="preserve"> * Xí nghiệp Xây dựng - Cty Cổ phần Xây lắp An Giang (ACC), giá bán tại Trạm bê tông nhựa nóng tại khu CN Bình Hòa, huyện Châu Thành, An Giang (giá chưa tính phí khoan nhựa và đo E tại hiện trường).  Theo bảng giá ngày 08/4/2024</t>
  </si>
  <si>
    <t xml:space="preserve"> * Xí nghiệp Sản xuất Bêtông &amp; Gạch không nung - Cty cổ phần Xây lắp An Giang (ACC) . Theo bảng giá ngày 08/4/2024. (giá bán tại trạm trộn hoặc trong 10km từ trạm, chưa bao gồm phụ gia, công bơm 90.000km)</t>
  </si>
  <si>
    <t xml:space="preserve"> * Cty Cổ phần Xây lắp An Giang (ACC). Theo bảng giá ngày 08/4/2024.</t>
  </si>
  <si>
    <t>40x60</t>
  </si>
  <si>
    <t>20x30</t>
  </si>
  <si>
    <t>Đá 20x30 (xay)</t>
  </si>
  <si>
    <t>Đá 5x7</t>
  </si>
  <si>
    <t>5x7</t>
  </si>
  <si>
    <t>Đá 4 x 6</t>
  </si>
  <si>
    <t>4x6</t>
  </si>
  <si>
    <t>1x2</t>
  </si>
  <si>
    <t>Đá 1 x 2 (sàng 29)</t>
  </si>
  <si>
    <t>Đá 1 x 2 (sàng 22)</t>
  </si>
  <si>
    <t>Đá 0x4 loại 1</t>
  </si>
  <si>
    <t>Đá 0x4 loại 2</t>
  </si>
  <si>
    <t>Đá bụi xây dựng</t>
  </si>
  <si>
    <t>Xô bồ</t>
  </si>
  <si>
    <t xml:space="preserve">Dây đồng đơn cứng bọc PVC – 300/500 V </t>
  </si>
  <si>
    <t>Dây điện bọc nhựa PVC - 0,6/1 kV (ruột đồng)</t>
  </si>
  <si>
    <t>Dây điện mềm bọc nhựa PVC - 300/500V-  (ruột đồng)</t>
  </si>
  <si>
    <t>VCmo-2x1-(2x32/0.2)-300/500 V</t>
  </si>
  <si>
    <t>VCmo-2x1.5-(2x30/0.25)- 300/500 V</t>
  </si>
  <si>
    <t>VCmo-2x6-(2x7x12/0.30)- 300/500 V</t>
  </si>
  <si>
    <t>Cáp điện lực hạ thế - 0.6/1kV-(ruột đồng)</t>
  </si>
  <si>
    <t>CV-1.5 (7/0.52) -0,6/1 kV</t>
  </si>
  <si>
    <t>CV-2.5 (7/0.67)-0,6/1 kV</t>
  </si>
  <si>
    <t>CV-10 (7/1.35)-0,6/1 kV</t>
  </si>
  <si>
    <t>CV-50-0,6/1 kV</t>
  </si>
  <si>
    <t>CV-240-0,6/1 kV</t>
  </si>
  <si>
    <t>CV-300-0,6/1 kV</t>
  </si>
  <si>
    <t>Cáp điện lực hạ thế - 0,6/1 kV- (1 lõi, ruột đồng, cách điện PVC, vỏ PVC)</t>
  </si>
  <si>
    <t>Cáp điện lực hạ thế – 300/500 V-  (2 lõi, ruột đồng, cách điện PVC, vỏ PVC)</t>
  </si>
  <si>
    <t>Cáp điện lực hạ thế – 300/500 V-  (3 lõi, ruột đồng, cách điện PVC, vỏ PVC)</t>
  </si>
  <si>
    <t>Cáp điện lực hạ thế – 300/500 V-  (4 lõi, ruột đồng, cách điện PVC, vỏ PVC)</t>
  </si>
  <si>
    <t>CVV-4x1.5 (4x7/0.52) – 300/500 V</t>
  </si>
  <si>
    <t>CVV-4x2.5 (4x7/0.67) – 300/500 V</t>
  </si>
  <si>
    <t>Cáp điện lực hạ thế - 0,6/1 kV-  (2 lõi, ruột đồng, cách điện PVC, vỏ PVC)</t>
  </si>
  <si>
    <t>Cáp điện lực hạ thế - 0,6/1 kV-  (3 lõi, ruột đồng, cách điện PVC, vỏ PVC)</t>
  </si>
  <si>
    <t>Cáp điện lực hạ thế - 0,6/1 kV- (4 lõi, ruột đồng, cách điện PVC, vỏ PVC)</t>
  </si>
  <si>
    <t>Cáp điện lực hạ thế - 0,6/1 kV-  (3 lõi pha + 1 lõi đất, ruột đồng, cách điện PVC, vỏ PVC)</t>
  </si>
  <si>
    <t>CVV-3x16+1x10 -0,6/1kV</t>
  </si>
  <si>
    <t>Cáp điện lực hạ thế có giáp bảo vệ- 0,6/1 kV- (1 lõi ruột đồng, cách điện PVC, giáp băng nhôm bảo vệ, vỏ PVC)</t>
  </si>
  <si>
    <t>Cáp điện lực hạ thế có giáp bảo vệ- 0,6/1 kV-  (2 lõi ruột đồng, cách điện PVC, giáp băng thép bảo vệ, vỏ PVC)</t>
  </si>
  <si>
    <t>Cáp điện lực hạ thế có giáp bảo vệ- 0,6/1 kV-  (3 lõi ruột đồng, cách điện PVC, giáp băng thép bảo vệ, vỏ PVC)</t>
  </si>
  <si>
    <t>Cáp điện lực hạ thế có giáp bảo vệ- 0,6/1 kV- (3 lõi pha + 1 lõi đất, ruột đồng, cách điện PVC, giáp băng thép bảo vệ, vỏ PVC)</t>
  </si>
  <si>
    <t>CVV/DSTA-3x4+1x2.5 -0,6/1 kV</t>
  </si>
  <si>
    <t>CVV/DSTA-3x16+1x10 -0,6/1 kV</t>
  </si>
  <si>
    <t>Dây đồng trần xoắn (TCVN)</t>
  </si>
  <si>
    <t>Cáp điện kế – 0,6/1 kV-  (2 lõi, ruột đồng, cách điện PVC, vỏ PVC)</t>
  </si>
  <si>
    <t>DVV-2x1.5 (2x7/0.52) -0,6/1 kV</t>
  </si>
  <si>
    <t>DVV-10x2.5 (10x7/0.67) -0,6/1 kV</t>
  </si>
  <si>
    <t>DVV-19x4 (19x7/0.85) -0,6/1 kV</t>
  </si>
  <si>
    <t>DVV-37x2.5 (37x7/0.67) -0,6/1 kV</t>
  </si>
  <si>
    <t>DVV/Sc-3x1.5 (3x7/0.52) -0,6/1 kV</t>
  </si>
  <si>
    <t>DVV/Sc-8x2.5 (8x7/0.67) -0,6/1 kV</t>
  </si>
  <si>
    <t>DVV/Sc-30x2.5 (30x7/0.67) -0,6/1 kV</t>
  </si>
  <si>
    <t>Cáp trung thế treo-12/20(24) kV hoặc 12.7/22(24) kV -  (ruột đồng, có chống thấm, bán dẫn ruột dẫn, cách điện XLPE, vỏ PVC)</t>
  </si>
  <si>
    <t>CX1V/WBC-95-12/20(24) kV</t>
  </si>
  <si>
    <t>CX1V/WBC-240-12/20(24) kV</t>
  </si>
  <si>
    <t>CXV/SE-DSTA-3x50-12/20(24) kV</t>
  </si>
  <si>
    <t>CXV/SE-DSTA-3x400-12/20(24) kV</t>
  </si>
  <si>
    <t>Dây điện lực (AV)-0,6/1kV</t>
  </si>
  <si>
    <t>AV-16-0,6/1 kV</t>
  </si>
  <si>
    <t>AV-35-0,6/1 kV</t>
  </si>
  <si>
    <t>AV-120-0,6/1 kV</t>
  </si>
  <si>
    <t>AV-500-0,6/1 kV</t>
  </si>
  <si>
    <t xml:space="preserve">Dây nhôm lõi thép </t>
  </si>
  <si>
    <t xml:space="preserve">ACSR-50/8 (6/3.2+1/3.2)  </t>
  </si>
  <si>
    <t xml:space="preserve">ACSR-95/16 (6/4.5+1/4.5)  </t>
  </si>
  <si>
    <t xml:space="preserve">ACSR-240/32 (24/3.6+7/2.4)  </t>
  </si>
  <si>
    <t>Cáp vặn xoắn hạ thế -0,6/1 kV- (2 lõi, ruột nhôm, cách điện XLPE)</t>
  </si>
  <si>
    <t>LV-ABC-2x50-0,6/1 kV (ruột nhôm)</t>
  </si>
  <si>
    <t>Ống luồn dây điện :</t>
  </si>
  <si>
    <t>Ống luồn  tròn F16 dài 2,9 m</t>
  </si>
  <si>
    <t xml:space="preserve">ống </t>
  </si>
  <si>
    <t>Ống luồn cứng  F16-1250N-CA16H</t>
  </si>
  <si>
    <t>Ống luồn đàn hồi  CAF-16</t>
  </si>
  <si>
    <t xml:space="preserve">cuộn </t>
  </si>
  <si>
    <t>Ống luồn đàn hồi  CAF-20</t>
  </si>
  <si>
    <t>Cáp điện lực hạ thế chống cháy 0,6/1 kV-  (1 lõi, ruột đồng, cách điện FR-PVC)</t>
  </si>
  <si>
    <t>CV/FR-1x25 -0,6/1 kV</t>
  </si>
  <si>
    <t>CV/FR-1x240 -0,6/1 kV</t>
  </si>
  <si>
    <t>Cáp năng lượng mặt trời H1Z2Z2-K-1,5kV DC</t>
  </si>
  <si>
    <t xml:space="preserve"> * CTY CP DÂY CÁP  ĐIỆN VIỆT NAM (Địa chỉ: 70 – 72 Nam Kỳ Khởi Nghĩa, phường Nguyễn Thái Bình, Quận 1, TP. Hồ Chí Minh) áp dụng từ 01/3/2024 theo bảng báo giá ngày 08/3/2024. SĐT: 028.38299443.</t>
  </si>
  <si>
    <r>
      <t>m</t>
    </r>
    <r>
      <rPr>
        <vertAlign val="superscript"/>
        <sz val="15"/>
        <rFont val="Times New Roman"/>
        <family val="1"/>
        <charset val="163"/>
      </rPr>
      <t>2</t>
    </r>
  </si>
  <si>
    <r>
      <t xml:space="preserve"> Ngói lợp 22 viên/m</t>
    </r>
    <r>
      <rPr>
        <vertAlign val="superscript"/>
        <sz val="13"/>
        <rFont val="Times New Roman"/>
        <family val="1"/>
      </rPr>
      <t>2</t>
    </r>
    <r>
      <rPr>
        <sz val="13"/>
        <rFont val="Times New Roman"/>
        <family val="1"/>
      </rPr>
      <t xml:space="preserve"> (hóa chất)</t>
    </r>
  </si>
  <si>
    <r>
      <t xml:space="preserve"> Ngói vẫy cá 65 viên/m</t>
    </r>
    <r>
      <rPr>
        <vertAlign val="superscript"/>
        <sz val="13"/>
        <rFont val="Times New Roman"/>
        <family val="1"/>
      </rPr>
      <t xml:space="preserve">2 </t>
    </r>
    <r>
      <rPr>
        <sz val="13"/>
        <rFont val="Times New Roman"/>
        <family val="1"/>
      </rPr>
      <t>(hóa chất)</t>
    </r>
  </si>
  <si>
    <r>
      <t xml:space="preserve">Từ (&gt;1500x600x50) </t>
    </r>
    <r>
      <rPr>
        <sz val="13"/>
        <rFont val="Arial Narrow"/>
        <family val="2"/>
      </rPr>
      <t>→</t>
    </r>
    <r>
      <rPr>
        <sz val="13"/>
        <rFont val="Times New Roman"/>
        <family val="1"/>
      </rPr>
      <t xml:space="preserve"> (&lt;=2200x600x50) (1 lớp thép, thép Ø5mm)</t>
    </r>
  </si>
  <si>
    <r>
      <t xml:space="preserve">Từ (&gt;=2200x600x75) </t>
    </r>
    <r>
      <rPr>
        <sz val="13"/>
        <rFont val="Arial Narrow"/>
        <family val="2"/>
      </rPr>
      <t>→</t>
    </r>
    <r>
      <rPr>
        <sz val="13"/>
        <rFont val="Times New Roman"/>
        <family val="1"/>
      </rPr>
      <t xml:space="preserve"> (&lt;=3000x600x75) (1 lớp thép, thép Ø5mm)</t>
    </r>
  </si>
  <si>
    <r>
      <t xml:space="preserve">Từ (&gt;=2200x600x100) </t>
    </r>
    <r>
      <rPr>
        <sz val="13"/>
        <rFont val="Arial Narrow"/>
        <family val="2"/>
      </rPr>
      <t>→</t>
    </r>
    <r>
      <rPr>
        <sz val="13"/>
        <rFont val="Times New Roman"/>
        <family val="1"/>
      </rPr>
      <t xml:space="preserve"> (&lt;=3300x600x100) (1 lớp thép, thép Ø5mm)</t>
    </r>
  </si>
  <si>
    <r>
      <t xml:space="preserve">Từ (&gt;=2200x600x150) </t>
    </r>
    <r>
      <rPr>
        <sz val="13"/>
        <rFont val="Arial Narrow"/>
        <family val="2"/>
      </rPr>
      <t>→</t>
    </r>
    <r>
      <rPr>
        <sz val="13"/>
        <rFont val="Times New Roman"/>
        <family val="1"/>
      </rPr>
      <t xml:space="preserve"> (&lt;=3300x600x150)(1 lớp thép, thép Ø5mm)</t>
    </r>
  </si>
  <si>
    <r>
      <t xml:space="preserve">Từ (&gt;=2200x600x200) </t>
    </r>
    <r>
      <rPr>
        <sz val="13"/>
        <rFont val="Arial Narrow"/>
        <family val="2"/>
      </rPr>
      <t>→</t>
    </r>
    <r>
      <rPr>
        <sz val="13"/>
        <rFont val="Times New Roman"/>
        <family val="1"/>
      </rPr>
      <t xml:space="preserve"> (&lt;=3300x600x200) (1 lớp thép, thép Ø5mm)</t>
    </r>
  </si>
  <si>
    <r>
      <t xml:space="preserve">Từ (&gt;=2200x600x75) </t>
    </r>
    <r>
      <rPr>
        <sz val="13"/>
        <rFont val="Arial Narrow"/>
        <family val="2"/>
      </rPr>
      <t>→</t>
    </r>
    <r>
      <rPr>
        <sz val="13"/>
        <rFont val="Times New Roman"/>
        <family val="1"/>
      </rPr>
      <t xml:space="preserve"> (&lt;=3000x600x75) (2 lớp thép, thép Ø5mm)</t>
    </r>
  </si>
  <si>
    <r>
      <t xml:space="preserve">Từ (&gt;=2200x600x100) </t>
    </r>
    <r>
      <rPr>
        <sz val="13"/>
        <rFont val="Arial Narrow"/>
        <family val="2"/>
      </rPr>
      <t>→</t>
    </r>
    <r>
      <rPr>
        <sz val="13"/>
        <rFont val="Times New Roman"/>
        <family val="1"/>
      </rPr>
      <t xml:space="preserve"> (&lt;=4800x600x100) (2 lớp thép, thép Ø5mm)</t>
    </r>
  </si>
  <si>
    <r>
      <t xml:space="preserve">Từ (&gt;=2200x600x150) </t>
    </r>
    <r>
      <rPr>
        <sz val="13"/>
        <rFont val="Arial Narrow"/>
        <family val="2"/>
      </rPr>
      <t>→</t>
    </r>
    <r>
      <rPr>
        <sz val="13"/>
        <rFont val="Times New Roman"/>
        <family val="1"/>
      </rPr>
      <t xml:space="preserve"> (&lt;=4800x600x150) (2 lớp thép, thép Ø5mm)</t>
    </r>
  </si>
  <si>
    <r>
      <t xml:space="preserve">Từ (&gt;=2200x600x200) </t>
    </r>
    <r>
      <rPr>
        <sz val="13"/>
        <rFont val="Arial Narrow"/>
        <family val="2"/>
      </rPr>
      <t>→</t>
    </r>
    <r>
      <rPr>
        <sz val="13"/>
        <rFont val="Times New Roman"/>
        <family val="1"/>
      </rPr>
      <t xml:space="preserve"> (&lt;=4800x600x200) (2 lớp thép, thép Ø5mm)</t>
    </r>
  </si>
  <si>
    <r>
      <t>Ống địa kỹ thuật Geotube  APT G135, Chu vi 12,6m</t>
    </r>
    <r>
      <rPr>
        <vertAlign val="superscript"/>
        <sz val="12"/>
        <rFont val="Times New Roman"/>
        <family val="1"/>
      </rPr>
      <t>2</t>
    </r>
  </si>
  <si>
    <r>
      <t>Ống địa kỹ thuật Geotube  APT G135, Chu vi 9,42m</t>
    </r>
    <r>
      <rPr>
        <vertAlign val="superscript"/>
        <sz val="12"/>
        <rFont val="Times New Roman"/>
        <family val="1"/>
      </rPr>
      <t>2</t>
    </r>
  </si>
  <si>
    <r>
      <t>Gildden Polysic:</t>
    </r>
    <r>
      <rPr>
        <sz val="12"/>
        <rFont val="Times New Roman"/>
        <family val="1"/>
      </rPr>
      <t xml:space="preserve"> Sơn nội thất tiêu chuẩn, màng sơn sáng nhẹ, chống rêu mốc</t>
    </r>
  </si>
  <si>
    <r>
      <t>DK-CVV-2x4 -0,6/1 kV</t>
    </r>
    <r>
      <rPr>
        <b/>
        <i/>
        <sz val="10.5"/>
        <rFont val="Times New Roman"/>
        <family val="1"/>
      </rPr>
      <t xml:space="preserve"> </t>
    </r>
  </si>
  <si>
    <r>
      <t>Cáp điều khiển - 0,6/1 kV-  (2</t>
    </r>
    <r>
      <rPr>
        <sz val="10.5"/>
        <rFont val="Symbol"/>
        <family val="1"/>
        <charset val="2"/>
      </rPr>
      <t>®</t>
    </r>
    <r>
      <rPr>
        <b/>
        <i/>
        <sz val="10.5"/>
        <rFont val="Times New Roman"/>
        <family val="1"/>
      </rPr>
      <t>37 lõi, ruột đồng, cách điện PVC, vỏ PVC)</t>
    </r>
  </si>
  <si>
    <r>
      <t>Cáp điều khiển có màn chắn chống nhiễu - 0,6/1 kV-  (2</t>
    </r>
    <r>
      <rPr>
        <sz val="10.5"/>
        <rFont val="Symbol"/>
        <family val="1"/>
        <charset val="2"/>
      </rPr>
      <t>®</t>
    </r>
    <r>
      <rPr>
        <b/>
        <i/>
        <sz val="10.5"/>
        <rFont val="Times New Roman"/>
        <family val="1"/>
      </rPr>
      <t>37 lõi, ruột đồng, cách điện PVC, vỏ PVC)</t>
    </r>
  </si>
  <si>
    <r>
      <t>Cáp trung thế có màn chắn kim loại -</t>
    </r>
    <r>
      <rPr>
        <sz val="10.5"/>
        <rFont val="Times New Roman"/>
        <family val="1"/>
      </rPr>
      <t xml:space="preserve"> </t>
    </r>
    <r>
      <rPr>
        <b/>
        <i/>
        <sz val="10.5"/>
        <rFont val="Times New Roman"/>
        <family val="1"/>
      </rPr>
      <t>12/20(24) kV hoặc 12.7/22(24) kV - (3 lõi, ruột đồng, bán dẫn ruột dẫn, cách điện XLPE, bán dẫn cách điện, màn chắn kim loại cho từng lõi, vỏ PVC)</t>
    </r>
  </si>
  <si>
    <r>
      <t xml:space="preserve">      </t>
    </r>
    <r>
      <rPr>
        <b/>
        <sz val="18"/>
        <rFont val="Times New Roman"/>
        <family val="1"/>
      </rPr>
      <t>2.</t>
    </r>
    <r>
      <rPr>
        <sz val="18"/>
        <rFont val="Times New Roman"/>
        <family val="1"/>
      </rPr>
      <t xml:space="preserve"> Chủ đầu tư và đơn vị Tư vấn xác định cự ly chi phí vận chuyển từ nơi sản xuất đến chân công trình đối với các loại vật liệu được nêu trong công bố giá đảm bảo hiệu quả kinh tế nhất.</t>
    </r>
  </si>
  <si>
    <r>
      <t xml:space="preserve">      </t>
    </r>
    <r>
      <rPr>
        <b/>
        <sz val="18"/>
        <rFont val="Times New Roman"/>
        <family val="1"/>
      </rPr>
      <t>3.</t>
    </r>
    <r>
      <rPr>
        <sz val="18"/>
        <rFont val="Times New Roman"/>
        <family val="1"/>
      </rPr>
      <t xml:space="preserve"> Giá đá đã bao gồm phí bảo vệ môi trường (căn cứ Quyết định số 22/2017/QĐ-UBND ngày 22/5/2017 của UBND tỉnh về mức thu phí bảo vệ môi trường đối với khai thác khoáng sản trên địa bàn tỉnh An Giang, có hiệu lực kể từ ngày 02/6/2017 ).</t>
    </r>
  </si>
  <si>
    <r>
      <t xml:space="preserve">   </t>
    </r>
    <r>
      <rPr>
        <b/>
        <sz val="18"/>
        <rFont val="Times New Roman"/>
        <family val="1"/>
      </rPr>
      <t xml:space="preserve">  4.</t>
    </r>
    <r>
      <rPr>
        <sz val="18"/>
        <rFont val="Times New Roman"/>
        <family val="1"/>
      </rPr>
      <t xml:space="preserve"> Đối với giá của một số vật liệu ghi theo báo giá của cơ sở sản xuất cũng như mức giá kê khai theo Thông báo của Sở Tài chính có thời gian báo giá trước thời điểm Sở Xây dựng Công báo giá vật liệu là do cơ sở báo đến thời điểm hiện nay giá vẫn đang áp dụng, không thay đổi giá (khi có sự thay đổi giá sẽ thông báo). Riêng giá nhiên liệu xăng dầu, đề nghị tổ chức, cá nhân truy cập vào Website của Sở Tài Chính An Giang (http://sotaichinh.angiang.gov.vn) để cập nhật theo quy định.</t>
    </r>
  </si>
  <si>
    <t>BNTN hạt trung C16</t>
  </si>
  <si>
    <t>Trụ đèn và cần đèn mạ nhúng kẽm nóng  - Xuất xứ: Việt Nam, đạt TCVN 2737-1995 ; ASTM -A123</t>
  </si>
  <si>
    <t>Trụ đèn chiếu sáng cao 6m, dày 3mm, đường kính đáy: 150mm, đường kính ngọn: 60mm</t>
  </si>
  <si>
    <t>Cần đèn D60 cao 1.5m, vươn xa 0.5m, cổ dê lắp trên trụ bê tông li tâm</t>
  </si>
  <si>
    <t>Cần đèn D60 cao 1.5m, vươn xa 1m, cổ dê lắp trên trụ bê tông li tâm</t>
  </si>
  <si>
    <t>Cần đèn D60 cao 1.5m, vươn xa 1.5m, cổ dê lắp trên trụ bê tông li tâm</t>
  </si>
  <si>
    <t>Cần đèn D60 cao 1.5m, vươn xa 2.5m, cổ dê lắp trên trụ bê tông li tâm</t>
  </si>
  <si>
    <t>Cần đèn D60 cao 1.5m, vươn xa 3m, cổ dê lắp trên trụ bê tông li tâm</t>
  </si>
  <si>
    <t>Cần đèn D60 cao 1.5m, vươn xa 4m, cổ dê lắp trên trụ bê tông li tâm</t>
  </si>
  <si>
    <t>Cần đèn D60 cao 1.5m, vươn xa 5m, cổ dê lắp trên trụ bê tông li tâm</t>
  </si>
  <si>
    <t>Cần đèn D60 cao 1.5m, vươn xa 3.5m, cổ dê lắp trên trụ bê tông li tâm</t>
  </si>
  <si>
    <t>Cần đèn D60 cao 1.5m, vươn xa 1.5, cổ dê lắp trên trụ STK</t>
  </si>
  <si>
    <t>Cần đèn D60 cao 1.5m, vươn xa 2.5, cổ dê lắp trên trụ STK</t>
  </si>
  <si>
    <t>Thép xây dựng dạng Cuộn VAS Ø8, Mác Thép CB240, CB300</t>
  </si>
  <si>
    <t>GẠCH LÁT NỀN</t>
  </si>
  <si>
    <t xml:space="preserve">Gạch lát nền 60x60 Ceramic </t>
  </si>
  <si>
    <t>Gạch lát nền 60 X 60 đá bóng (Porcelain)</t>
  </si>
  <si>
    <t>GẠCH ỐP TƯỜNG</t>
  </si>
  <si>
    <t>Gạch ốp tường 30x60 Ceramic</t>
  </si>
  <si>
    <t>Gạch ốp tường 40x80 Ceramic</t>
  </si>
  <si>
    <t>Gạch ốp tường 40x80 đá bán sứ (semi porcelain)</t>
  </si>
  <si>
    <t>CÁC LOẠI GẠCH KHÁC</t>
  </si>
  <si>
    <t>1.44m/ hộp</t>
  </si>
  <si>
    <t>1.92m/ hộp</t>
  </si>
  <si>
    <t>1.44 m/ hộp</t>
  </si>
  <si>
    <t>1.28m/ hộp</t>
  </si>
  <si>
    <t>0.99m/ hộp</t>
  </si>
  <si>
    <t>0.96m/hộp</t>
  </si>
  <si>
    <t>2m/ Hộp</t>
  </si>
  <si>
    <t>1.44/ Hộp</t>
  </si>
  <si>
    <t>1.92/ Hộp</t>
  </si>
  <si>
    <t xml:space="preserve">QCVN 16:2019/BXD  /  TASA
</t>
  </si>
  <si>
    <t>QCVN 16:2019/BXD  /  TASA</t>
  </si>
  <si>
    <t>QCVN 16:2019/BXD  /  Dacera</t>
  </si>
  <si>
    <t>QCVN 16:2019/BXD  /  Thanh Thanh</t>
  </si>
  <si>
    <t>QCVN 16:2019/BXD / Vincenza</t>
  </si>
  <si>
    <t>Cọc BTLT  D300 mác 600</t>
  </si>
  <si>
    <t>Cọc BTLT D350 mác 600</t>
  </si>
  <si>
    <t>Cọc BTLT D400 mác 600</t>
  </si>
  <si>
    <t>Cọc BTLT  D500 mác 800</t>
  </si>
  <si>
    <t>Cọc bê tông DUL 100x100</t>
  </si>
  <si>
    <t>Cọc bê tông DUL 120x120</t>
  </si>
  <si>
    <t>Cọc bê tông DUL 150x150</t>
  </si>
  <si>
    <t>Cống BTLT fi300 VH (L=4m)</t>
  </si>
  <si>
    <t>Cống BTLT fi300 H10 (L=4m)</t>
  </si>
  <si>
    <t>Cống BTLT fi300 H30 (L=4m)</t>
  </si>
  <si>
    <t>Cống BTLT fi400 H30 (L=4m)</t>
  </si>
  <si>
    <t>Cống BTLT fi600 H30 (L=4m)</t>
  </si>
  <si>
    <t>Cống BTLT fi800 H30 (L=4m)</t>
  </si>
  <si>
    <t>Cống BTLT fi1000 H30 (L=4m)</t>
  </si>
  <si>
    <t>Cống BTLT fi1200 H30 (L=3m)</t>
  </si>
  <si>
    <t>Cống BTLT fi1400 H30 (L=3m)</t>
  </si>
  <si>
    <t>BỘ ĐÈN LED CHIẾU SÁNG ĐƯỜNG PHỐ SGLED SGL-68- bảo hành 5 năm</t>
  </si>
  <si>
    <t>Đèn SGL-68 ( 30W-70W): Kích thước 422x318x136mm; Chống sét 10KV; Độ kính nước IP66; Hiệu suất phát quang &gt;130lm/W</t>
  </si>
  <si>
    <t>Đèn SGL-68 ( 71W-90W): Kích thước 422x318x136mm; Chống sét 10KV; Độ kính nước IP66; Hiệu suất phát quang &gt;130lm/W</t>
  </si>
  <si>
    <t>Đèn SGL-68 ( 100W-120W): Kích thước 522x318x136mm; Chống sét 10KV; Độ kính nước IP66; Hiệu suất phát quang &gt;130lm/W</t>
  </si>
  <si>
    <t>Đèn SGL-68 ( 121W-150W): Kích thước 522x318x136mm; Chống sét 10KV; Độ kính nước IP66; Hiệu suất phát quang &gt;130lm/W</t>
  </si>
  <si>
    <t>Đèn SGL-68 ( 151W-200W): Kích thước 853x318x136mm; Chống sét 10KV; Độ kính nước IP66; Hiệu suất phát quang &gt;130lm/W</t>
  </si>
  <si>
    <t>BỘ ĐÈN LED CHIẾU SÁNG ĐƯỜNG PHỐ SGLED SGL-160- bảo hành 5 năm</t>
  </si>
  <si>
    <t>BỘ ĐÈN LED CHIẾU SÁNG ĐƯỜNG PHỐ SGLED SGL-88- bảo hành 5 năm</t>
  </si>
  <si>
    <t>Đèn SGL-88( 71W-100W): Kích thước 720x280x110mm; Chống sét 10KV; Độ kính nước IP66; Hiệu suất phát quang &gt;130lm/W</t>
  </si>
  <si>
    <t>BỘ ĐÈN LED CHIẾU SÁNG ĐƯỜNG PHỐ SGLED SGL-95- bảo hành 5 năm</t>
  </si>
  <si>
    <t>BỘ ĐÈN NĂNG LƯỢNG MẶT TRỜI JD</t>
  </si>
  <si>
    <t xml:space="preserve">
Đèn NLMT JD - 369 (100W)
-Kích thước đèn 485x210x57mm
- Kích thước tấm pin 530x350x17mm ( Công suất 6v/25W) ; Pin lưu trữ 3.2V/25000mAh LiFePo4; Độ kính nước IP66; Chip Led SMD 5050 công suất 50 Chips; Chất liệu đèn Nhôm nguyên khối, có đèn báo dung lượng; Thời gian chiếu sáng 12-16h.Bảo hành 2 năm</t>
  </si>
  <si>
    <t xml:space="preserve">
Đèn NLMT JD - 699 (200W)
-Kích thước đèn 557x240x50mm
-Kích thước tấm pin 670x445x30mm ( Công suất 6v/45W) 
- Dung lượng Pin : 3.2V/36000mAh LiFeo4; Tiêu chuẩn chống nước IP65; Thời gian chiếu sáng : 12-16h
- Chip Led 448 Chip Led SMD 3030
- Vật liệu thân đèn : Nhôm nguyên khối; Bảo hành: 2 năm</t>
  </si>
  <si>
    <t xml:space="preserve">
Đèn NLMT JD - 6300 (300W)
-Kích thước đèn 495x210x90mm
-Kích thước tấm pin 560x360x17mm ( Công suất 6v/35W) 
- Dung lượng Pin : 3.2V/36000mAh LiFeo4; Tiêu chuẩn chống nước IP67; Thời gian chiếu sáng : 12-16h
- Chip Led 458 Chip Led SMD 5730 New
- Vật liệu thân đèn : Nhôm nguyên khối; Bảo hành: 2 năm</t>
  </si>
  <si>
    <t xml:space="preserve">  * Công ty TNHH Cơ khí Điện chiếu sáng Sài Gòn; Địa chỉ: 2355 Huỳnh Tấn Phát, Khu phố 7, Thị Trấn Nhà Bè, Huyện Nhà Bè, TPHCM. Địa điểm giao hàng :Tại kho Kiên Giang. Lô 12-02 đường số 3, Khu thu nhập thấp, KP.Nguyễn Bỉnh Khiêm, P.Vinh Quang, TP.Rạch Giá, tỉnh Kiên Giang, Theo bảng giá ngày 01/5/2024, áp dụng từ ngày 01/5/2024 đến khi có thông báo mới. Liên hệ : 0938.911.300. (giá chưa bao gồm chi phí vận chuyển)</t>
  </si>
  <si>
    <r>
      <t>THÁNG  05</t>
    </r>
    <r>
      <rPr>
        <b/>
        <sz val="18"/>
        <color theme="1"/>
        <rFont val="Times New Roman"/>
        <family val="1"/>
      </rPr>
      <t xml:space="preserve">  NĂM 2024</t>
    </r>
    <r>
      <rPr>
        <b/>
        <sz val="18"/>
        <color theme="1"/>
        <rFont val="Times New Roman"/>
        <family val="1"/>
        <charset val="163"/>
      </rPr>
      <t xml:space="preserve"> TRÊN ĐỊA BÀN TỈNH AN GIANG </t>
    </r>
  </si>
  <si>
    <t>(Đính kèm Thông báo số:        /TB-SXD ngày 09 tháng 5 năm 2024 của Sở Xây dựng tỉnh An Giang)</t>
  </si>
  <si>
    <t xml:space="preserve"> PHỤ LỤC </t>
  </si>
  <si>
    <t xml:space="preserve"> * Công ty TNHH Nhựa Đạt Hòa. (Đ/C: Lô C-1-CN, đường NA4, KCN Mỹ Phước 2, Phường Mỹ Phước, thị xã Bến Cát, tỉnh Bình Dương). Theo bảng giá ngày 01/6/2024. SĐT: 02743.556.758. (Giá trên không bao gồm chi phí vận chuyển)</t>
  </si>
  <si>
    <r>
      <t>Rọ đá bọc nhựa PVC: Thép mạ kẽm trung bình &gt;50g/m</t>
    </r>
    <r>
      <rPr>
        <b/>
        <vertAlign val="superscript"/>
        <sz val="15"/>
        <color rgb="FF0070C0"/>
        <rFont val="Times New Roman"/>
        <family val="1"/>
        <charset val="163"/>
      </rPr>
      <t>2</t>
    </r>
    <r>
      <rPr>
        <b/>
        <sz val="15"/>
        <color rgb="FF0070C0"/>
        <rFont val="Times New Roman"/>
        <family val="1"/>
        <charset val="163"/>
      </rPr>
      <t xml:space="preserve"> (TCVN 2053:1993)</t>
    </r>
  </si>
  <si>
    <t>Cấp phối đá dăm (Dmax 25)</t>
  </si>
  <si>
    <t>Cấp phối đá dăm (Dmax 37,5)</t>
  </si>
  <si>
    <t>Giao tại công trường (khách hàng nhận bằng xe), công ty múc lên xe vận chuyển của khách hàng</t>
  </si>
  <si>
    <t>- giá Công ty giao đến bãi giao hàng của công ty, chi phí tải hàng xuống phương tiện thủy khách hàng chịu</t>
  </si>
  <si>
    <t>Cty TNHH MTV Khai thác &amp; Chế biến đá An Giang (ĐC: thị trấn Cô Tô, huyện Tri Tôn, tỉnh An Giang). Theo Công văn số 1461/STC-GCS ngày 04/6/2024 của Sở Tài Chính và công văn số 53/Cv-Cty ngày 17/5/2024 của Cty TNHH MTV Khai thác &amp; Chế biến đá An Giang,  mức giá kê khai áp dụng từ ngày 01/6/2024. Giá bán chưa bao gồm thuế VAT</t>
  </si>
  <si>
    <t>Gạch lát nền 60x60 Sugar (Ceramic)</t>
  </si>
  <si>
    <t>Gạch lát nền 60 X 60 đá nhám (semi porcelain)</t>
  </si>
  <si>
    <t>Gạch lát nền 80X80 đá nhám (semi porcelain)</t>
  </si>
  <si>
    <t>Gạch 50x50 Sân Vườn</t>
  </si>
  <si>
    <t>1m/ hộp</t>
  </si>
  <si>
    <t>QCVN 16:2019/BXD  /  DIC</t>
  </si>
  <si>
    <t>* Công ty TNHH Thanh Long Long Xuyên; địa chỉ: ấp Bình Phú 2, xã Bình Hòa, huyện Châu Thành, AG. Theo bảng giá ngày 01/6/2024, áp dụng từ ngày 01/06/2024. Điện thoại: 02963.652.341 – 0898.988.062 ( giá chưa bao gồm chi phí bốc xếp)</t>
  </si>
  <si>
    <t>Đèn Led chiếu sáng đường phố Sky Lighting SH-633 - Bảo hành 5 năm; Chống sét: 30kV; Độ kín quang học IP66; Hiệu suất phát quang: ≥140 Lm/W; Chip Led Lumiled, Bộ nguồn Sky Lighting Dimming 6 cấp</t>
  </si>
  <si>
    <t>Đèn Led chiếu sáng đường phố Sky Lighting SH-662 - Bảo hành 5 năm; Chống sét: 30kV; Độ kín quang học IP66; Hiệu suất phát quang: ≥130 Lm/W; Chip Led Lumiled, Bộ nguồn Sky Lighting Dimming 6 cấp</t>
  </si>
  <si>
    <t>TCVN 5574 : 2012, TCVN 7888:2014 và 22 TCN 272-05</t>
  </si>
  <si>
    <t>Cọc bê tông DƯL 120x120, 150x150, mm-M400, cường độ thép17.250 kg/cm2</t>
  </si>
  <si>
    <t>Cọc bê tông DƯL 200x200 mm-M400, cường độ thép 14.200 kg/cm2: Đoạn mũi không nối</t>
  </si>
  <si>
    <t>Cọc bê tông DƯL 200x200 mm-M400, cường độ thép 14.200 kg/cm2: Đoạn mũi có nối</t>
  </si>
  <si>
    <t xml:space="preserve"> * Công ty TNHH MTV Đức Tiến ND. (Đ/C: tuyến N4, phường Mỹ Hòa, thành phố Long Xuyên). Theo bảng giá ngày 24/6/2024. SĐT: 0919.257.549</t>
  </si>
  <si>
    <t>* Công ty CP CN Vạn Phát Hưng,   Địa chỉ: Tầng 7 - 12 Tân Trào, Tân Phong, Quận 7, HCM;    Nhà máy 1: Lô R1A, đường số 6. KCN Long Hậu mở rộng, huyện Cần Giuộc, Long An.    Nhà máy 2: Lô Q7A, đường số 5, KCN Long Hậu mở rộng, huyện Cần Giuộc, Long An; Theo Báo giá ngày 21/5/2023, mức giá kê khai áp dụng từ ngày 01/12/2023. (Đơn giá chưa bao gồm: Chi phí nhân công, máy móc, thiết bị lắp dựng).</t>
  </si>
  <si>
    <t>Theo công văn số  1815/STC-GCS ngày 08/7/2024 của Sở Tài Chính và Công văn số 01/ĐKG/2024 ngày29/12/2023 của Công ty TNHH SX &amp; TM Thiên Phúc, mức giá kê khai áp dụng ngày 10/6/2024. Mức giá bán lẻ (bao gồm thuế VAT)</t>
  </si>
  <si>
    <t>Thép hộp kẽm HP</t>
  </si>
  <si>
    <t>50 x 100 x 1,8li</t>
  </si>
  <si>
    <t>* Công ty Cổ phần Xây Lắp An Giang, địa chỉ: 316/1A Trần Hưng Đạo, phường Mỹ long, TP long Xuyên, tỉnh An Giang; Theo Công văn  1815/STC-GCS ngày 08/7/2024 của Sở Tài Chính đính kèm Công văn số 384/CV.CTy ngày 01/7/2024 của Công ty Cổ phần Xây Lắp An Giang, mức giá kê khai áp dụng ngày 01/7/2024 Mức giá bán lẻ (bao gồm thuế VAT, vận chuyển, bốc xếp, cẩu hàng) (Kho Phan Bội Châu, đường Phan Bội Châu, Phưởng Bình Khánh, TP. Long Xuyên)</t>
  </si>
  <si>
    <t>* Công Ty Cổ Phần Tập Đoàn Hoa Sen – Chi Nhánh Tỉnh An Giang: địa chỉ: Tổ 12, Khóm Bình Đức 5, Phường Bình Đức, Thành Phố Long Xuyên, Tỉnh An Giang, ĐT: 0981.008.977; Theo Công văn 1815/STC-GCS ngày 08/7/2024 của Sở Tài Chính đính kèm Công văn 04/HSG-AG ngày 02/7/2024 của Công Ty Cổ Phần Tập Đoàn Hoa Sen – Chi Nhánh Tỉnh An Giang, mức giá kê khai áp dụng ngày 02/7/2024. Mức giá kê khai chưa bao gồm thuế VAT.</t>
  </si>
  <si>
    <t xml:space="preserve">* Công Ty Cổ Phần Tập Đoàn Hoa Sen – Chi Nhánh Tỉnh An Giang: địa chỉ: Tổ 12, Khóm Bình Đức 5, Phường Bình Đức, Thành Phố Long Xuyên, Tỉnh An Giang, ĐT: 0981.008.977; Theo Công văn 04/HSG-AG ngày 02/7/2024 của Công Ty Cổ Phần Tập Đoàn Hoa Sen – Chi Nhánh Tỉnh An Giang, mức giá kê khai áp dụng ngày 02/7/2024. </t>
  </si>
  <si>
    <t>Tại khu mỏ Dự án nạo vét chỉnh trị dòng chảy sông Vàm Nao hạn chế sạt lở bờ xã Mỹ Hội Đông, xã Kiến An, huyện Chợ Mới, tỉnh An Giang (khu vực trên sông Vàm Nao thuộc xã Mỹ Hội Đông, xã Kiến An, huyện Chợ Mới và xã Tân Trung, huyện Phú Tân, tỉnh An Giang) để cung cấp cho dự án Chương trình mục tiêu quốc gia xây dựng Nông thôn mới (Công trình Nâng cấp, sửa chữa sân thể thao xã, xã Phú An; Công trình Cải tạo sân thể thao ấp Phú Lợi, xã Phú An; Công trình Nâng cấp, sửa chữa sân bóng đá xã Phú Bình; Cải tạo môi trường Rạch Thơm Rơm (SLMB, đặt cống), xã Hoà Lạc) và công trình đầu tư công đặc biệt ưu tiên thực hiện trên địa bàn huyện Phú Tân (Ô chôn lấp hợp vệ sinh số 02 tại khu xử lý nước thải Phú Thạnh : Theo Bản Xác nhận số 378/XN-UBND ngày 11/4/2024 của UBND tỉnh  cho Liên danh Công ty TNHH Thương mại Dịch vụ DNU  và Công ty TNHH MTV Môi trường Vạn Hưng Tùng. 
- Theo Công văn số 1815/STC-GCS ngày 08/7/2024  của Sở Tài chính và công văn số 01/TB-VHT ngày 11/6/2024  của Công ty TNHH MTV Môi trường Vạn Hưng Tùng; địa chỉ: 19A, Trần Nhật Duật, P. Mỹ long, TP Long Xuyên: giá kê khai áp dụng từ ngày 18/10/2023 đã bao gồm thuế giá trị gia tăng.</t>
  </si>
  <si>
    <t xml:space="preserve">    * CÔNG TY TNHH TRƯỜNG THẮNG (Đ/C: 53 CHU VĂN AN, PHƯỜNG MỸ LONG, TP. LONG XUYÊN, AN GIANG); Địa điểm giao hàng: Lô C2, KCN Bình Hòa, Châu Thành, An Giang. Theo bảng giá ngày 08/7/2024. SĐT: 0296.3845957</t>
  </si>
  <si>
    <t>TCVN
 13567-1:2022
TCVN 8820:2011</t>
  </si>
  <si>
    <t>Ron tam giá ø 300L (19x25)</t>
  </si>
  <si>
    <t>Ron tam giá ø 400L (19x25)</t>
  </si>
  <si>
    <t>Ron tam giác ø 500L (19x25)</t>
  </si>
  <si>
    <t>Ron tam giác ø 600L (19x25)</t>
  </si>
  <si>
    <t>Ron tam giác ø 800L (19x25)</t>
  </si>
  <si>
    <t>Ron tam giác ø 1000L (19x25)</t>
  </si>
  <si>
    <t>Ron tam giác ø 1200L (19x25)</t>
  </si>
  <si>
    <t>Ron tam giác ø 1500L (19x25)</t>
  </si>
  <si>
    <t xml:space="preserve"> *  CÔNG TY TNHH MTV THƯƠNG MẠI VÀ XNK PRIME , Địa chỉ trụ sở chính: Khu công nghiệp Bình Xuyên, huyện Bình Xuyên, tỉnh Vĩnh Phúc. Giá áp dụng từ ngày 01/6/2024 theo bảng báo giá ngày 01/6/2024. SĐT: 0983.199.083. </t>
  </si>
  <si>
    <t>Gạch granite nhóm BIa 60x60cm</t>
  </si>
  <si>
    <t>Gạch porcelain hiệu ứng đặc biệt (Sugar Effect, Carving Effect, Chống mài mòn, Kháng khuẩn, Thạch anh...) nhóm BIa 60x120cm</t>
  </si>
  <si>
    <t>Gạch porcelain hiệu ứng đặc biệt (Sugar Effect, Carving Effect, Chống mài mòn, Kháng khuẩn, Thạch anh...) nhóm BIa 80x80cm</t>
  </si>
  <si>
    <t>Gạch granite nhóm BIa 80x80cm</t>
  </si>
  <si>
    <t>Gạch bán sứ, nhóm BIb 60x60cm</t>
  </si>
  <si>
    <t>Gạch bán sứ, nhóm BIb 30x60cm</t>
  </si>
  <si>
    <t>Gạch ceramic, nhóm BIIa 50x100cm</t>
  </si>
  <si>
    <t xml:space="preserve">QCVN 16:2023/BXD, TCVN 13113:2020
/ Công ty Cổ phần Prime Yên Bình: xóm Phổ, xã Quất Lưu, huyện Bình Xuyên, tỉnh Vĩnh Phúc
</t>
  </si>
  <si>
    <t>QCVN 16:2023/BXD, TCVN 7745:2007
/ Công ty Cổ phần Prime Đại Việt, Thôn Hán Lữ, Phường Khai Quang, Thành Phố Vĩnh Yên, Tỉnh Vĩnh Phúc.</t>
  </si>
  <si>
    <t>QCVN 16:2023/BXD, TCVN 13113:2020
/ Công ty Cổ phần Prime Vĩnh Phúc, Thị trấn Hương Canh, Huyện Bình Xuyên, Tỉnh Vĩnh Phúc.</t>
  </si>
  <si>
    <t>QCVN 16:2019/BXD, TCVN 7745:2007
/Công ty Cổ phần Prime Phổ Yên: xóm Thượng, xã Thuận Thành, Thị xã Phổ Yên, tỉnh Thái Nguyên</t>
  </si>
  <si>
    <t>QCVN 16:2023/BXD, TCVN 13113:2020
/Công ty Cổ phần Prime Tiền Phong: Khu công nghiệp Bình Xuyên, thị trấn Hương Canh, huyện Bình Xuyên, tỉnh Vĩnh Phúc</t>
  </si>
  <si>
    <t>QCVN 16:2019/BXD, TCVN 7745:2007
/Công ty Cổ phần Prime Đại Lộc: Cụm Công nghiệp Đại Quang, xã Đại Quang, huyện Đại Lộc, tỉnh Quảng Nam</t>
  </si>
  <si>
    <t>Công ty TNHH Sản xuất và Thương mại sơn Gildden; Địa chỉ: 151 Lương Nhữ Hộc, phường Khuê Trung, Quận Cẩm Lệ, thành phố Đà Nẵng, Việt Nam. Điện thoại  :0983 766 335   theo bảng giá ngày 02/7/2024, Áp dụng từ 15/11/2023</t>
  </si>
  <si>
    <t>* Công ty CP SX-TM Liên Phát (số 57 Đào Duy Anh, P.9, Q. Phú Nhuận, Tp.HCM), giao hàng tại kho Công ty Liên Phát. Theo bảng giá ngày 01/7/2024, áp dụng từ ngày 01/7/2024 đến khi có thông báo mới, đã bao gồm phí vận chuyển. SĐT: 0283.997.0980</t>
  </si>
  <si>
    <t>Cần đèn STK D48.1x2mm, cao 01 mét, vươn xa 01 mét, cổ dê lắp trụ STK D88.3mm</t>
  </si>
  <si>
    <t>Cần đèn STK D48.1x2mm, cao 02 mét, vươn xa 01 mét, cổ dê lắp trụ STK D88.3mm</t>
  </si>
  <si>
    <t>Cần đèn STK D48.1x2mm, cao 01 mét, vươn xa 01 mét, cổ dê lắp trụ STK D113.5mm</t>
  </si>
  <si>
    <t xml:space="preserve">Cần đèn STK D48.1x2mm, cao 02 mét, vươn xa 01 mét, cổ dê lắp trụ bê tông ly tâm </t>
  </si>
  <si>
    <t xml:space="preserve">Cần đèn STK D48.1x2mm, cao 02 mét, vươn xa 02m mét, cổ dê lắp trụ bê tông ly tâm </t>
  </si>
  <si>
    <t>Cần đèn STK D59.9 dày 2mm, cao 02 mét, vươn xa 01 mét, cổ dê lắp trụ bê tông ly tâm</t>
  </si>
  <si>
    <t>Cần đèn STK D59.9 dày 2mm, cao 02 mét, vươn xa 02 mét, cổ dê lắp trụ bê tông ly tâm</t>
  </si>
  <si>
    <t>Cần đèn STK D59.9 dày 2mm, cao 02 mét, vươn xa 03m, cổ dê lắp trụ bê tông ly tâm</t>
  </si>
  <si>
    <t xml:space="preserve"> * Công ty TNHH MTV Thái Sơn An Giang . (Đ/C: Địa chỉ: Tỉnh lộ 943, Tổ 32, Ấp Vĩnh Trung, Xã Vĩnh Trạch, Huyện Thoại Sơn, Tỉnh An Giang). Theo bảng giá ngày 30/6/2024, giá công bố áp dụng từ 01/6/2024. SĐT: 0919,333.442</t>
  </si>
  <si>
    <t>Cọc TS.10P tiết diện vuông 100mm x 100mm, L= 1,0 - 4,0 mét, khả năng chịu tải đầu cọc Pvl = 11,05 tấn; Pdh = 5,525 tấn</t>
  </si>
  <si>
    <t>Cọc TS.12P tiết diện vuông 120mm x 120mm, L= 1,0 - 5,0 mét, khả năng chịu tải đầu cọc Pvl = 15,9 tấn; Pdh = 7,95 tấn</t>
  </si>
  <si>
    <t>Cọc TS.15P tiết diện vuông 150mm x 150mm, L= 1,0 - 6,0 mét, khả năng chịu tải đầu cọc Pvl = 24,86 tấn; Pdh = 12,43 tấn</t>
  </si>
  <si>
    <t>Cọc TS.20P tiết diện vuông 200mm x 200mm, L &lt; 8,0 mét, khả năng chịu tải đầu cọc Pvl = 44,2 tấn; Pdh = 22,1 tấn</t>
  </si>
  <si>
    <t>Cọc TS.20P tiết diện vuông 200mm x 200mm, L= 8,0 - 10,0 mét, khả năng chịu tải đầu cọc Pvl = 44,2 tấn; Pdh = 22,1 tấn</t>
  </si>
  <si>
    <t>Cọc TS.25P tiết diện vuông 250mm x 250mm, L &lt; 8,0 mét, khả năng chịu tải đầu cọc Pvl = 69 tấn; Pdh = 34,5 tấn</t>
  </si>
  <si>
    <t>Cọc TS.25P tiết diện vuông 250mm x 250mm, L= 8,0 - 12,0 mét, khả năng chịu tải đầu cọc Pvl = 69 tấn; Pdh = 34,5 tấn</t>
  </si>
  <si>
    <t>Tấm bê tông dự ứng lực TS.11AS Thép 5.0mm, Mác 400, tiết diện đặc, (110x590xL) L=1 mét - 6 mét</t>
  </si>
  <si>
    <t xml:space="preserve">Tấm bê tông dự ứng lực TS.11BS Thép 5.0mm, Mác 400, tiết diện rỗng, (110x590xL) L=1 mét - 6 mét </t>
  </si>
  <si>
    <t>Tấm bê tông dự ứng lực TS.10.pcS , Thép 5.0mm, Mác 400, tiết diện rỗng, (100x2400xL) L=1 mét - 6  mét</t>
  </si>
  <si>
    <t>Cột bê tông dự ứng lực TS.25HP,  Thép 7,1mm, Mác 400, 
Tiết diện chữ H 250x250mm,Chiều dài: &lt;6,0 mét</t>
  </si>
  <si>
    <t>I. Cọc bê tông dự ứng lực tiết diện vuông; Thép dự ứng lực cường độ: 14.400 kg/cm2; Bê tông mác 400</t>
  </si>
  <si>
    <t>II Cấu kiện lắp ghép Bê tông Mác 400</t>
  </si>
  <si>
    <t xml:space="preserve">Sơn giao thông lót </t>
  </si>
  <si>
    <t>Sơn giao thông trắng 20% hạt phản quang TCVN (JFPT25)</t>
  </si>
  <si>
    <t xml:space="preserve">Sơn giao thông vàng 20% hạt phản quang  TCVN ((JFPV25) </t>
  </si>
  <si>
    <t>TCVN 8791:2011</t>
  </si>
  <si>
    <t>Sơn giao thông trắng 20% hạt phản quang (JZPT25)</t>
  </si>
  <si>
    <t>Sơn giao thông vàng 20% hạt phản quang (JZPV25)</t>
  </si>
  <si>
    <t xml:space="preserve">Sơn giao thông trắng 30% hạt phản quang AASHTO (JAPT25) </t>
  </si>
  <si>
    <t>Sơn giao thông vàng 30% hạt phản quang AASHTO (JAPV25)</t>
  </si>
  <si>
    <t>AASHTO</t>
  </si>
  <si>
    <t>BS 6088A</t>
  </si>
  <si>
    <t>TCVN
 8787:2011</t>
  </si>
  <si>
    <t>QCVN 16:2019/ BXD
k5551:2018</t>
  </si>
  <si>
    <t>QCVN 16:2019/ BXD
k5659:2021</t>
  </si>
  <si>
    <t xml:space="preserve"> *  Công ty cổ phần L.Q JOTON. Địa chỉ: 188 C Lê Văn Sĩ, P.10, Q.Phú Nhuận, TP. HCM. Theo bảng giá ngày 30/6/2024, áp dụng từ ngày 30/6/2024. SĐT: 0838.461.970 (đã bao gồ chi phí vận chuyển trên địa bàn tỉnh An Giang)</t>
  </si>
  <si>
    <t>(Đính kèm Thông báo số:  3387 /TB-SXD ngày  09   tháng 8 năm 2024 của Sở Xây dựng tỉnh An Giang)</t>
  </si>
  <si>
    <r>
      <t>THÁNG  8</t>
    </r>
    <r>
      <rPr>
        <b/>
        <sz val="18"/>
        <rFont val="Times New Roman"/>
        <family val="1"/>
      </rPr>
      <t xml:space="preserve"> NĂM 2024</t>
    </r>
    <r>
      <rPr>
        <b/>
        <sz val="18"/>
        <rFont val="Times New Roman"/>
        <family val="1"/>
        <charset val="163"/>
      </rPr>
      <t xml:space="preserve"> TRÊN ĐỊA BÀN TỈNH AN GIANG </t>
    </r>
  </si>
  <si>
    <t xml:space="preserve">     * CÔNG TY CỔ PHẦN KHOA HỌC CÔNG NGHỆ VIỆT NAM số 06 đường 3/2 phường 8 TP.Vũng Tàu. Theo bảng đăng ký mức giá bán ngày 25/7/2024, có hiệu lực tư ngày 25/7/2024 đến khi có thông báo mới, chưa bao gồm phụ kiện, chi phí lắp đặt, chi phí vận chuyển đến địa điểm tập trung tại chân công trình. SĐT: 02543.853.125</t>
  </si>
  <si>
    <t xml:space="preserve">SONVIP MOKARA EXTERIOR
(Sơn ngoài trời Loại 18 Lít ; 21.5kg)
 độ phủ 12m2/kg/lớp </t>
  </si>
  <si>
    <t>* Công ty cổ phần VIP PAINT VIỆT NAM , địa chỉ: 14 Lô C, KDC Long Thới, Nguyễn Văn Tạo, Nhà Bè, TP.HCM với sản phẩm Sơn Vip. ĐT/Fax: (+84) 37.800.979.  theo bảng giá gửi 06/8/2024. Áp dụng giá từ ngày 01/01/2024.</t>
  </si>
  <si>
    <t xml:space="preserve"> * Công ty TNHH Aluwin Việt Nam: địa chỉ:P35 căn 22, Trần Bạch Đằng, TP.Rạch Giá, Tỉnh Kiên Giang. ĐƠN GIÁ ĐÃ BAO GỒM - VẬT TƯ CHÍNH - VẬT TƯ PHỤ, CHƯA BAO GỒM NHÂN CÔNG LẮP ĐẶT TẠI CÔNG TRÌNH. Theo bảng giá ngày 30/6/2024</t>
  </si>
  <si>
    <t xml:space="preserve">     I/ TRẦN NHÔM ALUWIN</t>
  </si>
  <si>
    <t>1</t>
  </si>
  <si>
    <t>2</t>
  </si>
  <si>
    <t>3</t>
  </si>
  <si>
    <t>4</t>
  </si>
  <si>
    <t>5</t>
  </si>
  <si>
    <t>6</t>
  </si>
  <si>
    <t>Trần kim loại nhôm (ALW) Aluwin sọc rộng R150-R200-x0.6mm, không đục lỗ hoặc đục lỗ, màu trắng sơn tỉnh điện cao cấp siêu bền, đi kèm khung xương và phụ kiện</t>
  </si>
  <si>
    <t>7</t>
  </si>
  <si>
    <t>8</t>
  </si>
  <si>
    <t>Trần kim loại nhôm (ALW) Aluwin R300-C300x0.9mm, không đục lỗ hoặc đục lỗ, màu trắng sơn tỉnh điện cao cấp siêu bền, đi kèm khung xương và phụ kiện</t>
  </si>
  <si>
    <t>9</t>
  </si>
  <si>
    <t xml:space="preserve">     II/ LAM NHÔM ALUWIN</t>
  </si>
  <si>
    <t>Lam nhôm chắn nắng (ALW) Aluwin hình thoi 40x200x2,0mm,
màu trắng, sơn tỉnh điện cao cấp siêu bền, khoảng cách A200mm</t>
  </si>
  <si>
    <t>Lam nhôm chắn nắng (ALW) Aluwin hình thoi 40x250x2,2mm,
màu trắng, sơn tỉnh điện cao cấp siêu bền, khoảng cách A250mm</t>
  </si>
  <si>
    <t>Lam nhôm chắn nẳng (ALW) Aluwin hình đầu đạn 50x150x1,4mm,
màu trắng, sơn tỉnh điện cao cấp siêu bền, khoảng cách A150mm</t>
  </si>
  <si>
    <t>Lam nhôm chắn nắng (ALW) Aluwin hình hộp 25,5x200x1,4mm,
màu trắng, sơn tỉnh điện cao cấp siêu bền, khoảng cách A200mm</t>
  </si>
  <si>
    <t>Lam nhôm chắn nắng (ALW) Aluwin hình hộp 50x200x1,4mm,
màu trắng, sơn tỉnh điện cao cấp siêu bền, khoảng cách A200mm</t>
  </si>
  <si>
    <t xml:space="preserve">     III/ CỬA NHÔM XINGFA ALUWIN</t>
  </si>
  <si>
    <t>Cửa đi 1 cánh + cửa đi 2 cánh + cửa đi trượt và vách kính cố định - nhôm Xingfa Aluwin Việt Nam hệ 55 sơn tỉnh điện, nhôm dày 1,4mm, kính cường lực dày 5mm, bao gồm phụ kiện kèm theo.</t>
  </si>
  <si>
    <t>Cửa đi 1 cánh + cửa đi 2 cánh + cửa đi trượt và vách kính cố định - nhôm Xingfa Aluwin Việt Nam hệ 55 sơn tỉnh điện, nhôm dày 1,4mm, kính cường lực dày 8mm, bao gồm phụ kiện kèm theo.</t>
  </si>
  <si>
    <t>Cửa đi 1 cánh + cửa đi 2 cánh + cửa đi trượt và vách kính cố định - nhôm Xingfa Aluwin Việt Nam hệ 55 sơn tỉnh điện, nhôm dày 1,4mm, kính cường lực dày 10mm, bao gồm phụ kiện kèm theo.</t>
  </si>
  <si>
    <t>Cửa đi 1 cánh + cửa đi 2 cánh + cửa đi trượt và vách kính cố định - nhôm Xingfa Aluwin Việt Nam hệ 55 sơn tỉnh điện, nhôm dày 1,4mm, kính dán an toàn dày 6.38mm, bao gồm phụ kiện kèm theo.</t>
  </si>
  <si>
    <t>Cửa đi 1 cánh + cửa đi 2 cánh + cửa đi trượt và vách kính cố định - nhôm Xingfa Aluwin Việt Nam hệ 55 sơn tỉnh điện, nhôm dày 1,4mm, kính dán an toàn dày 8.38mm, bao gồm phụ kiện kèm theo.</t>
  </si>
  <si>
    <t>Cửa đi 1 cánh + cửa đi 2 cánh + cửa đi trượt và vách kính cố định - nhôm Xingfa Aluwin Việt Nam hệ 55 sơn tỉnh điện, nhôm dày 1,4mm, kính dán an toàn dày 10.38mm, bao gồm phụ kiện kèm theo.</t>
  </si>
  <si>
    <t>Cửa đi 1 cánh + cửa đi 2 cánh + cửa đi trượt và vách kính cố định - nhôm Xingfa Aluwin Việt Nam hệ 55 sơn tỉnh điện, nhôm dày 1,8mm, kính cường lực dày 5mm, bao gồm phụ kiện kèm theo.</t>
  </si>
  <si>
    <t>Cửa đi 1 cánh + cửa đi 2 cánh + cửa đi trượt và vách kính cố định - nhôm Xingfa Aluwin Việt Nam hệ 55 sơn tỉnh điện, nhôm dày 1,8mm, kính cường lực dày 10mm, bao gồm phụ kiện kèm theo.</t>
  </si>
  <si>
    <t>Cửa đi 1 cánh + cửa đi 2 cánh + cửa đi trượt và vách kính cố định - nhôm Xingfa Aluwin Việt Nam hệ 55 sơn tỉnh điện, nhôm dày 1,8mm, kính dán an toàn dày 6.38mm, bao gồm phụ kiện kèm theo.</t>
  </si>
  <si>
    <t>Cửa đi 1 cánh + cửa đi 2 cánh + cửa đi trượt và vách kính cố định - nhôm Xingfa Aluwin Việt Nam hệ 55 sơn tỉnh điện, nhôm dày 1,8mm, kính dán an toàn dày 8.38mm, bao gồm phụ kiện kèm theo.</t>
  </si>
  <si>
    <t>Cửa đi 1 cánh + cửa đi 2 cánh + cửa đi trượt và vách kính cố định - nhôm Xingfa Aluwin Việt Nam hệ 55 sơn tỉnh điện, nhôm dày 1,8mm, kính dán an toàn dày 10.38mm, bao gồm phụ kiện kèm theo.</t>
  </si>
  <si>
    <t>Cửa đi 1 cánh + cửa đi 2 cánh + cửa đi trượt và vách kính cố định - nhôm Xingfa Aluwin Việt Nam hệ 55 sơn tỉnh điện, nhôm dày 2,0mm, kính cường lực dày 5mm, bao gồm phụ kiện kèm theo.</t>
  </si>
  <si>
    <t>Cửa đi 1 cánh + cửa đi 2 cánh + cửa đi trượt và vách kính cố định - nhôm Xingfa Aluwin Việt Nam hệ 55 sơn tỉnh điện, nhôm dày 2,0mm, kính cường lực dày 8mm, bao gồm phụ kiện kèm theo.</t>
  </si>
  <si>
    <t>Cửa đi 1 cánh + cửa đi 2 cánh + cửa đi trượt và vách kính cố định - nhôm Xingfa Aluwin Việt Nam hệ 55 sơn tỉnh điện, nhôm dày 2,0mm, kính cường lực dày 10mm, bao gồm phụ kiện kèm theo.</t>
  </si>
  <si>
    <t>Cửa đi 1 cánh + cửa đi 2 cánh + cửa đi trượt và vách kính cố định - nhôm Xingfa Aluwin Việt Nam hệ 55 sơn tỉnh điện, nhôm dày 2,0mm, kính dán an toàn dày 6.38mm, bao gồm phụ kiện kèm theo.</t>
  </si>
  <si>
    <t>Cửa đi 1 cánh + cửa đi 2 cánh + cửa đi trượt và vách kính cố định - nhôm Xingfa Aluwin Việt Nam hệ 55 sơn tỉnh điện, nhôm dày 2,0mm, kính dán an toàn dày 8.38mm, bao gồm phụ kiện kèm theo.</t>
  </si>
  <si>
    <t>Cửa đi 1 cánh + cửa đi 2 cánh + cửa đi trượt và vách kính cố định - nhôm Xingfa Aluwin Việt Nam hệ 55 sơn tỉnh điện, nhôm dày 2,0mm, kính dán an toàn dày 10.38mm, bao gồm phụ kiện kèm theo.</t>
  </si>
  <si>
    <t xml:space="preserve">     IV/ CỬA CHỐNG CHÁY THÉP ALUWIN</t>
  </si>
  <si>
    <t>Cửa đi 1 cánh + cửa đi 2 cánh mở, không chốt khoá, khung thép sơn tỉnh điện, kính cường lực ngăn cháy dày 25mm. Giới hạn chịu lửa 60 phút, bao gồm phụ kiện kèm theo.</t>
  </si>
  <si>
    <t>Cửa đi 1 cánh + cửa đi 2 cánh mở 2 chiều, khung thép sơn tỉnh điện, kính cường lực ngăn cháy dày 18mm. Giới hạn chịu lửa 60 phút, bao gồm phụ kiện kèm theo.</t>
  </si>
  <si>
    <t>Cửa đi 1 cánh + cửa đi 2 cánh mở, khung thép sơn tỉnh điện, kính cường lực ngăn cháy dày 18mm. Giới hạn chịu lửa 30 phút, bao gồm phụ kiện kèm theo.</t>
  </si>
  <si>
    <t>Cửa đi 1 cánh + cửa đi 2 cánh mở, khung thép sơn tỉnh điện, kính cường lực ngăn cháy dày 16mm. Giới hạn chịu lửa 30 phút, bao gồm phụ kiện kèm theo.</t>
  </si>
  <si>
    <t xml:space="preserve">    * CÔNG TY TNHH TRƯỜNG THẮNG (Đ/C: 53 CHU VĂN AN, PHƯỜNG MỸ LONG, TP. LONG XUYÊN, AN GIANG); Địa điểm giao hàng: Lô C2, KCN Bình Hòa, Châu Thành, An Giang. Theo bảng giá ngày 06/8/2024. SĐT: 0296.3845957</t>
  </si>
  <si>
    <t xml:space="preserve"> * Công ty Cổ phần Địa ốc An Giang; địa chỉ: 140 Phan Bội Châu, P. Bình Khánh, TPLX, An Giang (giao hàng tại Nhà máy cấu kiện bê tông An Giang đia chỉ: QL91, ấp Vĩnh Hưng, TT. Vĩnh Thạnh Trung, huyện Châu Phú). Theo bảng giá ngày 01/8/2024, áp dụng từ ngày 01/8/2024 đến khi có thông báo mới. SĐT: 02963.953.666</t>
  </si>
  <si>
    <t>* Gạch Terrazzo - Lát vĩa hè TCVN 7744:2013 : Cty CP Địa ốc An Giang SX (giao trên phương tiên của bên mua tại Nhà máy cấu kiện bê tông An Giang, TT. Vĩnh Thạnh Trung, Châu Phú). Theo bảng giá ngày 01/8/2024, áp dụng từ ngày 01/8/2024</t>
  </si>
  <si>
    <t>* Gạch bê tông chèn (mác 200)- TCVN 6476:1999: Cty CP Địa ốc An Giang SX (giao trên phương tiên của bên mua tại Nhà máy cấu kiện bê tông An Giang, TT. Vĩnh Thạnh Trung, Châu Phú). Theo bảng giá ngày  01/8/2024, áp dụng từ ngày 01/8/2024</t>
  </si>
  <si>
    <t>* Gạch bê tông chèn (mác 250)- TCVN 6476:1999: Cty CP Địa ốc An Giang SX (giao trên phương tiên của bên mua tại Nhà máy cấu kiện bê tông An Giang, TT. Vĩnh Thạnh Trung, Châu Phú). Theo bảng giá ngày 01/8/2024, áp dụng từ ngày 01/8/2024</t>
  </si>
  <si>
    <t>* Gạch xây không nung (Block) TCVN 6477:2016. Cty CP Địa ốc An Giang SX (giao trên phương tiện của bên mua tại Nhà máy cấu kiện bê tông An Giang, TT. Vĩnh Thạnh Trung, Châu Phú). Theo bảng giá ngày 01/8/2024, áp dụng từ ngày 01/8/2024</t>
  </si>
  <si>
    <t>* Công ty TNHH Xuất nhập khẩu Thái Châu, Địa chỉ: 247 Tây Thạnh, P. Tây Thạnh, Quận Tân Phú TP. Hồ Chí Minh (Nhà máy: Lô F7, Đường số 1, Khu công nghiệp Hải Sơn, Xã Đức Hòa Hạ, Huyện Đức Hoà, Long An). Theo bảng giá ngày 09/8/2024, thời gian áp dụng từ ngày 01/08/2024, giá đã bao gồm chi phí vận chuyển đến công trình trên địa bàn tỉnh An Giang</t>
  </si>
  <si>
    <t xml:space="preserve">  * Công ty TNHH Công trình Chiếu Sáng Đô Thị Số 1; Địa chỉ: 76/3 đường số 74, Trương Đình Hội, P16, Q8, TPHCM. Theo bảng giá ngày 28/6/2024 (nhận văn bản ngày 07/8/2024), áp dụng từ ngày 01/7/2024 đến khi có thông báo mới. Liên hệ : 0901 915 722</t>
  </si>
  <si>
    <t>Đèn Led chiếu sáng đường phố Sky Lighting SH-139 - Bảo hành 5 năm; Chống sét: 30kV; Độ kín quang học IP66; Hiệu suất phát quang: ≥130 Lm/W; Chip Led Lumiled, Bộ nguồn Sky Lighting Dimming 6 cấp</t>
  </si>
  <si>
    <t>Đèn Led chiếu sáng đường phố Sky Lighting SH-133 - Bảo hành 5 năm; Chống sét: 30kV; Độ kín quang học IP66; Hiệu suất phát quang: ≥130 Lm/W; Chip Led Lumiled, Bộ nguồn Sky Lighting Dimming 6 cấp</t>
  </si>
  <si>
    <t>Cần đèn STK D48.1x2mm, cao 01 mét, vươn xa 02 mét, cổ dê lắp trụ STK D88.3mm</t>
  </si>
  <si>
    <t>Cần đèn STK D48.1x2mm, cao 01 mét, vươn xa 03 mét, cổ dê lắp trụ STK D88.3mm</t>
  </si>
  <si>
    <t xml:space="preserve">Cần đèn STK D48.1x2mm, cao 01 mét, vươn xa 01 mét, cổ dê lắp trụ bê tông ly tâm </t>
  </si>
  <si>
    <t xml:space="preserve">Cần đèn STK D48.1x2mm, cao 01 mét, vươn xa 02 mét, cổ dê lắp trụ bê tông ly tâm </t>
  </si>
  <si>
    <t xml:space="preserve">Cần đèn STK D48.1x2mm, cao 01 mét, vươn xa 03 mét, cổ dê lắp trụ bê tông ly tâm </t>
  </si>
  <si>
    <t>Cần đèn STK D48.1x2mm, cao 02 mét, vươn xa 02 mét, cổ dê lắp trụ STK D88.3mm</t>
  </si>
  <si>
    <t>Cần đèn STK D48.1x2mm, cao 01 mét, vươn xa 02 mét, cổ dê lắp trụ STK D113.5mm</t>
  </si>
  <si>
    <t>Trụ đèn STK D75.6 cao 6m, dày 2mm, đế chân trụ 300x300x5mm</t>
  </si>
  <si>
    <t>Khung móng trụ đèn M16x200x200x600mm</t>
  </si>
  <si>
    <t>đồng/khung</t>
  </si>
  <si>
    <t>Trụ đèn STK D88.3 cao 6m, dày 2mm, đế chân trụ 350x350x5mm.</t>
  </si>
  <si>
    <t>Khung móng trụ đèn M16x250x250x600mm</t>
  </si>
  <si>
    <t>Trụ đèn STK D113.5 cao 6m, dày 3mm, đế chân trụ 400x400x7mm.</t>
  </si>
  <si>
    <t>Khung móng trụ đèn M24x300x300x750mm</t>
  </si>
  <si>
    <t>5.1</t>
  </si>
  <si>
    <r>
      <rPr>
        <b/>
        <sz val="13"/>
        <color theme="1"/>
        <rFont val="Times New Roman"/>
        <family val="1"/>
      </rPr>
      <t>Đèn năng lượng mặt trời:
-</t>
    </r>
    <r>
      <rPr>
        <sz val="13"/>
        <color theme="1"/>
        <rFont val="Times New Roman"/>
        <family val="1"/>
      </rPr>
      <t xml:space="preserve"> Công suất: 36W
- Chip Led: Cree Led.
- Pin lưu trữ: 3.2V/80.000mAh (80Ah), công nghệ LiFePO4
- IP66; IK08
- Quang thông: 4000Lm
- Góc chiếu sáng:  90° - 180°
- Kích thước bộ đèn: 585x260x85mm
- Công suất tấm pin: 5V/80W Poly
- Kích thước tấm pin: 680x680x30mm</t>
    </r>
  </si>
  <si>
    <t>- Khung Pin và Giá đỡ tấm Pin của bộ đèn NLMT 36W (680x680mm)</t>
  </si>
  <si>
    <t>5.2</t>
  </si>
  <si>
    <r>
      <t>Đèn năng lượng mặt trời SH 919NL - 50W</t>
    </r>
    <r>
      <rPr>
        <sz val="13"/>
        <color theme="1"/>
        <rFont val="Times New Roman"/>
        <family val="1"/>
      </rPr>
      <t xml:space="preserve">
 - Độ kín: IP 66 , chip led philip / 100 LED
 - Hiệu suất phát quang: 110lm/W
 - Công suất tấm pin: 100W/4.5V
 - Pin Lithium (lắp trong đèn): 3,2V - 105AH
 - Kích thước tấm pin: 815x670x30mm</t>
    </r>
  </si>
  <si>
    <t>Khung Pin và Giá đỡ tấm Pin của bộ đèn NLMT 50W (815x670mm)</t>
  </si>
  <si>
    <t>5.3</t>
  </si>
  <si>
    <r>
      <t>Đèn năng lượng mặt trời SH 919NL - 60W</t>
    </r>
    <r>
      <rPr>
        <sz val="13"/>
        <color theme="1"/>
        <rFont val="Times New Roman"/>
        <family val="1"/>
      </rPr>
      <t xml:space="preserve">
 - Độ kín: IP 66 , chip led 5054 / 100 LED
 - Hiệu suất phát quang: 110lm/W
 - Công suất tấm pin: 100W/4.5V
 - Pin LfieP04 ( lắp trong đèn): 3,2V / 100AH</t>
    </r>
  </si>
  <si>
    <t>5.4</t>
  </si>
  <si>
    <r>
      <t>Đèn năng lượng mặt trời SH 633NL - 50W</t>
    </r>
    <r>
      <rPr>
        <sz val="13"/>
        <color theme="1"/>
        <rFont val="Times New Roman"/>
        <family val="1"/>
      </rPr>
      <t xml:space="preserve">
 - Độ kín: IP 66 , CHIP LED 5050 HIỆU SUẤT CAO
 - Hiệu suất phát quang: 130lm/W
 - Công suất tấm pin: 120W / 18V
 - Pin LfieP04 (Bình ắc quy rời): 12.8V / 30AH</t>
    </r>
  </si>
  <si>
    <t>5.5</t>
  </si>
  <si>
    <r>
      <t>Đèn năng lượng mặt trời SH 633NL - 60W</t>
    </r>
    <r>
      <rPr>
        <sz val="13"/>
        <color theme="1"/>
        <rFont val="Times New Roman"/>
        <family val="1"/>
      </rPr>
      <t xml:space="preserve">
 - Độ kín: IP 66 , </t>
    </r>
    <r>
      <rPr>
        <b/>
        <sz val="13"/>
        <color theme="1"/>
        <rFont val="Times New Roman"/>
        <family val="1"/>
      </rPr>
      <t>CHIP LED 5050 HIỆU SUẤT CAO</t>
    </r>
    <r>
      <rPr>
        <sz val="13"/>
        <color theme="1"/>
        <rFont val="Times New Roman"/>
        <family val="1"/>
      </rPr>
      <t xml:space="preserve">
 - Hiệu suất phát quang: 130lm/W
 - Công suất tấm pin: 18V-120W
 - Pin LfieP04 ( Bình ắc quy rời): 12.8V - 35AH</t>
    </r>
  </si>
  <si>
    <t>5.6</t>
  </si>
  <si>
    <r>
      <t>Đèn năng lượng mặt trời SH 633NL - 80W</t>
    </r>
    <r>
      <rPr>
        <sz val="13"/>
        <color theme="1"/>
        <rFont val="Times New Roman"/>
        <family val="1"/>
      </rPr>
      <t xml:space="preserve">
 - Độ kín: IP 66 , CHIP LED 5050 HIỆU SUẤT CAO
 - Hiệu suất phát quang: 130lm/W
 - Công suất tấm pin: 150W/18V
 - Pin LfieP04 ( Bình ắc quy rời): 12.8V/40AH
- Kích thước tấm pin: 15000x670x30mm</t>
    </r>
  </si>
  <si>
    <t>Khung Pin và Giá đỡ tấm Pin của bộ đèn NLMT 80W (1500x670mm)</t>
  </si>
  <si>
    <t>5.7</t>
  </si>
  <si>
    <r>
      <rPr>
        <b/>
        <sz val="13"/>
        <color theme="1"/>
        <rFont val="Times New Roman"/>
        <family val="1"/>
      </rPr>
      <t>Đèn năng lượng mặt trời SH 633NL - 100W</t>
    </r>
    <r>
      <rPr>
        <sz val="13"/>
        <color theme="1"/>
        <rFont val="Times New Roman"/>
        <family val="1"/>
      </rPr>
      <t xml:space="preserve">
 - Độ kín: IP 66 , </t>
    </r>
    <r>
      <rPr>
        <b/>
        <sz val="13"/>
        <color theme="1"/>
        <rFont val="Times New Roman"/>
        <family val="1"/>
      </rPr>
      <t>CHIP LED 5050 HIỆU SUẤT CAO</t>
    </r>
    <r>
      <rPr>
        <sz val="13"/>
        <color theme="1"/>
        <rFont val="Times New Roman"/>
        <family val="1"/>
      </rPr>
      <t xml:space="preserve">
 - Hiệu suất phát quang: 130lm/W
 -  Công suất tấm pin: 18V-150W
 - Pin LfieP04 ( Bình ắc quy rời): 12.8V - 60AH</t>
    </r>
  </si>
  <si>
    <t>5.8</t>
  </si>
  <si>
    <r>
      <rPr>
        <b/>
        <sz val="13"/>
        <color theme="1"/>
        <rFont val="Times New Roman"/>
        <family val="1"/>
      </rPr>
      <t>Đèn năng lượng mặt trời SH 633NL - 150W</t>
    </r>
    <r>
      <rPr>
        <sz val="13"/>
        <color theme="1"/>
        <rFont val="Times New Roman"/>
        <family val="1"/>
      </rPr>
      <t xml:space="preserve">
 - Độ kín: IP 66 , CHIP LED 5050 HIỆU SUẤT CAO
 - Hiệu suất phát quang: 130lm/W
 -  Công suất tấm pin: 36V-150W x 2 tấm
 - Pin LfieP04 ( Bình ắc quy rời): 25.6V / 50AH</t>
    </r>
  </si>
  <si>
    <t>5.9</t>
  </si>
  <si>
    <r>
      <t>Đèn năng lượng mặt trời:</t>
    </r>
    <r>
      <rPr>
        <sz val="13"/>
        <color theme="1"/>
        <rFont val="Times New Roman"/>
        <family val="1"/>
      </rPr>
      <t xml:space="preserve">
- Công suất: 40W
- Độ kín: IP 66 
- Công suất tấm pin: 6V/60W
- Pin lưu trữ: (Lắp trong đèn): 3,2V/72.0000 mAH
- Góc chiếu: 90-180 độ.
- Chip Led SMD
- Kích thước tấm pin: 670x445x30mm</t>
    </r>
  </si>
  <si>
    <t>Khung Pin và Giá đỡ tấm Pin của bộ đèn NLMT 40W (670x445mm)</t>
  </si>
  <si>
    <t>5.10</t>
  </si>
  <si>
    <r>
      <rPr>
        <b/>
        <sz val="13"/>
        <color theme="1"/>
        <rFont val="Times New Roman"/>
        <family val="1"/>
      </rPr>
      <t>Đèn năng lượng mặt trời:</t>
    </r>
    <r>
      <rPr>
        <sz val="13"/>
        <color theme="1"/>
        <rFont val="Times New Roman"/>
        <family val="1"/>
      </rPr>
      <t xml:space="preserve">
- Công suất: 60W
 - Độ kín: IP 66 
 -  Công suất tấm pin: 6V/60W
 - Pin lưu trữ: (Lắp trong đèn): 3,6V/85.0000 mAH
- Góc chiếu: 90-180 độ
- Chip Led SMD</t>
    </r>
  </si>
  <si>
    <t>5.11</t>
  </si>
  <si>
    <r>
      <t>Đèn năng lượng mặt trời</t>
    </r>
    <r>
      <rPr>
        <sz val="13"/>
        <color theme="1"/>
        <rFont val="Times New Roman"/>
        <family val="1"/>
      </rPr>
      <t>:
- Công suất bộ đèn: 56W
- Chip Led: Cree Led.
- Pin lưu trữ: 3.2V/100.000mAh (100Ah), công nghệ LiFePO4
- IP66
- Quang thông: 5900Lm
- Góc chiếu sáng:  90° - 180° 
- Kích thước bộ đèn: 585x260x85mm
- Công suất tấm pin: 5V/120W
- Kích thước tấm pin: 992x680x30mm</t>
    </r>
  </si>
  <si>
    <t>Khung Pin và Giá đỡ tấm Pin của bộ đèn NLMT 56W (992x680mm)</t>
  </si>
  <si>
    <t xml:space="preserve">  *   CÔNG TY CỔ PHẦN XÂY DỰNG BÁCH KHOA, Địa chỉ: số 39 Trần Hưng Đạo, P.Mỹ Quý, TP.long Xuyên, An Giang. NMBTCT : Ấp Bình Phú 2 , Xã Bình Hòa , Huyện Châu Thành , An Giang. tTheo bảng giá  ngày 06/8/2024;Giá áp dụng từ ngày 06/8/2024 đã bao gồm chi phí bốc dỡ hàng lên xe. sđt: 0907.636.372 </t>
  </si>
  <si>
    <t>Cống BTLT fi400 VH (L=4m)</t>
  </si>
  <si>
    <t>Cống BTLT fi400 H10 (L=4m)</t>
  </si>
  <si>
    <t>Cống BTLT fi600 VH (L=4m)</t>
  </si>
  <si>
    <t>Cống BTLT fi600 H10 (L=4m)</t>
  </si>
  <si>
    <t>Cống BTLT fi800 VH (L=4m)</t>
  </si>
  <si>
    <t>Cống BTLT fi800 H10 (L=4m)</t>
  </si>
  <si>
    <t>Cống BTLT fi1000 VH (L=4m)</t>
  </si>
  <si>
    <t>Cống BTLT fi1000 H10 (L=4m)</t>
  </si>
  <si>
    <t>Cống BTLT fi1200 VH (L=3m)</t>
  </si>
  <si>
    <t>Cống BTLT fi1200 H10 (L=3m)</t>
  </si>
  <si>
    <t>Cống BTLT fi1400 VH (L=3m)</t>
  </si>
  <si>
    <t>Cống BTLT fi1400 H10 (L=3m)</t>
  </si>
  <si>
    <r>
      <rPr>
        <b/>
        <sz val="15"/>
        <rFont val="Times New Roman"/>
        <family val="1"/>
      </rPr>
      <t>Cty Cổ phần Xây lắp An Giang, địa chỉ: 316/1A Trần Hưng Đạo, phường Mỹ long, TP long Xuyên, tỉnh An Giang.</t>
    </r>
    <r>
      <rPr>
        <b/>
        <sz val="14"/>
        <rFont val="Times New Roman"/>
        <family val="1"/>
      </rPr>
      <t xml:space="preserve">
 - Giá bán tại  Xí nghiệp khai thác và Chế biến đá Bà Đội. Theo Công văn 1815/STC-GCS ngày 08/7/2024 của Sở Tài Chính và công văn số 366/CV.CTY ngày 24/6/2024 của Cty Cổ phần Xây lắp An Giang . (mức giá bao gồm: phí khai thác, phí bảo vệ môi trường, thuế tài nguyên và bao gồm thuế VAT) mức giá kê khai áp dụng từ ngày 01/7/2024</t>
    </r>
  </si>
</sst>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1" formatCode="_(* #,##0_);_(* \(#,##0\);_(* &quot;-&quot;_);_(@_)"/>
    <numFmt numFmtId="44" formatCode="_(&quot;$&quot;* #,##0.00_);_(&quot;$&quot;* \(#,##0.00\);_(&quot;$&quot;* &quot;-&quot;??_);_(@_)"/>
    <numFmt numFmtId="43" formatCode="_(* #,##0.00_);_(* \(#,##0.00\);_(* &quot;-&quot;??_);_(@_)"/>
    <numFmt numFmtId="164" formatCode="_-* #,##0.00_-;\-* #,##0.00_-;_-* &quot;-&quot;??_-;_-@_-"/>
    <numFmt numFmtId="165" formatCode="_(* #,##0_);_(* \(#,##0\);_(* &quot;-&quot;??_);_(@_)"/>
    <numFmt numFmtId="166" formatCode="_-* #,##0_-;\-* #,##0_-;_-* &quot;-&quot;??_-;_-@_-"/>
    <numFmt numFmtId="167" formatCode="0.0"/>
    <numFmt numFmtId="168" formatCode="_-* #,##0\ _₫_-;\-* #,##0\ _₫_-;_-* &quot;-&quot;??\ _₫_-;_-@_-"/>
    <numFmt numFmtId="169" formatCode="_(* #,##0.000000_);_(* \(#,##0.000000\);_(* &quot;-&quot;??_);_(@_)"/>
    <numFmt numFmtId="170" formatCode="_(* #,##0.0_);_(* \(#,##0.0\);_(* &quot;-&quot;??_);_(@_)"/>
    <numFmt numFmtId="171" formatCode="0.0%"/>
    <numFmt numFmtId="172" formatCode="_-* #,##0_-;\-* #,##0_-;_-* &quot;-&quot;_-;_-@_-"/>
    <numFmt numFmtId="173" formatCode="#,##0\ &quot;DM&quot;;\-#,##0\ &quot;DM&quot;"/>
    <numFmt numFmtId="174" formatCode="0.000%"/>
    <numFmt numFmtId="175" formatCode="&quot;￥&quot;#,##0;&quot;￥&quot;\-#,##0"/>
    <numFmt numFmtId="176" formatCode="00.000"/>
    <numFmt numFmtId="177" formatCode="_-&quot;$&quot;* #,##0_-;\-&quot;$&quot;* #,##0_-;_-&quot;$&quot;* &quot;-&quot;_-;_-@_-"/>
    <numFmt numFmtId="178" formatCode="_-&quot;$&quot;* #,##0.00_-;\-&quot;$&quot;* #,##0.00_-;_-&quot;$&quot;* &quot;-&quot;??_-;_-@_-"/>
  </numFmts>
  <fonts count="103">
    <font>
      <sz val="11"/>
      <color theme="1"/>
      <name val="Calibri"/>
      <family val="2"/>
      <scheme val="minor"/>
    </font>
    <font>
      <sz val="11"/>
      <color theme="1"/>
      <name val="Calibri"/>
      <family val="2"/>
      <scheme val="minor"/>
    </font>
    <font>
      <sz val="12"/>
      <name val="VNI-Times"/>
    </font>
    <font>
      <sz val="13"/>
      <name val="Arial"/>
      <family val="2"/>
      <charset val="163"/>
    </font>
    <font>
      <sz val="10"/>
      <name val=".VnTime"/>
      <family val="2"/>
    </font>
    <font>
      <sz val="14"/>
      <name val="VNI-Times"/>
    </font>
    <font>
      <sz val="10"/>
      <name val="Arial"/>
      <family val="2"/>
    </font>
    <font>
      <u/>
      <sz val="11"/>
      <color theme="10"/>
      <name val="Calibri"/>
      <family val="2"/>
      <scheme val="minor"/>
    </font>
    <font>
      <b/>
      <sz val="9"/>
      <color indexed="81"/>
      <name val="Tahoma"/>
      <family val="2"/>
    </font>
    <font>
      <sz val="9"/>
      <color indexed="81"/>
      <name val="Tahoma"/>
      <family val="2"/>
    </font>
    <font>
      <sz val="8"/>
      <name val="Calibri"/>
      <family val="2"/>
      <scheme val="minor"/>
    </font>
    <font>
      <sz val="13"/>
      <name val="Times New Roman"/>
      <family val="1"/>
      <charset val="163"/>
    </font>
    <font>
      <b/>
      <sz val="15"/>
      <name val="Times New Roman"/>
      <family val="1"/>
      <charset val="163"/>
    </font>
    <font>
      <b/>
      <sz val="13"/>
      <name val="Times New Roman"/>
      <family val="1"/>
      <charset val="163"/>
    </font>
    <font>
      <sz val="13"/>
      <name val="Times New Roman"/>
      <family val="1"/>
    </font>
    <font>
      <sz val="11"/>
      <name val="Times New Roman"/>
      <family val="1"/>
      <charset val="163"/>
    </font>
    <font>
      <b/>
      <sz val="14"/>
      <name val="Times New Roman"/>
      <family val="1"/>
      <charset val="163"/>
    </font>
    <font>
      <sz val="12"/>
      <name val="Times New Roman"/>
      <family val="1"/>
      <charset val="163"/>
    </font>
    <font>
      <b/>
      <sz val="18"/>
      <name val="Times New Roman"/>
      <family val="1"/>
      <charset val="163"/>
    </font>
    <font>
      <sz val="18"/>
      <name val="Times New Roman"/>
      <family val="1"/>
      <charset val="163"/>
    </font>
    <font>
      <b/>
      <sz val="13"/>
      <name val="Times New Roman"/>
      <family val="1"/>
    </font>
    <font>
      <b/>
      <sz val="26"/>
      <name val="Times New Roman"/>
      <family val="1"/>
      <charset val="163"/>
    </font>
    <font>
      <i/>
      <sz val="18"/>
      <name val="Times New Roman"/>
      <family val="1"/>
      <charset val="163"/>
    </font>
    <font>
      <i/>
      <sz val="14"/>
      <name val="Times New Roman"/>
      <family val="1"/>
      <charset val="163"/>
    </font>
    <font>
      <b/>
      <sz val="15"/>
      <name val="Times New Roman"/>
      <family val="1"/>
    </font>
    <font>
      <b/>
      <sz val="9"/>
      <name val="Tahoma"/>
      <family val="2"/>
    </font>
    <font>
      <sz val="9"/>
      <name val="Tahoma"/>
      <family val="2"/>
    </font>
    <font>
      <b/>
      <sz val="18"/>
      <color theme="1"/>
      <name val="Times New Roman"/>
      <family val="1"/>
      <charset val="163"/>
    </font>
    <font>
      <b/>
      <sz val="14"/>
      <color theme="1"/>
      <name val="Times New Roman"/>
      <family val="1"/>
      <charset val="163"/>
    </font>
    <font>
      <b/>
      <sz val="18"/>
      <color theme="1"/>
      <name val="Times New Roman"/>
      <family val="1"/>
    </font>
    <font>
      <i/>
      <sz val="18"/>
      <color theme="1"/>
      <name val="Times New Roman"/>
      <family val="1"/>
      <charset val="163"/>
    </font>
    <font>
      <sz val="12"/>
      <color theme="1"/>
      <name val="Times New Roman"/>
      <family val="1"/>
      <charset val="163"/>
    </font>
    <font>
      <sz val="13"/>
      <color theme="1"/>
      <name val="Times New Roman"/>
      <family val="1"/>
      <charset val="163"/>
    </font>
    <font>
      <b/>
      <sz val="13"/>
      <color theme="1"/>
      <name val="Times New Roman"/>
      <family val="1"/>
      <charset val="163"/>
    </font>
    <font>
      <b/>
      <sz val="15"/>
      <color theme="1"/>
      <name val="Times New Roman"/>
      <family val="1"/>
      <charset val="163"/>
    </font>
    <font>
      <sz val="13"/>
      <color theme="1"/>
      <name val="Times New Roman"/>
      <family val="1"/>
    </font>
    <font>
      <vertAlign val="superscript"/>
      <sz val="13"/>
      <color theme="1"/>
      <name val="Times New Roman"/>
      <family val="1"/>
      <charset val="163"/>
    </font>
    <font>
      <b/>
      <sz val="13"/>
      <color theme="1"/>
      <name val="Times New Roman"/>
      <family val="1"/>
    </font>
    <font>
      <sz val="13"/>
      <color theme="1"/>
      <name val="Calibri"/>
      <family val="2"/>
    </font>
    <font>
      <sz val="14.95"/>
      <color theme="1"/>
      <name val="Times New Roman"/>
      <family val="1"/>
    </font>
    <font>
      <sz val="14"/>
      <color theme="1"/>
      <name val="Times New Roman"/>
      <family val="1"/>
    </font>
    <font>
      <sz val="18"/>
      <color theme="1"/>
      <name val="Times New Roman"/>
      <family val="1"/>
      <charset val="163"/>
    </font>
    <font>
      <sz val="14"/>
      <color theme="1"/>
      <name val="Times New Roman"/>
      <family val="1"/>
      <charset val="163"/>
    </font>
    <font>
      <sz val="18"/>
      <color theme="1"/>
      <name val="Times New Roman"/>
      <family val="1"/>
    </font>
    <font>
      <sz val="15"/>
      <name val="Times New Roman"/>
      <family val="1"/>
    </font>
    <font>
      <sz val="13"/>
      <color rgb="FFFF0000"/>
      <name val="Times New Roman"/>
      <family val="1"/>
      <charset val="163"/>
    </font>
    <font>
      <vertAlign val="superscript"/>
      <sz val="13"/>
      <name val="Times New Roman"/>
      <family val="1"/>
      <charset val="163"/>
    </font>
    <font>
      <sz val="14"/>
      <name val="Times New Roman"/>
      <family val="1"/>
    </font>
    <font>
      <b/>
      <sz val="16"/>
      <name val="Times New Roman"/>
      <family val="1"/>
      <charset val="163"/>
    </font>
    <font>
      <sz val="16"/>
      <name val="Times New Roman"/>
      <family val="1"/>
      <charset val="163"/>
    </font>
    <font>
      <sz val="16"/>
      <name val="Times New Roman"/>
      <family val="1"/>
    </font>
    <font>
      <sz val="13"/>
      <name val="Symbol"/>
      <family val="1"/>
      <charset val="2"/>
    </font>
    <font>
      <b/>
      <sz val="12"/>
      <name val="Times New Roman"/>
      <family val="1"/>
      <charset val="163"/>
    </font>
    <font>
      <sz val="14"/>
      <name val="Times New Roman"/>
      <family val="1"/>
      <charset val="163"/>
    </font>
    <font>
      <sz val="18"/>
      <name val="Times New Roman"/>
      <family val="1"/>
    </font>
    <font>
      <sz val="15"/>
      <name val="Times New Roman"/>
      <family val="1"/>
      <charset val="163"/>
    </font>
    <font>
      <b/>
      <sz val="18"/>
      <name val="Times New Roman"/>
      <family val="1"/>
    </font>
    <font>
      <b/>
      <sz val="14"/>
      <name val="Times New Roman"/>
      <family val="1"/>
    </font>
    <font>
      <sz val="12"/>
      <name val="Times New Roman"/>
      <family val="1"/>
    </font>
    <font>
      <sz val="13"/>
      <name val="Calibri"/>
      <family val="2"/>
      <scheme val="minor"/>
    </font>
    <font>
      <b/>
      <sz val="13"/>
      <name val="Calibri"/>
      <family val="2"/>
      <scheme val="minor"/>
    </font>
    <font>
      <sz val="11"/>
      <name val="Times New Roman"/>
      <family val="1"/>
    </font>
    <font>
      <sz val="11"/>
      <name val="Calibri"/>
      <family val="2"/>
      <scheme val="minor"/>
    </font>
    <font>
      <b/>
      <sz val="11"/>
      <name val="Calibri"/>
      <family val="2"/>
      <scheme val="minor"/>
    </font>
    <font>
      <b/>
      <sz val="11"/>
      <name val="Times New Roman"/>
      <family val="1"/>
    </font>
    <font>
      <b/>
      <sz val="16"/>
      <name val="Times New Roman"/>
      <family val="1"/>
    </font>
    <font>
      <vertAlign val="superscript"/>
      <sz val="13"/>
      <name val="Times New Roman"/>
      <family val="1"/>
    </font>
    <font>
      <b/>
      <sz val="13"/>
      <color rgb="FFFF0000"/>
      <name val="Times New Roman"/>
      <family val="1"/>
      <charset val="163"/>
    </font>
    <font>
      <b/>
      <sz val="12"/>
      <name val="Times New Roman"/>
      <family val="1"/>
    </font>
    <font>
      <sz val="11"/>
      <color theme="1"/>
      <name val="Calibri"/>
      <family val="2"/>
      <charset val="163"/>
      <scheme val="minor"/>
    </font>
    <font>
      <sz val="12"/>
      <color rgb="FF000000"/>
      <name val="Times New Roman"/>
      <family val="1"/>
    </font>
    <font>
      <sz val="11"/>
      <color indexed="8"/>
      <name val="Calibri"/>
      <family val="2"/>
    </font>
    <font>
      <sz val="10.5"/>
      <name val="Times New Roman"/>
      <family val="1"/>
    </font>
    <font>
      <vertAlign val="superscript"/>
      <sz val="15"/>
      <name val="Times New Roman"/>
      <family val="1"/>
      <charset val="163"/>
    </font>
    <font>
      <sz val="13"/>
      <name val="Arial Narrow"/>
      <family val="2"/>
    </font>
    <font>
      <vertAlign val="superscript"/>
      <sz val="12"/>
      <name val="Times New Roman"/>
      <family val="1"/>
    </font>
    <font>
      <b/>
      <sz val="12.5"/>
      <name val="Times New Roman"/>
      <family val="1"/>
      <charset val="163"/>
    </font>
    <font>
      <sz val="12.5"/>
      <name val="Times New Roman"/>
      <family val="1"/>
      <charset val="163"/>
    </font>
    <font>
      <sz val="12"/>
      <name val="Calibri"/>
      <family val="2"/>
      <scheme val="minor"/>
    </font>
    <font>
      <b/>
      <i/>
      <sz val="13"/>
      <name val="Times New Roman"/>
      <family val="1"/>
    </font>
    <font>
      <b/>
      <i/>
      <sz val="14"/>
      <name val="Times New Roman"/>
      <family val="1"/>
    </font>
    <font>
      <sz val="10"/>
      <name val="Times New Roman"/>
      <family val="1"/>
    </font>
    <font>
      <b/>
      <i/>
      <sz val="10.5"/>
      <name val="Times New Roman"/>
      <family val="1"/>
    </font>
    <font>
      <sz val="10.5"/>
      <name val="Times New Roman"/>
      <family val="1"/>
      <charset val="163"/>
    </font>
    <font>
      <sz val="10.5"/>
      <name val="Symbol"/>
      <family val="1"/>
      <charset val="2"/>
    </font>
    <font>
      <b/>
      <sz val="11.5"/>
      <name val="Times New Roman"/>
      <family val="1"/>
    </font>
    <font>
      <b/>
      <sz val="14"/>
      <color rgb="FFFF0000"/>
      <name val="Times New Roman"/>
      <family val="1"/>
    </font>
    <font>
      <b/>
      <sz val="15"/>
      <color rgb="FF0070C0"/>
      <name val="Times New Roman"/>
      <family val="1"/>
      <charset val="163"/>
    </font>
    <font>
      <sz val="13"/>
      <color rgb="FF0070C0"/>
      <name val="Times New Roman"/>
      <family val="1"/>
      <charset val="163"/>
    </font>
    <font>
      <b/>
      <vertAlign val="superscript"/>
      <sz val="15"/>
      <color rgb="FF0070C0"/>
      <name val="Times New Roman"/>
      <family val="1"/>
      <charset val="163"/>
    </font>
    <font>
      <b/>
      <sz val="13"/>
      <color rgb="FF0070C0"/>
      <name val="Times New Roman"/>
      <family val="1"/>
      <charset val="163"/>
    </font>
    <font>
      <sz val="12"/>
      <color indexed="10"/>
      <name val="VN-NTime"/>
      <family val="2"/>
    </font>
    <font>
      <b/>
      <sz val="12"/>
      <name val="Arial"/>
      <family val="2"/>
    </font>
    <font>
      <sz val="14"/>
      <name val=".VnTime"/>
      <family val="2"/>
    </font>
    <font>
      <sz val="10"/>
      <name val="Helv"/>
      <family val="2"/>
    </font>
    <font>
      <sz val="14"/>
      <name val="뼻뮝"/>
      <family val="2"/>
    </font>
    <font>
      <sz val="12"/>
      <name val="바탕체"/>
      <family val="2"/>
    </font>
    <font>
      <sz val="12"/>
      <name val="뼻뮝"/>
      <family val="2"/>
    </font>
    <font>
      <sz val="11"/>
      <name val="돋움"/>
      <family val="3"/>
    </font>
    <font>
      <sz val="10"/>
      <name val="굴림체"/>
      <family val="2"/>
    </font>
    <font>
      <sz val="12"/>
      <name val="新細明體"/>
    </font>
    <font>
      <sz val="11"/>
      <color indexed="8"/>
      <name val="Calibri"/>
      <family val="2"/>
      <scheme val="minor"/>
    </font>
    <font>
      <sz val="12"/>
      <color theme="1"/>
      <name val="Times New Roman"/>
      <family val="1"/>
    </font>
  </fonts>
  <fills count="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9"/>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indexed="64"/>
      </left>
      <right/>
      <top style="thin">
        <color indexed="64"/>
      </top>
      <bottom/>
      <diagonal/>
    </border>
    <border>
      <left style="thin">
        <color indexed="64"/>
      </left>
      <right/>
      <top/>
      <bottom style="thin">
        <color indexed="64"/>
      </bottom>
      <diagonal/>
    </border>
    <border>
      <left style="medium">
        <color rgb="FF000000"/>
      </left>
      <right style="medium">
        <color rgb="FF000000"/>
      </right>
      <top/>
      <bottom/>
      <diagonal/>
    </border>
    <border>
      <left style="thin">
        <color indexed="64"/>
      </left>
      <right/>
      <top/>
      <bottom/>
      <diagonal/>
    </border>
    <border>
      <left/>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rgb="FF000000"/>
      </left>
      <right style="thin">
        <color rgb="FF000000"/>
      </right>
      <top/>
      <bottom style="hair">
        <color rgb="FF000000"/>
      </bottom>
      <diagonal/>
    </border>
    <border>
      <left style="thin">
        <color indexed="64"/>
      </left>
      <right/>
      <top/>
      <bottom style="hair">
        <color indexed="64"/>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right style="thin">
        <color indexed="64"/>
      </right>
      <top/>
      <bottom/>
      <diagonal/>
    </border>
    <border>
      <left style="thin">
        <color indexed="64"/>
      </left>
      <right style="thin">
        <color indexed="64"/>
      </right>
      <top style="hair">
        <color indexed="64"/>
      </top>
      <bottom/>
      <diagonal/>
    </border>
    <border>
      <left/>
      <right style="thin">
        <color indexed="64"/>
      </right>
      <top style="thin">
        <color indexed="64"/>
      </top>
      <bottom/>
      <diagonal/>
    </border>
    <border>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rgb="FF000000"/>
      </left>
      <right style="thin">
        <color rgb="FF000000"/>
      </right>
      <top style="thin">
        <color rgb="FF000000"/>
      </top>
      <bottom style="thin">
        <color rgb="FF000000"/>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right/>
      <top/>
      <bottom style="hair">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right/>
      <top style="medium">
        <color indexed="64"/>
      </top>
      <bottom style="medium">
        <color indexed="64"/>
      </bottom>
      <diagonal/>
    </border>
  </borders>
  <cellStyleXfs count="47">
    <xf numFmtId="0" fontId="0" fillId="0" borderId="0"/>
    <xf numFmtId="43" fontId="1" fillId="0" borderId="0" applyFont="0" applyFill="0" applyBorder="0" applyAlignment="0" applyProtection="0"/>
    <xf numFmtId="44" fontId="1" fillId="0" borderId="0" applyFont="0" applyFill="0" applyBorder="0" applyAlignment="0" applyProtection="0"/>
    <xf numFmtId="0" fontId="3" fillId="0" borderId="0"/>
    <xf numFmtId="0" fontId="4" fillId="0" borderId="0"/>
    <xf numFmtId="0" fontId="3" fillId="0" borderId="0" applyFont="0" applyFill="0" applyBorder="0" applyAlignment="0" applyProtection="0"/>
    <xf numFmtId="0" fontId="5" fillId="0" borderId="0"/>
    <xf numFmtId="43" fontId="5" fillId="0" borderId="0" applyFont="0" applyFill="0" applyBorder="0" applyAlignment="0" applyProtection="0"/>
    <xf numFmtId="0" fontId="6" fillId="0" borderId="0"/>
    <xf numFmtId="0" fontId="7" fillId="0" borderId="0" applyNumberFormat="0" applyFill="0" applyBorder="0" applyAlignment="0" applyProtection="0"/>
    <xf numFmtId="0" fontId="6" fillId="0" borderId="0"/>
    <xf numFmtId="164" fontId="1" fillId="0" borderId="0" applyFont="0" applyFill="0" applyBorder="0" applyAlignment="0" applyProtection="0"/>
    <xf numFmtId="164" fontId="5" fillId="0" borderId="0" applyFont="0" applyFill="0" applyBorder="0" applyAlignment="0" applyProtection="0"/>
    <xf numFmtId="0" fontId="69" fillId="0" borderId="0"/>
    <xf numFmtId="0" fontId="69" fillId="0" borderId="0"/>
    <xf numFmtId="0" fontId="69" fillId="0" borderId="0"/>
    <xf numFmtId="0" fontId="1" fillId="0" borderId="0"/>
    <xf numFmtId="43" fontId="71" fillId="0" borderId="0" applyFont="0" applyFill="0" applyBorder="0" applyAlignment="0" applyProtection="0"/>
    <xf numFmtId="43" fontId="1" fillId="0" borderId="0" applyFont="0" applyFill="0" applyBorder="0" applyAlignment="0" applyProtection="0"/>
    <xf numFmtId="0" fontId="6" fillId="0" borderId="0"/>
    <xf numFmtId="9" fontId="1" fillId="0" borderId="0" applyFont="0" applyFill="0" applyBorder="0" applyAlignment="0" applyProtection="0">
      <alignment vertical="center"/>
    </xf>
    <xf numFmtId="0" fontId="2" fillId="0" borderId="0"/>
    <xf numFmtId="2" fontId="91" fillId="4" borderId="24">
      <alignment horizontal="center"/>
    </xf>
    <xf numFmtId="164" fontId="2" fillId="0" borderId="0" applyFont="0" applyFill="0" applyBorder="0" applyAlignment="0" applyProtection="0"/>
    <xf numFmtId="164" fontId="2" fillId="0" borderId="0" applyFont="0" applyFill="0" applyBorder="0" applyAlignment="0" applyProtection="0"/>
    <xf numFmtId="43" fontId="101" fillId="0" borderId="0" applyFont="0" applyFill="0" applyBorder="0" applyAlignment="0" applyProtection="0"/>
    <xf numFmtId="0" fontId="92" fillId="0" borderId="45" applyNumberFormat="0" applyAlignment="0" applyProtection="0">
      <alignment horizontal="left" vertical="center"/>
    </xf>
    <xf numFmtId="0" fontId="92" fillId="0" borderId="5">
      <alignment horizontal="left" vertical="center"/>
    </xf>
    <xf numFmtId="0" fontId="1" fillId="0" borderId="0"/>
    <xf numFmtId="0" fontId="93" fillId="0" borderId="0"/>
    <xf numFmtId="0" fontId="94" fillId="0" borderId="0"/>
    <xf numFmtId="40" fontId="95" fillId="0" borderId="0" applyFont="0" applyFill="0" applyBorder="0" applyAlignment="0" applyProtection="0"/>
    <xf numFmtId="38"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9" fontId="96" fillId="0" borderId="0" applyFont="0" applyFill="0" applyBorder="0" applyAlignment="0" applyProtection="0"/>
    <xf numFmtId="0" fontId="97" fillId="0" borderId="0"/>
    <xf numFmtId="173" fontId="98" fillId="0" borderId="0" applyFont="0" applyFill="0" applyBorder="0" applyAlignment="0" applyProtection="0"/>
    <xf numFmtId="174" fontId="98" fillId="0" borderId="0" applyFont="0" applyFill="0" applyBorder="0" applyAlignment="0" applyProtection="0"/>
    <xf numFmtId="175" fontId="98" fillId="0" borderId="0" applyFont="0" applyFill="0" applyBorder="0" applyAlignment="0" applyProtection="0"/>
    <xf numFmtId="176" fontId="98" fillId="0" borderId="0" applyFont="0" applyFill="0" applyBorder="0" applyAlignment="0" applyProtection="0"/>
    <xf numFmtId="0" fontId="99" fillId="0" borderId="0"/>
    <xf numFmtId="0" fontId="100" fillId="0" borderId="0"/>
    <xf numFmtId="172" fontId="100" fillId="0" borderId="0" applyFont="0" applyFill="0" applyBorder="0" applyAlignment="0" applyProtection="0"/>
    <xf numFmtId="164" fontId="100" fillId="0" borderId="0" applyFont="0" applyFill="0" applyBorder="0" applyAlignment="0" applyProtection="0"/>
    <xf numFmtId="177" fontId="100" fillId="0" borderId="0" applyFont="0" applyFill="0" applyBorder="0" applyAlignment="0" applyProtection="0"/>
    <xf numFmtId="178" fontId="100" fillId="0" borderId="0" applyFont="0" applyFill="0" applyBorder="0" applyAlignment="0" applyProtection="0"/>
  </cellStyleXfs>
  <cellXfs count="1248">
    <xf numFmtId="0" fontId="0" fillId="0" borderId="0" xfId="0"/>
    <xf numFmtId="0" fontId="12" fillId="0" borderId="0" xfId="0" applyFont="1" applyFill="1" applyAlignment="1">
      <alignment horizontal="left" vertical="center" wrapText="1"/>
    </xf>
    <xf numFmtId="0" fontId="24" fillId="0" borderId="0" xfId="0" applyFont="1" applyFill="1" applyAlignment="1">
      <alignment horizontal="left" vertical="center" wrapText="1"/>
    </xf>
    <xf numFmtId="0" fontId="24" fillId="0" borderId="0" xfId="0" applyFont="1" applyFill="1" applyBorder="1" applyAlignment="1">
      <alignment horizontal="left" vertical="center" wrapText="1"/>
    </xf>
    <xf numFmtId="3" fontId="14" fillId="0" borderId="0" xfId="0" applyNumberFormat="1" applyFont="1" applyFill="1" applyBorder="1"/>
    <xf numFmtId="1" fontId="14" fillId="0" borderId="1" xfId="0" applyNumberFormat="1" applyFont="1" applyFill="1" applyBorder="1"/>
    <xf numFmtId="0" fontId="14" fillId="0" borderId="0" xfId="0" applyFont="1" applyFill="1"/>
    <xf numFmtId="0" fontId="20" fillId="0" borderId="0" xfId="0" applyFont="1" applyFill="1" applyAlignment="1">
      <alignment horizontal="left" vertical="center" wrapText="1"/>
    </xf>
    <xf numFmtId="0" fontId="20" fillId="0" borderId="5" xfId="0" applyFont="1" applyFill="1" applyBorder="1" applyAlignment="1">
      <alignment horizontal="left" vertical="center" wrapText="1"/>
    </xf>
    <xf numFmtId="3" fontId="14" fillId="0" borderId="4" xfId="0" applyNumberFormat="1" applyFont="1" applyFill="1" applyBorder="1"/>
    <xf numFmtId="165" fontId="11" fillId="0" borderId="0" xfId="1" applyNumberFormat="1" applyFont="1" applyFill="1" applyBorder="1"/>
    <xf numFmtId="165" fontId="11" fillId="0" borderId="15" xfId="1" applyNumberFormat="1" applyFont="1" applyFill="1" applyBorder="1"/>
    <xf numFmtId="165" fontId="14" fillId="0" borderId="15" xfId="1" applyNumberFormat="1" applyFont="1" applyFill="1" applyBorder="1"/>
    <xf numFmtId="165" fontId="14" fillId="0" borderId="4" xfId="1" applyNumberFormat="1" applyFont="1" applyFill="1" applyBorder="1"/>
    <xf numFmtId="165" fontId="14" fillId="0" borderId="5" xfId="1" applyNumberFormat="1" applyFont="1" applyFill="1" applyBorder="1"/>
    <xf numFmtId="3" fontId="11" fillId="0" borderId="4" xfId="0" applyNumberFormat="1" applyFont="1" applyFill="1" applyBorder="1"/>
    <xf numFmtId="1" fontId="11" fillId="0" borderId="1" xfId="0" applyNumberFormat="1" applyFont="1" applyFill="1" applyBorder="1"/>
    <xf numFmtId="0" fontId="11" fillId="0" borderId="0" xfId="0" applyFont="1" applyFill="1"/>
    <xf numFmtId="165" fontId="11" fillId="0" borderId="4" xfId="1" applyNumberFormat="1" applyFont="1" applyFill="1" applyBorder="1"/>
    <xf numFmtId="165" fontId="11" fillId="0" borderId="5" xfId="1" applyNumberFormat="1" applyFont="1" applyFill="1" applyBorder="1"/>
    <xf numFmtId="0" fontId="21" fillId="0" borderId="0" xfId="0" applyFont="1" applyFill="1" applyAlignment="1">
      <alignment horizontal="center" vertical="center"/>
    </xf>
    <xf numFmtId="0" fontId="18" fillId="0" borderId="0" xfId="0" applyFont="1" applyFill="1" applyAlignment="1">
      <alignment horizontal="center" vertical="center"/>
    </xf>
    <xf numFmtId="0" fontId="15" fillId="0" borderId="0" xfId="0" applyFont="1" applyFill="1"/>
    <xf numFmtId="1" fontId="15" fillId="0" borderId="0" xfId="0" applyNumberFormat="1" applyFont="1" applyFill="1"/>
    <xf numFmtId="0" fontId="16" fillId="0" borderId="0" xfId="0" applyFont="1" applyFill="1" applyAlignment="1">
      <alignment horizontal="center" vertical="center"/>
    </xf>
    <xf numFmtId="0" fontId="22" fillId="0" borderId="0" xfId="0" applyFont="1" applyFill="1" applyAlignment="1">
      <alignment horizontal="center" vertical="center"/>
    </xf>
    <xf numFmtId="0" fontId="23" fillId="0" borderId="0" xfId="0" applyFont="1" applyFill="1" applyAlignment="1">
      <alignment horizontal="center" vertical="center"/>
    </xf>
    <xf numFmtId="0" fontId="17" fillId="0" borderId="0" xfId="0" applyFont="1" applyFill="1" applyBorder="1" applyAlignment="1">
      <alignment horizontal="justify" vertical="center" wrapText="1"/>
    </xf>
    <xf numFmtId="0" fontId="15" fillId="0" borderId="0" xfId="0" applyFont="1" applyFill="1" applyBorder="1" applyAlignment="1">
      <alignment horizontal="center"/>
    </xf>
    <xf numFmtId="165" fontId="15" fillId="0" borderId="0" xfId="1" applyNumberFormat="1" applyFont="1" applyFill="1" applyBorder="1"/>
    <xf numFmtId="165" fontId="11" fillId="0" borderId="26" xfId="1" applyNumberFormat="1" applyFont="1" applyFill="1" applyBorder="1" applyAlignment="1">
      <alignment horizontal="right"/>
    </xf>
    <xf numFmtId="165" fontId="15" fillId="0" borderId="0" xfId="1" applyNumberFormat="1" applyFont="1" applyFill="1"/>
    <xf numFmtId="0" fontId="18" fillId="0" borderId="0" xfId="0" applyFont="1" applyFill="1" applyAlignment="1">
      <alignment horizontal="left" vertical="center" wrapText="1"/>
    </xf>
    <xf numFmtId="1" fontId="11" fillId="0" borderId="0" xfId="0" applyNumberFormat="1" applyFont="1" applyFill="1"/>
    <xf numFmtId="0" fontId="13" fillId="0" borderId="15" xfId="0" applyFont="1" applyFill="1" applyBorder="1" applyAlignment="1">
      <alignment horizontal="left" vertical="center" wrapText="1"/>
    </xf>
    <xf numFmtId="0" fontId="13" fillId="0" borderId="4" xfId="0" applyFont="1" applyFill="1" applyBorder="1" applyAlignment="1">
      <alignment horizontal="left" vertical="center" wrapText="1"/>
    </xf>
    <xf numFmtId="0" fontId="13" fillId="0" borderId="4" xfId="0" applyFont="1" applyFill="1" applyBorder="1" applyAlignment="1">
      <alignment horizontal="center" vertical="center" wrapText="1"/>
    </xf>
    <xf numFmtId="1" fontId="13" fillId="0" borderId="1" xfId="0" applyNumberFormat="1" applyFont="1" applyFill="1" applyBorder="1" applyAlignment="1">
      <alignment vertical="center" wrapText="1"/>
    </xf>
    <xf numFmtId="0" fontId="11" fillId="0" borderId="4" xfId="0" applyFont="1" applyFill="1" applyBorder="1"/>
    <xf numFmtId="0" fontId="11" fillId="0" borderId="4" xfId="0" applyFont="1" applyFill="1" applyBorder="1" applyAlignment="1">
      <alignment horizontal="right" vertical="center" wrapText="1"/>
    </xf>
    <xf numFmtId="0" fontId="24" fillId="0" borderId="5" xfId="0" applyFont="1" applyFill="1" applyBorder="1" applyAlignment="1">
      <alignment horizontal="left" vertical="center" wrapText="1"/>
    </xf>
    <xf numFmtId="0" fontId="11" fillId="0" borderId="0" xfId="0" applyFont="1" applyFill="1" applyAlignment="1">
      <alignment horizontal="left" vertical="center" wrapText="1"/>
    </xf>
    <xf numFmtId="0" fontId="14" fillId="0" borderId="15" xfId="0" applyFont="1" applyFill="1" applyBorder="1" applyAlignment="1">
      <alignment horizontal="left" vertical="center" wrapText="1"/>
    </xf>
    <xf numFmtId="0" fontId="14" fillId="0" borderId="0" xfId="0" applyFont="1" applyFill="1" applyAlignment="1">
      <alignment horizontal="left" vertical="center" wrapText="1"/>
    </xf>
    <xf numFmtId="0" fontId="12" fillId="0" borderId="5"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0" borderId="4" xfId="0" applyFont="1" applyFill="1" applyBorder="1" applyAlignment="1">
      <alignment horizontal="left" vertical="center" wrapText="1"/>
    </xf>
    <xf numFmtId="0" fontId="19" fillId="0" borderId="0" xfId="0" applyFont="1" applyFill="1" applyAlignment="1">
      <alignment horizontal="justify" vertical="center" wrapText="1"/>
    </xf>
    <xf numFmtId="0" fontId="11" fillId="0" borderId="0" xfId="0" applyFont="1" applyFill="1" applyAlignment="1">
      <alignment horizontal="justify" vertical="center" wrapText="1"/>
    </xf>
    <xf numFmtId="0" fontId="15" fillId="0" borderId="0" xfId="0" applyFont="1" applyFill="1" applyAlignment="1">
      <alignment horizontal="center"/>
    </xf>
    <xf numFmtId="0" fontId="20" fillId="2" borderId="0" xfId="0" applyFont="1" applyFill="1" applyAlignment="1">
      <alignment horizontal="left" vertical="center" wrapText="1"/>
    </xf>
    <xf numFmtId="0" fontId="20" fillId="2" borderId="5" xfId="0" applyFont="1" applyFill="1" applyBorder="1" applyAlignment="1">
      <alignment horizontal="left" vertical="center" wrapText="1"/>
    </xf>
    <xf numFmtId="3" fontId="14" fillId="2" borderId="4" xfId="0" applyNumberFormat="1" applyFont="1" applyFill="1" applyBorder="1"/>
    <xf numFmtId="1" fontId="14" fillId="2" borderId="1" xfId="0" applyNumberFormat="1" applyFont="1" applyFill="1" applyBorder="1"/>
    <xf numFmtId="0" fontId="14" fillId="2" borderId="0" xfId="0" applyFont="1" applyFill="1"/>
    <xf numFmtId="165" fontId="14" fillId="2" borderId="15" xfId="1" applyNumberFormat="1" applyFont="1" applyFill="1" applyBorder="1"/>
    <xf numFmtId="165" fontId="14" fillId="2" borderId="4" xfId="1" applyNumberFormat="1" applyFont="1" applyFill="1" applyBorder="1"/>
    <xf numFmtId="165" fontId="17" fillId="2" borderId="0" xfId="1" applyNumberFormat="1" applyFont="1" applyFill="1" applyBorder="1"/>
    <xf numFmtId="0" fontId="15" fillId="2" borderId="0" xfId="0" applyFont="1" applyFill="1"/>
    <xf numFmtId="0" fontId="27" fillId="0" borderId="18" xfId="0" applyFont="1" applyFill="1" applyBorder="1" applyAlignment="1">
      <alignment horizontal="center" vertical="center" wrapText="1"/>
    </xf>
    <xf numFmtId="0" fontId="27" fillId="0" borderId="0" xfId="0" applyFont="1" applyFill="1" applyAlignment="1">
      <alignment horizontal="left" vertical="center" wrapText="1"/>
    </xf>
    <xf numFmtId="0" fontId="34" fillId="0" borderId="0" xfId="0" applyFont="1" applyFill="1" applyAlignment="1">
      <alignment horizontal="left" vertical="center" wrapText="1"/>
    </xf>
    <xf numFmtId="0" fontId="33" fillId="0" borderId="0" xfId="0" applyFont="1" applyFill="1" applyAlignment="1">
      <alignment horizontal="left" vertical="center" wrapText="1"/>
    </xf>
    <xf numFmtId="0" fontId="33" fillId="0" borderId="15" xfId="0" applyFont="1" applyFill="1" applyBorder="1" applyAlignment="1">
      <alignment horizontal="left" vertical="center" wrapText="1"/>
    </xf>
    <xf numFmtId="165" fontId="32" fillId="0" borderId="18" xfId="1" applyNumberFormat="1" applyFont="1" applyFill="1" applyBorder="1" applyAlignment="1">
      <alignment horizontal="left" vertical="center" wrapText="1"/>
    </xf>
    <xf numFmtId="165" fontId="32" fillId="0" borderId="18" xfId="1" applyNumberFormat="1" applyFont="1" applyFill="1" applyBorder="1" applyAlignment="1">
      <alignment horizontal="left"/>
    </xf>
    <xf numFmtId="165" fontId="32" fillId="0" borderId="0" xfId="1" applyNumberFormat="1" applyFont="1" applyFill="1" applyBorder="1"/>
    <xf numFmtId="165" fontId="32" fillId="0" borderId="15" xfId="1" applyNumberFormat="1" applyFont="1" applyFill="1" applyBorder="1"/>
    <xf numFmtId="165" fontId="32" fillId="0" borderId="18" xfId="1" applyNumberFormat="1" applyFont="1" applyFill="1" applyBorder="1" applyAlignment="1">
      <alignment horizontal="right" vertical="center" wrapText="1"/>
    </xf>
    <xf numFmtId="165" fontId="32" fillId="0" borderId="18" xfId="1" applyNumberFormat="1" applyFont="1" applyFill="1" applyBorder="1"/>
    <xf numFmtId="0" fontId="34" fillId="0" borderId="18" xfId="0" applyFont="1" applyFill="1" applyBorder="1" applyAlignment="1">
      <alignment vertical="center" wrapText="1"/>
    </xf>
    <xf numFmtId="165" fontId="33" fillId="0" borderId="18" xfId="1" applyNumberFormat="1" applyFont="1" applyFill="1" applyBorder="1" applyAlignment="1">
      <alignment horizontal="left" vertical="center" wrapText="1"/>
    </xf>
    <xf numFmtId="0" fontId="32" fillId="0" borderId="0" xfId="0" applyFont="1" applyFill="1" applyAlignment="1">
      <alignment horizontal="left" vertical="center" wrapText="1"/>
    </xf>
    <xf numFmtId="0" fontId="32" fillId="0" borderId="15" xfId="0" applyFont="1" applyFill="1" applyBorder="1" applyAlignment="1">
      <alignment horizontal="left" vertical="center" wrapText="1"/>
    </xf>
    <xf numFmtId="3" fontId="27" fillId="0" borderId="18" xfId="0" applyNumberFormat="1" applyFont="1" applyFill="1" applyBorder="1" applyAlignment="1">
      <alignment horizontal="center" vertical="center" wrapText="1"/>
    </xf>
    <xf numFmtId="0" fontId="27" fillId="0" borderId="15" xfId="0" applyFont="1" applyFill="1" applyBorder="1" applyAlignment="1">
      <alignment horizontal="left" vertical="center" wrapText="1"/>
    </xf>
    <xf numFmtId="165" fontId="32" fillId="0" borderId="0" xfId="1" applyNumberFormat="1" applyFont="1" applyFill="1" applyBorder="1" applyAlignment="1">
      <alignment horizontal="right" vertical="center" wrapText="1"/>
    </xf>
    <xf numFmtId="0" fontId="32" fillId="0" borderId="18" xfId="0" applyFont="1" applyFill="1" applyBorder="1" applyAlignment="1">
      <alignment horizontal="right" vertical="center" wrapText="1"/>
    </xf>
    <xf numFmtId="14" fontId="33" fillId="0" borderId="0" xfId="0" applyNumberFormat="1" applyFont="1" applyFill="1" applyAlignment="1">
      <alignment horizontal="left" vertical="center" wrapText="1"/>
    </xf>
    <xf numFmtId="165" fontId="32" fillId="0" borderId="18" xfId="1" applyNumberFormat="1" applyFont="1" applyFill="1" applyBorder="1" applyAlignment="1">
      <alignment horizontal="center"/>
    </xf>
    <xf numFmtId="0" fontId="41" fillId="0" borderId="0" xfId="0" applyFont="1" applyFill="1" applyAlignment="1">
      <alignment horizontal="justify" vertical="center" wrapText="1"/>
    </xf>
    <xf numFmtId="0" fontId="33" fillId="2" borderId="18" xfId="0" applyFont="1" applyFill="1" applyBorder="1" applyAlignment="1">
      <alignment horizontal="center" vertical="center" wrapText="1"/>
    </xf>
    <xf numFmtId="0" fontId="33" fillId="2" borderId="0" xfId="0" applyFont="1" applyFill="1" applyAlignment="1">
      <alignment horizontal="left" vertical="center" wrapText="1"/>
    </xf>
    <xf numFmtId="0" fontId="32" fillId="2" borderId="18" xfId="0" applyFont="1" applyFill="1" applyBorder="1" applyAlignment="1">
      <alignment horizontal="right" vertical="center" wrapText="1"/>
    </xf>
    <xf numFmtId="0" fontId="32" fillId="2" borderId="18" xfId="0" applyFont="1" applyFill="1" applyBorder="1" applyAlignment="1">
      <alignment horizontal="left" vertical="center" wrapText="1"/>
    </xf>
    <xf numFmtId="0" fontId="32" fillId="2" borderId="18" xfId="0" applyFont="1" applyFill="1" applyBorder="1" applyAlignment="1">
      <alignment horizontal="center" vertical="center" wrapText="1"/>
    </xf>
    <xf numFmtId="165" fontId="32" fillId="2" borderId="18" xfId="1" applyNumberFormat="1" applyFont="1" applyFill="1" applyBorder="1" applyAlignment="1">
      <alignment horizontal="right" vertical="center" wrapText="1"/>
    </xf>
    <xf numFmtId="165" fontId="32" fillId="2" borderId="18" xfId="1" applyNumberFormat="1" applyFont="1" applyFill="1" applyBorder="1"/>
    <xf numFmtId="165" fontId="32" fillId="2" borderId="0" xfId="1" applyNumberFormat="1" applyFont="1" applyFill="1" applyBorder="1"/>
    <xf numFmtId="165" fontId="32" fillId="2" borderId="15" xfId="1" applyNumberFormat="1" applyFont="1" applyFill="1" applyBorder="1"/>
    <xf numFmtId="14" fontId="33" fillId="2" borderId="0" xfId="0" applyNumberFormat="1" applyFont="1" applyFill="1" applyAlignment="1">
      <alignment horizontal="left" vertical="center" wrapText="1"/>
    </xf>
    <xf numFmtId="0" fontId="42" fillId="2" borderId="18" xfId="1" applyNumberFormat="1" applyFont="1" applyFill="1" applyBorder="1" applyAlignment="1">
      <alignment horizontal="center" vertical="center" wrapText="1"/>
    </xf>
    <xf numFmtId="0" fontId="34" fillId="2" borderId="18" xfId="1" applyNumberFormat="1" applyFont="1" applyFill="1" applyBorder="1" applyAlignment="1">
      <alignment horizontal="left" vertical="center" wrapText="1"/>
    </xf>
    <xf numFmtId="165" fontId="42" fillId="2" borderId="18" xfId="1" quotePrefix="1" applyNumberFormat="1" applyFont="1" applyFill="1" applyBorder="1" applyAlignment="1">
      <alignment horizontal="center" vertical="center" wrapText="1"/>
    </xf>
    <xf numFmtId="165" fontId="31" fillId="2" borderId="18" xfId="1" applyNumberFormat="1" applyFont="1" applyFill="1" applyBorder="1"/>
    <xf numFmtId="165" fontId="31" fillId="2" borderId="0" xfId="1" applyNumberFormat="1" applyFont="1" applyFill="1" applyBorder="1"/>
    <xf numFmtId="165" fontId="14" fillId="2" borderId="4" xfId="1" applyNumberFormat="1" applyFont="1" applyFill="1" applyBorder="1" applyAlignment="1">
      <alignment horizontal="right" vertical="center" wrapText="1"/>
    </xf>
    <xf numFmtId="165" fontId="32" fillId="2" borderId="0" xfId="1" applyNumberFormat="1" applyFont="1" applyFill="1" applyBorder="1" applyAlignment="1">
      <alignment horizontal="right" vertical="center" wrapText="1"/>
    </xf>
    <xf numFmtId="165" fontId="14" fillId="2" borderId="0" xfId="1" applyNumberFormat="1" applyFont="1" applyFill="1" applyBorder="1"/>
    <xf numFmtId="165" fontId="14" fillId="2" borderId="5" xfId="1" applyNumberFormat="1" applyFont="1" applyFill="1" applyBorder="1"/>
    <xf numFmtId="0" fontId="14" fillId="0" borderId="18" xfId="0" applyFont="1" applyFill="1" applyBorder="1"/>
    <xf numFmtId="0" fontId="20" fillId="0" borderId="18" xfId="0" applyFont="1" applyFill="1" applyBorder="1"/>
    <xf numFmtId="0" fontId="44" fillId="0" borderId="18" xfId="0" applyFont="1" applyFill="1" applyBorder="1" applyAlignment="1">
      <alignment horizontal="center" vertical="center" wrapText="1"/>
    </xf>
    <xf numFmtId="165" fontId="45" fillId="0" borderId="18" xfId="1" applyNumberFormat="1" applyFont="1" applyFill="1" applyBorder="1"/>
    <xf numFmtId="0" fontId="32" fillId="0" borderId="18" xfId="0" applyFont="1" applyFill="1" applyBorder="1" applyAlignment="1">
      <alignment horizontal="center" vertical="center" wrapText="1"/>
    </xf>
    <xf numFmtId="0" fontId="18" fillId="0" borderId="18" xfId="0" applyFont="1" applyFill="1" applyBorder="1" applyAlignment="1">
      <alignment horizontal="center" vertical="center" wrapText="1"/>
    </xf>
    <xf numFmtId="0" fontId="13" fillId="0" borderId="0" xfId="0" applyFont="1" applyFill="1" applyAlignment="1">
      <alignment horizontal="left" vertical="center" wrapText="1"/>
    </xf>
    <xf numFmtId="3" fontId="11" fillId="0" borderId="18" xfId="0" applyNumberFormat="1" applyFont="1" applyFill="1" applyBorder="1" applyAlignment="1">
      <alignment horizontal="center" vertical="center" wrapText="1"/>
    </xf>
    <xf numFmtId="0" fontId="11" fillId="0" borderId="18" xfId="0" applyFont="1" applyFill="1" applyBorder="1" applyAlignment="1">
      <alignment horizontal="left" vertical="center" wrapText="1"/>
    </xf>
    <xf numFmtId="165" fontId="11" fillId="0" borderId="18" xfId="1" applyNumberFormat="1" applyFont="1" applyFill="1" applyBorder="1" applyAlignment="1">
      <alignment horizontal="left" vertical="center" wrapText="1"/>
    </xf>
    <xf numFmtId="165" fontId="11" fillId="0" borderId="18" xfId="1" applyNumberFormat="1" applyFont="1" applyFill="1" applyBorder="1" applyAlignment="1">
      <alignment horizontal="left"/>
    </xf>
    <xf numFmtId="165" fontId="11" fillId="0" borderId="18" xfId="1" applyNumberFormat="1" applyFont="1" applyFill="1" applyBorder="1" applyAlignment="1">
      <alignment horizontal="right" vertical="center" wrapText="1"/>
    </xf>
    <xf numFmtId="165" fontId="11" fillId="0" borderId="18" xfId="1" applyNumberFormat="1" applyFont="1" applyFill="1" applyBorder="1"/>
    <xf numFmtId="0" fontId="12" fillId="0" borderId="18" xfId="0" applyFont="1" applyFill="1" applyBorder="1" applyAlignment="1">
      <alignment vertical="center" wrapText="1"/>
    </xf>
    <xf numFmtId="165" fontId="13" fillId="0" borderId="18" xfId="1" applyNumberFormat="1" applyFont="1" applyFill="1" applyBorder="1" applyAlignment="1">
      <alignment horizontal="left" vertical="center" wrapText="1"/>
    </xf>
    <xf numFmtId="0" fontId="11" fillId="0" borderId="15" xfId="0" applyFont="1" applyFill="1" applyBorder="1" applyAlignment="1">
      <alignment horizontal="left" vertical="center" wrapText="1"/>
    </xf>
    <xf numFmtId="3" fontId="18" fillId="0" borderId="18" xfId="0" applyNumberFormat="1" applyFont="1" applyFill="1" applyBorder="1" applyAlignment="1">
      <alignment horizontal="center" vertical="center" wrapText="1"/>
    </xf>
    <xf numFmtId="165" fontId="14" fillId="0" borderId="4" xfId="1" applyNumberFormat="1" applyFont="1" applyFill="1" applyBorder="1" applyAlignment="1">
      <alignment horizontal="right" vertical="center" wrapText="1"/>
    </xf>
    <xf numFmtId="165" fontId="11" fillId="0" borderId="0" xfId="1" applyNumberFormat="1" applyFont="1" applyFill="1" applyBorder="1" applyAlignment="1">
      <alignment horizontal="right" vertical="center" wrapText="1"/>
    </xf>
    <xf numFmtId="165" fontId="14" fillId="0" borderId="0" xfId="1" applyNumberFormat="1" applyFont="1" applyFill="1" applyBorder="1"/>
    <xf numFmtId="0" fontId="13" fillId="0" borderId="5" xfId="0" applyFont="1" applyFill="1" applyBorder="1" applyAlignment="1">
      <alignment horizontal="left" vertical="center" wrapText="1"/>
    </xf>
    <xf numFmtId="165" fontId="11" fillId="0" borderId="4" xfId="1" applyNumberFormat="1" applyFont="1" applyFill="1" applyBorder="1" applyAlignment="1">
      <alignment horizontal="right" vertical="center" wrapText="1"/>
    </xf>
    <xf numFmtId="0" fontId="13" fillId="0" borderId="0" xfId="0" applyFont="1" applyFill="1"/>
    <xf numFmtId="3" fontId="13" fillId="0" borderId="4" xfId="0" applyNumberFormat="1" applyFont="1" applyFill="1" applyBorder="1"/>
    <xf numFmtId="0" fontId="11" fillId="0" borderId="18" xfId="0" applyFont="1" applyFill="1" applyBorder="1" applyAlignment="1">
      <alignment horizontal="right" vertical="center" wrapText="1"/>
    </xf>
    <xf numFmtId="14" fontId="13" fillId="0" borderId="0" xfId="0" applyNumberFormat="1" applyFont="1" applyFill="1" applyAlignment="1">
      <alignment horizontal="left" vertical="center" wrapText="1"/>
    </xf>
    <xf numFmtId="165" fontId="19" fillId="0" borderId="0" xfId="1" applyNumberFormat="1" applyFont="1" applyFill="1" applyBorder="1"/>
    <xf numFmtId="165" fontId="19" fillId="0" borderId="15" xfId="1" applyNumberFormat="1" applyFont="1" applyFill="1" applyBorder="1"/>
    <xf numFmtId="165" fontId="19" fillId="0" borderId="18" xfId="1" applyNumberFormat="1" applyFont="1" applyFill="1" applyBorder="1" applyAlignment="1">
      <alignment horizontal="right" vertical="center" wrapText="1"/>
    </xf>
    <xf numFmtId="165" fontId="19" fillId="0" borderId="18" xfId="1" applyNumberFormat="1" applyFont="1" applyFill="1" applyBorder="1"/>
    <xf numFmtId="165" fontId="19" fillId="0" borderId="4" xfId="1" applyNumberFormat="1" applyFont="1" applyFill="1" applyBorder="1"/>
    <xf numFmtId="0" fontId="11" fillId="0" borderId="18" xfId="0" applyFont="1" applyFill="1" applyBorder="1"/>
    <xf numFmtId="0" fontId="14" fillId="0" borderId="4" xfId="0" applyFont="1" applyFill="1" applyBorder="1"/>
    <xf numFmtId="3" fontId="14" fillId="0" borderId="4" xfId="0" applyNumberFormat="1" applyFont="1" applyFill="1" applyBorder="1" applyAlignment="1">
      <alignment vertical="center"/>
    </xf>
    <xf numFmtId="1" fontId="14" fillId="0" borderId="1" xfId="0" applyNumberFormat="1" applyFont="1" applyFill="1" applyBorder="1" applyAlignment="1">
      <alignment vertical="center"/>
    </xf>
    <xf numFmtId="0" fontId="13" fillId="0" borderId="18" xfId="0" applyFont="1" applyFill="1" applyBorder="1" applyAlignment="1">
      <alignment vertical="center"/>
    </xf>
    <xf numFmtId="0" fontId="13" fillId="0" borderId="18" xfId="0" applyFont="1" applyFill="1" applyBorder="1" applyAlignment="1">
      <alignment horizontal="center"/>
    </xf>
    <xf numFmtId="0" fontId="11" fillId="0" borderId="18" xfId="0" applyFont="1" applyFill="1" applyBorder="1" applyAlignment="1">
      <alignment horizontal="center"/>
    </xf>
    <xf numFmtId="165" fontId="11" fillId="0" borderId="18" xfId="1" applyNumberFormat="1" applyFont="1" applyFill="1" applyBorder="1" applyAlignment="1">
      <alignment horizontal="center" vertical="center"/>
    </xf>
    <xf numFmtId="165" fontId="11" fillId="0" borderId="0" xfId="1" applyNumberFormat="1" applyFont="1" applyFill="1" applyBorder="1" applyAlignment="1">
      <alignment horizontal="center" vertical="center"/>
    </xf>
    <xf numFmtId="165" fontId="11" fillId="0" borderId="15" xfId="1" applyNumberFormat="1" applyFont="1" applyFill="1" applyBorder="1" applyAlignment="1">
      <alignment horizontal="center" vertical="center"/>
    </xf>
    <xf numFmtId="165" fontId="14" fillId="0" borderId="15" xfId="1" applyNumberFormat="1" applyFont="1" applyFill="1" applyBorder="1" applyAlignment="1">
      <alignment horizontal="center" vertical="center"/>
    </xf>
    <xf numFmtId="165" fontId="14" fillId="0" borderId="4" xfId="1" applyNumberFormat="1" applyFont="1" applyFill="1" applyBorder="1" applyAlignment="1">
      <alignment horizontal="center" vertical="center"/>
    </xf>
    <xf numFmtId="0" fontId="11" fillId="0" borderId="0" xfId="0" applyFont="1" applyFill="1" applyBorder="1"/>
    <xf numFmtId="0" fontId="14" fillId="0" borderId="8"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48" fillId="0" borderId="0" xfId="0" applyFont="1" applyFill="1" applyAlignment="1">
      <alignment horizontal="left" vertical="center" wrapText="1"/>
    </xf>
    <xf numFmtId="165" fontId="19" fillId="0" borderId="5" xfId="1" applyNumberFormat="1" applyFont="1" applyFill="1" applyBorder="1"/>
    <xf numFmtId="165" fontId="11" fillId="0" borderId="1" xfId="1" applyNumberFormat="1" applyFont="1" applyFill="1" applyBorder="1" applyAlignment="1">
      <alignment horizontal="right" vertical="center" wrapText="1"/>
    </xf>
    <xf numFmtId="0" fontId="11" fillId="0" borderId="18" xfId="0" applyFont="1" applyFill="1" applyBorder="1" applyAlignment="1">
      <alignment horizontal="center" vertical="center"/>
    </xf>
    <xf numFmtId="0" fontId="11" fillId="0" borderId="18" xfId="0" applyFont="1" applyFill="1" applyBorder="1" applyAlignment="1">
      <alignment vertical="center"/>
    </xf>
    <xf numFmtId="41" fontId="11" fillId="0" borderId="18" xfId="2" applyNumberFormat="1" applyFont="1" applyFill="1" applyBorder="1" applyAlignment="1">
      <alignment vertical="center"/>
    </xf>
    <xf numFmtId="0" fontId="11" fillId="0" borderId="18" xfId="0" applyFont="1" applyFill="1" applyBorder="1" applyAlignment="1">
      <alignment vertical="center" wrapText="1"/>
    </xf>
    <xf numFmtId="0" fontId="11" fillId="0" borderId="18" xfId="0" applyFont="1" applyFill="1" applyBorder="1" applyAlignment="1">
      <alignment wrapText="1"/>
    </xf>
    <xf numFmtId="0" fontId="13" fillId="0" borderId="18" xfId="0" applyFont="1" applyFill="1" applyBorder="1" applyAlignment="1">
      <alignment horizontal="center" vertical="center"/>
    </xf>
    <xf numFmtId="0" fontId="48" fillId="0" borderId="5" xfId="0" applyFont="1" applyFill="1" applyBorder="1" applyAlignment="1">
      <alignment horizontal="left" vertical="center" wrapText="1"/>
    </xf>
    <xf numFmtId="3" fontId="11" fillId="0" borderId="1" xfId="0" applyNumberFormat="1" applyFont="1" applyFill="1" applyBorder="1"/>
    <xf numFmtId="3" fontId="48" fillId="0" borderId="18" xfId="0" applyNumberFormat="1" applyFont="1" applyFill="1" applyBorder="1" applyAlignment="1">
      <alignment horizontal="center" vertical="center" wrapText="1"/>
    </xf>
    <xf numFmtId="165" fontId="49" fillId="0" borderId="0" xfId="1" applyNumberFormat="1" applyFont="1" applyFill="1" applyBorder="1"/>
    <xf numFmtId="165" fontId="49" fillId="0" borderId="15" xfId="1" applyNumberFormat="1" applyFont="1" applyFill="1" applyBorder="1"/>
    <xf numFmtId="165" fontId="49" fillId="0" borderId="18" xfId="1" applyNumberFormat="1" applyFont="1" applyFill="1" applyBorder="1"/>
    <xf numFmtId="165" fontId="50" fillId="0" borderId="15" xfId="1" applyNumberFormat="1" applyFont="1" applyFill="1" applyBorder="1"/>
    <xf numFmtId="165" fontId="50" fillId="0" borderId="4" xfId="1" applyNumberFormat="1" applyFont="1" applyFill="1" applyBorder="1"/>
    <xf numFmtId="3" fontId="13" fillId="0" borderId="18" xfId="0" applyNumberFormat="1" applyFont="1" applyFill="1" applyBorder="1" applyAlignment="1">
      <alignment horizontal="center" vertical="center" wrapText="1"/>
    </xf>
    <xf numFmtId="43" fontId="13" fillId="0" borderId="18" xfId="1" applyFont="1" applyFill="1" applyBorder="1" applyAlignment="1">
      <alignment horizontal="left" vertical="center" wrapText="1"/>
    </xf>
    <xf numFmtId="0" fontId="11" fillId="0" borderId="18" xfId="0" applyFont="1" applyFill="1" applyBorder="1" applyAlignment="1">
      <alignment horizontal="left"/>
    </xf>
    <xf numFmtId="43" fontId="11" fillId="0" borderId="18" xfId="1" applyFont="1" applyFill="1" applyBorder="1" applyAlignment="1">
      <alignment horizontal="left" vertical="center" wrapText="1"/>
    </xf>
    <xf numFmtId="43" fontId="11" fillId="0" borderId="18" xfId="1" applyFont="1" applyFill="1" applyBorder="1"/>
    <xf numFmtId="165" fontId="13" fillId="0" borderId="18" xfId="1" applyNumberFormat="1" applyFont="1" applyFill="1" applyBorder="1"/>
    <xf numFmtId="0" fontId="11" fillId="0" borderId="18" xfId="0" quotePrefix="1" applyFont="1" applyFill="1" applyBorder="1" applyAlignment="1">
      <alignment horizontal="left" vertical="center" wrapText="1"/>
    </xf>
    <xf numFmtId="0" fontId="20" fillId="0" borderId="15" xfId="0" applyFont="1" applyFill="1" applyBorder="1" applyAlignment="1">
      <alignment horizontal="left" vertical="center" wrapText="1"/>
    </xf>
    <xf numFmtId="0" fontId="20" fillId="0" borderId="4" xfId="0" applyFont="1" applyFill="1" applyBorder="1" applyAlignment="1">
      <alignment horizontal="left" vertical="center" wrapText="1"/>
    </xf>
    <xf numFmtId="165" fontId="11" fillId="0" borderId="15" xfId="1" applyNumberFormat="1" applyFont="1" applyFill="1" applyBorder="1" applyAlignment="1">
      <alignment horizontal="right" vertical="center" wrapText="1"/>
    </xf>
    <xf numFmtId="0" fontId="52" fillId="0" borderId="18" xfId="0" applyFont="1" applyFill="1" applyBorder="1" applyAlignment="1">
      <alignment horizontal="left" vertical="center" wrapText="1"/>
    </xf>
    <xf numFmtId="0" fontId="13" fillId="0" borderId="18" xfId="0" applyFont="1" applyFill="1" applyBorder="1" applyAlignment="1">
      <alignment vertical="center" wrapText="1"/>
    </xf>
    <xf numFmtId="165" fontId="11" fillId="0" borderId="18" xfId="1" applyNumberFormat="1" applyFont="1" applyFill="1" applyBorder="1" applyAlignment="1">
      <alignment horizontal="center"/>
    </xf>
    <xf numFmtId="3" fontId="14" fillId="0" borderId="9" xfId="0" applyNumberFormat="1" applyFont="1" applyFill="1" applyBorder="1" applyAlignment="1">
      <alignment horizontal="center" vertical="center" wrapText="1"/>
    </xf>
    <xf numFmtId="165" fontId="14" fillId="0" borderId="1" xfId="1" applyNumberFormat="1" applyFont="1" applyFill="1" applyBorder="1"/>
    <xf numFmtId="165" fontId="13" fillId="0" borderId="18" xfId="1" applyNumberFormat="1" applyFont="1" applyFill="1" applyBorder="1" applyAlignment="1">
      <alignment horizontal="right" vertical="center" wrapText="1"/>
    </xf>
    <xf numFmtId="1" fontId="20" fillId="0" borderId="1" xfId="0" applyNumberFormat="1" applyFont="1" applyFill="1" applyBorder="1"/>
    <xf numFmtId="165" fontId="11" fillId="0" borderId="18" xfId="1" applyNumberFormat="1" applyFont="1" applyFill="1" applyBorder="1" applyAlignment="1">
      <alignment horizontal="right" vertical="center"/>
    </xf>
    <xf numFmtId="165" fontId="11" fillId="0" borderId="0" xfId="1" applyNumberFormat="1" applyFont="1" applyFill="1" applyBorder="1" applyAlignment="1">
      <alignment horizontal="right" vertical="center"/>
    </xf>
    <xf numFmtId="165" fontId="11" fillId="0" borderId="15" xfId="1" applyNumberFormat="1" applyFont="1" applyFill="1" applyBorder="1" applyAlignment="1">
      <alignment horizontal="right" vertical="center"/>
    </xf>
    <xf numFmtId="165" fontId="14" fillId="0" borderId="15" xfId="1" applyNumberFormat="1" applyFont="1" applyFill="1" applyBorder="1" applyAlignment="1">
      <alignment horizontal="right" vertical="center"/>
    </xf>
    <xf numFmtId="165" fontId="11" fillId="0" borderId="0" xfId="1" applyNumberFormat="1" applyFont="1" applyFill="1" applyBorder="1" applyAlignment="1">
      <alignment vertical="center"/>
    </xf>
    <xf numFmtId="165" fontId="11" fillId="0" borderId="15" xfId="1" applyNumberFormat="1" applyFont="1" applyFill="1" applyBorder="1" applyAlignment="1">
      <alignment vertical="center"/>
    </xf>
    <xf numFmtId="165" fontId="11" fillId="0" borderId="18" xfId="1" applyNumberFormat="1" applyFont="1" applyFill="1" applyBorder="1" applyAlignment="1">
      <alignment vertical="center"/>
    </xf>
    <xf numFmtId="165" fontId="14" fillId="0" borderId="15" xfId="1" applyNumberFormat="1" applyFont="1" applyFill="1" applyBorder="1" applyAlignment="1">
      <alignment vertical="center"/>
    </xf>
    <xf numFmtId="165" fontId="14" fillId="0" borderId="4" xfId="1" applyNumberFormat="1" applyFont="1" applyFill="1" applyBorder="1" applyAlignment="1">
      <alignment vertical="center"/>
    </xf>
    <xf numFmtId="165" fontId="11" fillId="0" borderId="4" xfId="1" applyNumberFormat="1" applyFont="1" applyFill="1" applyBorder="1" applyAlignment="1">
      <alignment horizontal="center" vertical="center"/>
    </xf>
    <xf numFmtId="0" fontId="13" fillId="0" borderId="18" xfId="0" applyFont="1" applyFill="1" applyBorder="1" applyAlignment="1">
      <alignment wrapText="1"/>
    </xf>
    <xf numFmtId="9" fontId="11" fillId="0" borderId="18" xfId="1" applyNumberFormat="1" applyFont="1" applyFill="1" applyBorder="1" applyAlignment="1">
      <alignment horizontal="center" vertical="center"/>
    </xf>
    <xf numFmtId="0" fontId="11" fillId="0" borderId="18" xfId="0" applyFont="1" applyFill="1" applyBorder="1" applyAlignment="1">
      <alignment horizontal="right"/>
    </xf>
    <xf numFmtId="0" fontId="13" fillId="0" borderId="18" xfId="0" applyFont="1" applyFill="1" applyBorder="1"/>
    <xf numFmtId="165" fontId="14" fillId="0" borderId="0" xfId="1" applyNumberFormat="1" applyFont="1" applyFill="1" applyBorder="1" applyAlignment="1">
      <alignment horizontal="left" vertical="center" wrapText="1"/>
    </xf>
    <xf numFmtId="165" fontId="14" fillId="0" borderId="15" xfId="1" applyNumberFormat="1" applyFont="1" applyFill="1" applyBorder="1" applyAlignment="1">
      <alignment horizontal="left" vertical="center" wrapText="1"/>
    </xf>
    <xf numFmtId="165" fontId="14" fillId="0" borderId="18" xfId="1" applyNumberFormat="1" applyFont="1" applyFill="1" applyBorder="1" applyAlignment="1">
      <alignment horizontal="left" vertical="center" wrapText="1"/>
    </xf>
    <xf numFmtId="43" fontId="14" fillId="0" borderId="4" xfId="1" applyFont="1" applyFill="1" applyBorder="1" applyAlignment="1">
      <alignment horizontal="left" vertical="center" wrapText="1"/>
    </xf>
    <xf numFmtId="3" fontId="14" fillId="0" borderId="4" xfId="0" applyNumberFormat="1" applyFont="1" applyFill="1" applyBorder="1" applyAlignment="1">
      <alignment horizontal="right" vertical="center"/>
    </xf>
    <xf numFmtId="0" fontId="52" fillId="0" borderId="1" xfId="0" quotePrefix="1" applyFont="1" applyFill="1" applyBorder="1" applyAlignment="1">
      <alignment wrapText="1"/>
    </xf>
    <xf numFmtId="3" fontId="11" fillId="0" borderId="18" xfId="0" applyNumberFormat="1" applyFont="1" applyFill="1" applyBorder="1" applyAlignment="1">
      <alignment horizontal="center"/>
    </xf>
    <xf numFmtId="165" fontId="11" fillId="0" borderId="21" xfId="1" applyNumberFormat="1" applyFont="1" applyFill="1" applyBorder="1"/>
    <xf numFmtId="165" fontId="11" fillId="0" borderId="21" xfId="1" applyNumberFormat="1" applyFont="1" applyFill="1" applyBorder="1" applyAlignment="1">
      <alignment horizontal="right" vertical="center"/>
    </xf>
    <xf numFmtId="165" fontId="11" fillId="0" borderId="19" xfId="1" applyNumberFormat="1" applyFont="1" applyFill="1" applyBorder="1" applyAlignment="1">
      <alignment horizontal="right" vertical="center"/>
    </xf>
    <xf numFmtId="0" fontId="12" fillId="0" borderId="15" xfId="0" applyFont="1" applyFill="1" applyBorder="1" applyAlignment="1">
      <alignment horizontal="left" vertical="center" wrapText="1"/>
    </xf>
    <xf numFmtId="165" fontId="19" fillId="0" borderId="21" xfId="1" applyNumberFormat="1" applyFont="1" applyFill="1" applyBorder="1"/>
    <xf numFmtId="0" fontId="12" fillId="0" borderId="4" xfId="0" applyFont="1" applyFill="1" applyBorder="1" applyAlignment="1">
      <alignment horizontal="left" vertical="center" wrapText="1"/>
    </xf>
    <xf numFmtId="0" fontId="11" fillId="0" borderId="4" xfId="0" applyFont="1" applyFill="1" applyBorder="1" applyAlignment="1">
      <alignment horizontal="left" vertical="center" wrapText="1"/>
    </xf>
    <xf numFmtId="43" fontId="12" fillId="0" borderId="0" xfId="1" applyFont="1" applyFill="1" applyBorder="1" applyAlignment="1">
      <alignment horizontal="left" vertical="center" wrapText="1"/>
    </xf>
    <xf numFmtId="43" fontId="12" fillId="0" borderId="5" xfId="1" applyFont="1" applyFill="1" applyBorder="1" applyAlignment="1">
      <alignment horizontal="left" vertical="center" wrapText="1"/>
    </xf>
    <xf numFmtId="3" fontId="11" fillId="0" borderId="18" xfId="0" applyNumberFormat="1" applyFont="1" applyFill="1" applyBorder="1" applyAlignment="1">
      <alignment horizontal="right" vertical="center" wrapText="1"/>
    </xf>
    <xf numFmtId="1" fontId="11" fillId="0" borderId="1" xfId="0" applyNumberFormat="1" applyFont="1" applyFill="1" applyBorder="1" applyAlignment="1">
      <alignment horizontal="right" vertical="center" wrapText="1"/>
    </xf>
    <xf numFmtId="3" fontId="11" fillId="0" borderId="0" xfId="0" applyNumberFormat="1" applyFont="1" applyFill="1" applyAlignment="1">
      <alignment horizontal="right" vertical="center" wrapText="1"/>
    </xf>
    <xf numFmtId="3" fontId="11" fillId="0" borderId="18" xfId="0" applyNumberFormat="1" applyFont="1" applyFill="1" applyBorder="1" applyAlignment="1">
      <alignment horizontal="left" vertical="center" wrapText="1"/>
    </xf>
    <xf numFmtId="165" fontId="19" fillId="0" borderId="26" xfId="1" applyNumberFormat="1" applyFont="1" applyFill="1" applyBorder="1"/>
    <xf numFmtId="165" fontId="19" fillId="0" borderId="24" xfId="1" applyNumberFormat="1" applyFont="1" applyFill="1" applyBorder="1"/>
    <xf numFmtId="165" fontId="19" fillId="0" borderId="1" xfId="1" applyNumberFormat="1" applyFont="1" applyFill="1" applyBorder="1"/>
    <xf numFmtId="165" fontId="11" fillId="0" borderId="1" xfId="1" applyNumberFormat="1" applyFont="1" applyFill="1" applyBorder="1"/>
    <xf numFmtId="0" fontId="53" fillId="0" borderId="18" xfId="0" applyFont="1" applyFill="1" applyBorder="1" applyAlignment="1">
      <alignment horizontal="left" vertical="center" wrapText="1"/>
    </xf>
    <xf numFmtId="165" fontId="12" fillId="0" borderId="18" xfId="1" applyNumberFormat="1" applyFont="1" applyFill="1" applyBorder="1" applyAlignment="1">
      <alignment horizontal="left" vertical="center" wrapText="1"/>
    </xf>
    <xf numFmtId="165" fontId="54" fillId="0" borderId="15" xfId="1" applyNumberFormat="1" applyFont="1" applyFill="1" applyBorder="1"/>
    <xf numFmtId="165" fontId="54" fillId="0" borderId="4" xfId="1" applyNumberFormat="1" applyFont="1" applyFill="1" applyBorder="1"/>
    <xf numFmtId="165" fontId="11" fillId="0" borderId="18" xfId="1" applyNumberFormat="1" applyFont="1" applyFill="1" applyBorder="1" applyAlignment="1">
      <alignment horizontal="right"/>
    </xf>
    <xf numFmtId="3" fontId="53" fillId="0" borderId="10" xfId="0" applyNumberFormat="1" applyFont="1" applyFill="1" applyBorder="1" applyAlignment="1">
      <alignment horizontal="center" vertical="center" wrapText="1"/>
    </xf>
    <xf numFmtId="3" fontId="53" fillId="0" borderId="11" xfId="0" applyNumberFormat="1" applyFont="1" applyFill="1" applyBorder="1" applyAlignment="1">
      <alignment horizontal="center" vertical="center" wrapText="1"/>
    </xf>
    <xf numFmtId="0" fontId="53" fillId="0" borderId="18" xfId="0" applyFont="1" applyFill="1" applyBorder="1" applyAlignment="1">
      <alignment horizontal="center" vertical="center" wrapText="1"/>
    </xf>
    <xf numFmtId="165" fontId="53" fillId="0" borderId="18" xfId="1" applyNumberFormat="1" applyFont="1" applyFill="1" applyBorder="1" applyAlignment="1">
      <alignment horizontal="left" vertical="center" wrapText="1"/>
    </xf>
    <xf numFmtId="0" fontId="53" fillId="0" borderId="0" xfId="0" applyFont="1" applyFill="1" applyAlignment="1">
      <alignment horizontal="left" vertical="center" wrapText="1"/>
    </xf>
    <xf numFmtId="0" fontId="53" fillId="0" borderId="15" xfId="0" applyFont="1" applyFill="1" applyBorder="1" applyAlignment="1">
      <alignment horizontal="left" vertical="center" wrapText="1"/>
    </xf>
    <xf numFmtId="0" fontId="53" fillId="0" borderId="4" xfId="0" applyFont="1" applyFill="1" applyBorder="1" applyAlignment="1">
      <alignment horizontal="left" vertical="center" wrapText="1"/>
    </xf>
    <xf numFmtId="0" fontId="53" fillId="0" borderId="12" xfId="0" applyFont="1" applyFill="1" applyBorder="1" applyAlignment="1">
      <alignment horizontal="left" vertical="center" wrapText="1"/>
    </xf>
    <xf numFmtId="3" fontId="11" fillId="0" borderId="12" xfId="0" applyNumberFormat="1" applyFont="1" applyFill="1" applyBorder="1"/>
    <xf numFmtId="0" fontId="53" fillId="0" borderId="26" xfId="0" applyFont="1" applyFill="1" applyBorder="1" applyAlignment="1">
      <alignment horizontal="left" vertical="center" wrapText="1"/>
    </xf>
    <xf numFmtId="0" fontId="53" fillId="0" borderId="24" xfId="0" applyFont="1" applyFill="1" applyBorder="1" applyAlignment="1">
      <alignment horizontal="left" vertical="center" wrapText="1"/>
    </xf>
    <xf numFmtId="0" fontId="53" fillId="0" borderId="1" xfId="0" applyFont="1" applyFill="1" applyBorder="1" applyAlignment="1">
      <alignment horizontal="left" vertical="center" wrapText="1"/>
    </xf>
    <xf numFmtId="0" fontId="11" fillId="0" borderId="1" xfId="0" applyFont="1" applyFill="1" applyBorder="1"/>
    <xf numFmtId="3" fontId="55" fillId="0" borderId="18" xfId="0" applyNumberFormat="1" applyFont="1" applyFill="1" applyBorder="1" applyAlignment="1">
      <alignment horizontal="left" vertical="center" wrapText="1"/>
    </xf>
    <xf numFmtId="3" fontId="55" fillId="0" borderId="18" xfId="0" applyNumberFormat="1" applyFont="1" applyFill="1" applyBorder="1" applyAlignment="1">
      <alignment horizontal="center" vertical="center" wrapText="1"/>
    </xf>
    <xf numFmtId="165" fontId="55" fillId="0" borderId="18" xfId="1" applyNumberFormat="1" applyFont="1" applyFill="1" applyBorder="1" applyAlignment="1">
      <alignment horizontal="center" vertical="center" wrapText="1"/>
    </xf>
    <xf numFmtId="3" fontId="55" fillId="0" borderId="0" xfId="0" applyNumberFormat="1" applyFont="1" applyFill="1" applyAlignment="1">
      <alignment horizontal="center" vertical="center" wrapText="1"/>
    </xf>
    <xf numFmtId="3" fontId="55" fillId="0" borderId="15" xfId="0" applyNumberFormat="1" applyFont="1" applyFill="1" applyBorder="1" applyAlignment="1">
      <alignment horizontal="center" vertical="center" wrapText="1"/>
    </xf>
    <xf numFmtId="3" fontId="55" fillId="0" borderId="4" xfId="0" applyNumberFormat="1" applyFont="1" applyFill="1" applyBorder="1" applyAlignment="1">
      <alignment horizontal="center" vertical="center" wrapText="1"/>
    </xf>
    <xf numFmtId="0" fontId="55" fillId="0" borderId="18" xfId="0" applyFont="1" applyFill="1" applyBorder="1" applyAlignment="1">
      <alignment horizontal="center" vertical="center" wrapText="1"/>
    </xf>
    <xf numFmtId="165" fontId="11" fillId="0" borderId="13" xfId="1" applyNumberFormat="1" applyFont="1" applyFill="1" applyBorder="1"/>
    <xf numFmtId="3" fontId="11" fillId="0" borderId="13" xfId="0" applyNumberFormat="1" applyFont="1" applyFill="1" applyBorder="1"/>
    <xf numFmtId="0" fontId="12" fillId="0" borderId="7" xfId="0" applyFont="1" applyFill="1" applyBorder="1" applyAlignment="1">
      <alignment horizontal="left" vertical="center" wrapText="1"/>
    </xf>
    <xf numFmtId="3" fontId="53" fillId="0" borderId="18" xfId="0" applyNumberFormat="1" applyFont="1" applyFill="1" applyBorder="1" applyAlignment="1">
      <alignment horizontal="center" vertical="center" wrapText="1"/>
    </xf>
    <xf numFmtId="0" fontId="53" fillId="0" borderId="18" xfId="0" applyFont="1" applyFill="1" applyBorder="1" applyAlignment="1">
      <alignment horizontal="center" vertical="center"/>
    </xf>
    <xf numFmtId="165" fontId="53" fillId="0" borderId="18" xfId="1" applyNumberFormat="1" applyFont="1" applyFill="1" applyBorder="1"/>
    <xf numFmtId="165" fontId="53" fillId="0" borderId="0" xfId="1" applyNumberFormat="1" applyFont="1" applyFill="1" applyBorder="1"/>
    <xf numFmtId="165" fontId="53" fillId="0" borderId="15" xfId="1" applyNumberFormat="1" applyFont="1" applyFill="1" applyBorder="1"/>
    <xf numFmtId="165" fontId="53" fillId="0" borderId="4" xfId="1" applyNumberFormat="1" applyFont="1" applyFill="1" applyBorder="1"/>
    <xf numFmtId="0" fontId="11" fillId="0" borderId="15" xfId="0" applyFont="1" applyFill="1" applyBorder="1"/>
    <xf numFmtId="165" fontId="19" fillId="0" borderId="12" xfId="1" applyNumberFormat="1" applyFont="1" applyFill="1" applyBorder="1"/>
    <xf numFmtId="165" fontId="11" fillId="0" borderId="12" xfId="1" applyNumberFormat="1" applyFont="1" applyFill="1" applyBorder="1"/>
    <xf numFmtId="1" fontId="11" fillId="0" borderId="2" xfId="0" applyNumberFormat="1" applyFont="1" applyFill="1" applyBorder="1"/>
    <xf numFmtId="3" fontId="53" fillId="0" borderId="14" xfId="0" applyNumberFormat="1" applyFont="1" applyFill="1" applyBorder="1" applyAlignment="1">
      <alignment horizontal="center" vertical="center" wrapText="1"/>
    </xf>
    <xf numFmtId="165" fontId="11" fillId="0" borderId="26" xfId="1" applyNumberFormat="1" applyFont="1" applyFill="1" applyBorder="1" applyAlignment="1">
      <alignment horizontal="right" vertical="center" wrapText="1"/>
    </xf>
    <xf numFmtId="165" fontId="11" fillId="0" borderId="24" xfId="1" applyNumberFormat="1" applyFont="1" applyFill="1" applyBorder="1" applyAlignment="1">
      <alignment horizontal="right" vertical="center" wrapText="1"/>
    </xf>
    <xf numFmtId="3" fontId="12" fillId="0" borderId="0" xfId="0" applyNumberFormat="1" applyFont="1" applyFill="1" applyAlignment="1">
      <alignment horizontal="left" vertical="center" wrapText="1"/>
    </xf>
    <xf numFmtId="3" fontId="12" fillId="0" borderId="5" xfId="0" applyNumberFormat="1" applyFont="1" applyFill="1" applyBorder="1" applyAlignment="1">
      <alignment horizontal="left" vertical="center" wrapText="1"/>
    </xf>
    <xf numFmtId="3" fontId="13" fillId="0" borderId="18" xfId="0" applyNumberFormat="1" applyFont="1" applyFill="1" applyBorder="1" applyAlignment="1">
      <alignment horizontal="left" vertical="center" wrapText="1"/>
    </xf>
    <xf numFmtId="165" fontId="13" fillId="0" borderId="0" xfId="1" applyNumberFormat="1" applyFont="1" applyFill="1" applyBorder="1"/>
    <xf numFmtId="165" fontId="13" fillId="0" borderId="15" xfId="1" applyNumberFormat="1" applyFont="1" applyFill="1" applyBorder="1"/>
    <xf numFmtId="165" fontId="13" fillId="0" borderId="4" xfId="1" applyNumberFormat="1" applyFont="1" applyFill="1" applyBorder="1"/>
    <xf numFmtId="3" fontId="11" fillId="0" borderId="18" xfId="0" applyNumberFormat="1" applyFont="1" applyFill="1" applyBorder="1"/>
    <xf numFmtId="3" fontId="11" fillId="0" borderId="0" xfId="0" applyNumberFormat="1" applyFont="1" applyFill="1"/>
    <xf numFmtId="3" fontId="11" fillId="0" borderId="15" xfId="0" applyNumberFormat="1" applyFont="1" applyFill="1" applyBorder="1"/>
    <xf numFmtId="3" fontId="13" fillId="0" borderId="18" xfId="0" applyNumberFormat="1" applyFont="1" applyFill="1" applyBorder="1"/>
    <xf numFmtId="3" fontId="13" fillId="0" borderId="0" xfId="0" applyNumberFormat="1" applyFont="1" applyFill="1"/>
    <xf numFmtId="3" fontId="13" fillId="0" borderId="15" xfId="0" applyNumberFormat="1" applyFont="1" applyFill="1" applyBorder="1"/>
    <xf numFmtId="165" fontId="11" fillId="0" borderId="24" xfId="1" applyNumberFormat="1" applyFont="1" applyFill="1" applyBorder="1"/>
    <xf numFmtId="165" fontId="19" fillId="0" borderId="13" xfId="1" applyNumberFormat="1" applyFont="1" applyFill="1" applyBorder="1"/>
    <xf numFmtId="3" fontId="53" fillId="0" borderId="13" xfId="0" applyNumberFormat="1" applyFont="1" applyFill="1" applyBorder="1" applyAlignment="1">
      <alignment horizontal="center" vertical="center" wrapText="1"/>
    </xf>
    <xf numFmtId="1" fontId="11" fillId="0" borderId="3" xfId="0" applyNumberFormat="1" applyFont="1" applyFill="1" applyBorder="1"/>
    <xf numFmtId="3" fontId="53" fillId="0" borderId="0" xfId="0" applyNumberFormat="1" applyFont="1" applyFill="1" applyAlignment="1">
      <alignment horizontal="center" vertical="center" wrapText="1"/>
    </xf>
    <xf numFmtId="3" fontId="11" fillId="0" borderId="13" xfId="0" applyNumberFormat="1" applyFont="1" applyFill="1" applyBorder="1" applyAlignment="1">
      <alignment horizontal="center" vertical="center" wrapText="1"/>
    </xf>
    <xf numFmtId="3" fontId="11" fillId="0" borderId="0" xfId="0" applyNumberFormat="1" applyFont="1" applyFill="1" applyAlignment="1">
      <alignment horizontal="center" vertical="center" wrapText="1"/>
    </xf>
    <xf numFmtId="3" fontId="11" fillId="0" borderId="18" xfId="0" applyNumberFormat="1" applyFont="1" applyFill="1" applyBorder="1" applyAlignment="1">
      <alignment horizontal="right"/>
    </xf>
    <xf numFmtId="0" fontId="13" fillId="0" borderId="18" xfId="0" applyFont="1" applyFill="1" applyBorder="1" applyAlignment="1">
      <alignment horizontal="right" vertical="center" wrapText="1"/>
    </xf>
    <xf numFmtId="0" fontId="12" fillId="0" borderId="26" xfId="0" applyFont="1" applyFill="1" applyBorder="1" applyAlignment="1">
      <alignment horizontal="left" vertical="center" wrapText="1"/>
    </xf>
    <xf numFmtId="0" fontId="12" fillId="0" borderId="24" xfId="0" applyFont="1" applyFill="1" applyBorder="1" applyAlignment="1">
      <alignment horizontal="left" vertical="center" wrapText="1"/>
    </xf>
    <xf numFmtId="0" fontId="24" fillId="0" borderId="24" xfId="0" applyFont="1" applyFill="1" applyBorder="1" applyAlignment="1">
      <alignment horizontal="left" vertical="center" wrapText="1"/>
    </xf>
    <xf numFmtId="165" fontId="56" fillId="0" borderId="1" xfId="1" applyNumberFormat="1" applyFont="1" applyFill="1" applyBorder="1"/>
    <xf numFmtId="165" fontId="20" fillId="0" borderId="1" xfId="1" applyNumberFormat="1" applyFont="1" applyFill="1" applyBorder="1"/>
    <xf numFmtId="3" fontId="57" fillId="0" borderId="1" xfId="0" applyNumberFormat="1" applyFont="1" applyFill="1" applyBorder="1" applyAlignment="1">
      <alignment horizontal="center" vertical="center" wrapText="1"/>
    </xf>
    <xf numFmtId="165" fontId="54" fillId="0" borderId="24" xfId="1" applyNumberFormat="1" applyFont="1" applyFill="1" applyBorder="1"/>
    <xf numFmtId="165" fontId="54" fillId="0" borderId="1" xfId="1" applyNumberFormat="1" applyFont="1" applyFill="1" applyBorder="1"/>
    <xf numFmtId="3" fontId="47" fillId="0" borderId="1" xfId="0" applyNumberFormat="1" applyFont="1" applyFill="1" applyBorder="1" applyAlignment="1">
      <alignment horizontal="center" vertical="center" wrapText="1"/>
    </xf>
    <xf numFmtId="165" fontId="58" fillId="0" borderId="1" xfId="1" applyNumberFormat="1" applyFont="1" applyFill="1" applyBorder="1"/>
    <xf numFmtId="165" fontId="11" fillId="0" borderId="0" xfId="1" applyNumberFormat="1" applyFont="1" applyFill="1"/>
    <xf numFmtId="165" fontId="13" fillId="0" borderId="1" xfId="1" applyNumberFormat="1" applyFont="1" applyFill="1" applyBorder="1"/>
    <xf numFmtId="0" fontId="56" fillId="0" borderId="0" xfId="0" applyFont="1" applyFill="1" applyAlignment="1">
      <alignment horizontal="left" vertical="center" wrapText="1"/>
    </xf>
    <xf numFmtId="43" fontId="24" fillId="0" borderId="5" xfId="1" applyFont="1" applyFill="1" applyBorder="1" applyAlignment="1">
      <alignment horizontal="left" vertical="center" wrapText="1"/>
    </xf>
    <xf numFmtId="3" fontId="52" fillId="0" borderId="18" xfId="0" applyNumberFormat="1" applyFont="1" applyFill="1" applyBorder="1" applyAlignment="1">
      <alignment horizontal="center" vertical="center" wrapText="1"/>
    </xf>
    <xf numFmtId="165" fontId="11" fillId="0" borderId="18" xfId="1" applyNumberFormat="1" applyFont="1" applyFill="1" applyBorder="1" applyAlignment="1">
      <alignment vertical="center" wrapText="1"/>
    </xf>
    <xf numFmtId="165" fontId="11" fillId="0" borderId="0" xfId="1" applyNumberFormat="1" applyFont="1" applyFill="1" applyBorder="1" applyAlignment="1">
      <alignment horizontal="left" vertical="center" wrapText="1"/>
    </xf>
    <xf numFmtId="165" fontId="11" fillId="0" borderId="15" xfId="1" applyNumberFormat="1" applyFont="1" applyFill="1" applyBorder="1" applyAlignment="1">
      <alignment horizontal="left" vertical="center" wrapText="1"/>
    </xf>
    <xf numFmtId="165" fontId="11" fillId="0" borderId="0" xfId="1" applyNumberFormat="1" applyFont="1" applyFill="1" applyBorder="1" applyAlignment="1">
      <alignment horizontal="center" vertical="center" wrapText="1"/>
    </xf>
    <xf numFmtId="165" fontId="11" fillId="0" borderId="15" xfId="1" applyNumberFormat="1" applyFont="1" applyFill="1" applyBorder="1" applyAlignment="1">
      <alignment horizontal="center" vertical="center" wrapText="1"/>
    </xf>
    <xf numFmtId="165" fontId="11" fillId="0" borderId="18" xfId="1" applyNumberFormat="1" applyFont="1" applyFill="1" applyBorder="1" applyAlignment="1">
      <alignment horizontal="center" vertical="center" wrapText="1"/>
    </xf>
    <xf numFmtId="165" fontId="14" fillId="0" borderId="15" xfId="1" applyNumberFormat="1" applyFont="1" applyFill="1" applyBorder="1" applyAlignment="1">
      <alignment horizontal="center" vertical="center" wrapText="1"/>
    </xf>
    <xf numFmtId="3" fontId="11" fillId="0" borderId="18" xfId="0" applyNumberFormat="1" applyFont="1" applyFill="1" applyBorder="1" applyAlignment="1">
      <alignment vertical="center" wrapText="1"/>
    </xf>
    <xf numFmtId="0" fontId="24" fillId="0" borderId="15" xfId="0" applyFont="1" applyFill="1" applyBorder="1" applyAlignment="1">
      <alignment horizontal="left" vertical="center" wrapText="1"/>
    </xf>
    <xf numFmtId="165" fontId="14" fillId="0" borderId="13" xfId="1" applyNumberFormat="1" applyFont="1" applyFill="1" applyBorder="1" applyAlignment="1">
      <alignment horizontal="center" vertical="center" wrapText="1"/>
    </xf>
    <xf numFmtId="0" fontId="11" fillId="0" borderId="18" xfId="0" applyFont="1" applyFill="1" applyBorder="1" applyAlignment="1">
      <alignment horizontal="left" wrapText="1"/>
    </xf>
    <xf numFmtId="0" fontId="13" fillId="0" borderId="35" xfId="0" applyFont="1" applyFill="1" applyBorder="1" applyAlignment="1">
      <alignment vertical="center"/>
    </xf>
    <xf numFmtId="0" fontId="13" fillId="0" borderId="5" xfId="0" applyFont="1" applyFill="1" applyBorder="1" applyAlignment="1">
      <alignment vertical="center"/>
    </xf>
    <xf numFmtId="0" fontId="13" fillId="0" borderId="5" xfId="0" applyFont="1" applyFill="1" applyBorder="1" applyAlignment="1">
      <alignment horizontal="center" vertical="center"/>
    </xf>
    <xf numFmtId="0" fontId="59" fillId="0" borderId="0" xfId="0" applyFont="1" applyFill="1" applyAlignment="1">
      <alignment vertical="center"/>
    </xf>
    <xf numFmtId="0" fontId="11" fillId="0" borderId="36" xfId="0" applyFont="1" applyFill="1" applyBorder="1" applyAlignment="1">
      <alignment horizontal="center" vertical="center" wrapText="1"/>
    </xf>
    <xf numFmtId="0" fontId="11" fillId="0" borderId="1" xfId="0" applyFont="1" applyFill="1" applyBorder="1" applyAlignment="1">
      <alignment horizontal="center" vertical="center" wrapText="1"/>
    </xf>
    <xf numFmtId="165" fontId="11" fillId="0" borderId="1" xfId="1" applyNumberFormat="1" applyFont="1" applyFill="1" applyBorder="1" applyAlignment="1">
      <alignment vertical="center" wrapText="1"/>
    </xf>
    <xf numFmtId="0" fontId="59" fillId="0" borderId="0" xfId="0" applyFont="1" applyFill="1" applyAlignment="1">
      <alignment vertical="center" wrapText="1"/>
    </xf>
    <xf numFmtId="0" fontId="13" fillId="0" borderId="36" xfId="0" applyFont="1" applyFill="1" applyBorder="1" applyAlignment="1">
      <alignment horizontal="center" vertical="center" wrapText="1"/>
    </xf>
    <xf numFmtId="0" fontId="60" fillId="0" borderId="0" xfId="0" applyFont="1" applyFill="1" applyAlignment="1">
      <alignment vertical="center" wrapText="1"/>
    </xf>
    <xf numFmtId="0" fontId="11" fillId="0" borderId="1" xfId="0" applyNumberFormat="1" applyFont="1" applyFill="1" applyBorder="1" applyAlignment="1" applyProtection="1">
      <alignment vertical="center" wrapText="1"/>
    </xf>
    <xf numFmtId="165" fontId="61" fillId="0" borderId="39" xfId="1" applyNumberFormat="1" applyFont="1" applyFill="1" applyBorder="1" applyAlignment="1">
      <alignment vertical="center" wrapText="1"/>
    </xf>
    <xf numFmtId="0" fontId="62" fillId="0" borderId="0" xfId="0" applyFont="1" applyFill="1" applyAlignment="1">
      <alignment vertical="center" wrapText="1"/>
    </xf>
    <xf numFmtId="0" fontId="63" fillId="0" borderId="0" xfId="0" applyFont="1" applyFill="1" applyAlignment="1">
      <alignment vertical="center" wrapText="1"/>
    </xf>
    <xf numFmtId="165" fontId="61" fillId="0" borderId="39" xfId="1" applyNumberFormat="1" applyFont="1" applyFill="1" applyBorder="1" applyAlignment="1">
      <alignment horizontal="right" vertical="center" wrapText="1"/>
    </xf>
    <xf numFmtId="0" fontId="64" fillId="0" borderId="40" xfId="0" applyFont="1" applyFill="1" applyBorder="1" applyAlignment="1">
      <alignment vertical="center"/>
    </xf>
    <xf numFmtId="0" fontId="62" fillId="0" borderId="0" xfId="0" applyFont="1" applyFill="1" applyAlignment="1">
      <alignment vertical="center"/>
    </xf>
    <xf numFmtId="0" fontId="11" fillId="0" borderId="38" xfId="0" applyNumberFormat="1" applyFont="1" applyFill="1" applyBorder="1" applyAlignment="1" applyProtection="1">
      <alignment vertical="center" wrapText="1"/>
    </xf>
    <xf numFmtId="3" fontId="56" fillId="0" borderId="18" xfId="0" applyNumberFormat="1" applyFont="1" applyFill="1" applyBorder="1" applyAlignment="1">
      <alignment horizontal="center" vertical="center" wrapText="1"/>
    </xf>
    <xf numFmtId="3" fontId="20" fillId="0" borderId="18" xfId="0" applyNumberFormat="1" applyFont="1" applyFill="1" applyBorder="1" applyAlignment="1">
      <alignment horizontal="center" vertical="center" wrapText="1"/>
    </xf>
    <xf numFmtId="3" fontId="65" fillId="0" borderId="18" xfId="0" applyNumberFormat="1" applyFont="1" applyFill="1" applyBorder="1" applyAlignment="1">
      <alignment horizontal="left" vertical="center" wrapText="1"/>
    </xf>
    <xf numFmtId="0" fontId="14" fillId="0" borderId="18" xfId="0" applyFont="1" applyFill="1" applyBorder="1" applyAlignment="1">
      <alignment horizontal="center"/>
    </xf>
    <xf numFmtId="165" fontId="14" fillId="0" borderId="18" xfId="1" applyNumberFormat="1" applyFont="1" applyFill="1" applyBorder="1"/>
    <xf numFmtId="43" fontId="56" fillId="0" borderId="18" xfId="1" applyFont="1" applyFill="1" applyBorder="1" applyAlignment="1">
      <alignment horizontal="left" vertical="center" wrapText="1"/>
    </xf>
    <xf numFmtId="0" fontId="24" fillId="0" borderId="18" xfId="0" applyFont="1" applyFill="1" applyBorder="1" applyAlignment="1">
      <alignment horizontal="center" vertical="center" wrapText="1"/>
    </xf>
    <xf numFmtId="165" fontId="24" fillId="0" borderId="18" xfId="1" applyNumberFormat="1" applyFont="1" applyFill="1" applyBorder="1" applyAlignment="1">
      <alignment horizontal="left" vertical="center" wrapText="1"/>
    </xf>
    <xf numFmtId="3" fontId="47" fillId="0" borderId="18" xfId="0" applyNumberFormat="1" applyFont="1" applyFill="1" applyBorder="1" applyAlignment="1">
      <alignment horizontal="center" vertical="center" wrapText="1"/>
    </xf>
    <xf numFmtId="43" fontId="47" fillId="0" borderId="18" xfId="1" applyFont="1" applyFill="1" applyBorder="1" applyAlignment="1">
      <alignment horizontal="left" vertical="center" wrapText="1"/>
    </xf>
    <xf numFmtId="0" fontId="47" fillId="0" borderId="18" xfId="0" applyFont="1" applyFill="1" applyBorder="1" applyAlignment="1">
      <alignment horizontal="center"/>
    </xf>
    <xf numFmtId="165" fontId="47" fillId="0" borderId="18" xfId="1" applyNumberFormat="1" applyFont="1" applyFill="1" applyBorder="1"/>
    <xf numFmtId="3" fontId="14" fillId="0" borderId="18" xfId="0" applyNumberFormat="1" applyFont="1" applyFill="1" applyBorder="1" applyAlignment="1">
      <alignment horizontal="center" vertical="center" wrapText="1"/>
    </xf>
    <xf numFmtId="3" fontId="14" fillId="0" borderId="18" xfId="0" applyNumberFormat="1" applyFont="1" applyFill="1" applyBorder="1" applyAlignment="1">
      <alignment horizontal="left" vertical="center" wrapText="1"/>
    </xf>
    <xf numFmtId="3" fontId="14" fillId="0" borderId="27" xfId="0" applyNumberFormat="1" applyFont="1" applyFill="1" applyBorder="1" applyAlignment="1">
      <alignment vertical="center" wrapText="1"/>
    </xf>
    <xf numFmtId="165" fontId="14" fillId="0" borderId="18" xfId="1" applyNumberFormat="1" applyFont="1" applyFill="1" applyBorder="1" applyAlignment="1">
      <alignment horizontal="right" vertical="center" wrapText="1"/>
    </xf>
    <xf numFmtId="3" fontId="14" fillId="0" borderId="25" xfId="0" applyNumberFormat="1" applyFont="1" applyFill="1" applyBorder="1" applyAlignment="1">
      <alignment vertical="center" wrapText="1"/>
    </xf>
    <xf numFmtId="3" fontId="14" fillId="0" borderId="4" xfId="0" applyNumberFormat="1" applyFont="1" applyFill="1" applyBorder="1" applyAlignment="1">
      <alignment horizontal="right" vertical="center" wrapText="1"/>
    </xf>
    <xf numFmtId="0" fontId="20" fillId="0" borderId="18" xfId="0" applyFont="1" applyFill="1" applyBorder="1" applyAlignment="1">
      <alignment horizontal="center"/>
    </xf>
    <xf numFmtId="165" fontId="20" fillId="0" borderId="18" xfId="1" applyNumberFormat="1" applyFont="1" applyFill="1" applyBorder="1"/>
    <xf numFmtId="165" fontId="11" fillId="0" borderId="19" xfId="1" applyNumberFormat="1" applyFont="1" applyFill="1" applyBorder="1" applyAlignment="1">
      <alignment horizontal="right" vertical="center" wrapText="1"/>
    </xf>
    <xf numFmtId="0" fontId="14" fillId="0" borderId="0" xfId="0" applyFont="1" applyFill="1" applyBorder="1"/>
    <xf numFmtId="0" fontId="65" fillId="0" borderId="18" xfId="0" applyFont="1" applyFill="1" applyBorder="1" applyAlignment="1">
      <alignment vertical="center" wrapText="1"/>
    </xf>
    <xf numFmtId="0" fontId="50" fillId="0" borderId="18" xfId="0" applyFont="1" applyFill="1" applyBorder="1" applyAlignment="1">
      <alignment horizontal="center"/>
    </xf>
    <xf numFmtId="165" fontId="50" fillId="0" borderId="18" xfId="1" applyNumberFormat="1" applyFont="1" applyFill="1" applyBorder="1"/>
    <xf numFmtId="0" fontId="20" fillId="0" borderId="18" xfId="0" applyFont="1" applyFill="1" applyBorder="1" applyAlignment="1">
      <alignment horizontal="left" vertical="center" wrapText="1"/>
    </xf>
    <xf numFmtId="0" fontId="14" fillId="0" borderId="18" xfId="0" applyFont="1" applyFill="1" applyBorder="1" applyAlignment="1">
      <alignment horizontal="left"/>
    </xf>
    <xf numFmtId="165" fontId="14" fillId="0" borderId="18" xfId="0" applyNumberFormat="1" applyFont="1" applyFill="1" applyBorder="1"/>
    <xf numFmtId="165" fontId="20" fillId="0" borderId="18" xfId="1" applyNumberFormat="1" applyFont="1" applyFill="1" applyBorder="1" applyAlignment="1">
      <alignment horizontal="left" vertical="center" wrapText="1"/>
    </xf>
    <xf numFmtId="165" fontId="11" fillId="0" borderId="22" xfId="0" applyNumberFormat="1" applyFont="1" applyFill="1" applyBorder="1"/>
    <xf numFmtId="165" fontId="11" fillId="0" borderId="18" xfId="0" applyNumberFormat="1" applyFont="1" applyFill="1" applyBorder="1"/>
    <xf numFmtId="0" fontId="45" fillId="0" borderId="18" xfId="0" applyFont="1" applyFill="1" applyBorder="1" applyAlignment="1">
      <alignment horizontal="center" vertical="center" wrapText="1"/>
    </xf>
    <xf numFmtId="0" fontId="67" fillId="0" borderId="18" xfId="0" applyFont="1" applyFill="1" applyBorder="1" applyAlignment="1">
      <alignment horizontal="center" vertical="center" wrapText="1"/>
    </xf>
    <xf numFmtId="0" fontId="45" fillId="0" borderId="18" xfId="0" applyFont="1" applyFill="1" applyBorder="1" applyAlignment="1">
      <alignment horizontal="right" vertical="center" wrapText="1"/>
    </xf>
    <xf numFmtId="0" fontId="45" fillId="0" borderId="18" xfId="0" applyFont="1" applyFill="1" applyBorder="1" applyAlignment="1">
      <alignment horizontal="left" vertical="center" wrapText="1"/>
    </xf>
    <xf numFmtId="165" fontId="45" fillId="0" borderId="18" xfId="1" applyNumberFormat="1" applyFont="1" applyFill="1" applyBorder="1" applyAlignment="1">
      <alignment horizontal="right" vertical="center" wrapText="1"/>
    </xf>
    <xf numFmtId="0" fontId="33" fillId="0" borderId="18" xfId="0" applyFont="1" applyFill="1" applyBorder="1" applyAlignment="1">
      <alignment horizontal="left" vertical="center" wrapText="1"/>
    </xf>
    <xf numFmtId="0" fontId="34" fillId="0" borderId="18" xfId="0" applyFont="1" applyFill="1" applyBorder="1" applyAlignment="1">
      <alignment horizontal="left" vertical="center" wrapText="1"/>
    </xf>
    <xf numFmtId="165" fontId="33" fillId="0" borderId="18" xfId="1" applyNumberFormat="1" applyFont="1" applyFill="1" applyBorder="1" applyAlignment="1">
      <alignment horizontal="center" vertical="center" wrapText="1"/>
    </xf>
    <xf numFmtId="0" fontId="33" fillId="0" borderId="18" xfId="0" applyFont="1" applyFill="1" applyBorder="1" applyAlignment="1">
      <alignment horizontal="center" vertical="center" wrapText="1"/>
    </xf>
    <xf numFmtId="3" fontId="32" fillId="0" borderId="18" xfId="0" applyNumberFormat="1" applyFont="1" applyFill="1" applyBorder="1" applyAlignment="1">
      <alignment horizontal="center" vertical="center" wrapText="1"/>
    </xf>
    <xf numFmtId="0" fontId="32" fillId="0" borderId="18" xfId="0" applyFont="1" applyFill="1" applyBorder="1" applyAlignment="1">
      <alignment horizontal="left" vertical="center" wrapText="1"/>
    </xf>
    <xf numFmtId="165" fontId="32" fillId="0" borderId="18" xfId="1" applyNumberFormat="1" applyFont="1" applyFill="1" applyBorder="1" applyAlignment="1">
      <alignment horizontal="center" vertical="center" wrapText="1"/>
    </xf>
    <xf numFmtId="165" fontId="13" fillId="0" borderId="0" xfId="1" applyNumberFormat="1" applyFont="1" applyFill="1" applyBorder="1" applyAlignment="1">
      <alignment horizontal="center" vertical="center" wrapText="1"/>
    </xf>
    <xf numFmtId="0" fontId="17" fillId="0" borderId="0" xfId="0" applyFont="1" applyFill="1" applyBorder="1" applyAlignment="1">
      <alignment horizontal="center" vertical="center" wrapText="1"/>
    </xf>
    <xf numFmtId="165" fontId="33" fillId="0" borderId="18" xfId="0" applyNumberFormat="1" applyFont="1" applyFill="1" applyBorder="1" applyAlignment="1">
      <alignment horizontal="left" vertical="center" wrapText="1"/>
    </xf>
    <xf numFmtId="0" fontId="11" fillId="0" borderId="27" xfId="0" applyFont="1" applyFill="1" applyBorder="1" applyAlignment="1">
      <alignment vertical="center" wrapText="1"/>
    </xf>
    <xf numFmtId="0" fontId="11" fillId="0" borderId="24" xfId="0" applyFont="1" applyFill="1" applyBorder="1" applyAlignment="1">
      <alignment vertical="center" wrapText="1"/>
    </xf>
    <xf numFmtId="0" fontId="11" fillId="0" borderId="25" xfId="0" applyFont="1" applyFill="1" applyBorder="1" applyAlignment="1">
      <alignment vertical="center" wrapText="1"/>
    </xf>
    <xf numFmtId="3" fontId="19" fillId="0" borderId="26" xfId="1" applyNumberFormat="1" applyFont="1" applyFill="1" applyBorder="1"/>
    <xf numFmtId="10" fontId="19" fillId="0" borderId="24" xfId="1" applyNumberFormat="1" applyFont="1" applyFill="1" applyBorder="1"/>
    <xf numFmtId="0" fontId="68" fillId="3" borderId="3" xfId="0" applyFont="1" applyFill="1" applyBorder="1" applyAlignment="1">
      <alignment horizontal="center" vertical="center" wrapText="1"/>
    </xf>
    <xf numFmtId="0" fontId="58" fillId="3" borderId="0" xfId="0" applyFont="1" applyFill="1"/>
    <xf numFmtId="0" fontId="68" fillId="3" borderId="3" xfId="0" applyFont="1" applyFill="1" applyBorder="1" applyAlignment="1">
      <alignment horizontal="center" vertical="center"/>
    </xf>
    <xf numFmtId="0" fontId="58" fillId="3" borderId="2" xfId="0" applyFont="1" applyFill="1" applyBorder="1" applyAlignment="1">
      <alignment horizontal="center" vertical="center"/>
    </xf>
    <xf numFmtId="3" fontId="58" fillId="3" borderId="2" xfId="0" applyNumberFormat="1" applyFont="1" applyFill="1" applyBorder="1" applyAlignment="1">
      <alignment horizontal="left" vertical="center"/>
    </xf>
    <xf numFmtId="3" fontId="58" fillId="3" borderId="24" xfId="0" applyNumberFormat="1" applyFont="1" applyFill="1" applyBorder="1" applyAlignment="1">
      <alignment horizontal="center" vertical="center"/>
    </xf>
    <xf numFmtId="0" fontId="58" fillId="3" borderId="24" xfId="0" applyFont="1" applyFill="1" applyBorder="1" applyAlignment="1">
      <alignment horizontal="center" vertical="center"/>
    </xf>
    <xf numFmtId="3" fontId="58" fillId="3" borderId="24" xfId="0" applyNumberFormat="1" applyFont="1" applyFill="1" applyBorder="1" applyAlignment="1">
      <alignment horizontal="left" vertical="center"/>
    </xf>
    <xf numFmtId="0" fontId="58" fillId="3" borderId="3" xfId="0" applyFont="1" applyFill="1" applyBorder="1" applyAlignment="1">
      <alignment horizontal="center" vertical="center"/>
    </xf>
    <xf numFmtId="3" fontId="58" fillId="3" borderId="3" xfId="0" applyNumberFormat="1" applyFont="1" applyFill="1" applyBorder="1" applyAlignment="1">
      <alignment horizontal="left" vertical="center"/>
    </xf>
    <xf numFmtId="3" fontId="58" fillId="3" borderId="3" xfId="0" applyNumberFormat="1" applyFont="1" applyFill="1" applyBorder="1" applyAlignment="1">
      <alignment horizontal="center" vertical="center"/>
    </xf>
    <xf numFmtId="0" fontId="68" fillId="3" borderId="1" xfId="0" applyFont="1" applyFill="1" applyBorder="1" applyAlignment="1">
      <alignment horizontal="center" vertical="center"/>
    </xf>
    <xf numFmtId="0" fontId="68" fillId="3" borderId="2" xfId="0" applyFont="1" applyFill="1" applyBorder="1" applyAlignment="1">
      <alignment horizontal="center" vertical="center"/>
    </xf>
    <xf numFmtId="3" fontId="58" fillId="3" borderId="2" xfId="0" applyNumberFormat="1" applyFont="1" applyFill="1" applyBorder="1" applyAlignment="1">
      <alignment horizontal="left" vertical="center" wrapText="1"/>
    </xf>
    <xf numFmtId="3" fontId="58" fillId="3" borderId="2" xfId="0" applyNumberFormat="1" applyFont="1" applyFill="1" applyBorder="1" applyAlignment="1">
      <alignment horizontal="center" vertical="center"/>
    </xf>
    <xf numFmtId="3" fontId="58" fillId="3" borderId="12" xfId="0" applyNumberFormat="1" applyFont="1" applyFill="1" applyBorder="1" applyAlignment="1">
      <alignment horizontal="center" vertical="center"/>
    </xf>
    <xf numFmtId="0" fontId="68" fillId="3" borderId="24" xfId="0" applyFont="1" applyFill="1" applyBorder="1" applyAlignment="1">
      <alignment horizontal="center" vertical="center"/>
    </xf>
    <xf numFmtId="3" fontId="58" fillId="3" borderId="24" xfId="0" applyNumberFormat="1" applyFont="1" applyFill="1" applyBorder="1" applyAlignment="1">
      <alignment horizontal="left" vertical="center" wrapText="1"/>
    </xf>
    <xf numFmtId="3" fontId="58" fillId="3" borderId="15" xfId="0" applyNumberFormat="1" applyFont="1" applyFill="1" applyBorder="1" applyAlignment="1">
      <alignment horizontal="center" vertical="center"/>
    </xf>
    <xf numFmtId="3" fontId="58" fillId="3" borderId="3" xfId="0" applyNumberFormat="1" applyFont="1" applyFill="1" applyBorder="1" applyAlignment="1">
      <alignment horizontal="left" vertical="center" wrapText="1"/>
    </xf>
    <xf numFmtId="3" fontId="58" fillId="3" borderId="13" xfId="0" applyNumberFormat="1" applyFont="1" applyFill="1" applyBorder="1" applyAlignment="1">
      <alignment horizontal="center" vertical="center"/>
    </xf>
    <xf numFmtId="3" fontId="68" fillId="3" borderId="2" xfId="0" applyNumberFormat="1" applyFont="1" applyFill="1" applyBorder="1" applyAlignment="1">
      <alignment horizontal="center" vertical="center"/>
    </xf>
    <xf numFmtId="3" fontId="68" fillId="3" borderId="24" xfId="0" applyNumberFormat="1" applyFont="1" applyFill="1" applyBorder="1" applyAlignment="1">
      <alignment horizontal="center" vertical="center"/>
    </xf>
    <xf numFmtId="3" fontId="68" fillId="3" borderId="3" xfId="0" applyNumberFormat="1" applyFont="1" applyFill="1" applyBorder="1" applyAlignment="1">
      <alignment horizontal="center" vertical="center"/>
    </xf>
    <xf numFmtId="0" fontId="58" fillId="3" borderId="24" xfId="0" applyFont="1" applyFill="1" applyBorder="1"/>
    <xf numFmtId="0" fontId="58" fillId="3" borderId="3" xfId="0" applyFont="1" applyFill="1" applyBorder="1"/>
    <xf numFmtId="49" fontId="58" fillId="3" borderId="1" xfId="0" quotePrefix="1" applyNumberFormat="1" applyFont="1" applyFill="1" applyBorder="1" applyAlignment="1">
      <alignment horizontal="left" vertical="center" wrapText="1"/>
    </xf>
    <xf numFmtId="3" fontId="58" fillId="3" borderId="1" xfId="0" applyNumberFormat="1" applyFont="1" applyFill="1" applyBorder="1" applyAlignment="1">
      <alignment horizontal="center" vertical="center"/>
    </xf>
    <xf numFmtId="0" fontId="68" fillId="3" borderId="0" xfId="0" applyFont="1" applyFill="1" applyAlignment="1">
      <alignment wrapText="1"/>
    </xf>
    <xf numFmtId="49" fontId="58" fillId="3" borderId="12" xfId="0" quotePrefix="1" applyNumberFormat="1" applyFont="1" applyFill="1" applyBorder="1" applyAlignment="1">
      <alignment vertical="center"/>
    </xf>
    <xf numFmtId="3" fontId="58" fillId="3" borderId="16" xfId="0" applyNumberFormat="1" applyFont="1" applyFill="1" applyBorder="1" applyAlignment="1">
      <alignment horizontal="center" vertical="center"/>
    </xf>
    <xf numFmtId="49" fontId="68" fillId="3" borderId="16" xfId="0" quotePrefix="1" applyNumberFormat="1" applyFont="1" applyFill="1" applyBorder="1" applyAlignment="1">
      <alignment vertical="center" wrapText="1"/>
    </xf>
    <xf numFmtId="0" fontId="58" fillId="3" borderId="2" xfId="0" applyFont="1" applyFill="1" applyBorder="1"/>
    <xf numFmtId="0" fontId="58" fillId="3" borderId="2" xfId="13" applyFont="1" applyFill="1" applyBorder="1" applyAlignment="1">
      <alignment vertical="center" wrapText="1"/>
    </xf>
    <xf numFmtId="0" fontId="58" fillId="3" borderId="24" xfId="13" applyFont="1" applyFill="1" applyBorder="1" applyAlignment="1">
      <alignment vertical="center" wrapText="1"/>
    </xf>
    <xf numFmtId="0" fontId="58" fillId="3" borderId="3" xfId="13" applyFont="1" applyFill="1" applyBorder="1" applyAlignment="1">
      <alignment vertical="center" wrapText="1"/>
    </xf>
    <xf numFmtId="0" fontId="58" fillId="3" borderId="24" xfId="16" applyFont="1" applyFill="1" applyBorder="1" applyAlignment="1">
      <alignment vertical="center" wrapText="1"/>
    </xf>
    <xf numFmtId="0" fontId="58" fillId="3" borderId="3" xfId="16" applyFont="1" applyFill="1" applyBorder="1" applyAlignment="1">
      <alignment vertical="center" wrapText="1"/>
    </xf>
    <xf numFmtId="3" fontId="70" fillId="0" borderId="42" xfId="0" applyNumberFormat="1" applyFont="1" applyBorder="1" applyAlignment="1">
      <alignment horizontal="center" vertical="center" wrapText="1"/>
    </xf>
    <xf numFmtId="3" fontId="70" fillId="0" borderId="43" xfId="0" applyNumberFormat="1" applyFont="1" applyBorder="1" applyAlignment="1">
      <alignment horizontal="center" vertical="center" wrapText="1"/>
    </xf>
    <xf numFmtId="3" fontId="70" fillId="0" borderId="9" xfId="0" applyNumberFormat="1" applyFont="1" applyBorder="1" applyAlignment="1">
      <alignment horizontal="center" vertical="center" wrapText="1"/>
    </xf>
    <xf numFmtId="3" fontId="70" fillId="0" borderId="44" xfId="0" applyNumberFormat="1" applyFont="1" applyBorder="1" applyAlignment="1">
      <alignment horizontal="center" vertical="center" wrapText="1"/>
    </xf>
    <xf numFmtId="0" fontId="24" fillId="0" borderId="18" xfId="0" applyFont="1" applyFill="1" applyBorder="1" applyAlignment="1">
      <alignment horizontal="left" vertical="center" wrapText="1"/>
    </xf>
    <xf numFmtId="0" fontId="12" fillId="0" borderId="18" xfId="0" applyFont="1" applyFill="1" applyBorder="1" applyAlignment="1">
      <alignment horizontal="left" vertical="center" wrapText="1"/>
    </xf>
    <xf numFmtId="165" fontId="13" fillId="0" borderId="0" xfId="1" applyNumberFormat="1" applyFont="1" applyFill="1" applyBorder="1" applyAlignment="1">
      <alignment horizontal="center" vertical="center" wrapText="1"/>
    </xf>
    <xf numFmtId="165" fontId="13" fillId="0" borderId="18" xfId="1" applyNumberFormat="1" applyFont="1" applyFill="1" applyBorder="1" applyAlignment="1">
      <alignment horizontal="center" vertical="center" wrapText="1"/>
    </xf>
    <xf numFmtId="0" fontId="13" fillId="0" borderId="18" xfId="0" applyFont="1" applyFill="1" applyBorder="1" applyAlignment="1">
      <alignment horizontal="left" vertical="center" wrapText="1"/>
    </xf>
    <xf numFmtId="43" fontId="12" fillId="0" borderId="18" xfId="1" applyFont="1" applyFill="1" applyBorder="1" applyAlignment="1">
      <alignment horizontal="left" vertical="center" wrapText="1"/>
    </xf>
    <xf numFmtId="0" fontId="17" fillId="0" borderId="0" xfId="0" applyFont="1" applyFill="1" applyBorder="1" applyAlignment="1">
      <alignment horizontal="center" vertical="center" wrapText="1"/>
    </xf>
    <xf numFmtId="0" fontId="13" fillId="0" borderId="18" xfId="0" applyFont="1" applyFill="1" applyBorder="1" applyAlignment="1">
      <alignment horizontal="center" vertical="center" wrapText="1"/>
    </xf>
    <xf numFmtId="0" fontId="11" fillId="0" borderId="18" xfId="0" applyFont="1" applyFill="1" applyBorder="1" applyAlignment="1">
      <alignment horizontal="center" vertical="center" wrapText="1"/>
    </xf>
    <xf numFmtId="0" fontId="57" fillId="0" borderId="20" xfId="0" applyFont="1" applyFill="1" applyBorder="1" applyAlignment="1">
      <alignment horizontal="left" vertical="center" wrapText="1"/>
    </xf>
    <xf numFmtId="0" fontId="72" fillId="0" borderId="18" xfId="0" applyFont="1" applyBorder="1" applyAlignment="1">
      <alignment vertical="center" wrapText="1"/>
    </xf>
    <xf numFmtId="0" fontId="20" fillId="0" borderId="0" xfId="0" applyFont="1" applyFill="1"/>
    <xf numFmtId="0" fontId="20" fillId="0" borderId="1" xfId="0" applyFont="1" applyFill="1" applyBorder="1"/>
    <xf numFmtId="0" fontId="14" fillId="0" borderId="1" xfId="0" applyFont="1" applyFill="1" applyBorder="1"/>
    <xf numFmtId="0" fontId="58" fillId="0" borderId="1" xfId="0" applyFont="1" applyFill="1" applyBorder="1" applyAlignment="1">
      <alignment horizontal="center" wrapText="1"/>
    </xf>
    <xf numFmtId="0" fontId="14" fillId="0" borderId="18" xfId="0" applyFont="1" applyFill="1" applyBorder="1" applyAlignment="1">
      <alignment horizontal="center" vertical="center" wrapText="1"/>
    </xf>
    <xf numFmtId="0" fontId="14" fillId="0" borderId="18" xfId="0" applyFont="1" applyFill="1" applyBorder="1" applyAlignment="1">
      <alignment horizontal="left" vertical="center" wrapText="1"/>
    </xf>
    <xf numFmtId="3" fontId="14" fillId="0" borderId="18" xfId="0" applyNumberFormat="1" applyFont="1" applyFill="1" applyBorder="1"/>
    <xf numFmtId="0" fontId="14" fillId="0" borderId="18" xfId="0" quotePrefix="1" applyFont="1" applyFill="1" applyBorder="1" applyAlignment="1">
      <alignment horizontal="left" vertical="center" wrapText="1"/>
    </xf>
    <xf numFmtId="165" fontId="14" fillId="0" borderId="18" xfId="1" applyNumberFormat="1" applyFont="1" applyFill="1" applyBorder="1" applyAlignment="1">
      <alignment horizontal="center" vertical="center" wrapText="1"/>
    </xf>
    <xf numFmtId="165" fontId="11" fillId="0" borderId="12" xfId="1" applyNumberFormat="1" applyFont="1" applyFill="1" applyBorder="1" applyAlignment="1">
      <alignment horizontal="center" vertical="center"/>
    </xf>
    <xf numFmtId="165" fontId="11" fillId="0" borderId="13" xfId="1" applyNumberFormat="1" applyFont="1" applyFill="1" applyBorder="1" applyAlignment="1">
      <alignment horizontal="center" vertical="center"/>
    </xf>
    <xf numFmtId="165" fontId="11" fillId="0" borderId="4" xfId="1" applyNumberFormat="1" applyFont="1" applyFill="1" applyBorder="1" applyAlignment="1">
      <alignment horizontal="center" vertical="center" wrapText="1"/>
    </xf>
    <xf numFmtId="0" fontId="12" fillId="0" borderId="0" xfId="0" applyFont="1" applyFill="1" applyAlignment="1">
      <alignment horizontal="left" wrapText="1"/>
    </xf>
    <xf numFmtId="0" fontId="12" fillId="0" borderId="5" xfId="0" applyFont="1" applyFill="1" applyBorder="1" applyAlignment="1">
      <alignment horizontal="left" wrapText="1"/>
    </xf>
    <xf numFmtId="0" fontId="55" fillId="0" borderId="18" xfId="0" applyFont="1" applyFill="1" applyBorder="1" applyAlignment="1">
      <alignment horizontal="left" vertical="center" wrapText="1"/>
    </xf>
    <xf numFmtId="165" fontId="55" fillId="0" borderId="18" xfId="1" applyNumberFormat="1" applyFont="1" applyFill="1" applyBorder="1" applyAlignment="1">
      <alignment horizontal="left" vertical="center" wrapText="1"/>
    </xf>
    <xf numFmtId="3" fontId="11" fillId="0" borderId="18" xfId="0" applyNumberFormat="1" applyFont="1" applyFill="1" applyBorder="1" applyAlignment="1">
      <alignment horizontal="left" vertical="center"/>
    </xf>
    <xf numFmtId="43" fontId="11" fillId="0" borderId="18" xfId="1" applyFont="1" applyFill="1" applyBorder="1" applyAlignment="1">
      <alignment horizontal="center" vertical="center" wrapText="1"/>
    </xf>
    <xf numFmtId="43" fontId="11" fillId="0" borderId="0" xfId="1" applyFont="1" applyFill="1" applyBorder="1" applyAlignment="1">
      <alignment horizontal="center" vertical="center" wrapText="1"/>
    </xf>
    <xf numFmtId="3" fontId="24" fillId="0" borderId="0" xfId="0" applyNumberFormat="1" applyFont="1" applyFill="1" applyAlignment="1">
      <alignment horizontal="left" vertical="center" wrapText="1"/>
    </xf>
    <xf numFmtId="3" fontId="24" fillId="0" borderId="5" xfId="0" applyNumberFormat="1" applyFont="1" applyFill="1" applyBorder="1" applyAlignment="1">
      <alignment horizontal="left" vertical="center" wrapText="1"/>
    </xf>
    <xf numFmtId="3" fontId="49" fillId="0" borderId="18" xfId="0" applyNumberFormat="1" applyFont="1" applyFill="1" applyBorder="1" applyAlignment="1">
      <alignment vertical="center" wrapText="1"/>
    </xf>
    <xf numFmtId="10" fontId="11" fillId="0" borderId="18" xfId="1" applyNumberFormat="1" applyFont="1" applyFill="1" applyBorder="1"/>
    <xf numFmtId="0" fontId="17" fillId="0" borderId="17" xfId="0" applyFont="1" applyFill="1" applyBorder="1" applyAlignment="1">
      <alignment horizontal="left" vertical="center" wrapText="1"/>
    </xf>
    <xf numFmtId="0" fontId="17" fillId="0" borderId="18" xfId="0" applyFont="1" applyFill="1" applyBorder="1" applyAlignment="1">
      <alignment horizontal="left" vertical="center" wrapText="1"/>
    </xf>
    <xf numFmtId="0" fontId="17" fillId="0" borderId="33" xfId="0" applyFont="1" applyFill="1" applyBorder="1" applyAlignment="1">
      <alignment horizontal="left" vertical="center" wrapText="1"/>
    </xf>
    <xf numFmtId="0" fontId="52" fillId="0" borderId="34" xfId="0" applyFont="1" applyFill="1" applyBorder="1" applyAlignment="1">
      <alignment horizontal="left" vertical="center" wrapText="1"/>
    </xf>
    <xf numFmtId="0" fontId="61" fillId="0" borderId="1" xfId="0" applyFont="1" applyFill="1" applyBorder="1" applyAlignment="1">
      <alignment horizontal="left" vertical="center" wrapText="1"/>
    </xf>
    <xf numFmtId="0" fontId="17" fillId="0" borderId="34" xfId="0" applyFont="1" applyFill="1" applyBorder="1" applyAlignment="1">
      <alignment horizontal="left" vertical="center" wrapText="1"/>
    </xf>
    <xf numFmtId="0" fontId="17" fillId="0" borderId="34" xfId="0" applyFont="1" applyFill="1" applyBorder="1" applyAlignment="1">
      <alignment horizontal="left" vertical="center"/>
    </xf>
    <xf numFmtId="0" fontId="58" fillId="0" borderId="34" xfId="0" applyFont="1" applyFill="1" applyBorder="1" applyAlignment="1">
      <alignment horizontal="left" vertical="center" wrapText="1"/>
    </xf>
    <xf numFmtId="3" fontId="11" fillId="0" borderId="18" xfId="0" applyNumberFormat="1" applyFont="1" applyFill="1" applyBorder="1" applyAlignment="1">
      <alignment horizontal="center" wrapText="1"/>
    </xf>
    <xf numFmtId="3" fontId="48" fillId="0" borderId="18" xfId="0" applyNumberFormat="1" applyFont="1" applyFill="1" applyBorder="1" applyAlignment="1">
      <alignment vertical="center" wrapText="1"/>
    </xf>
    <xf numFmtId="3" fontId="49" fillId="0" borderId="18" xfId="0" applyNumberFormat="1" applyFont="1" applyFill="1" applyBorder="1" applyAlignment="1">
      <alignment horizontal="center" vertical="center" wrapText="1"/>
    </xf>
    <xf numFmtId="3" fontId="53" fillId="0" borderId="18" xfId="0" applyNumberFormat="1" applyFont="1" applyFill="1" applyBorder="1" applyAlignment="1">
      <alignment horizontal="left" vertical="center" wrapText="1"/>
    </xf>
    <xf numFmtId="0" fontId="53" fillId="0" borderId="18" xfId="0" applyFont="1" applyFill="1" applyBorder="1" applyAlignment="1">
      <alignment horizontal="center"/>
    </xf>
    <xf numFmtId="3" fontId="11" fillId="0" borderId="18" xfId="0" quotePrefix="1" applyNumberFormat="1" applyFont="1" applyFill="1" applyBorder="1" applyAlignment="1">
      <alignment horizontal="center" vertical="center" wrapText="1"/>
    </xf>
    <xf numFmtId="170" fontId="14" fillId="0" borderId="18" xfId="1" applyNumberFormat="1" applyFont="1" applyFill="1" applyBorder="1"/>
    <xf numFmtId="3" fontId="49" fillId="0" borderId="18" xfId="0" applyNumberFormat="1" applyFont="1" applyFill="1" applyBorder="1" applyAlignment="1">
      <alignment horizontal="left" vertical="center" wrapText="1"/>
    </xf>
    <xf numFmtId="3" fontId="12" fillId="0" borderId="18" xfId="0" applyNumberFormat="1" applyFont="1" applyFill="1" applyBorder="1" applyAlignment="1">
      <alignment vertical="center" wrapText="1"/>
    </xf>
    <xf numFmtId="3" fontId="20" fillId="0" borderId="0" xfId="0" applyNumberFormat="1" applyFont="1" applyFill="1" applyAlignment="1">
      <alignment horizontal="left" vertical="center" wrapText="1"/>
    </xf>
    <xf numFmtId="3" fontId="20" fillId="0" borderId="15" xfId="0" applyNumberFormat="1" applyFont="1" applyFill="1" applyBorder="1" applyAlignment="1">
      <alignment horizontal="left" vertical="center" wrapText="1"/>
    </xf>
    <xf numFmtId="3" fontId="20" fillId="0" borderId="18" xfId="0" applyNumberFormat="1" applyFont="1" applyFill="1" applyBorder="1" applyAlignment="1">
      <alignment horizontal="left" vertical="center" wrapText="1"/>
    </xf>
    <xf numFmtId="3" fontId="20" fillId="0" borderId="4" xfId="0" applyNumberFormat="1" applyFont="1" applyFill="1" applyBorder="1" applyAlignment="1">
      <alignment horizontal="left" vertical="center" wrapText="1"/>
    </xf>
    <xf numFmtId="3" fontId="11" fillId="0" borderId="18" xfId="0" applyNumberFormat="1" applyFont="1" applyFill="1" applyBorder="1" applyAlignment="1">
      <alignment horizontal="center" vertical="center"/>
    </xf>
    <xf numFmtId="3" fontId="14" fillId="0" borderId="18" xfId="0" applyNumberFormat="1" applyFont="1" applyFill="1" applyBorder="1" applyAlignment="1">
      <alignment horizontal="right" vertical="center" wrapText="1"/>
    </xf>
    <xf numFmtId="3" fontId="13" fillId="0" borderId="0" xfId="0" applyNumberFormat="1" applyFont="1" applyFill="1" applyAlignment="1">
      <alignment horizontal="left" vertical="center" wrapText="1"/>
    </xf>
    <xf numFmtId="3" fontId="13" fillId="0" borderId="15" xfId="0" applyNumberFormat="1" applyFont="1" applyFill="1" applyBorder="1" applyAlignment="1">
      <alignment horizontal="left" vertical="center" wrapText="1"/>
    </xf>
    <xf numFmtId="3" fontId="13" fillId="0" borderId="4" xfId="0" applyNumberFormat="1" applyFont="1" applyFill="1" applyBorder="1" applyAlignment="1">
      <alignment horizontal="left" vertical="center" wrapText="1"/>
    </xf>
    <xf numFmtId="0" fontId="11" fillId="0" borderId="18" xfId="3" applyFont="1" applyFill="1" applyBorder="1" applyAlignment="1">
      <alignment horizontal="left" vertical="center" wrapText="1"/>
    </xf>
    <xf numFmtId="3" fontId="11" fillId="0" borderId="15" xfId="0" applyNumberFormat="1" applyFont="1" applyFill="1" applyBorder="1" applyAlignment="1">
      <alignment horizontal="right" vertical="center" wrapText="1"/>
    </xf>
    <xf numFmtId="3" fontId="11" fillId="0" borderId="4" xfId="0" applyNumberFormat="1" applyFont="1" applyFill="1" applyBorder="1" applyAlignment="1">
      <alignment horizontal="right" vertical="center" wrapText="1"/>
    </xf>
    <xf numFmtId="165" fontId="15" fillId="0" borderId="18" xfId="1" applyNumberFormat="1" applyFont="1" applyFill="1" applyBorder="1" applyAlignment="1">
      <alignment horizontal="right" vertical="center"/>
    </xf>
    <xf numFmtId="37" fontId="15" fillId="0" borderId="0" xfId="1" applyNumberFormat="1" applyFont="1" applyFill="1" applyBorder="1" applyAlignment="1">
      <alignment horizontal="right" vertical="center"/>
    </xf>
    <xf numFmtId="37" fontId="15" fillId="0" borderId="15" xfId="1" applyNumberFormat="1" applyFont="1" applyFill="1" applyBorder="1" applyAlignment="1">
      <alignment horizontal="right" vertical="center"/>
    </xf>
    <xf numFmtId="37" fontId="15" fillId="0" borderId="18" xfId="1" applyNumberFormat="1" applyFont="1" applyFill="1" applyBorder="1" applyAlignment="1">
      <alignment horizontal="right" vertical="center"/>
    </xf>
    <xf numFmtId="37" fontId="15" fillId="0" borderId="4" xfId="1" applyNumberFormat="1" applyFont="1" applyFill="1" applyBorder="1" applyAlignment="1">
      <alignment horizontal="right" vertical="center"/>
    </xf>
    <xf numFmtId="3" fontId="15" fillId="0" borderId="0" xfId="0" applyNumberFormat="1" applyFont="1" applyFill="1" applyAlignment="1">
      <alignment horizontal="right" vertical="center"/>
    </xf>
    <xf numFmtId="3" fontId="15" fillId="0" borderId="15" xfId="0" applyNumberFormat="1" applyFont="1" applyFill="1" applyBorder="1" applyAlignment="1">
      <alignment horizontal="right" vertical="center"/>
    </xf>
    <xf numFmtId="3" fontId="15" fillId="0" borderId="18" xfId="0" applyNumberFormat="1" applyFont="1" applyFill="1" applyBorder="1" applyAlignment="1">
      <alignment horizontal="right" vertical="center"/>
    </xf>
    <xf numFmtId="3" fontId="15" fillId="0" borderId="4" xfId="0" applyNumberFormat="1" applyFont="1" applyFill="1" applyBorder="1" applyAlignment="1">
      <alignment horizontal="right" vertical="center"/>
    </xf>
    <xf numFmtId="0" fontId="11" fillId="0" borderId="18" xfId="0" applyFont="1" applyFill="1" applyBorder="1" applyAlignment="1">
      <alignment horizontal="justify" vertical="center"/>
    </xf>
    <xf numFmtId="43" fontId="11" fillId="0" borderId="0" xfId="1" applyFont="1" applyFill="1" applyBorder="1" applyAlignment="1">
      <alignment horizontal="left" vertical="center" wrapText="1"/>
    </xf>
    <xf numFmtId="43" fontId="11" fillId="0" borderId="15" xfId="1" applyFont="1" applyFill="1" applyBorder="1" applyAlignment="1">
      <alignment horizontal="left" vertical="center" wrapText="1"/>
    </xf>
    <xf numFmtId="43" fontId="11" fillId="0" borderId="4" xfId="1" applyFont="1" applyFill="1" applyBorder="1" applyAlignment="1">
      <alignment horizontal="left" vertical="center" wrapText="1"/>
    </xf>
    <xf numFmtId="3" fontId="11" fillId="0" borderId="4" xfId="0" applyNumberFormat="1" applyFont="1" applyFill="1" applyBorder="1" applyAlignment="1">
      <alignment horizontal="right" vertical="center"/>
    </xf>
    <xf numFmtId="166" fontId="11" fillId="0" borderId="18" xfId="1" applyNumberFormat="1" applyFont="1" applyFill="1" applyBorder="1" applyAlignment="1">
      <alignment horizontal="center"/>
    </xf>
    <xf numFmtId="166" fontId="11" fillId="0" borderId="18" xfId="1" applyNumberFormat="1" applyFont="1" applyFill="1" applyBorder="1" applyAlignment="1">
      <alignment horizontal="center" vertical="center"/>
    </xf>
    <xf numFmtId="0" fontId="17" fillId="0" borderId="1" xfId="0" applyFont="1" applyFill="1" applyBorder="1" applyAlignment="1">
      <alignment wrapText="1"/>
    </xf>
    <xf numFmtId="3" fontId="17" fillId="0" borderId="1" xfId="0" applyNumberFormat="1" applyFont="1" applyFill="1" applyBorder="1" applyAlignment="1">
      <alignment horizontal="left" vertical="center" wrapText="1"/>
    </xf>
    <xf numFmtId="165" fontId="11" fillId="0" borderId="21" xfId="1" applyNumberFormat="1" applyFont="1" applyFill="1" applyBorder="1" applyAlignment="1">
      <alignment horizontal="left" vertical="center" wrapText="1"/>
    </xf>
    <xf numFmtId="3" fontId="14" fillId="0" borderId="18" xfId="0" applyNumberFormat="1" applyFont="1" applyFill="1" applyBorder="1" applyAlignment="1">
      <alignment horizontal="center"/>
    </xf>
    <xf numFmtId="165" fontId="14" fillId="0" borderId="18" xfId="1" applyNumberFormat="1" applyFont="1" applyFill="1" applyBorder="1" applyAlignment="1">
      <alignment horizontal="center"/>
    </xf>
    <xf numFmtId="165" fontId="14" fillId="0" borderId="0" xfId="1" applyNumberFormat="1" applyFont="1" applyFill="1" applyBorder="1" applyAlignment="1">
      <alignment horizontal="center"/>
    </xf>
    <xf numFmtId="10" fontId="14" fillId="0" borderId="18" xfId="1" applyNumberFormat="1" applyFont="1" applyFill="1" applyBorder="1" applyAlignment="1">
      <alignment horizontal="center"/>
    </xf>
    <xf numFmtId="165" fontId="14" fillId="0" borderId="5" xfId="1" applyNumberFormat="1" applyFont="1" applyFill="1" applyBorder="1" applyAlignment="1">
      <alignment horizontal="center"/>
    </xf>
    <xf numFmtId="165" fontId="54" fillId="0" borderId="0" xfId="1" applyNumberFormat="1" applyFont="1" applyFill="1" applyBorder="1"/>
    <xf numFmtId="165" fontId="54" fillId="0" borderId="18" xfId="1" applyNumberFormat="1" applyFont="1" applyFill="1" applyBorder="1"/>
    <xf numFmtId="43" fontId="24" fillId="0" borderId="0" xfId="1" applyFont="1" applyFill="1" applyBorder="1" applyAlignment="1">
      <alignment horizontal="left" vertical="center" wrapText="1"/>
    </xf>
    <xf numFmtId="43" fontId="14" fillId="0" borderId="1" xfId="1" applyFont="1" applyFill="1" applyBorder="1"/>
    <xf numFmtId="169" fontId="14" fillId="0" borderId="1" xfId="1" applyNumberFormat="1" applyFont="1" applyFill="1" applyBorder="1"/>
    <xf numFmtId="3" fontId="11" fillId="0" borderId="0" xfId="0" applyNumberFormat="1" applyFont="1" applyFill="1" applyAlignment="1">
      <alignment horizontal="center" vertical="center"/>
    </xf>
    <xf numFmtId="3" fontId="11" fillId="0" borderId="15" xfId="0" applyNumberFormat="1" applyFont="1" applyFill="1" applyBorder="1" applyAlignment="1">
      <alignment horizontal="center" vertical="center"/>
    </xf>
    <xf numFmtId="3" fontId="11" fillId="0" borderId="4" xfId="0" applyNumberFormat="1" applyFont="1" applyFill="1" applyBorder="1" applyAlignment="1">
      <alignment horizontal="center" vertical="center"/>
    </xf>
    <xf numFmtId="43" fontId="12" fillId="0" borderId="18" xfId="1" applyFont="1" applyFill="1" applyBorder="1" applyAlignment="1">
      <alignment vertical="center" wrapText="1"/>
    </xf>
    <xf numFmtId="3" fontId="14" fillId="0" borderId="0" xfId="0" applyNumberFormat="1" applyFont="1" applyFill="1" applyAlignment="1">
      <alignment horizontal="center" vertical="center"/>
    </xf>
    <xf numFmtId="3" fontId="14" fillId="0" borderId="18" xfId="0" applyNumberFormat="1" applyFont="1" applyFill="1" applyBorder="1" applyAlignment="1">
      <alignment horizontal="center" vertical="center"/>
    </xf>
    <xf numFmtId="10" fontId="14" fillId="0" borderId="18" xfId="0" applyNumberFormat="1" applyFont="1" applyFill="1" applyBorder="1" applyAlignment="1">
      <alignment horizontal="center" vertical="center"/>
    </xf>
    <xf numFmtId="3" fontId="14" fillId="0" borderId="5" xfId="0" applyNumberFormat="1" applyFont="1" applyFill="1" applyBorder="1" applyAlignment="1">
      <alignment horizontal="center" vertical="center"/>
    </xf>
    <xf numFmtId="0" fontId="17" fillId="0" borderId="18" xfId="0" applyFont="1" applyFill="1" applyBorder="1" applyAlignment="1">
      <alignment vertical="center" wrapText="1"/>
    </xf>
    <xf numFmtId="3" fontId="68" fillId="0" borderId="3" xfId="0" applyNumberFormat="1" applyFont="1" applyFill="1" applyBorder="1" applyAlignment="1">
      <alignment horizontal="center" vertical="center" wrapText="1"/>
    </xf>
    <xf numFmtId="3" fontId="68" fillId="0" borderId="2" xfId="0" applyNumberFormat="1" applyFont="1" applyFill="1" applyBorder="1" applyAlignment="1">
      <alignment vertical="center" wrapText="1"/>
    </xf>
    <xf numFmtId="3" fontId="52" fillId="0" borderId="0" xfId="0" applyNumberFormat="1" applyFont="1" applyFill="1" applyAlignment="1">
      <alignment vertical="center" wrapText="1"/>
    </xf>
    <xf numFmtId="0" fontId="76" fillId="0" borderId="18" xfId="0" applyFont="1" applyFill="1" applyBorder="1" applyAlignment="1">
      <alignment horizontal="center" vertical="center"/>
    </xf>
    <xf numFmtId="0" fontId="76" fillId="0" borderId="0" xfId="0" applyFont="1" applyFill="1" applyAlignment="1">
      <alignment horizontal="left" vertical="center" wrapText="1"/>
    </xf>
    <xf numFmtId="0" fontId="76" fillId="0" borderId="15" xfId="0" applyFont="1" applyFill="1" applyBorder="1" applyAlignment="1">
      <alignment horizontal="left" vertical="center" wrapText="1"/>
    </xf>
    <xf numFmtId="3" fontId="52" fillId="0" borderId="3" xfId="0" applyNumberFormat="1" applyFont="1" applyFill="1" applyBorder="1" applyAlignment="1">
      <alignment vertical="center" wrapText="1"/>
    </xf>
    <xf numFmtId="0" fontId="76" fillId="0" borderId="18" xfId="0" applyFont="1" applyFill="1" applyBorder="1" applyAlignment="1">
      <alignment horizontal="left" vertical="center" wrapText="1"/>
    </xf>
    <xf numFmtId="0" fontId="77" fillId="0" borderId="18" xfId="0" applyFont="1" applyFill="1" applyBorder="1" applyAlignment="1">
      <alignment horizontal="left"/>
    </xf>
    <xf numFmtId="0" fontId="52" fillId="0" borderId="18" xfId="0" applyFont="1" applyFill="1" applyBorder="1" applyAlignment="1">
      <alignment horizontal="center" vertical="center"/>
    </xf>
    <xf numFmtId="43" fontId="48" fillId="0" borderId="18" xfId="1" applyFont="1" applyFill="1" applyBorder="1" applyAlignment="1">
      <alignment horizontal="center" vertical="center" wrapText="1"/>
    </xf>
    <xf numFmtId="165" fontId="49" fillId="0" borderId="4" xfId="1" applyNumberFormat="1" applyFont="1" applyFill="1" applyBorder="1"/>
    <xf numFmtId="165" fontId="11" fillId="0" borderId="18" xfId="0" applyNumberFormat="1" applyFont="1" applyFill="1" applyBorder="1" applyAlignment="1">
      <alignment horizontal="left" vertical="center" wrapText="1"/>
    </xf>
    <xf numFmtId="0" fontId="11" fillId="0" borderId="18" xfId="0" quotePrefix="1" applyFont="1" applyFill="1" applyBorder="1" applyAlignment="1">
      <alignment horizontal="center" vertical="center" wrapText="1"/>
    </xf>
    <xf numFmtId="165" fontId="11" fillId="0" borderId="0" xfId="1" applyNumberFormat="1" applyFont="1" applyFill="1" applyBorder="1" applyAlignment="1">
      <alignment horizontal="center"/>
    </xf>
    <xf numFmtId="165" fontId="11" fillId="0" borderId="15" xfId="1" applyNumberFormat="1" applyFont="1" applyFill="1" applyBorder="1" applyAlignment="1">
      <alignment horizontal="center"/>
    </xf>
    <xf numFmtId="165" fontId="11" fillId="0" borderId="4" xfId="1" applyNumberFormat="1" applyFont="1" applyFill="1" applyBorder="1" applyAlignment="1">
      <alignment horizontal="center"/>
    </xf>
    <xf numFmtId="43" fontId="13" fillId="0" borderId="0" xfId="1" applyFont="1" applyFill="1" applyBorder="1" applyAlignment="1">
      <alignment horizontal="left" vertical="center" wrapText="1"/>
    </xf>
    <xf numFmtId="43" fontId="13" fillId="0" borderId="5" xfId="1" applyFont="1" applyFill="1" applyBorder="1" applyAlignment="1">
      <alignment horizontal="left" vertical="center" wrapText="1"/>
    </xf>
    <xf numFmtId="165" fontId="11" fillId="0" borderId="5" xfId="1" applyNumberFormat="1" applyFont="1" applyFill="1" applyBorder="1" applyAlignment="1">
      <alignment horizontal="center"/>
    </xf>
    <xf numFmtId="0" fontId="59" fillId="0" borderId="18" xfId="0" applyFont="1" applyFill="1" applyBorder="1" applyAlignment="1">
      <alignment horizontal="center"/>
    </xf>
    <xf numFmtId="0" fontId="14" fillId="0" borderId="18" xfId="0" applyFont="1" applyFill="1" applyBorder="1" applyAlignment="1">
      <alignment vertical="center" wrapText="1"/>
    </xf>
    <xf numFmtId="0" fontId="24" fillId="0" borderId="4" xfId="0" applyFont="1" applyFill="1" applyBorder="1" applyAlignment="1">
      <alignment horizontal="left" vertical="center" wrapText="1"/>
    </xf>
    <xf numFmtId="0" fontId="62" fillId="0" borderId="18" xfId="3" applyFont="1" applyFill="1" applyBorder="1" applyAlignment="1">
      <alignment vertical="center" wrapText="1"/>
    </xf>
    <xf numFmtId="0" fontId="62" fillId="0" borderId="18" xfId="3" applyFont="1" applyFill="1" applyBorder="1" applyAlignment="1">
      <alignment horizontal="center" vertical="center" wrapText="1"/>
    </xf>
    <xf numFmtId="165" fontId="14" fillId="0" borderId="15" xfId="1" applyNumberFormat="1" applyFont="1" applyFill="1" applyBorder="1" applyAlignment="1">
      <alignment horizontal="center"/>
    </xf>
    <xf numFmtId="10" fontId="78" fillId="0" borderId="1" xfId="1" applyNumberFormat="1" applyFont="1" applyFill="1" applyBorder="1" applyAlignment="1">
      <alignment vertical="center"/>
    </xf>
    <xf numFmtId="165" fontId="14" fillId="0" borderId="4" xfId="1" applyNumberFormat="1" applyFont="1" applyFill="1" applyBorder="1" applyAlignment="1">
      <alignment horizontal="center"/>
    </xf>
    <xf numFmtId="0" fontId="63" fillId="0" borderId="18" xfId="3" applyFont="1" applyFill="1" applyBorder="1" applyAlignment="1">
      <alignment vertical="center"/>
    </xf>
    <xf numFmtId="0" fontId="12" fillId="0" borderId="18" xfId="0" applyFont="1" applyFill="1" applyBorder="1" applyAlignment="1">
      <alignment horizontal="center" vertical="center" wrapText="1"/>
    </xf>
    <xf numFmtId="165" fontId="14" fillId="0" borderId="26" xfId="1" applyNumberFormat="1" applyFont="1" applyFill="1" applyBorder="1" applyAlignment="1">
      <alignment horizontal="center"/>
    </xf>
    <xf numFmtId="165" fontId="14" fillId="0" borderId="24" xfId="1" applyNumberFormat="1" applyFont="1" applyFill="1" applyBorder="1" applyAlignment="1">
      <alignment horizontal="center"/>
    </xf>
    <xf numFmtId="171" fontId="14" fillId="0" borderId="18" xfId="1" applyNumberFormat="1" applyFont="1" applyFill="1" applyBorder="1"/>
    <xf numFmtId="165" fontId="14" fillId="0" borderId="1" xfId="1" applyNumberFormat="1" applyFont="1" applyFill="1" applyBorder="1" applyAlignment="1">
      <alignment horizontal="center"/>
    </xf>
    <xf numFmtId="0" fontId="48" fillId="0" borderId="18" xfId="0" quotePrefix="1" applyFont="1" applyFill="1" applyBorder="1" applyAlignment="1">
      <alignment vertical="center" wrapText="1"/>
    </xf>
    <xf numFmtId="0" fontId="48" fillId="0" borderId="18" xfId="0" quotePrefix="1" applyFont="1" applyFill="1" applyBorder="1" applyAlignment="1">
      <alignment horizontal="left" vertical="center" wrapText="1"/>
    </xf>
    <xf numFmtId="165" fontId="53" fillId="0" borderId="18" xfId="0" applyNumberFormat="1" applyFont="1" applyFill="1" applyBorder="1" applyAlignment="1">
      <alignment horizontal="left" vertical="center" wrapText="1"/>
    </xf>
    <xf numFmtId="165" fontId="53" fillId="0" borderId="0" xfId="0" applyNumberFormat="1" applyFont="1" applyFill="1" applyAlignment="1">
      <alignment horizontal="left" vertical="center" wrapText="1"/>
    </xf>
    <xf numFmtId="165" fontId="53" fillId="0" borderId="15" xfId="0" applyNumberFormat="1" applyFont="1" applyFill="1" applyBorder="1" applyAlignment="1">
      <alignment horizontal="left" vertical="center" wrapText="1"/>
    </xf>
    <xf numFmtId="165" fontId="53" fillId="0" borderId="4" xfId="0" applyNumberFormat="1" applyFont="1" applyFill="1" applyBorder="1" applyAlignment="1">
      <alignment horizontal="left" vertical="center" wrapText="1"/>
    </xf>
    <xf numFmtId="0" fontId="16" fillId="0" borderId="18" xfId="0" applyFont="1" applyFill="1" applyBorder="1" applyAlignment="1">
      <alignment horizontal="left" vertical="center" wrapText="1"/>
    </xf>
    <xf numFmtId="165" fontId="53" fillId="0" borderId="1" xfId="0" applyNumberFormat="1" applyFont="1" applyFill="1" applyBorder="1" applyAlignment="1">
      <alignment horizontal="left" vertical="center" wrapText="1"/>
    </xf>
    <xf numFmtId="0" fontId="53" fillId="0" borderId="18" xfId="0" applyFont="1" applyFill="1" applyBorder="1" applyAlignment="1">
      <alignment wrapText="1"/>
    </xf>
    <xf numFmtId="0" fontId="47" fillId="0" borderId="18" xfId="0" applyFont="1" applyFill="1" applyBorder="1" applyAlignment="1">
      <alignment horizontal="center" vertical="center" wrapText="1"/>
    </xf>
    <xf numFmtId="0" fontId="57" fillId="0" borderId="18" xfId="0" applyFont="1" applyFill="1" applyBorder="1" applyAlignment="1">
      <alignment horizontal="left" vertical="center" wrapText="1"/>
    </xf>
    <xf numFmtId="165" fontId="47" fillId="0" borderId="18" xfId="0" applyNumberFormat="1" applyFont="1" applyFill="1" applyBorder="1" applyAlignment="1">
      <alignment horizontal="left" vertical="center" wrapText="1"/>
    </xf>
    <xf numFmtId="165" fontId="47" fillId="0" borderId="18" xfId="1" applyNumberFormat="1" applyFont="1" applyFill="1" applyBorder="1" applyAlignment="1">
      <alignment horizontal="left" vertical="center" wrapText="1"/>
    </xf>
    <xf numFmtId="165" fontId="47" fillId="0" borderId="0" xfId="0" applyNumberFormat="1" applyFont="1" applyFill="1" applyAlignment="1">
      <alignment horizontal="left" vertical="center" wrapText="1"/>
    </xf>
    <xf numFmtId="165" fontId="47" fillId="0" borderId="15" xfId="0" applyNumberFormat="1" applyFont="1" applyFill="1" applyBorder="1" applyAlignment="1">
      <alignment horizontal="left" vertical="center" wrapText="1"/>
    </xf>
    <xf numFmtId="165" fontId="47" fillId="0" borderId="4" xfId="0" applyNumberFormat="1" applyFont="1" applyFill="1" applyBorder="1" applyAlignment="1">
      <alignment horizontal="left" vertical="center" wrapText="1"/>
    </xf>
    <xf numFmtId="0" fontId="47" fillId="0" borderId="18" xfId="0" applyFont="1" applyFill="1" applyBorder="1" applyAlignment="1">
      <alignment horizontal="left" vertical="center" wrapText="1"/>
    </xf>
    <xf numFmtId="165" fontId="47" fillId="0" borderId="1" xfId="0" applyNumberFormat="1" applyFont="1" applyFill="1" applyBorder="1" applyAlignment="1">
      <alignment horizontal="left" vertical="center" wrapText="1"/>
    </xf>
    <xf numFmtId="0" fontId="57" fillId="0" borderId="18" xfId="0" applyFont="1" applyFill="1" applyBorder="1" applyAlignment="1">
      <alignment horizontal="center" vertical="center" wrapText="1"/>
    </xf>
    <xf numFmtId="3" fontId="14" fillId="0" borderId="18" xfId="0" applyNumberFormat="1" applyFont="1" applyFill="1" applyBorder="1" applyAlignment="1">
      <alignment vertical="center" wrapText="1"/>
    </xf>
    <xf numFmtId="165" fontId="14" fillId="0" borderId="0" xfId="0" applyNumberFormat="1" applyFont="1" applyFill="1" applyAlignment="1">
      <alignment horizontal="left" vertical="center" wrapText="1"/>
    </xf>
    <xf numFmtId="165" fontId="14" fillId="0" borderId="15" xfId="0" applyNumberFormat="1" applyFont="1" applyFill="1" applyBorder="1" applyAlignment="1">
      <alignment horizontal="left" vertical="center" wrapText="1"/>
    </xf>
    <xf numFmtId="165" fontId="14" fillId="0" borderId="18" xfId="0" applyNumberFormat="1" applyFont="1" applyFill="1" applyBorder="1" applyAlignment="1">
      <alignment horizontal="left" vertical="center" wrapText="1"/>
    </xf>
    <xf numFmtId="3" fontId="14" fillId="0" borderId="18" xfId="1" applyNumberFormat="1" applyFont="1" applyFill="1" applyBorder="1" applyAlignment="1">
      <alignment horizontal="right" vertical="center" wrapText="1"/>
    </xf>
    <xf numFmtId="3" fontId="61" fillId="0" borderId="18" xfId="0" applyNumberFormat="1" applyFont="1" applyFill="1" applyBorder="1" applyAlignment="1">
      <alignment vertical="center"/>
    </xf>
    <xf numFmtId="0" fontId="14" fillId="0" borderId="18" xfId="0" applyFont="1" applyFill="1" applyBorder="1" applyAlignment="1">
      <alignment horizontal="left" vertical="center"/>
    </xf>
    <xf numFmtId="3" fontId="14" fillId="0" borderId="18" xfId="0" applyNumberFormat="1" applyFont="1" applyFill="1" applyBorder="1" applyAlignment="1">
      <alignment vertical="center"/>
    </xf>
    <xf numFmtId="3" fontId="14" fillId="0" borderId="20" xfId="0" applyNumberFormat="1" applyFont="1" applyFill="1" applyBorder="1" applyAlignment="1">
      <alignment horizontal="left" vertical="center" wrapText="1"/>
    </xf>
    <xf numFmtId="0" fontId="57" fillId="0" borderId="21" xfId="0" applyFont="1" applyFill="1" applyBorder="1" applyAlignment="1">
      <alignment horizontal="left" vertical="center" wrapText="1"/>
    </xf>
    <xf numFmtId="0" fontId="57" fillId="0" borderId="19" xfId="0" applyFont="1" applyFill="1" applyBorder="1" applyAlignment="1">
      <alignment horizontal="left" vertical="center" wrapText="1"/>
    </xf>
    <xf numFmtId="3" fontId="20" fillId="0" borderId="20" xfId="0" applyNumberFormat="1" applyFont="1" applyFill="1" applyBorder="1" applyAlignment="1">
      <alignment horizontal="left" vertical="center" wrapText="1"/>
    </xf>
    <xf numFmtId="0" fontId="44" fillId="0" borderId="18" xfId="0" applyFont="1" applyFill="1" applyBorder="1" applyAlignment="1">
      <alignment horizontal="left" vertical="center" wrapText="1"/>
    </xf>
    <xf numFmtId="0" fontId="68" fillId="0" borderId="0" xfId="0" applyFont="1"/>
    <xf numFmtId="0" fontId="61" fillId="0" borderId="18" xfId="0" applyFont="1" applyFill="1" applyBorder="1" applyAlignment="1">
      <alignment horizontal="center" vertical="center" wrapText="1"/>
    </xf>
    <xf numFmtId="43" fontId="20" fillId="0" borderId="18" xfId="1" quotePrefix="1" applyFont="1" applyFill="1" applyBorder="1" applyAlignment="1">
      <alignment horizontal="left" vertical="center" wrapText="1"/>
    </xf>
    <xf numFmtId="43" fontId="20" fillId="0" borderId="18" xfId="1" applyFont="1" applyFill="1" applyBorder="1" applyAlignment="1">
      <alignment horizontal="center" vertical="center" wrapText="1"/>
    </xf>
    <xf numFmtId="43" fontId="20" fillId="0" borderId="18" xfId="1" applyFont="1" applyFill="1" applyBorder="1" applyAlignment="1">
      <alignment horizontal="left" vertical="center" wrapText="1"/>
    </xf>
    <xf numFmtId="43" fontId="20" fillId="0" borderId="0" xfId="1" applyFont="1" applyFill="1" applyBorder="1" applyAlignment="1">
      <alignment horizontal="left" vertical="center" wrapText="1"/>
    </xf>
    <xf numFmtId="43" fontId="20" fillId="0" borderId="15" xfId="1" applyFont="1" applyFill="1" applyBorder="1" applyAlignment="1">
      <alignment horizontal="left" vertical="center" wrapText="1"/>
    </xf>
    <xf numFmtId="43" fontId="20" fillId="0" borderId="4" xfId="1" applyFont="1" applyFill="1" applyBorder="1" applyAlignment="1">
      <alignment horizontal="left" vertical="center" wrapText="1"/>
    </xf>
    <xf numFmtId="43" fontId="14" fillId="0" borderId="18" xfId="1" applyFont="1" applyFill="1" applyBorder="1" applyAlignment="1">
      <alignment horizontal="center" vertical="center" wrapText="1"/>
    </xf>
    <xf numFmtId="43" fontId="13" fillId="0" borderId="18" xfId="1" quotePrefix="1" applyFont="1" applyFill="1" applyBorder="1" applyAlignment="1">
      <alignment horizontal="left" vertical="center" wrapText="1"/>
    </xf>
    <xf numFmtId="43" fontId="13" fillId="0" borderId="18" xfId="1" applyFont="1" applyFill="1" applyBorder="1" applyAlignment="1">
      <alignment horizontal="center" vertical="center" wrapText="1"/>
    </xf>
    <xf numFmtId="43" fontId="13" fillId="0" borderId="15" xfId="1" applyFont="1" applyFill="1" applyBorder="1" applyAlignment="1">
      <alignment horizontal="left" vertical="center" wrapText="1"/>
    </xf>
    <xf numFmtId="43" fontId="13" fillId="0" borderId="4" xfId="1" applyFont="1" applyFill="1" applyBorder="1" applyAlignment="1">
      <alignment horizontal="left" vertical="center" wrapText="1"/>
    </xf>
    <xf numFmtId="0" fontId="11" fillId="0" borderId="18" xfId="0" applyFont="1" applyFill="1" applyBorder="1" applyAlignment="1">
      <alignment horizontal="center" vertical="top"/>
    </xf>
    <xf numFmtId="0" fontId="11" fillId="0" borderId="18" xfId="0" applyFont="1" applyFill="1" applyBorder="1" applyAlignment="1">
      <alignment horizontal="left" vertical="top"/>
    </xf>
    <xf numFmtId="43" fontId="18" fillId="0" borderId="18" xfId="1" applyFont="1" applyFill="1" applyBorder="1" applyAlignment="1">
      <alignment horizontal="left" vertical="center" wrapText="1"/>
    </xf>
    <xf numFmtId="0" fontId="19" fillId="0" borderId="18" xfId="0" applyFont="1" applyFill="1" applyBorder="1" applyAlignment="1">
      <alignment horizontal="center"/>
    </xf>
    <xf numFmtId="0" fontId="47" fillId="0" borderId="18" xfId="0" applyFont="1" applyFill="1" applyBorder="1" applyAlignment="1">
      <alignment vertical="center" wrapText="1"/>
    </xf>
    <xf numFmtId="0" fontId="79" fillId="0" borderId="18" xfId="0" applyFont="1" applyFill="1" applyBorder="1" applyAlignment="1">
      <alignment vertical="center" wrapText="1"/>
    </xf>
    <xf numFmtId="165" fontId="68" fillId="0" borderId="18" xfId="0" applyNumberFormat="1" applyFont="1" applyFill="1" applyBorder="1" applyAlignment="1">
      <alignment horizontal="left" vertical="center" wrapText="1"/>
    </xf>
    <xf numFmtId="165" fontId="20" fillId="0" borderId="18" xfId="0" applyNumberFormat="1" applyFont="1" applyFill="1" applyBorder="1" applyAlignment="1">
      <alignment horizontal="left" vertical="center" wrapText="1"/>
    </xf>
    <xf numFmtId="0" fontId="80" fillId="0" borderId="18" xfId="0" applyFont="1" applyFill="1" applyBorder="1"/>
    <xf numFmtId="43" fontId="20" fillId="0" borderId="18" xfId="1" applyFont="1" applyFill="1" applyBorder="1" applyAlignment="1">
      <alignment vertical="center" wrapText="1"/>
    </xf>
    <xf numFmtId="43" fontId="20" fillId="0" borderId="5" xfId="1" applyFont="1" applyFill="1" applyBorder="1" applyAlignment="1">
      <alignment horizontal="left" vertical="center" wrapText="1"/>
    </xf>
    <xf numFmtId="165" fontId="20" fillId="0" borderId="18" xfId="0" applyNumberFormat="1" applyFont="1" applyFill="1" applyBorder="1" applyAlignment="1">
      <alignment vertical="center" wrapText="1"/>
    </xf>
    <xf numFmtId="165" fontId="20" fillId="0" borderId="0" xfId="0" applyNumberFormat="1" applyFont="1" applyFill="1" applyAlignment="1">
      <alignment horizontal="left" vertical="center" wrapText="1"/>
    </xf>
    <xf numFmtId="165" fontId="20" fillId="0" borderId="5" xfId="0" applyNumberFormat="1" applyFont="1" applyFill="1" applyBorder="1" applyAlignment="1">
      <alignment horizontal="left" vertical="center" wrapText="1"/>
    </xf>
    <xf numFmtId="165" fontId="20" fillId="0" borderId="4" xfId="0" applyNumberFormat="1" applyFont="1" applyFill="1" applyBorder="1" applyAlignment="1">
      <alignment horizontal="left" vertical="center" wrapText="1"/>
    </xf>
    <xf numFmtId="0" fontId="24" fillId="0" borderId="16" xfId="0" applyFont="1" applyFill="1" applyBorder="1" applyAlignment="1">
      <alignment horizontal="left" vertical="center" wrapText="1"/>
    </xf>
    <xf numFmtId="3" fontId="14" fillId="0" borderId="12" xfId="0" applyNumberFormat="1" applyFont="1" applyFill="1" applyBorder="1"/>
    <xf numFmtId="1" fontId="14" fillId="0" borderId="2" xfId="0" applyNumberFormat="1" applyFont="1" applyFill="1" applyBorder="1"/>
    <xf numFmtId="3" fontId="14" fillId="0" borderId="18" xfId="4" applyNumberFormat="1" applyFont="1" applyFill="1" applyBorder="1" applyAlignment="1">
      <alignment horizontal="center" vertical="center"/>
    </xf>
    <xf numFmtId="0" fontId="14" fillId="0" borderId="18" xfId="4" applyFont="1" applyFill="1" applyBorder="1" applyAlignment="1">
      <alignment vertical="center"/>
    </xf>
    <xf numFmtId="0" fontId="14" fillId="0" borderId="18" xfId="4" applyFont="1" applyFill="1" applyBorder="1" applyAlignment="1">
      <alignment horizontal="center" vertical="center"/>
    </xf>
    <xf numFmtId="0" fontId="14" fillId="0" borderId="18" xfId="4" applyFont="1" applyFill="1" applyBorder="1" applyAlignment="1">
      <alignment horizontal="center" vertical="center" wrapText="1"/>
    </xf>
    <xf numFmtId="165" fontId="14" fillId="0" borderId="18" xfId="5" applyNumberFormat="1" applyFont="1" applyFill="1" applyBorder="1" applyAlignment="1">
      <alignment horizontal="center" vertical="center"/>
    </xf>
    <xf numFmtId="165" fontId="14" fillId="0" borderId="18" xfId="1" applyNumberFormat="1" applyFont="1" applyFill="1" applyBorder="1" applyAlignment="1">
      <alignment horizontal="center" vertical="center"/>
    </xf>
    <xf numFmtId="165" fontId="14" fillId="0" borderId="26" xfId="5" applyNumberFormat="1" applyFont="1" applyFill="1" applyBorder="1" applyAlignment="1">
      <alignment horizontal="center" vertical="center"/>
    </xf>
    <xf numFmtId="165" fontId="14" fillId="0" borderId="24" xfId="5" applyNumberFormat="1" applyFont="1" applyFill="1" applyBorder="1" applyAlignment="1">
      <alignment horizontal="center" vertical="center"/>
    </xf>
    <xf numFmtId="165" fontId="58" fillId="0" borderId="1" xfId="5" applyNumberFormat="1" applyFont="1" applyFill="1" applyBorder="1" applyAlignment="1">
      <alignment horizontal="center" vertical="center"/>
    </xf>
    <xf numFmtId="3" fontId="58" fillId="0" borderId="1" xfId="0" applyNumberFormat="1" applyFont="1" applyFill="1" applyBorder="1"/>
    <xf numFmtId="0" fontId="58" fillId="0" borderId="1" xfId="0" applyFont="1" applyFill="1" applyBorder="1"/>
    <xf numFmtId="0" fontId="14" fillId="0" borderId="18" xfId="4" quotePrefix="1" applyFont="1" applyFill="1" applyBorder="1" applyAlignment="1">
      <alignment vertical="center"/>
    </xf>
    <xf numFmtId="14" fontId="14" fillId="0" borderId="18" xfId="4" applyNumberFormat="1" applyFont="1" applyFill="1" applyBorder="1" applyAlignment="1">
      <alignment vertical="center"/>
    </xf>
    <xf numFmtId="14" fontId="14" fillId="0" borderId="18" xfId="4" applyNumberFormat="1" applyFont="1" applyFill="1" applyBorder="1"/>
    <xf numFmtId="0" fontId="14" fillId="0" borderId="18" xfId="4" applyFont="1" applyFill="1" applyBorder="1"/>
    <xf numFmtId="0" fontId="58" fillId="0" borderId="18" xfId="0" applyFont="1" applyFill="1" applyBorder="1" applyAlignment="1">
      <alignment horizontal="center"/>
    </xf>
    <xf numFmtId="0" fontId="14" fillId="0" borderId="18" xfId="4" applyFont="1" applyFill="1" applyBorder="1" applyAlignment="1">
      <alignment horizontal="center" wrapText="1"/>
    </xf>
    <xf numFmtId="3" fontId="14" fillId="0" borderId="18" xfId="4" applyNumberFormat="1" applyFont="1" applyFill="1" applyBorder="1" applyAlignment="1">
      <alignment horizontal="right" wrapText="1"/>
    </xf>
    <xf numFmtId="165" fontId="14" fillId="0" borderId="18" xfId="1" applyNumberFormat="1" applyFont="1" applyFill="1" applyBorder="1" applyAlignment="1">
      <alignment horizontal="center" wrapText="1"/>
    </xf>
    <xf numFmtId="3" fontId="14" fillId="0" borderId="26" xfId="4" applyNumberFormat="1" applyFont="1" applyFill="1" applyBorder="1" applyAlignment="1">
      <alignment horizontal="center" wrapText="1"/>
    </xf>
    <xf numFmtId="3" fontId="14" fillId="0" borderId="24" xfId="4" applyNumberFormat="1" applyFont="1" applyFill="1" applyBorder="1" applyAlignment="1">
      <alignment horizontal="center" wrapText="1"/>
    </xf>
    <xf numFmtId="3" fontId="14" fillId="0" borderId="18" xfId="4" applyNumberFormat="1" applyFont="1" applyFill="1" applyBorder="1" applyAlignment="1">
      <alignment horizontal="center" wrapText="1"/>
    </xf>
    <xf numFmtId="3" fontId="58" fillId="0" borderId="1" xfId="4" applyNumberFormat="1" applyFont="1" applyFill="1" applyBorder="1" applyAlignment="1">
      <alignment horizontal="center" wrapText="1"/>
    </xf>
    <xf numFmtId="3" fontId="58" fillId="0" borderId="1" xfId="4" applyNumberFormat="1" applyFont="1" applyFill="1" applyBorder="1" applyAlignment="1">
      <alignment vertical="center"/>
    </xf>
    <xf numFmtId="0" fontId="14" fillId="0" borderId="18" xfId="4" applyFont="1" applyFill="1" applyBorder="1" applyAlignment="1">
      <alignment horizontal="center"/>
    </xf>
    <xf numFmtId="3" fontId="58" fillId="0" borderId="1" xfId="4" applyNumberFormat="1" applyFont="1" applyFill="1" applyBorder="1"/>
    <xf numFmtId="3" fontId="58" fillId="0" borderId="1" xfId="4" applyNumberFormat="1" applyFont="1" applyFill="1" applyBorder="1" applyAlignment="1">
      <alignment horizontal="center" vertical="center" wrapText="1"/>
    </xf>
    <xf numFmtId="0" fontId="20" fillId="0" borderId="18" xfId="4" applyFont="1" applyFill="1" applyBorder="1" applyAlignment="1">
      <alignment horizontal="center" wrapText="1"/>
    </xf>
    <xf numFmtId="3" fontId="68" fillId="0" borderId="1" xfId="4" applyNumberFormat="1" applyFont="1" applyFill="1" applyBorder="1" applyAlignment="1">
      <alignment horizontal="center" wrapText="1"/>
    </xf>
    <xf numFmtId="3" fontId="13" fillId="0" borderId="26" xfId="0" applyNumberFormat="1" applyFont="1" applyFill="1" applyBorder="1" applyAlignment="1">
      <alignment horizontal="left" vertical="center" wrapText="1"/>
    </xf>
    <xf numFmtId="3" fontId="13" fillId="0" borderId="24" xfId="0" applyNumberFormat="1" applyFont="1" applyFill="1" applyBorder="1" applyAlignment="1">
      <alignment horizontal="left" vertical="center" wrapText="1"/>
    </xf>
    <xf numFmtId="3" fontId="13" fillId="0" borderId="1" xfId="0" applyNumberFormat="1" applyFont="1" applyFill="1" applyBorder="1" applyAlignment="1">
      <alignment horizontal="left" vertical="center" wrapText="1"/>
    </xf>
    <xf numFmtId="3" fontId="17" fillId="0" borderId="18" xfId="0" applyNumberFormat="1" applyFont="1" applyFill="1" applyBorder="1" applyAlignment="1">
      <alignment horizontal="right" vertical="center" wrapText="1"/>
    </xf>
    <xf numFmtId="3" fontId="13" fillId="0" borderId="13" xfId="0" applyNumberFormat="1" applyFont="1" applyFill="1" applyBorder="1" applyAlignment="1">
      <alignment horizontal="left" vertical="center" wrapText="1"/>
    </xf>
    <xf numFmtId="3" fontId="13" fillId="0" borderId="5" xfId="0" applyNumberFormat="1" applyFont="1" applyFill="1" applyBorder="1" applyAlignment="1">
      <alignment horizontal="left" vertical="center" wrapText="1"/>
    </xf>
    <xf numFmtId="165" fontId="11" fillId="0" borderId="0" xfId="1" applyNumberFormat="1" applyFont="1" applyFill="1" applyBorder="1" applyAlignment="1">
      <alignment vertical="center" wrapText="1"/>
    </xf>
    <xf numFmtId="0" fontId="11" fillId="0" borderId="18" xfId="6" applyFont="1" applyFill="1" applyBorder="1" applyAlignment="1">
      <alignment vertical="center" wrapText="1"/>
    </xf>
    <xf numFmtId="3" fontId="11" fillId="0" borderId="0" xfId="0" applyNumberFormat="1" applyFont="1" applyFill="1" applyAlignment="1">
      <alignment vertical="center" wrapText="1"/>
    </xf>
    <xf numFmtId="3" fontId="11" fillId="0" borderId="0" xfId="0" applyNumberFormat="1" applyFont="1" applyFill="1" applyAlignment="1">
      <alignment horizontal="left" vertical="center" wrapText="1"/>
    </xf>
    <xf numFmtId="165" fontId="14" fillId="0" borderId="0" xfId="1" applyNumberFormat="1" applyFont="1" applyFill="1" applyBorder="1" applyAlignment="1">
      <alignment vertical="center" wrapText="1"/>
    </xf>
    <xf numFmtId="3" fontId="58" fillId="0" borderId="0" xfId="0" applyNumberFormat="1" applyFont="1" applyFill="1" applyAlignment="1">
      <alignment horizontal="right" vertical="center" wrapText="1"/>
    </xf>
    <xf numFmtId="165" fontId="14" fillId="0" borderId="18" xfId="1" applyNumberFormat="1" applyFont="1" applyFill="1" applyBorder="1" applyAlignment="1">
      <alignment vertical="center" wrapText="1"/>
    </xf>
    <xf numFmtId="3" fontId="20" fillId="0" borderId="5" xfId="0" applyNumberFormat="1" applyFont="1" applyFill="1" applyBorder="1" applyAlignment="1">
      <alignment horizontal="left" vertical="center" wrapText="1"/>
    </xf>
    <xf numFmtId="3" fontId="14" fillId="0" borderId="30" xfId="0" applyNumberFormat="1" applyFont="1" applyFill="1" applyBorder="1" applyAlignment="1">
      <alignment horizontal="left" vertical="center" wrapText="1"/>
    </xf>
    <xf numFmtId="3" fontId="14" fillId="0" borderId="31" xfId="0" applyNumberFormat="1" applyFont="1" applyFill="1" applyBorder="1" applyAlignment="1">
      <alignment horizontal="center" vertical="center" wrapText="1"/>
    </xf>
    <xf numFmtId="3" fontId="58" fillId="0" borderId="31" xfId="0" applyNumberFormat="1" applyFont="1" applyFill="1" applyBorder="1" applyAlignment="1">
      <alignment horizontal="right" vertical="center" wrapText="1"/>
    </xf>
    <xf numFmtId="165" fontId="14" fillId="0" borderId="31" xfId="1" applyNumberFormat="1" applyFont="1" applyFill="1" applyBorder="1" applyAlignment="1">
      <alignment vertical="center" wrapText="1"/>
    </xf>
    <xf numFmtId="165" fontId="14" fillId="0" borderId="32" xfId="1" applyNumberFormat="1" applyFont="1" applyFill="1" applyBorder="1" applyAlignment="1">
      <alignment vertical="center" wrapText="1"/>
    </xf>
    <xf numFmtId="3" fontId="11" fillId="0" borderId="30" xfId="0" applyNumberFormat="1" applyFont="1" applyFill="1" applyBorder="1" applyAlignment="1">
      <alignment horizontal="left" vertical="center" wrapText="1"/>
    </xf>
    <xf numFmtId="3" fontId="11" fillId="0" borderId="31" xfId="0" applyNumberFormat="1" applyFont="1" applyFill="1" applyBorder="1" applyAlignment="1">
      <alignment horizontal="center" vertical="center" wrapText="1"/>
    </xf>
    <xf numFmtId="3" fontId="17" fillId="0" borderId="31" xfId="0" applyNumberFormat="1" applyFont="1" applyFill="1" applyBorder="1" applyAlignment="1">
      <alignment horizontal="right" vertical="center" wrapText="1"/>
    </xf>
    <xf numFmtId="165" fontId="11" fillId="0" borderId="31" xfId="1" applyNumberFormat="1" applyFont="1" applyFill="1" applyBorder="1" applyAlignment="1">
      <alignment vertical="center" wrapText="1"/>
    </xf>
    <xf numFmtId="165" fontId="11" fillId="0" borderId="32" xfId="1" applyNumberFormat="1" applyFont="1" applyFill="1" applyBorder="1" applyAlignment="1">
      <alignment vertical="center" wrapText="1"/>
    </xf>
    <xf numFmtId="3" fontId="17" fillId="0" borderId="0" xfId="0" applyNumberFormat="1" applyFont="1" applyFill="1" applyAlignment="1">
      <alignment horizontal="right" vertical="center" wrapText="1"/>
    </xf>
    <xf numFmtId="3" fontId="14" fillId="0" borderId="1" xfId="0" applyNumberFormat="1" applyFont="1" applyFill="1" applyBorder="1" applyAlignment="1">
      <alignment horizontal="center" vertical="center" wrapText="1"/>
    </xf>
    <xf numFmtId="3" fontId="58" fillId="0" borderId="18" xfId="0" applyNumberFormat="1" applyFont="1" applyFill="1" applyBorder="1" applyAlignment="1">
      <alignment horizontal="right" vertical="center" wrapText="1"/>
    </xf>
    <xf numFmtId="165" fontId="14" fillId="0" borderId="26" xfId="1" applyNumberFormat="1" applyFont="1" applyFill="1" applyBorder="1" applyAlignment="1">
      <alignment vertical="center" wrapText="1"/>
    </xf>
    <xf numFmtId="165" fontId="14" fillId="0" borderId="24" xfId="1" applyNumberFormat="1" applyFont="1" applyFill="1" applyBorder="1" applyAlignment="1">
      <alignment vertical="center" wrapText="1"/>
    </xf>
    <xf numFmtId="3" fontId="14" fillId="0" borderId="1" xfId="0" applyNumberFormat="1" applyFont="1" applyFill="1" applyBorder="1" applyAlignment="1">
      <alignment vertical="center" wrapText="1"/>
    </xf>
    <xf numFmtId="49" fontId="14" fillId="0" borderId="1" xfId="1" applyNumberFormat="1" applyFont="1" applyFill="1" applyBorder="1" applyAlignment="1">
      <alignment horizontal="center" vertical="center" wrapText="1"/>
    </xf>
    <xf numFmtId="0" fontId="61" fillId="0" borderId="0" xfId="0" applyFont="1" applyFill="1" applyAlignment="1">
      <alignment vertical="center"/>
    </xf>
    <xf numFmtId="3" fontId="14" fillId="0" borderId="0" xfId="0" applyNumberFormat="1" applyFont="1" applyFill="1" applyAlignment="1">
      <alignment horizontal="right" vertical="center" wrapText="1"/>
    </xf>
    <xf numFmtId="3" fontId="14" fillId="0" borderId="5" xfId="0" applyNumberFormat="1" applyFont="1" applyFill="1" applyBorder="1" applyAlignment="1">
      <alignment vertical="center" wrapText="1"/>
    </xf>
    <xf numFmtId="49" fontId="14" fillId="0" borderId="4" xfId="1" applyNumberFormat="1" applyFont="1" applyFill="1" applyBorder="1" applyAlignment="1">
      <alignment horizontal="center" vertical="center" wrapText="1"/>
    </xf>
    <xf numFmtId="165" fontId="14" fillId="0" borderId="0" xfId="1" applyNumberFormat="1" applyFont="1" applyFill="1" applyBorder="1" applyAlignment="1">
      <alignment horizontal="right" vertical="center" wrapText="1"/>
    </xf>
    <xf numFmtId="1" fontId="14" fillId="0" borderId="0" xfId="0" applyNumberFormat="1" applyFont="1" applyFill="1"/>
    <xf numFmtId="3" fontId="17" fillId="0" borderId="18" xfId="0" applyNumberFormat="1" applyFont="1" applyFill="1" applyBorder="1" applyAlignment="1">
      <alignment horizontal="center" vertical="center" wrapText="1"/>
    </xf>
    <xf numFmtId="165" fontId="17" fillId="0" borderId="18" xfId="1" applyNumberFormat="1" applyFont="1" applyFill="1" applyBorder="1" applyAlignment="1">
      <alignment horizontal="right" vertical="center" wrapText="1"/>
    </xf>
    <xf numFmtId="3" fontId="17" fillId="0" borderId="15" xfId="0" applyNumberFormat="1" applyFont="1" applyFill="1" applyBorder="1" applyAlignment="1">
      <alignment horizontal="right" vertical="center" wrapText="1"/>
    </xf>
    <xf numFmtId="3" fontId="17" fillId="0" borderId="4" xfId="0" applyNumberFormat="1" applyFont="1" applyFill="1" applyBorder="1" applyAlignment="1">
      <alignment horizontal="center" vertical="center" wrapText="1"/>
    </xf>
    <xf numFmtId="3" fontId="17" fillId="0" borderId="5" xfId="0" applyNumberFormat="1" applyFont="1" applyFill="1" applyBorder="1" applyAlignment="1">
      <alignment horizontal="center" vertical="center" wrapText="1"/>
    </xf>
    <xf numFmtId="165" fontId="17" fillId="0" borderId="18" xfId="1" applyNumberFormat="1" applyFont="1" applyFill="1" applyBorder="1" applyAlignment="1">
      <alignment horizontal="center" vertical="center" wrapText="1"/>
    </xf>
    <xf numFmtId="3" fontId="17" fillId="0" borderId="0" xfId="0" applyNumberFormat="1" applyFont="1" applyFill="1" applyAlignment="1">
      <alignment horizontal="center" vertical="center" wrapText="1"/>
    </xf>
    <xf numFmtId="3" fontId="17" fillId="0" borderId="15" xfId="0" applyNumberFormat="1" applyFont="1" applyFill="1" applyBorder="1" applyAlignment="1">
      <alignment horizontal="center" vertical="center" wrapText="1"/>
    </xf>
    <xf numFmtId="1" fontId="13" fillId="0" borderId="18" xfId="0" applyNumberFormat="1" applyFont="1" applyFill="1" applyBorder="1" applyAlignment="1">
      <alignment horizontal="center" vertical="center" wrapText="1"/>
    </xf>
    <xf numFmtId="167" fontId="13" fillId="0" borderId="18" xfId="0" applyNumberFormat="1" applyFont="1" applyFill="1" applyBorder="1" applyAlignment="1">
      <alignment horizontal="center" vertical="center" wrapText="1"/>
    </xf>
    <xf numFmtId="167" fontId="11" fillId="0" borderId="18" xfId="0" applyNumberFormat="1" applyFont="1" applyFill="1" applyBorder="1" applyAlignment="1">
      <alignment horizontal="center" vertical="center" wrapText="1"/>
    </xf>
    <xf numFmtId="0" fontId="11" fillId="0" borderId="18" xfId="3" applyFont="1" applyFill="1" applyBorder="1" applyAlignment="1">
      <alignment horizontal="center" vertical="center" wrapText="1"/>
    </xf>
    <xf numFmtId="1" fontId="11" fillId="0" borderId="18" xfId="0" applyNumberFormat="1" applyFont="1" applyFill="1" applyBorder="1" applyAlignment="1">
      <alignment horizontal="center" vertical="center" wrapText="1"/>
    </xf>
    <xf numFmtId="2" fontId="11" fillId="0" borderId="18" xfId="0" applyNumberFormat="1" applyFont="1" applyFill="1" applyBorder="1" applyAlignment="1">
      <alignment horizontal="center" vertical="center" wrapText="1"/>
    </xf>
    <xf numFmtId="0" fontId="11" fillId="0" borderId="18" xfId="3" applyFont="1" applyFill="1" applyBorder="1" applyAlignment="1">
      <alignment vertical="center" wrapText="1"/>
    </xf>
    <xf numFmtId="168" fontId="11" fillId="0" borderId="18" xfId="1" applyNumberFormat="1" applyFont="1" applyFill="1" applyBorder="1" applyAlignment="1">
      <alignment horizontal="center" vertical="center" wrapText="1"/>
    </xf>
    <xf numFmtId="168" fontId="11" fillId="0" borderId="0" xfId="1" applyNumberFormat="1" applyFont="1" applyFill="1" applyBorder="1" applyAlignment="1">
      <alignment horizontal="center" vertical="center" wrapText="1"/>
    </xf>
    <xf numFmtId="168" fontId="11" fillId="0" borderId="15" xfId="1" applyNumberFormat="1" applyFont="1" applyFill="1" applyBorder="1" applyAlignment="1">
      <alignment horizontal="center" vertical="center" wrapText="1"/>
    </xf>
    <xf numFmtId="0" fontId="13" fillId="0" borderId="18" xfId="3" applyFont="1" applyFill="1" applyBorder="1" applyAlignment="1">
      <alignment horizontal="left" vertical="center" wrapText="1"/>
    </xf>
    <xf numFmtId="165" fontId="13" fillId="0" borderId="15" xfId="1" applyNumberFormat="1" applyFont="1" applyFill="1" applyBorder="1" applyAlignment="1">
      <alignment horizontal="center" vertical="center" wrapText="1"/>
    </xf>
    <xf numFmtId="0" fontId="11" fillId="0" borderId="0" xfId="0" applyFont="1" applyFill="1" applyAlignment="1">
      <alignment vertical="center" wrapText="1"/>
    </xf>
    <xf numFmtId="0" fontId="11" fillId="0" borderId="15" xfId="0" applyFont="1" applyFill="1" applyBorder="1" applyAlignment="1">
      <alignment vertical="center" wrapText="1"/>
    </xf>
    <xf numFmtId="1" fontId="13" fillId="0" borderId="18" xfId="3" applyNumberFormat="1" applyFont="1" applyFill="1" applyBorder="1" applyAlignment="1">
      <alignment horizontal="center" vertical="center" wrapText="1"/>
    </xf>
    <xf numFmtId="167" fontId="11" fillId="0" borderId="18" xfId="3" applyNumberFormat="1" applyFont="1" applyFill="1" applyBorder="1" applyAlignment="1">
      <alignment horizontal="center" vertical="center" wrapText="1"/>
    </xf>
    <xf numFmtId="3" fontId="11" fillId="0" borderId="18" xfId="3" applyNumberFormat="1" applyFont="1" applyFill="1" applyBorder="1" applyAlignment="1">
      <alignment horizontal="right" vertical="center" wrapText="1" shrinkToFit="1"/>
    </xf>
    <xf numFmtId="165" fontId="11" fillId="0" borderId="18" xfId="1" applyNumberFormat="1" applyFont="1" applyFill="1" applyBorder="1" applyAlignment="1">
      <alignment horizontal="right" vertical="center" wrapText="1" shrinkToFit="1"/>
    </xf>
    <xf numFmtId="3" fontId="11" fillId="0" borderId="0" xfId="3" applyNumberFormat="1" applyFont="1" applyFill="1" applyAlignment="1">
      <alignment horizontal="right" vertical="center" wrapText="1" shrinkToFit="1"/>
    </xf>
    <xf numFmtId="3" fontId="11" fillId="0" borderId="15" xfId="3" applyNumberFormat="1" applyFont="1" applyFill="1" applyBorder="1" applyAlignment="1">
      <alignment horizontal="right" vertical="center" wrapText="1" shrinkToFit="1"/>
    </xf>
    <xf numFmtId="165" fontId="11" fillId="0" borderId="15" xfId="1" applyNumberFormat="1" applyFont="1" applyFill="1" applyBorder="1" applyAlignment="1">
      <alignment vertical="center" wrapText="1"/>
    </xf>
    <xf numFmtId="167" fontId="14" fillId="0" borderId="18" xfId="0" applyNumberFormat="1" applyFont="1" applyFill="1" applyBorder="1" applyAlignment="1">
      <alignment horizontal="center" vertical="center" wrapText="1"/>
    </xf>
    <xf numFmtId="165" fontId="14" fillId="0" borderId="15" xfId="1" applyNumberFormat="1" applyFont="1" applyFill="1" applyBorder="1" applyAlignment="1">
      <alignment vertical="center" wrapText="1"/>
    </xf>
    <xf numFmtId="165" fontId="14" fillId="0" borderId="12" xfId="1" applyNumberFormat="1" applyFont="1" applyFill="1" applyBorder="1"/>
    <xf numFmtId="49" fontId="68" fillId="0" borderId="18" xfId="0" quotePrefix="1" applyNumberFormat="1" applyFont="1" applyFill="1" applyBorder="1" applyAlignment="1">
      <alignment horizontal="left" vertical="center" wrapText="1"/>
    </xf>
    <xf numFmtId="0" fontId="14" fillId="0" borderId="18" xfId="0" applyFont="1" applyFill="1" applyBorder="1" applyAlignment="1">
      <alignment vertical="center" textRotation="90" wrapText="1"/>
    </xf>
    <xf numFmtId="1" fontId="14" fillId="0" borderId="18" xfId="0" applyNumberFormat="1" applyFont="1" applyFill="1" applyBorder="1" applyAlignment="1">
      <alignment horizontal="center" vertical="center" wrapText="1"/>
    </xf>
    <xf numFmtId="3" fontId="58" fillId="0" borderId="18" xfId="0" applyNumberFormat="1" applyFont="1" applyFill="1" applyBorder="1" applyAlignment="1">
      <alignment horizontal="left" vertical="center" wrapText="1"/>
    </xf>
    <xf numFmtId="3" fontId="58" fillId="0" borderId="18" xfId="0" applyNumberFormat="1" applyFont="1" applyFill="1" applyBorder="1" applyAlignment="1">
      <alignment horizontal="center" vertical="center"/>
    </xf>
    <xf numFmtId="3" fontId="68" fillId="0" borderId="18" xfId="0" applyNumberFormat="1" applyFont="1" applyFill="1" applyBorder="1" applyAlignment="1">
      <alignment horizontal="center" vertical="center"/>
    </xf>
    <xf numFmtId="0" fontId="14" fillId="0" borderId="18" xfId="0" applyFont="1" applyFill="1" applyBorder="1" applyAlignment="1">
      <alignment horizontal="center" vertical="center" textRotation="90" wrapText="1"/>
    </xf>
    <xf numFmtId="3" fontId="58" fillId="0" borderId="18" xfId="0" applyNumberFormat="1" applyFont="1" applyFill="1" applyBorder="1" applyAlignment="1">
      <alignment horizontal="center" vertical="center" wrapText="1"/>
    </xf>
    <xf numFmtId="3" fontId="68" fillId="0" borderId="18" xfId="0" applyNumberFormat="1" applyFont="1" applyFill="1" applyBorder="1" applyAlignment="1">
      <alignment horizontal="left" vertical="center" wrapText="1"/>
    </xf>
    <xf numFmtId="1" fontId="14" fillId="0" borderId="18" xfId="0" applyNumberFormat="1" applyFont="1" applyFill="1" applyBorder="1" applyAlignment="1">
      <alignment horizontal="left" vertical="center" wrapText="1"/>
    </xf>
    <xf numFmtId="1" fontId="14" fillId="0" borderId="20" xfId="0" applyNumberFormat="1" applyFont="1" applyFill="1" applyBorder="1" applyAlignment="1">
      <alignment horizontal="left" vertical="center" wrapText="1"/>
    </xf>
    <xf numFmtId="3" fontId="58" fillId="0" borderId="21" xfId="0" applyNumberFormat="1" applyFont="1" applyFill="1" applyBorder="1" applyAlignment="1">
      <alignment horizontal="center" vertical="center"/>
    </xf>
    <xf numFmtId="3" fontId="81" fillId="0" borderId="21" xfId="0" applyNumberFormat="1" applyFont="1" applyFill="1" applyBorder="1" applyAlignment="1">
      <alignment horizontal="center" vertical="center"/>
    </xf>
    <xf numFmtId="0" fontId="14" fillId="0" borderId="21" xfId="0" applyFont="1" applyFill="1" applyBorder="1" applyAlignment="1">
      <alignment horizontal="center" vertical="center" wrapText="1"/>
    </xf>
    <xf numFmtId="0" fontId="14" fillId="0" borderId="27" xfId="0" applyFont="1" applyFill="1" applyBorder="1"/>
    <xf numFmtId="0" fontId="14" fillId="0" borderId="26" xfId="0" applyFont="1" applyFill="1" applyBorder="1"/>
    <xf numFmtId="0" fontId="14" fillId="0" borderId="24" xfId="0" applyFont="1" applyFill="1" applyBorder="1"/>
    <xf numFmtId="0" fontId="72" fillId="0" borderId="18" xfId="0" applyFont="1" applyBorder="1" applyAlignment="1">
      <alignment horizontal="center" vertical="center" wrapText="1"/>
    </xf>
    <xf numFmtId="0" fontId="82" fillId="0" borderId="18" xfId="0" applyFont="1" applyBorder="1" applyAlignment="1">
      <alignment vertical="center" wrapText="1"/>
    </xf>
    <xf numFmtId="0" fontId="83" fillId="0" borderId="18" xfId="0" applyFont="1" applyBorder="1" applyAlignment="1">
      <alignment horizontal="center" vertical="center" wrapText="1"/>
    </xf>
    <xf numFmtId="165" fontId="72" fillId="0" borderId="18" xfId="0" applyNumberFormat="1" applyFont="1" applyBorder="1" applyAlignment="1">
      <alignment vertical="center" wrapText="1"/>
    </xf>
    <xf numFmtId="43" fontId="72" fillId="0" borderId="18" xfId="0" applyNumberFormat="1" applyFont="1" applyBorder="1" applyAlignment="1">
      <alignment vertical="center" wrapText="1"/>
    </xf>
    <xf numFmtId="43" fontId="72" fillId="0" borderId="18" xfId="0" applyNumberFormat="1" applyFont="1" applyBorder="1" applyAlignment="1">
      <alignment horizontal="center" vertical="center"/>
    </xf>
    <xf numFmtId="43" fontId="72" fillId="0" borderId="18" xfId="0" applyNumberFormat="1" applyFont="1" applyBorder="1" applyAlignment="1">
      <alignment horizontal="center" vertical="center" wrapText="1"/>
    </xf>
    <xf numFmtId="1" fontId="14" fillId="0" borderId="25" xfId="0" applyNumberFormat="1" applyFont="1" applyFill="1" applyBorder="1" applyAlignment="1">
      <alignment horizontal="center" vertical="center" wrapText="1"/>
    </xf>
    <xf numFmtId="0" fontId="14" fillId="0" borderId="41" xfId="0" applyFont="1" applyFill="1" applyBorder="1" applyAlignment="1">
      <alignment horizontal="center" vertical="center" wrapText="1"/>
    </xf>
    <xf numFmtId="43" fontId="24" fillId="0" borderId="19" xfId="1" applyFont="1" applyFill="1" applyBorder="1" applyAlignment="1">
      <alignment vertical="center" wrapText="1"/>
    </xf>
    <xf numFmtId="43" fontId="24" fillId="0" borderId="26" xfId="1" applyFont="1" applyFill="1" applyBorder="1" applyAlignment="1">
      <alignment horizontal="left" vertical="center" wrapText="1"/>
    </xf>
    <xf numFmtId="43" fontId="24" fillId="0" borderId="6" xfId="1" applyFont="1" applyFill="1" applyBorder="1" applyAlignment="1">
      <alignment horizontal="left" vertical="center" wrapText="1"/>
    </xf>
    <xf numFmtId="3" fontId="14" fillId="0" borderId="1" xfId="0" applyNumberFormat="1" applyFont="1" applyFill="1" applyBorder="1"/>
    <xf numFmtId="3" fontId="65" fillId="0" borderId="18" xfId="0" applyNumberFormat="1" applyFont="1" applyFill="1" applyBorder="1" applyAlignment="1">
      <alignment horizontal="center" vertical="center" wrapText="1"/>
    </xf>
    <xf numFmtId="0" fontId="54" fillId="0" borderId="18" xfId="0" applyFont="1" applyFill="1" applyBorder="1" applyAlignment="1">
      <alignment horizontal="center"/>
    </xf>
    <xf numFmtId="165" fontId="54" fillId="0" borderId="13" xfId="1" applyNumberFormat="1" applyFont="1" applyFill="1" applyBorder="1"/>
    <xf numFmtId="3" fontId="14" fillId="0" borderId="13" xfId="0" applyNumberFormat="1" applyFont="1" applyFill="1" applyBorder="1"/>
    <xf numFmtId="1" fontId="14" fillId="0" borderId="3" xfId="0" applyNumberFormat="1" applyFont="1" applyFill="1" applyBorder="1"/>
    <xf numFmtId="165" fontId="47" fillId="0" borderId="18" xfId="1" applyNumberFormat="1" applyFont="1" applyFill="1" applyBorder="1" applyAlignment="1">
      <alignment horizontal="left"/>
    </xf>
    <xf numFmtId="165" fontId="47" fillId="0" borderId="0" xfId="1" applyNumberFormat="1" applyFont="1" applyFill="1" applyBorder="1" applyAlignment="1">
      <alignment horizontal="left"/>
    </xf>
    <xf numFmtId="165" fontId="47" fillId="0" borderId="15" xfId="1" applyNumberFormat="1" applyFont="1" applyFill="1" applyBorder="1" applyAlignment="1">
      <alignment horizontal="left"/>
    </xf>
    <xf numFmtId="165" fontId="47" fillId="0" borderId="13" xfId="1" applyNumberFormat="1" applyFont="1" applyFill="1" applyBorder="1" applyAlignment="1">
      <alignment horizontal="left"/>
    </xf>
    <xf numFmtId="0" fontId="47" fillId="0" borderId="18" xfId="0" applyFont="1" applyFill="1" applyBorder="1" applyAlignment="1">
      <alignment horizontal="left"/>
    </xf>
    <xf numFmtId="0" fontId="20" fillId="0" borderId="18" xfId="0" applyFont="1" applyFill="1" applyBorder="1" applyAlignment="1">
      <alignment vertical="center"/>
    </xf>
    <xf numFmtId="165" fontId="20" fillId="0" borderId="18" xfId="1" applyNumberFormat="1" applyFont="1" applyFill="1" applyBorder="1" applyAlignment="1">
      <alignment vertical="center"/>
    </xf>
    <xf numFmtId="0" fontId="20" fillId="0" borderId="26" xfId="0" applyFont="1" applyFill="1" applyBorder="1" applyAlignment="1">
      <alignment vertical="center"/>
    </xf>
    <xf numFmtId="0" fontId="20" fillId="0" borderId="24" xfId="0" applyFont="1" applyFill="1" applyBorder="1" applyAlignment="1">
      <alignment vertical="center"/>
    </xf>
    <xf numFmtId="0" fontId="14" fillId="0" borderId="0" xfId="0" applyFont="1" applyFill="1" applyAlignment="1">
      <alignment vertical="center" wrapText="1"/>
    </xf>
    <xf numFmtId="3" fontId="14" fillId="0" borderId="26" xfId="0" applyNumberFormat="1" applyFont="1" applyFill="1" applyBorder="1" applyAlignment="1">
      <alignment horizontal="right" vertical="center" wrapText="1"/>
    </xf>
    <xf numFmtId="3" fontId="14" fillId="0" borderId="24" xfId="0" applyNumberFormat="1" applyFont="1" applyFill="1" applyBorder="1" applyAlignment="1">
      <alignment horizontal="right" vertical="center" wrapText="1"/>
    </xf>
    <xf numFmtId="0" fontId="14" fillId="0" borderId="1" xfId="0" applyFont="1" applyFill="1" applyBorder="1" applyAlignment="1">
      <alignment horizontal="left" vertical="top" wrapText="1" indent="1"/>
    </xf>
    <xf numFmtId="0" fontId="14" fillId="0" borderId="1" xfId="0" applyFont="1" applyFill="1" applyBorder="1" applyAlignment="1">
      <alignment horizontal="left" vertical="center" wrapText="1" indent="1"/>
    </xf>
    <xf numFmtId="0" fontId="14" fillId="0" borderId="1" xfId="0" applyFont="1" applyFill="1" applyBorder="1" applyAlignment="1">
      <alignment horizontal="left" wrapText="1" indent="1"/>
    </xf>
    <xf numFmtId="3" fontId="14" fillId="0" borderId="18" xfId="0" applyNumberFormat="1" applyFont="1" applyFill="1" applyBorder="1" applyAlignment="1">
      <alignment horizontal="right" vertical="center"/>
    </xf>
    <xf numFmtId="3" fontId="16" fillId="0" borderId="18" xfId="0" applyNumberFormat="1" applyFont="1" applyFill="1" applyBorder="1" applyAlignment="1">
      <alignment horizontal="center" vertical="center" wrapText="1"/>
    </xf>
    <xf numFmtId="165" fontId="13" fillId="0" borderId="18" xfId="1" applyNumberFormat="1" applyFont="1" applyFill="1" applyBorder="1" applyAlignment="1">
      <alignment vertical="center" wrapText="1"/>
    </xf>
    <xf numFmtId="3" fontId="13" fillId="0" borderId="18" xfId="4" applyNumberFormat="1" applyFont="1" applyFill="1" applyBorder="1" applyAlignment="1">
      <alignment horizontal="left" vertical="center"/>
    </xf>
    <xf numFmtId="165" fontId="13" fillId="0" borderId="18" xfId="1" applyNumberFormat="1" applyFont="1" applyFill="1" applyBorder="1" applyAlignment="1">
      <alignment horizontal="left" vertical="center"/>
    </xf>
    <xf numFmtId="43" fontId="20" fillId="0" borderId="16" xfId="1" applyFont="1" applyFill="1" applyBorder="1" applyAlignment="1">
      <alignment horizontal="left" vertical="center" wrapText="1"/>
    </xf>
    <xf numFmtId="165" fontId="13" fillId="0" borderId="18" xfId="0" applyNumberFormat="1" applyFont="1" applyFill="1" applyBorder="1" applyAlignment="1">
      <alignment horizontal="center" vertical="center" wrapText="1"/>
    </xf>
    <xf numFmtId="165" fontId="14" fillId="0" borderId="26" xfId="1" applyNumberFormat="1" applyFont="1" applyFill="1" applyBorder="1"/>
    <xf numFmtId="165" fontId="14" fillId="0" borderId="24" xfId="1" applyNumberFormat="1" applyFont="1" applyFill="1" applyBorder="1"/>
    <xf numFmtId="0" fontId="11" fillId="0" borderId="18" xfId="8" applyFont="1" applyFill="1" applyBorder="1" applyAlignment="1">
      <alignment horizontal="center" vertical="center"/>
    </xf>
    <xf numFmtId="0" fontId="11" fillId="0" borderId="18" xfId="8" applyFont="1" applyFill="1" applyBorder="1" applyAlignment="1">
      <alignment horizontal="left" vertical="center" wrapText="1"/>
    </xf>
    <xf numFmtId="37" fontId="85" fillId="0" borderId="23" xfId="3" applyNumberFormat="1" applyFont="1" applyFill="1" applyBorder="1" applyAlignment="1">
      <alignment horizontal="right" vertical="center"/>
    </xf>
    <xf numFmtId="37" fontId="85" fillId="0" borderId="20" xfId="3" applyNumberFormat="1" applyFont="1" applyFill="1" applyBorder="1" applyAlignment="1">
      <alignment horizontal="right" vertical="center"/>
    </xf>
    <xf numFmtId="0" fontId="13" fillId="0" borderId="18" xfId="8" applyFont="1" applyFill="1" applyBorder="1" applyAlignment="1">
      <alignment horizontal="left" vertical="center" wrapText="1"/>
    </xf>
    <xf numFmtId="37" fontId="85" fillId="0" borderId="15" xfId="3" applyNumberFormat="1" applyFont="1" applyFill="1" applyBorder="1" applyAlignment="1">
      <alignment horizontal="right" vertical="center"/>
    </xf>
    <xf numFmtId="0" fontId="13" fillId="0" borderId="18" xfId="8" applyFont="1" applyFill="1" applyBorder="1" applyAlignment="1">
      <alignment horizontal="center" vertical="center"/>
    </xf>
    <xf numFmtId="165" fontId="85" fillId="0" borderId="20" xfId="1" applyNumberFormat="1" applyFont="1" applyFill="1" applyBorder="1" applyAlignment="1">
      <alignment vertical="center"/>
    </xf>
    <xf numFmtId="3" fontId="85" fillId="0" borderId="20" xfId="0" applyNumberFormat="1" applyFont="1" applyFill="1" applyBorder="1" applyAlignment="1">
      <alignment horizontal="right"/>
    </xf>
    <xf numFmtId="3" fontId="85" fillId="0" borderId="20" xfId="0" applyNumberFormat="1" applyFont="1" applyFill="1" applyBorder="1" applyAlignment="1">
      <alignment horizontal="right" vertical="center"/>
    </xf>
    <xf numFmtId="0" fontId="13" fillId="0" borderId="18" xfId="8" applyFont="1" applyFill="1" applyBorder="1" applyAlignment="1">
      <alignment vertical="center" wrapText="1"/>
    </xf>
    <xf numFmtId="0" fontId="13" fillId="0" borderId="18" xfId="0" quotePrefix="1" applyFont="1" applyFill="1" applyBorder="1" applyAlignment="1">
      <alignment horizontal="left" vertical="center" wrapText="1"/>
    </xf>
    <xf numFmtId="3" fontId="85" fillId="0" borderId="20" xfId="0" applyNumberFormat="1" applyFont="1" applyFill="1" applyBorder="1" applyAlignment="1">
      <alignment vertical="center"/>
    </xf>
    <xf numFmtId="3" fontId="85" fillId="0" borderId="15" xfId="0" applyNumberFormat="1" applyFont="1" applyFill="1" applyBorder="1" applyAlignment="1">
      <alignment vertical="center"/>
    </xf>
    <xf numFmtId="0" fontId="11" fillId="0" borderId="18" xfId="0" applyFont="1" applyFill="1" applyBorder="1" applyAlignment="1">
      <alignment horizontal="left" vertical="center"/>
    </xf>
    <xf numFmtId="0" fontId="13" fillId="0" borderId="18" xfId="0" applyFont="1" applyFill="1" applyBorder="1" applyAlignment="1">
      <alignment horizontal="left" vertical="center"/>
    </xf>
    <xf numFmtId="165" fontId="14" fillId="0" borderId="13" xfId="1" applyNumberFormat="1" applyFont="1" applyFill="1" applyBorder="1"/>
    <xf numFmtId="0" fontId="14" fillId="0" borderId="18" xfId="0" applyFont="1" applyFill="1" applyBorder="1" applyAlignment="1">
      <alignment horizontal="center" vertical="center"/>
    </xf>
    <xf numFmtId="0" fontId="14" fillId="0" borderId="20" xfId="0" applyFont="1" applyFill="1" applyBorder="1" applyAlignment="1">
      <alignment horizontal="left" vertical="center" wrapText="1"/>
    </xf>
    <xf numFmtId="3" fontId="14" fillId="0" borderId="21" xfId="0" applyNumberFormat="1" applyFont="1" applyFill="1" applyBorder="1" applyAlignment="1">
      <alignment horizontal="center" vertical="center" wrapText="1"/>
    </xf>
    <xf numFmtId="165" fontId="14" fillId="0" borderId="21" xfId="1" applyNumberFormat="1" applyFont="1" applyFill="1" applyBorder="1"/>
    <xf numFmtId="165" fontId="14" fillId="0" borderId="19" xfId="1" applyNumberFormat="1" applyFont="1" applyFill="1" applyBorder="1"/>
    <xf numFmtId="0" fontId="20" fillId="0" borderId="18" xfId="8" applyFont="1" applyFill="1" applyBorder="1" applyAlignment="1">
      <alignment horizontal="center" vertical="center"/>
    </xf>
    <xf numFmtId="0" fontId="20" fillId="0" borderId="18" xfId="0" applyFont="1" applyFill="1" applyBorder="1" applyAlignment="1">
      <alignment horizontal="center" vertical="center"/>
    </xf>
    <xf numFmtId="43" fontId="18" fillId="0" borderId="18" xfId="1" applyFont="1" applyFill="1" applyBorder="1" applyAlignment="1">
      <alignment horizontal="center" vertical="center" wrapText="1"/>
    </xf>
    <xf numFmtId="43" fontId="16" fillId="0" borderId="18" xfId="9" applyNumberFormat="1" applyFont="1" applyFill="1" applyBorder="1" applyAlignment="1">
      <alignment horizontal="center" vertical="center" wrapText="1"/>
    </xf>
    <xf numFmtId="43" fontId="12" fillId="0" borderId="15" xfId="1" applyFont="1" applyFill="1" applyBorder="1" applyAlignment="1">
      <alignment horizontal="left" vertical="center" wrapText="1"/>
    </xf>
    <xf numFmtId="43" fontId="12" fillId="0" borderId="4" xfId="1" applyFont="1" applyFill="1" applyBorder="1" applyAlignment="1">
      <alignment horizontal="left" vertical="center" wrapText="1"/>
    </xf>
    <xf numFmtId="1" fontId="11" fillId="0" borderId="1" xfId="1" applyNumberFormat="1" applyFont="1" applyFill="1" applyBorder="1"/>
    <xf numFmtId="1" fontId="11" fillId="0" borderId="0" xfId="1" applyNumberFormat="1" applyFont="1" applyFill="1" applyBorder="1"/>
    <xf numFmtId="3" fontId="15" fillId="0" borderId="18" xfId="0" applyNumberFormat="1" applyFont="1" applyFill="1" applyBorder="1" applyAlignment="1">
      <alignment horizontal="center" vertical="center" wrapText="1"/>
    </xf>
    <xf numFmtId="165" fontId="53" fillId="0" borderId="18" xfId="1" quotePrefix="1" applyNumberFormat="1" applyFont="1" applyFill="1" applyBorder="1" applyAlignment="1">
      <alignment horizontal="center" vertical="center" wrapText="1"/>
    </xf>
    <xf numFmtId="165" fontId="53" fillId="0" borderId="0" xfId="1" quotePrefix="1" applyNumberFormat="1" applyFont="1" applyFill="1" applyBorder="1" applyAlignment="1">
      <alignment horizontal="center" vertical="center" wrapText="1"/>
    </xf>
    <xf numFmtId="165" fontId="53" fillId="0" borderId="26" xfId="1" quotePrefix="1" applyNumberFormat="1" applyFont="1" applyFill="1" applyBorder="1" applyAlignment="1">
      <alignment horizontal="center" vertical="center" wrapText="1"/>
    </xf>
    <xf numFmtId="165" fontId="53" fillId="0" borderId="24" xfId="1" quotePrefix="1" applyNumberFormat="1" applyFont="1" applyFill="1" applyBorder="1" applyAlignment="1">
      <alignment horizontal="center" vertical="center" wrapText="1"/>
    </xf>
    <xf numFmtId="165" fontId="53" fillId="0" borderId="1" xfId="1" quotePrefix="1" applyNumberFormat="1" applyFont="1" applyFill="1" applyBorder="1" applyAlignment="1">
      <alignment horizontal="center" vertical="center" wrapText="1"/>
    </xf>
    <xf numFmtId="0" fontId="12" fillId="0" borderId="0" xfId="1" applyNumberFormat="1" applyFont="1" applyFill="1" applyBorder="1" applyAlignment="1">
      <alignment horizontal="left" vertical="center" wrapText="1"/>
    </xf>
    <xf numFmtId="0" fontId="12" fillId="0" borderId="15" xfId="1" applyNumberFormat="1" applyFont="1" applyFill="1" applyBorder="1" applyAlignment="1">
      <alignment horizontal="left" vertical="center" wrapText="1"/>
    </xf>
    <xf numFmtId="0" fontId="12" fillId="0" borderId="4" xfId="1" applyNumberFormat="1" applyFont="1" applyFill="1" applyBorder="1" applyAlignment="1">
      <alignment horizontal="left" vertical="center" wrapText="1"/>
    </xf>
    <xf numFmtId="165" fontId="11" fillId="0" borderId="26" xfId="1" applyNumberFormat="1" applyFont="1" applyFill="1" applyBorder="1"/>
    <xf numFmtId="165" fontId="53" fillId="0" borderId="6" xfId="1" quotePrefix="1" applyNumberFormat="1" applyFont="1" applyFill="1" applyBorder="1" applyAlignment="1">
      <alignment horizontal="center" vertical="center" wrapText="1"/>
    </xf>
    <xf numFmtId="0" fontId="53" fillId="0" borderId="18" xfId="10" quotePrefix="1" applyFont="1" applyFill="1" applyBorder="1" applyAlignment="1">
      <alignment horizontal="left" vertical="center" wrapText="1"/>
    </xf>
    <xf numFmtId="0" fontId="48" fillId="0" borderId="0" xfId="1" applyNumberFormat="1" applyFont="1" applyFill="1" applyBorder="1" applyAlignment="1">
      <alignment horizontal="left" vertical="center" wrapText="1"/>
    </xf>
    <xf numFmtId="0" fontId="48" fillId="0" borderId="15" xfId="1" applyNumberFormat="1" applyFont="1" applyFill="1" applyBorder="1" applyAlignment="1">
      <alignment horizontal="left" vertical="center" wrapText="1"/>
    </xf>
    <xf numFmtId="0" fontId="48" fillId="0" borderId="4" xfId="1" applyNumberFormat="1" applyFont="1" applyFill="1" applyBorder="1" applyAlignment="1">
      <alignment horizontal="left" vertical="center" wrapText="1"/>
    </xf>
    <xf numFmtId="165" fontId="53" fillId="0" borderId="15" xfId="1" quotePrefix="1" applyNumberFormat="1" applyFont="1" applyFill="1" applyBorder="1" applyAlignment="1">
      <alignment horizontal="center" vertical="center" wrapText="1"/>
    </xf>
    <xf numFmtId="165" fontId="53" fillId="0" borderId="4" xfId="1" quotePrefix="1" applyNumberFormat="1" applyFont="1" applyFill="1" applyBorder="1" applyAlignment="1">
      <alignment horizontal="center" vertical="center" wrapText="1"/>
    </xf>
    <xf numFmtId="0" fontId="12" fillId="0" borderId="26" xfId="1" applyNumberFormat="1" applyFont="1" applyFill="1" applyBorder="1" applyAlignment="1">
      <alignment horizontal="left" vertical="center" wrapText="1"/>
    </xf>
    <xf numFmtId="0" fontId="12" fillId="0" borderId="6" xfId="1" applyNumberFormat="1" applyFont="1" applyFill="1" applyBorder="1" applyAlignment="1">
      <alignment horizontal="left" vertical="center" wrapText="1"/>
    </xf>
    <xf numFmtId="1" fontId="15" fillId="0" borderId="1" xfId="0" applyNumberFormat="1" applyFont="1" applyFill="1" applyBorder="1"/>
    <xf numFmtId="0" fontId="18" fillId="0" borderId="18" xfId="10" quotePrefix="1" applyFont="1" applyFill="1" applyBorder="1" applyAlignment="1">
      <alignment horizontal="left" vertical="center" wrapText="1"/>
    </xf>
    <xf numFmtId="0" fontId="15" fillId="0" borderId="1" xfId="0" applyFont="1" applyFill="1" applyBorder="1"/>
    <xf numFmtId="0" fontId="49" fillId="0" borderId="18" xfId="10" quotePrefix="1" applyFont="1" applyFill="1" applyBorder="1" applyAlignment="1">
      <alignment horizontal="left" vertical="center" wrapText="1"/>
    </xf>
    <xf numFmtId="0" fontId="16" fillId="0" borderId="18" xfId="10" quotePrefix="1" applyFont="1" applyFill="1" applyBorder="1" applyAlignment="1">
      <alignment horizontal="left" vertical="center" wrapText="1"/>
    </xf>
    <xf numFmtId="0" fontId="19" fillId="0" borderId="18" xfId="10" quotePrefix="1" applyFont="1" applyFill="1" applyBorder="1" applyAlignment="1">
      <alignment horizontal="left" vertical="center" wrapText="1"/>
    </xf>
    <xf numFmtId="165" fontId="17" fillId="0" borderId="18" xfId="1" applyNumberFormat="1" applyFont="1" applyFill="1" applyBorder="1"/>
    <xf numFmtId="165" fontId="17" fillId="0" borderId="0" xfId="1" applyNumberFormat="1" applyFont="1" applyFill="1" applyBorder="1"/>
    <xf numFmtId="0" fontId="12" fillId="0" borderId="18" xfId="1" applyNumberFormat="1" applyFont="1" applyFill="1" applyBorder="1" applyAlignment="1">
      <alignment horizontal="left" vertical="center" wrapText="1"/>
    </xf>
    <xf numFmtId="0" fontId="12" fillId="0" borderId="18" xfId="1" applyNumberFormat="1" applyFont="1" applyFill="1" applyBorder="1" applyAlignment="1">
      <alignment horizontal="center" vertical="center" wrapText="1"/>
    </xf>
    <xf numFmtId="0" fontId="53" fillId="0" borderId="18" xfId="1" applyNumberFormat="1" applyFont="1" applyFill="1" applyBorder="1" applyAlignment="1">
      <alignment horizontal="center" vertical="center" wrapText="1"/>
    </xf>
    <xf numFmtId="0" fontId="53" fillId="0" borderId="18" xfId="1" applyNumberFormat="1" applyFont="1" applyFill="1" applyBorder="1" applyAlignment="1">
      <alignment horizontal="left" vertical="center" wrapText="1"/>
    </xf>
    <xf numFmtId="0" fontId="55" fillId="0" borderId="18" xfId="1" applyNumberFormat="1" applyFont="1" applyFill="1" applyBorder="1" applyAlignment="1">
      <alignment horizontal="left" vertical="center" wrapText="1"/>
    </xf>
    <xf numFmtId="0" fontId="55" fillId="0" borderId="0" xfId="1" applyNumberFormat="1" applyFont="1" applyFill="1" applyBorder="1" applyAlignment="1">
      <alignment horizontal="left" vertical="center" wrapText="1"/>
    </xf>
    <xf numFmtId="0" fontId="12" fillId="0" borderId="18" xfId="0" applyFont="1" applyFill="1" applyBorder="1" applyAlignment="1">
      <alignment horizontal="left" vertical="center" wrapText="1"/>
    </xf>
    <xf numFmtId="9" fontId="11" fillId="0" borderId="15" xfId="1" applyNumberFormat="1" applyFont="1" applyFill="1" applyBorder="1" applyAlignment="1">
      <alignment horizontal="center" vertical="center"/>
    </xf>
    <xf numFmtId="0" fontId="44" fillId="0" borderId="20" xfId="0" applyFont="1" applyFill="1" applyBorder="1" applyAlignment="1">
      <alignment horizontal="left" vertical="center" wrapText="1"/>
    </xf>
    <xf numFmtId="0" fontId="44" fillId="0" borderId="30" xfId="0" applyFont="1" applyFill="1" applyBorder="1" applyAlignment="1">
      <alignment horizontal="left" vertical="center" wrapText="1"/>
    </xf>
    <xf numFmtId="1" fontId="44" fillId="0" borderId="18" xfId="0" applyNumberFormat="1" applyFont="1" applyFill="1" applyBorder="1" applyAlignment="1">
      <alignment horizontal="left" vertical="center" wrapText="1"/>
    </xf>
    <xf numFmtId="0" fontId="58" fillId="3" borderId="17" xfId="0" applyFont="1" applyFill="1" applyBorder="1" applyAlignment="1">
      <alignment horizontal="center" vertical="center"/>
    </xf>
    <xf numFmtId="3" fontId="68" fillId="3" borderId="17" xfId="0" applyNumberFormat="1" applyFont="1" applyFill="1" applyBorder="1" applyAlignment="1">
      <alignment horizontal="left" vertical="center" wrapText="1"/>
    </xf>
    <xf numFmtId="3" fontId="58" fillId="3" borderId="25" xfId="0" applyNumberFormat="1" applyFont="1" applyFill="1" applyBorder="1" applyAlignment="1">
      <alignment horizontal="center" vertical="center" wrapText="1"/>
    </xf>
    <xf numFmtId="3" fontId="58" fillId="3" borderId="25" xfId="0" applyNumberFormat="1" applyFont="1" applyFill="1" applyBorder="1" applyAlignment="1">
      <alignment horizontal="center" vertical="center"/>
    </xf>
    <xf numFmtId="0" fontId="58" fillId="3" borderId="18" xfId="0" applyFont="1" applyFill="1" applyBorder="1" applyAlignment="1">
      <alignment horizontal="center" vertical="center"/>
    </xf>
    <xf numFmtId="3" fontId="58" fillId="3" borderId="18" xfId="0" applyNumberFormat="1" applyFont="1" applyFill="1" applyBorder="1" applyAlignment="1">
      <alignment horizontal="left" vertical="center" wrapText="1"/>
    </xf>
    <xf numFmtId="3" fontId="58" fillId="3" borderId="18" xfId="0" applyNumberFormat="1" applyFont="1" applyFill="1" applyBorder="1" applyAlignment="1">
      <alignment horizontal="center" vertical="center" wrapText="1"/>
    </xf>
    <xf numFmtId="3" fontId="58" fillId="3" borderId="18" xfId="0" applyNumberFormat="1" applyFont="1" applyFill="1" applyBorder="1" applyAlignment="1">
      <alignment horizontal="center" vertical="center"/>
    </xf>
    <xf numFmtId="3" fontId="68" fillId="3" borderId="18" xfId="0" applyNumberFormat="1" applyFont="1" applyFill="1" applyBorder="1" applyAlignment="1">
      <alignment horizontal="left" vertical="center" wrapText="1"/>
    </xf>
    <xf numFmtId="0" fontId="88" fillId="0" borderId="18" xfId="0" applyFont="1" applyFill="1" applyBorder="1"/>
    <xf numFmtId="3" fontId="88" fillId="0" borderId="18" xfId="0" applyNumberFormat="1" applyFont="1" applyFill="1" applyBorder="1" applyAlignment="1">
      <alignment horizontal="center" vertical="center" wrapText="1"/>
    </xf>
    <xf numFmtId="0" fontId="88" fillId="0" borderId="18" xfId="0" applyFont="1" applyFill="1" applyBorder="1" applyAlignment="1">
      <alignment horizontal="left" vertical="center" wrapText="1"/>
    </xf>
    <xf numFmtId="3" fontId="88" fillId="0" borderId="18" xfId="0" applyNumberFormat="1" applyFont="1" applyFill="1" applyBorder="1" applyAlignment="1">
      <alignment horizontal="center"/>
    </xf>
    <xf numFmtId="3" fontId="88" fillId="0" borderId="18" xfId="0" quotePrefix="1" applyNumberFormat="1" applyFont="1" applyFill="1" applyBorder="1" applyAlignment="1">
      <alignment textRotation="90" wrapText="1"/>
    </xf>
    <xf numFmtId="165" fontId="88" fillId="0" borderId="18" xfId="1" applyNumberFormat="1" applyFont="1" applyFill="1" applyBorder="1" applyAlignment="1">
      <alignment horizontal="center"/>
    </xf>
    <xf numFmtId="165" fontId="88" fillId="0" borderId="18" xfId="1" applyNumberFormat="1" applyFont="1" applyFill="1" applyBorder="1"/>
    <xf numFmtId="3" fontId="88" fillId="0" borderId="18" xfId="0" applyNumberFormat="1" applyFont="1" applyFill="1" applyBorder="1" applyAlignment="1">
      <alignment textRotation="90" wrapText="1"/>
    </xf>
    <xf numFmtId="0" fontId="90" fillId="0" borderId="18" xfId="0" applyFont="1" applyFill="1" applyBorder="1" applyAlignment="1">
      <alignment horizontal="left" vertical="center" wrapText="1"/>
    </xf>
    <xf numFmtId="0" fontId="88" fillId="0" borderId="18" xfId="0" applyFont="1" applyFill="1" applyBorder="1" applyAlignment="1">
      <alignment horizontal="center"/>
    </xf>
    <xf numFmtId="0" fontId="88" fillId="0" borderId="0" xfId="0" applyFont="1" applyFill="1" applyBorder="1"/>
    <xf numFmtId="3" fontId="88" fillId="0" borderId="18" xfId="0" applyNumberFormat="1" applyFont="1" applyFill="1" applyBorder="1" applyAlignment="1">
      <alignment horizontal="left"/>
    </xf>
    <xf numFmtId="0" fontId="88" fillId="0" borderId="18" xfId="0" applyFont="1" applyFill="1" applyBorder="1" applyAlignment="1">
      <alignment horizontal="center" vertical="center" wrapText="1"/>
    </xf>
    <xf numFmtId="0" fontId="44" fillId="0" borderId="27" xfId="0" applyFont="1" applyFill="1" applyBorder="1" applyAlignment="1">
      <alignment vertical="center" wrapText="1"/>
    </xf>
    <xf numFmtId="165" fontId="44" fillId="0" borderId="18" xfId="1" applyNumberFormat="1" applyFont="1" applyFill="1" applyBorder="1" applyAlignment="1">
      <alignment horizontal="left" vertical="center" wrapText="1"/>
    </xf>
    <xf numFmtId="0" fontId="11" fillId="0" borderId="18" xfId="0" applyFont="1" applyFill="1" applyBorder="1" applyAlignment="1">
      <alignment horizontal="center" vertical="center" wrapText="1"/>
    </xf>
    <xf numFmtId="0" fontId="11" fillId="0" borderId="18" xfId="0" applyFont="1" applyFill="1" applyBorder="1" applyAlignment="1">
      <alignment horizontal="center" vertical="center" wrapText="1"/>
    </xf>
    <xf numFmtId="0" fontId="13" fillId="0" borderId="18" xfId="0" applyFont="1" applyFill="1" applyBorder="1" applyAlignment="1">
      <alignment horizontal="left" vertical="center" wrapText="1"/>
    </xf>
    <xf numFmtId="0" fontId="11" fillId="0" borderId="18" xfId="0" applyFont="1" applyFill="1" applyBorder="1" applyAlignment="1">
      <alignment horizontal="center" vertical="center"/>
    </xf>
    <xf numFmtId="0" fontId="13" fillId="0" borderId="18" xfId="0" applyFont="1" applyFill="1" applyBorder="1" applyAlignment="1">
      <alignment horizontal="center" vertical="center" wrapText="1"/>
    </xf>
    <xf numFmtId="3" fontId="58" fillId="0" borderId="18" xfId="0" applyNumberFormat="1" applyFont="1" applyFill="1" applyBorder="1" applyAlignment="1">
      <alignment horizontal="center" wrapText="1"/>
    </xf>
    <xf numFmtId="3" fontId="14" fillId="0" borderId="18" xfId="0" applyNumberFormat="1" applyFont="1" applyFill="1" applyBorder="1" applyAlignment="1">
      <alignment horizontal="center" wrapText="1"/>
    </xf>
    <xf numFmtId="0" fontId="24" fillId="0" borderId="18" xfId="0" applyFont="1" applyFill="1" applyBorder="1" applyAlignment="1">
      <alignment horizontal="left" vertical="center" wrapText="1"/>
    </xf>
    <xf numFmtId="165" fontId="12" fillId="0" borderId="18" xfId="0" applyNumberFormat="1" applyFont="1" applyFill="1" applyBorder="1" applyAlignment="1">
      <alignment horizontal="left" vertical="center" wrapText="1"/>
    </xf>
    <xf numFmtId="165" fontId="55" fillId="0" borderId="18" xfId="1" applyNumberFormat="1" applyFont="1" applyFill="1" applyBorder="1" applyAlignment="1">
      <alignment horizontal="right" vertical="center" wrapText="1"/>
    </xf>
    <xf numFmtId="165" fontId="55" fillId="0" borderId="18" xfId="1" applyNumberFormat="1" applyFont="1" applyFill="1" applyBorder="1" applyAlignment="1">
      <alignment horizontal="center" vertical="center"/>
    </xf>
    <xf numFmtId="165" fontId="55" fillId="0" borderId="18" xfId="1" applyNumberFormat="1" applyFont="1" applyFill="1" applyBorder="1"/>
    <xf numFmtId="165" fontId="55" fillId="0" borderId="18" xfId="1" applyNumberFormat="1" applyFont="1" applyFill="1" applyBorder="1" applyAlignment="1">
      <alignment horizontal="center"/>
    </xf>
    <xf numFmtId="165" fontId="12" fillId="0" borderId="18" xfId="1" applyNumberFormat="1" applyFont="1" applyFill="1" applyBorder="1" applyAlignment="1">
      <alignment horizontal="center"/>
    </xf>
    <xf numFmtId="165" fontId="55" fillId="0" borderId="18" xfId="1" applyNumberFormat="1" applyFont="1" applyFill="1" applyBorder="1" applyAlignment="1">
      <alignment horizontal="center" wrapText="1"/>
    </xf>
    <xf numFmtId="165" fontId="12" fillId="0" borderId="18" xfId="1" applyNumberFormat="1" applyFont="1" applyFill="1" applyBorder="1" applyAlignment="1">
      <alignment horizontal="center" wrapText="1"/>
    </xf>
    <xf numFmtId="165" fontId="12" fillId="0" borderId="18" xfId="1" applyNumberFormat="1" applyFont="1" applyFill="1" applyBorder="1" applyAlignment="1">
      <alignment horizontal="right" vertical="center" wrapText="1"/>
    </xf>
    <xf numFmtId="165" fontId="55" fillId="0" borderId="18" xfId="1" applyNumberFormat="1" applyFont="1" applyFill="1" applyBorder="1" applyAlignment="1">
      <alignment horizontal="right" vertical="center"/>
    </xf>
    <xf numFmtId="165" fontId="55" fillId="0" borderId="21" xfId="1" applyNumberFormat="1" applyFont="1" applyFill="1" applyBorder="1"/>
    <xf numFmtId="165" fontId="55" fillId="0" borderId="21" xfId="1" applyNumberFormat="1" applyFont="1" applyFill="1" applyBorder="1" applyAlignment="1">
      <alignment horizontal="right" vertical="center"/>
    </xf>
    <xf numFmtId="165" fontId="55" fillId="0" borderId="19" xfId="1" applyNumberFormat="1" applyFont="1" applyFill="1" applyBorder="1" applyAlignment="1">
      <alignment horizontal="right" vertical="center"/>
    </xf>
    <xf numFmtId="3" fontId="55" fillId="0" borderId="18" xfId="0" applyNumberFormat="1" applyFont="1" applyFill="1" applyBorder="1" applyAlignment="1">
      <alignment horizontal="right" vertical="center" wrapText="1"/>
    </xf>
    <xf numFmtId="165" fontId="55" fillId="0" borderId="18" xfId="1" applyNumberFormat="1" applyFont="1" applyFill="1" applyBorder="1" applyAlignment="1">
      <alignment horizontal="right"/>
    </xf>
    <xf numFmtId="0" fontId="55" fillId="0" borderId="18" xfId="0" applyFont="1" applyFill="1" applyBorder="1" applyAlignment="1">
      <alignment horizontal="left" wrapText="1"/>
    </xf>
    <xf numFmtId="0" fontId="55" fillId="0" borderId="18" xfId="0" applyFont="1" applyFill="1" applyBorder="1" applyAlignment="1">
      <alignment horizontal="center"/>
    </xf>
    <xf numFmtId="0" fontId="55" fillId="0" borderId="18" xfId="0" applyFont="1" applyFill="1" applyBorder="1" applyAlignment="1">
      <alignment horizontal="left"/>
    </xf>
    <xf numFmtId="0" fontId="12" fillId="0" borderId="35" xfId="0" applyFont="1" applyFill="1" applyBorder="1" applyAlignment="1">
      <alignment vertical="center"/>
    </xf>
    <xf numFmtId="0" fontId="12" fillId="0" borderId="5" xfId="0" applyFont="1" applyFill="1" applyBorder="1" applyAlignment="1">
      <alignment vertical="center"/>
    </xf>
    <xf numFmtId="0" fontId="12" fillId="0" borderId="5" xfId="0" applyFont="1" applyFill="1" applyBorder="1" applyAlignment="1">
      <alignment horizontal="center" vertical="center"/>
    </xf>
    <xf numFmtId="0" fontId="55" fillId="0" borderId="36" xfId="0" applyFont="1" applyFill="1" applyBorder="1" applyAlignment="1">
      <alignment horizontal="center" vertical="center" wrapText="1"/>
    </xf>
    <xf numFmtId="0" fontId="55" fillId="0" borderId="1" xfId="0" applyFont="1" applyFill="1" applyBorder="1" applyAlignment="1">
      <alignment vertical="center" wrapText="1"/>
    </xf>
    <xf numFmtId="0" fontId="55" fillId="0" borderId="1" xfId="0" applyFont="1" applyFill="1" applyBorder="1" applyAlignment="1">
      <alignment horizontal="center" vertical="center" wrapText="1"/>
    </xf>
    <xf numFmtId="165" fontId="55" fillId="0" borderId="1" xfId="1" applyNumberFormat="1" applyFont="1" applyFill="1" applyBorder="1" applyAlignment="1">
      <alignment vertical="center" wrapText="1"/>
    </xf>
    <xf numFmtId="0" fontId="12" fillId="0" borderId="36" xfId="0" applyFont="1" applyFill="1" applyBorder="1" applyAlignment="1">
      <alignment horizontal="center" vertical="center" wrapText="1"/>
    </xf>
    <xf numFmtId="0" fontId="12" fillId="0" borderId="36" xfId="0" applyFont="1" applyFill="1" applyBorder="1" applyAlignment="1">
      <alignment vertical="center"/>
    </xf>
    <xf numFmtId="0" fontId="12" fillId="0" borderId="1" xfId="0" applyFont="1" applyFill="1" applyBorder="1" applyAlignment="1">
      <alignment vertical="center"/>
    </xf>
    <xf numFmtId="0" fontId="12" fillId="0" borderId="1" xfId="0" applyFont="1" applyFill="1" applyBorder="1" applyAlignment="1">
      <alignment horizontal="center" vertical="center"/>
    </xf>
    <xf numFmtId="0" fontId="55" fillId="0" borderId="37" xfId="0" applyFont="1" applyFill="1" applyBorder="1" applyAlignment="1">
      <alignment horizontal="center" vertical="center" wrapText="1"/>
    </xf>
    <xf numFmtId="0" fontId="55" fillId="0" borderId="38" xfId="0" applyFont="1" applyFill="1" applyBorder="1" applyAlignment="1">
      <alignment vertical="center" wrapText="1"/>
    </xf>
    <xf numFmtId="0" fontId="55" fillId="0" borderId="38" xfId="0" applyFont="1" applyFill="1" applyBorder="1" applyAlignment="1">
      <alignment horizontal="center" vertical="center" wrapText="1"/>
    </xf>
    <xf numFmtId="165" fontId="55" fillId="0" borderId="38" xfId="1" applyNumberFormat="1" applyFont="1" applyFill="1" applyBorder="1" applyAlignment="1">
      <alignment vertical="center" wrapText="1"/>
    </xf>
    <xf numFmtId="165" fontId="44" fillId="0" borderId="18" xfId="1" applyNumberFormat="1" applyFont="1" applyFill="1" applyBorder="1" applyAlignment="1">
      <alignment horizontal="right" vertical="center" wrapText="1"/>
    </xf>
    <xf numFmtId="165" fontId="44" fillId="0" borderId="18" xfId="0" applyNumberFormat="1" applyFont="1" applyFill="1" applyBorder="1"/>
    <xf numFmtId="165" fontId="55" fillId="0" borderId="21" xfId="1" applyNumberFormat="1" applyFont="1" applyFill="1" applyBorder="1" applyAlignment="1">
      <alignment horizontal="right" vertical="center" wrapText="1"/>
    </xf>
    <xf numFmtId="165" fontId="44" fillId="0" borderId="18" xfId="1" applyNumberFormat="1" applyFont="1" applyFill="1" applyBorder="1" applyAlignment="1">
      <alignment horizontal="center"/>
    </xf>
    <xf numFmtId="3" fontId="55" fillId="0" borderId="18" xfId="0" applyNumberFormat="1" applyFont="1" applyFill="1" applyBorder="1" applyAlignment="1">
      <alignment horizontal="center" vertical="center"/>
    </xf>
    <xf numFmtId="165" fontId="44" fillId="0" borderId="18" xfId="1" applyNumberFormat="1" applyFont="1" applyFill="1" applyBorder="1"/>
    <xf numFmtId="165" fontId="44" fillId="0" borderId="18" xfId="0" applyNumberFormat="1" applyFont="1" applyFill="1" applyBorder="1" applyAlignment="1">
      <alignment horizontal="left" vertical="center" wrapText="1"/>
    </xf>
    <xf numFmtId="3" fontId="44" fillId="0" borderId="18" xfId="1" applyNumberFormat="1" applyFont="1" applyFill="1" applyBorder="1" applyAlignment="1">
      <alignment horizontal="right" vertical="center" wrapText="1"/>
    </xf>
    <xf numFmtId="3" fontId="44" fillId="0" borderId="18" xfId="0" applyNumberFormat="1" applyFont="1" applyFill="1" applyBorder="1" applyAlignment="1">
      <alignment vertical="center"/>
    </xf>
    <xf numFmtId="0" fontId="58" fillId="0" borderId="0" xfId="0" applyFont="1" applyAlignment="1">
      <alignment wrapText="1"/>
    </xf>
    <xf numFmtId="0" fontId="44" fillId="0" borderId="0" xfId="0" applyFont="1" applyAlignment="1">
      <alignment wrapText="1"/>
    </xf>
    <xf numFmtId="43" fontId="24" fillId="0" borderId="18" xfId="1" applyFont="1" applyFill="1" applyBorder="1" applyAlignment="1">
      <alignment vertical="center" wrapText="1"/>
    </xf>
    <xf numFmtId="165" fontId="24" fillId="0" borderId="18" xfId="0" applyNumberFormat="1" applyFont="1" applyFill="1" applyBorder="1" applyAlignment="1">
      <alignment vertical="center" wrapText="1"/>
    </xf>
    <xf numFmtId="165" fontId="44" fillId="0" borderId="18" xfId="5" applyNumberFormat="1" applyFont="1" applyFill="1" applyBorder="1" applyAlignment="1">
      <alignment horizontal="center" vertical="center"/>
    </xf>
    <xf numFmtId="165" fontId="44" fillId="0" borderId="18" xfId="1" applyNumberFormat="1" applyFont="1" applyFill="1" applyBorder="1" applyAlignment="1">
      <alignment horizontal="center" vertical="center"/>
    </xf>
    <xf numFmtId="165" fontId="44" fillId="0" borderId="18" xfId="1" applyNumberFormat="1" applyFont="1" applyFill="1" applyBorder="1" applyAlignment="1">
      <alignment horizontal="center" vertical="center" wrapText="1"/>
    </xf>
    <xf numFmtId="165" fontId="44" fillId="0" borderId="18" xfId="1" applyNumberFormat="1" applyFont="1" applyFill="1" applyBorder="1" applyAlignment="1">
      <alignment vertical="center" wrapText="1"/>
    </xf>
    <xf numFmtId="3" fontId="44" fillId="3" borderId="24" xfId="0" applyNumberFormat="1" applyFont="1" applyFill="1" applyBorder="1" applyAlignment="1">
      <alignment horizontal="center" vertical="center"/>
    </xf>
    <xf numFmtId="3" fontId="44" fillId="3" borderId="3" xfId="0" applyNumberFormat="1" applyFont="1" applyFill="1" applyBorder="1" applyAlignment="1">
      <alignment horizontal="center" vertical="center"/>
    </xf>
    <xf numFmtId="3" fontId="44" fillId="3" borderId="12" xfId="0" applyNumberFormat="1" applyFont="1" applyFill="1" applyBorder="1" applyAlignment="1">
      <alignment horizontal="center" vertical="center"/>
    </xf>
    <xf numFmtId="3" fontId="44" fillId="3" borderId="15" xfId="0" applyNumberFormat="1" applyFont="1" applyFill="1" applyBorder="1" applyAlignment="1">
      <alignment horizontal="center" vertical="center"/>
    </xf>
    <xf numFmtId="3" fontId="44" fillId="3" borderId="13" xfId="0" applyNumberFormat="1" applyFont="1" applyFill="1" applyBorder="1" applyAlignment="1">
      <alignment horizontal="center" vertical="center"/>
    </xf>
    <xf numFmtId="3" fontId="44" fillId="3" borderId="2" xfId="0" applyNumberFormat="1" applyFont="1" applyFill="1" applyBorder="1" applyAlignment="1">
      <alignment horizontal="center" vertical="center"/>
    </xf>
    <xf numFmtId="3" fontId="44" fillId="3" borderId="1" xfId="0" applyNumberFormat="1" applyFont="1" applyFill="1" applyBorder="1" applyAlignment="1">
      <alignment horizontal="center" vertical="center"/>
    </xf>
    <xf numFmtId="3" fontId="44" fillId="3" borderId="2" xfId="14" applyNumberFormat="1" applyFont="1" applyFill="1" applyBorder="1" applyAlignment="1">
      <alignment horizontal="center" vertical="center"/>
    </xf>
    <xf numFmtId="3" fontId="44" fillId="3" borderId="2" xfId="15" applyNumberFormat="1" applyFont="1" applyFill="1" applyBorder="1" applyAlignment="1">
      <alignment horizontal="center" vertical="center"/>
    </xf>
    <xf numFmtId="3" fontId="44" fillId="3" borderId="24" xfId="14" applyNumberFormat="1" applyFont="1" applyFill="1" applyBorder="1" applyAlignment="1">
      <alignment horizontal="center" vertical="center"/>
    </xf>
    <xf numFmtId="3" fontId="44" fillId="3" borderId="24" xfId="15" applyNumberFormat="1" applyFont="1" applyFill="1" applyBorder="1" applyAlignment="1">
      <alignment horizontal="center" vertical="center"/>
    </xf>
    <xf numFmtId="3" fontId="44" fillId="3" borderId="3" xfId="14" applyNumberFormat="1" applyFont="1" applyFill="1" applyBorder="1" applyAlignment="1">
      <alignment horizontal="center" vertical="center"/>
    </xf>
    <xf numFmtId="3" fontId="44" fillId="3" borderId="3" xfId="15" applyNumberFormat="1" applyFont="1" applyFill="1" applyBorder="1" applyAlignment="1">
      <alignment horizontal="center" vertical="center"/>
    </xf>
    <xf numFmtId="3" fontId="44" fillId="3" borderId="3" xfId="16" applyNumberFormat="1" applyFont="1" applyFill="1" applyBorder="1" applyAlignment="1">
      <alignment horizontal="center" vertical="center"/>
    </xf>
    <xf numFmtId="3" fontId="44" fillId="3" borderId="24" xfId="16" applyNumberFormat="1" applyFont="1" applyFill="1" applyBorder="1" applyAlignment="1">
      <alignment horizontal="center" vertical="center"/>
    </xf>
    <xf numFmtId="3" fontId="44" fillId="3" borderId="18" xfId="0" applyNumberFormat="1" applyFont="1" applyFill="1" applyBorder="1" applyAlignment="1">
      <alignment horizontal="center" vertical="center"/>
    </xf>
    <xf numFmtId="0" fontId="12" fillId="0" borderId="18" xfId="0" applyFont="1" applyFill="1" applyBorder="1" applyAlignment="1">
      <alignment horizontal="left" vertical="center" wrapText="1"/>
    </xf>
    <xf numFmtId="0" fontId="24" fillId="0" borderId="18" xfId="0" applyFont="1" applyFill="1" applyBorder="1" applyAlignment="1">
      <alignment horizontal="left" vertical="center" wrapText="1"/>
    </xf>
    <xf numFmtId="0" fontId="12" fillId="0" borderId="21" xfId="0" applyFont="1" applyFill="1" applyBorder="1" applyAlignment="1">
      <alignment horizontal="left" vertical="center" wrapText="1"/>
    </xf>
    <xf numFmtId="0" fontId="12" fillId="0" borderId="19" xfId="0" applyFont="1" applyFill="1" applyBorder="1" applyAlignment="1">
      <alignment horizontal="left" vertical="center" wrapText="1"/>
    </xf>
    <xf numFmtId="0" fontId="11" fillId="0" borderId="18" xfId="0" applyFont="1" applyFill="1" applyBorder="1" applyAlignment="1">
      <alignment horizontal="left" vertical="center" wrapText="1"/>
    </xf>
    <xf numFmtId="3" fontId="11" fillId="0" borderId="18" xfId="0" applyNumberFormat="1" applyFont="1" applyFill="1" applyBorder="1" applyAlignment="1">
      <alignment horizontal="center" vertical="center" wrapText="1"/>
    </xf>
    <xf numFmtId="0" fontId="20" fillId="0" borderId="18" xfId="0" applyFont="1" applyFill="1" applyBorder="1" applyAlignment="1">
      <alignment horizontal="left" vertical="center" wrapText="1"/>
    </xf>
    <xf numFmtId="3" fontId="14" fillId="0" borderId="25" xfId="0" applyNumberFormat="1" applyFont="1" applyFill="1" applyBorder="1" applyAlignment="1">
      <alignment horizontal="center" vertical="center" wrapText="1"/>
    </xf>
    <xf numFmtId="0" fontId="13" fillId="0" borderId="18" xfId="0" applyFont="1" applyFill="1" applyBorder="1" applyAlignment="1">
      <alignment horizontal="left" vertical="center" wrapText="1"/>
    </xf>
    <xf numFmtId="3" fontId="13" fillId="0" borderId="18" xfId="0" applyNumberFormat="1" applyFont="1" applyFill="1" applyBorder="1" applyAlignment="1">
      <alignment horizontal="left" vertical="center" wrapText="1"/>
    </xf>
    <xf numFmtId="165" fontId="11" fillId="0" borderId="18" xfId="1" applyNumberFormat="1" applyFont="1" applyFill="1" applyBorder="1" applyAlignment="1">
      <alignment horizontal="center" vertical="center"/>
    </xf>
    <xf numFmtId="165" fontId="11" fillId="0" borderId="18" xfId="1" applyNumberFormat="1" applyFont="1" applyFill="1" applyBorder="1" applyAlignment="1">
      <alignment horizontal="center" vertical="center" wrapText="1"/>
    </xf>
    <xf numFmtId="165" fontId="13" fillId="0" borderId="18" xfId="1" applyNumberFormat="1" applyFont="1" applyFill="1" applyBorder="1" applyAlignment="1">
      <alignment horizontal="center" vertical="center" wrapText="1"/>
    </xf>
    <xf numFmtId="0" fontId="11" fillId="0" borderId="18" xfId="0" applyFont="1" applyFill="1" applyBorder="1" applyAlignment="1">
      <alignment horizontal="center" vertical="center"/>
    </xf>
    <xf numFmtId="165" fontId="13" fillId="0" borderId="0" xfId="1" applyNumberFormat="1" applyFont="1" applyFill="1" applyBorder="1" applyAlignment="1">
      <alignment horizontal="center" vertical="center" wrapText="1"/>
    </xf>
    <xf numFmtId="0" fontId="13" fillId="0" borderId="18" xfId="0" applyFont="1" applyFill="1" applyBorder="1" applyAlignment="1">
      <alignment horizontal="left"/>
    </xf>
    <xf numFmtId="43" fontId="13" fillId="0" borderId="18" xfId="1" applyFont="1" applyFill="1" applyBorder="1" applyAlignment="1">
      <alignment horizontal="left" vertical="center" wrapText="1"/>
    </xf>
    <xf numFmtId="0" fontId="13" fillId="0" borderId="18" xfId="0" applyFont="1" applyFill="1" applyBorder="1" applyAlignment="1">
      <alignment horizontal="center" vertical="center"/>
    </xf>
    <xf numFmtId="0" fontId="11" fillId="0" borderId="25" xfId="0" applyFont="1" applyFill="1" applyBorder="1" applyAlignment="1">
      <alignment horizontal="center" vertical="center" wrapText="1"/>
    </xf>
    <xf numFmtId="0" fontId="13" fillId="0" borderId="18" xfId="0" applyFont="1" applyFill="1" applyBorder="1" applyAlignment="1">
      <alignment horizontal="center" vertical="center" wrapText="1"/>
    </xf>
    <xf numFmtId="0" fontId="11" fillId="0" borderId="18" xfId="0" applyFont="1" applyFill="1" applyBorder="1" applyAlignment="1">
      <alignment horizontal="center" vertical="center" wrapText="1"/>
    </xf>
    <xf numFmtId="3" fontId="18" fillId="3" borderId="18" xfId="0" applyNumberFormat="1" applyFont="1" applyFill="1" applyBorder="1" applyAlignment="1">
      <alignment horizontal="center" vertical="center" wrapText="1"/>
    </xf>
    <xf numFmtId="165" fontId="19" fillId="3" borderId="0" xfId="1" applyNumberFormat="1" applyFont="1" applyFill="1" applyBorder="1"/>
    <xf numFmtId="165" fontId="19" fillId="3" borderId="15" xfId="1" applyNumberFormat="1" applyFont="1" applyFill="1" applyBorder="1"/>
    <xf numFmtId="165" fontId="19" fillId="3" borderId="18" xfId="1" applyNumberFormat="1" applyFont="1" applyFill="1" applyBorder="1"/>
    <xf numFmtId="165" fontId="19" fillId="3" borderId="4" xfId="1" applyNumberFormat="1" applyFont="1" applyFill="1" applyBorder="1"/>
    <xf numFmtId="3" fontId="11" fillId="3" borderId="4" xfId="0" applyNumberFormat="1" applyFont="1" applyFill="1" applyBorder="1"/>
    <xf numFmtId="1" fontId="11" fillId="3" borderId="1" xfId="0" applyNumberFormat="1" applyFont="1" applyFill="1" applyBorder="1"/>
    <xf numFmtId="0" fontId="11" fillId="3" borderId="0" xfId="0" applyFont="1" applyFill="1"/>
    <xf numFmtId="0" fontId="12" fillId="3" borderId="0" xfId="0" applyFont="1" applyFill="1" applyAlignment="1">
      <alignment horizontal="left" vertical="center" wrapText="1"/>
    </xf>
    <xf numFmtId="0" fontId="12" fillId="3" borderId="5" xfId="0" applyFont="1" applyFill="1" applyBorder="1" applyAlignment="1">
      <alignment horizontal="left" vertical="center" wrapText="1"/>
    </xf>
    <xf numFmtId="3" fontId="11" fillId="3" borderId="18" xfId="0" applyNumberFormat="1" applyFont="1" applyFill="1" applyBorder="1" applyAlignment="1">
      <alignment horizontal="center" vertical="center" wrapText="1"/>
    </xf>
    <xf numFmtId="0" fontId="11" fillId="3" borderId="18" xfId="0" applyFont="1" applyFill="1" applyBorder="1" applyAlignment="1">
      <alignment horizontal="left" vertical="center" wrapText="1"/>
    </xf>
    <xf numFmtId="0" fontId="11" fillId="3" borderId="18" xfId="0" applyFont="1" applyFill="1" applyBorder="1" applyAlignment="1">
      <alignment horizontal="center" vertical="center" wrapText="1"/>
    </xf>
    <xf numFmtId="165" fontId="11" fillId="3" borderId="18" xfId="1" applyNumberFormat="1" applyFont="1" applyFill="1" applyBorder="1" applyAlignment="1">
      <alignment horizontal="right" vertical="center" wrapText="1"/>
    </xf>
    <xf numFmtId="165" fontId="11" fillId="3" borderId="0" xfId="1" applyNumberFormat="1" applyFont="1" applyFill="1" applyBorder="1" applyAlignment="1">
      <alignment horizontal="right" vertical="center" wrapText="1"/>
    </xf>
    <xf numFmtId="165" fontId="11" fillId="3" borderId="15" xfId="1" applyNumberFormat="1" applyFont="1" applyFill="1" applyBorder="1" applyAlignment="1">
      <alignment horizontal="right" vertical="center" wrapText="1"/>
    </xf>
    <xf numFmtId="165" fontId="11" fillId="3" borderId="4" xfId="1" applyNumberFormat="1" applyFont="1" applyFill="1" applyBorder="1" applyAlignment="1">
      <alignment horizontal="right" vertical="center" wrapText="1"/>
    </xf>
    <xf numFmtId="3" fontId="11" fillId="3" borderId="4" xfId="0" applyNumberFormat="1" applyFont="1" applyFill="1" applyBorder="1" applyAlignment="1">
      <alignment vertical="center"/>
    </xf>
    <xf numFmtId="165" fontId="11" fillId="3" borderId="18" xfId="1" applyNumberFormat="1" applyFont="1" applyFill="1" applyBorder="1" applyAlignment="1">
      <alignment vertical="center"/>
    </xf>
    <xf numFmtId="3" fontId="11" fillId="3" borderId="0" xfId="0" applyNumberFormat="1" applyFont="1" applyFill="1" applyAlignment="1">
      <alignment vertical="center"/>
    </xf>
    <xf numFmtId="3" fontId="11" fillId="3" borderId="15" xfId="0" applyNumberFormat="1" applyFont="1" applyFill="1" applyBorder="1" applyAlignment="1">
      <alignment vertical="center"/>
    </xf>
    <xf numFmtId="3" fontId="11" fillId="3" borderId="18" xfId="0" applyNumberFormat="1" applyFont="1" applyFill="1" applyBorder="1" applyAlignment="1">
      <alignment vertical="center"/>
    </xf>
    <xf numFmtId="0" fontId="11" fillId="3" borderId="18" xfId="0" applyFont="1" applyFill="1" applyBorder="1"/>
    <xf numFmtId="0" fontId="24" fillId="3" borderId="0" xfId="0" applyFont="1" applyFill="1" applyAlignment="1">
      <alignment horizontal="left" vertical="center" wrapText="1"/>
    </xf>
    <xf numFmtId="0" fontId="24" fillId="3" borderId="5" xfId="0" applyFont="1" applyFill="1" applyBorder="1" applyAlignment="1">
      <alignment horizontal="left" vertical="center" wrapText="1"/>
    </xf>
    <xf numFmtId="3" fontId="14" fillId="3" borderId="4" xfId="0" applyNumberFormat="1" applyFont="1" applyFill="1" applyBorder="1"/>
    <xf numFmtId="1" fontId="14" fillId="3" borderId="1" xfId="0" applyNumberFormat="1" applyFont="1" applyFill="1" applyBorder="1"/>
    <xf numFmtId="0" fontId="14" fillId="3" borderId="0" xfId="0" applyFont="1" applyFill="1"/>
    <xf numFmtId="0" fontId="13" fillId="3" borderId="18" xfId="0" applyFont="1" applyFill="1" applyBorder="1" applyAlignment="1">
      <alignment horizontal="left" vertical="center" wrapText="1"/>
    </xf>
    <xf numFmtId="0" fontId="13" fillId="3" borderId="18" xfId="0" applyFont="1" applyFill="1" applyBorder="1" applyAlignment="1">
      <alignment horizontal="center" vertical="center" wrapText="1"/>
    </xf>
    <xf numFmtId="165" fontId="13" fillId="3" borderId="18" xfId="1" applyNumberFormat="1" applyFont="1" applyFill="1" applyBorder="1" applyAlignment="1">
      <alignment horizontal="left" vertical="center" wrapText="1"/>
    </xf>
    <xf numFmtId="0" fontId="13" fillId="3" borderId="0" xfId="0" applyFont="1" applyFill="1" applyAlignment="1">
      <alignment horizontal="left" vertical="center" wrapText="1"/>
    </xf>
    <xf numFmtId="0" fontId="13" fillId="3" borderId="15" xfId="0" applyFont="1" applyFill="1" applyBorder="1" applyAlignment="1">
      <alignment horizontal="left" vertical="center" wrapText="1"/>
    </xf>
    <xf numFmtId="0" fontId="20" fillId="3" borderId="15" xfId="0" applyFont="1" applyFill="1" applyBorder="1" applyAlignment="1">
      <alignment horizontal="left" vertical="center" wrapText="1"/>
    </xf>
    <xf numFmtId="0" fontId="20" fillId="3" borderId="4" xfId="0" applyFont="1" applyFill="1" applyBorder="1" applyAlignment="1">
      <alignment horizontal="left" vertical="center" wrapText="1"/>
    </xf>
    <xf numFmtId="165" fontId="11" fillId="3" borderId="18" xfId="1" applyNumberFormat="1" applyFont="1" applyFill="1" applyBorder="1" applyAlignment="1">
      <alignment vertical="center" wrapText="1"/>
    </xf>
    <xf numFmtId="165" fontId="11" fillId="3" borderId="0" xfId="1" applyNumberFormat="1" applyFont="1" applyFill="1" applyBorder="1" applyAlignment="1">
      <alignment horizontal="left" vertical="center" wrapText="1"/>
    </xf>
    <xf numFmtId="165" fontId="11" fillId="3" borderId="15" xfId="1" applyNumberFormat="1" applyFont="1" applyFill="1" applyBorder="1" applyAlignment="1">
      <alignment horizontal="left" vertical="center" wrapText="1"/>
    </xf>
    <xf numFmtId="165" fontId="11" fillId="3" borderId="18" xfId="1" applyNumberFormat="1" applyFont="1" applyFill="1" applyBorder="1" applyAlignment="1">
      <alignment horizontal="left" vertical="center" wrapText="1"/>
    </xf>
    <xf numFmtId="165" fontId="14" fillId="3" borderId="15" xfId="1" applyNumberFormat="1" applyFont="1" applyFill="1" applyBorder="1" applyAlignment="1">
      <alignment horizontal="left" vertical="center" wrapText="1"/>
    </xf>
    <xf numFmtId="165" fontId="14" fillId="3" borderId="4" xfId="1" applyNumberFormat="1" applyFont="1" applyFill="1" applyBorder="1" applyAlignment="1">
      <alignment horizontal="left" vertical="center" wrapText="1"/>
    </xf>
    <xf numFmtId="165" fontId="11" fillId="3" borderId="4" xfId="1" applyNumberFormat="1" applyFont="1" applyFill="1" applyBorder="1" applyAlignment="1">
      <alignment horizontal="left" vertical="center" wrapText="1"/>
    </xf>
    <xf numFmtId="165" fontId="11" fillId="3" borderId="0" xfId="1" applyNumberFormat="1" applyFont="1" applyFill="1" applyBorder="1" applyAlignment="1">
      <alignment horizontal="center" vertical="center" wrapText="1"/>
    </xf>
    <xf numFmtId="165" fontId="11" fillId="3" borderId="15" xfId="1" applyNumberFormat="1" applyFont="1" applyFill="1" applyBorder="1" applyAlignment="1">
      <alignment horizontal="center" vertical="center" wrapText="1"/>
    </xf>
    <xf numFmtId="165" fontId="11" fillId="3" borderId="18" xfId="1" applyNumberFormat="1" applyFont="1" applyFill="1" applyBorder="1" applyAlignment="1">
      <alignment horizontal="center" vertical="center" wrapText="1"/>
    </xf>
    <xf numFmtId="165" fontId="14" fillId="3" borderId="15" xfId="1" applyNumberFormat="1" applyFont="1" applyFill="1" applyBorder="1" applyAlignment="1">
      <alignment horizontal="center" vertical="center" wrapText="1"/>
    </xf>
    <xf numFmtId="165" fontId="14" fillId="3" borderId="4" xfId="1" applyNumberFormat="1" applyFont="1" applyFill="1" applyBorder="1" applyAlignment="1">
      <alignment horizontal="center" vertical="center" wrapText="1"/>
    </xf>
    <xf numFmtId="0" fontId="12" fillId="3" borderId="15" xfId="0" applyFont="1" applyFill="1" applyBorder="1" applyAlignment="1">
      <alignment horizontal="left" vertical="center" wrapText="1"/>
    </xf>
    <xf numFmtId="0" fontId="24" fillId="3" borderId="15" xfId="0" applyFont="1" applyFill="1" applyBorder="1" applyAlignment="1">
      <alignment horizontal="left" vertical="center" wrapText="1"/>
    </xf>
    <xf numFmtId="165" fontId="14" fillId="3" borderId="13" xfId="1" applyNumberFormat="1" applyFont="1" applyFill="1" applyBorder="1" applyAlignment="1">
      <alignment horizontal="center" vertical="center" wrapText="1"/>
    </xf>
    <xf numFmtId="0" fontId="11" fillId="3" borderId="18" xfId="0" applyFont="1" applyFill="1" applyBorder="1" applyAlignment="1">
      <alignment horizontal="center"/>
    </xf>
    <xf numFmtId="0" fontId="11" fillId="3" borderId="18" xfId="0" applyFont="1" applyFill="1" applyBorder="1" applyAlignment="1">
      <alignment horizontal="left" wrapText="1"/>
    </xf>
    <xf numFmtId="0" fontId="61" fillId="3" borderId="2" xfId="0" applyFont="1" applyFill="1" applyBorder="1" applyAlignment="1">
      <alignment horizontal="center" vertical="center"/>
    </xf>
    <xf numFmtId="3" fontId="35" fillId="0" borderId="1" xfId="0" quotePrefix="1" applyNumberFormat="1" applyFont="1" applyBorder="1" applyAlignment="1">
      <alignment horizontal="left" vertical="center" wrapText="1"/>
    </xf>
    <xf numFmtId="3" fontId="35" fillId="0" borderId="1" xfId="0" applyNumberFormat="1" applyFont="1" applyBorder="1" applyAlignment="1">
      <alignment horizontal="center" vertical="center"/>
    </xf>
    <xf numFmtId="3" fontId="37" fillId="0" borderId="1" xfId="0" applyNumberFormat="1" applyFont="1" applyBorder="1" applyAlignment="1">
      <alignment horizontal="center" vertical="center"/>
    </xf>
    <xf numFmtId="3" fontId="35" fillId="0" borderId="1" xfId="0" applyNumberFormat="1" applyFont="1" applyBorder="1" applyAlignment="1">
      <alignment horizontal="right" vertical="center"/>
    </xf>
    <xf numFmtId="0" fontId="37" fillId="0" borderId="1" xfId="0" applyFont="1" applyBorder="1"/>
    <xf numFmtId="0" fontId="40" fillId="3" borderId="0" xfId="0" applyFont="1" applyFill="1"/>
    <xf numFmtId="3" fontId="37" fillId="0" borderId="1" xfId="0" applyNumberFormat="1" applyFont="1" applyBorder="1" applyAlignment="1">
      <alignment horizontal="left" vertical="center" wrapText="1"/>
    </xf>
    <xf numFmtId="3" fontId="35" fillId="0" borderId="1" xfId="0" applyNumberFormat="1" applyFont="1" applyBorder="1" applyAlignment="1">
      <alignment horizontal="left" vertical="center" wrapText="1"/>
    </xf>
    <xf numFmtId="0" fontId="37" fillId="0" borderId="1" xfId="0" applyFont="1" applyBorder="1" applyAlignment="1">
      <alignment horizontal="center" vertical="center"/>
    </xf>
    <xf numFmtId="3" fontId="40" fillId="3" borderId="0" xfId="0" applyNumberFormat="1" applyFont="1" applyFill="1"/>
    <xf numFmtId="0" fontId="37" fillId="0" borderId="1" xfId="0" applyFont="1" applyBorder="1" applyAlignment="1">
      <alignment vertical="center" wrapText="1"/>
    </xf>
    <xf numFmtId="0" fontId="102" fillId="3" borderId="0" xfId="0" applyFont="1" applyFill="1"/>
    <xf numFmtId="3" fontId="37" fillId="0" borderId="1" xfId="0" quotePrefix="1" applyNumberFormat="1" applyFont="1" applyBorder="1" applyAlignment="1">
      <alignment horizontal="left" vertical="center" wrapText="1"/>
    </xf>
    <xf numFmtId="0" fontId="35" fillId="3" borderId="1" xfId="0" applyFont="1" applyFill="1" applyBorder="1" applyAlignment="1">
      <alignment vertical="center" wrapText="1"/>
    </xf>
    <xf numFmtId="0" fontId="37" fillId="3" borderId="1" xfId="0" applyFont="1" applyFill="1" applyBorder="1" applyAlignment="1">
      <alignment vertical="center"/>
    </xf>
    <xf numFmtId="0" fontId="1" fillId="0" borderId="0" xfId="0" applyFont="1"/>
    <xf numFmtId="0" fontId="21" fillId="0" borderId="0" xfId="0" applyFont="1" applyFill="1" applyBorder="1" applyAlignment="1">
      <alignment horizontal="center" vertical="center"/>
    </xf>
    <xf numFmtId="0" fontId="21" fillId="0" borderId="26" xfId="0" applyFont="1" applyFill="1" applyBorder="1" applyAlignment="1">
      <alignment horizontal="center" vertical="center"/>
    </xf>
    <xf numFmtId="0" fontId="27" fillId="0" borderId="0" xfId="0" applyFont="1" applyFill="1" applyBorder="1" applyAlignment="1">
      <alignment horizontal="center" vertical="center"/>
    </xf>
    <xf numFmtId="0" fontId="27" fillId="0" borderId="26" xfId="0" applyFont="1" applyFill="1" applyBorder="1" applyAlignment="1">
      <alignment horizontal="center" vertical="center"/>
    </xf>
    <xf numFmtId="0" fontId="30" fillId="0" borderId="0" xfId="0" applyFont="1" applyFill="1" applyBorder="1" applyAlignment="1">
      <alignment horizontal="center" vertical="center"/>
    </xf>
    <xf numFmtId="0" fontId="30" fillId="0" borderId="26" xfId="0" applyFont="1" applyFill="1" applyBorder="1" applyAlignment="1">
      <alignment horizontal="center" vertical="center"/>
    </xf>
    <xf numFmtId="0" fontId="33" fillId="0" borderId="17" xfId="0" applyFont="1" applyFill="1" applyBorder="1" applyAlignment="1">
      <alignment horizontal="center" vertical="center" wrapText="1"/>
    </xf>
    <xf numFmtId="0" fontId="33" fillId="0" borderId="18" xfId="0" applyFont="1" applyFill="1" applyBorder="1" applyAlignment="1">
      <alignment horizontal="center" vertical="center" wrapText="1"/>
    </xf>
    <xf numFmtId="0" fontId="33" fillId="0" borderId="12" xfId="0" applyFont="1" applyFill="1" applyBorder="1" applyAlignment="1">
      <alignment horizontal="center" vertical="center" wrapText="1"/>
    </xf>
    <xf numFmtId="0" fontId="33" fillId="0" borderId="28" xfId="0" applyFont="1" applyFill="1" applyBorder="1" applyAlignment="1">
      <alignment horizontal="center" vertical="center" wrapText="1"/>
    </xf>
    <xf numFmtId="0" fontId="33" fillId="0" borderId="23" xfId="0" applyFont="1" applyFill="1" applyBorder="1" applyAlignment="1">
      <alignment horizontal="center" vertical="center" wrapText="1"/>
    </xf>
    <xf numFmtId="0" fontId="33" fillId="0" borderId="29" xfId="0" applyFont="1" applyFill="1" applyBorder="1" applyAlignment="1">
      <alignment horizontal="center" vertical="center" wrapText="1"/>
    </xf>
    <xf numFmtId="165" fontId="33" fillId="0" borderId="17" xfId="1" applyNumberFormat="1" applyFont="1" applyFill="1" applyBorder="1" applyAlignment="1">
      <alignment horizontal="center" vertical="center" wrapText="1"/>
    </xf>
    <xf numFmtId="165" fontId="33" fillId="0" borderId="0" xfId="1" applyNumberFormat="1" applyFont="1" applyFill="1" applyBorder="1" applyAlignment="1">
      <alignment horizontal="center" vertical="center" wrapText="1"/>
    </xf>
    <xf numFmtId="165" fontId="33" fillId="0" borderId="18" xfId="1" applyNumberFormat="1" applyFont="1" applyFill="1" applyBorder="1" applyAlignment="1">
      <alignment horizontal="center" vertical="center" wrapText="1"/>
    </xf>
    <xf numFmtId="0" fontId="27" fillId="0" borderId="18" xfId="0" applyFont="1" applyFill="1" applyBorder="1" applyAlignment="1">
      <alignment horizontal="left" vertical="center" wrapText="1"/>
    </xf>
    <xf numFmtId="0" fontId="34" fillId="0" borderId="18" xfId="0" applyFont="1" applyFill="1" applyBorder="1" applyAlignment="1">
      <alignment horizontal="left" vertical="center" wrapText="1"/>
    </xf>
    <xf numFmtId="0" fontId="33"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21" xfId="0" applyFont="1" applyFill="1" applyBorder="1" applyAlignment="1">
      <alignment horizontal="left" vertical="center" wrapText="1"/>
    </xf>
    <xf numFmtId="0" fontId="28" fillId="0" borderId="19" xfId="0" applyFont="1" applyFill="1" applyBorder="1" applyAlignment="1">
      <alignment horizontal="left" vertical="center" wrapText="1"/>
    </xf>
    <xf numFmtId="0" fontId="34" fillId="0" borderId="20" xfId="0" applyFont="1" applyFill="1" applyBorder="1" applyAlignment="1">
      <alignment horizontal="left" vertical="center" wrapText="1"/>
    </xf>
    <xf numFmtId="0" fontId="34" fillId="0" borderId="21" xfId="0" applyFont="1" applyFill="1" applyBorder="1" applyAlignment="1">
      <alignment horizontal="left" vertical="center" wrapText="1"/>
    </xf>
    <xf numFmtId="0" fontId="34" fillId="0" borderId="19" xfId="0" applyFont="1" applyFill="1" applyBorder="1" applyAlignment="1">
      <alignment horizontal="left" vertical="center" wrapText="1"/>
    </xf>
    <xf numFmtId="0" fontId="33" fillId="0" borderId="20" xfId="0" quotePrefix="1" applyFont="1" applyFill="1" applyBorder="1" applyAlignment="1">
      <alignment horizontal="left" vertical="center" wrapText="1"/>
    </xf>
    <xf numFmtId="0" fontId="33" fillId="0" borderId="21" xfId="0" applyFont="1" applyFill="1" applyBorder="1" applyAlignment="1">
      <alignment horizontal="left" vertical="center" wrapText="1"/>
    </xf>
    <xf numFmtId="0" fontId="33" fillId="0" borderId="19" xfId="0" applyFont="1" applyFill="1" applyBorder="1" applyAlignment="1">
      <alignment horizontal="left" vertical="center" wrapText="1"/>
    </xf>
    <xf numFmtId="0" fontId="33" fillId="2" borderId="20" xfId="0" applyFont="1" applyFill="1" applyBorder="1" applyAlignment="1">
      <alignment horizontal="left" vertical="center" wrapText="1"/>
    </xf>
    <xf numFmtId="0" fontId="33" fillId="2" borderId="21" xfId="0" applyFont="1" applyFill="1" applyBorder="1" applyAlignment="1">
      <alignment horizontal="left" vertical="center" wrapText="1"/>
    </xf>
    <xf numFmtId="0" fontId="33" fillId="2" borderId="19" xfId="0" applyFont="1" applyFill="1" applyBorder="1" applyAlignment="1">
      <alignment horizontal="left" vertical="center" wrapText="1"/>
    </xf>
    <xf numFmtId="0" fontId="27" fillId="0" borderId="20" xfId="0" applyFont="1" applyFill="1" applyBorder="1" applyAlignment="1">
      <alignment horizontal="left" vertical="center" wrapText="1"/>
    </xf>
    <xf numFmtId="0" fontId="27" fillId="0" borderId="21" xfId="0" applyFont="1" applyFill="1" applyBorder="1" applyAlignment="1">
      <alignment horizontal="left" vertical="center" wrapText="1"/>
    </xf>
    <xf numFmtId="0" fontId="27" fillId="0" borderId="19" xfId="0" applyFont="1" applyFill="1" applyBorder="1" applyAlignment="1">
      <alignment horizontal="left" vertical="center" wrapText="1"/>
    </xf>
    <xf numFmtId="0" fontId="67" fillId="0" borderId="18" xfId="0" applyFont="1" applyFill="1" applyBorder="1" applyAlignment="1">
      <alignment horizontal="left" vertical="center" wrapText="1"/>
    </xf>
    <xf numFmtId="0" fontId="33" fillId="2" borderId="18" xfId="0" applyFont="1" applyFill="1" applyBorder="1" applyAlignment="1">
      <alignment horizontal="left" vertical="center" wrapText="1"/>
    </xf>
    <xf numFmtId="0" fontId="15" fillId="0" borderId="0" xfId="0" applyFont="1" applyFill="1" applyAlignment="1">
      <alignment horizontal="left"/>
    </xf>
    <xf numFmtId="0" fontId="43" fillId="0" borderId="18" xfId="0" applyFont="1" applyFill="1" applyBorder="1" applyAlignment="1">
      <alignment horizontal="left" vertical="center" wrapText="1"/>
    </xf>
    <xf numFmtId="0" fontId="41" fillId="0" borderId="18" xfId="0" applyFont="1" applyFill="1" applyBorder="1" applyAlignment="1">
      <alignment horizontal="left" vertical="center" wrapText="1"/>
    </xf>
    <xf numFmtId="0" fontId="24" fillId="0" borderId="18" xfId="0" applyFont="1" applyFill="1" applyBorder="1" applyAlignment="1">
      <alignment horizontal="left" vertical="center" wrapText="1"/>
    </xf>
    <xf numFmtId="0" fontId="12" fillId="0" borderId="18" xfId="0" applyFont="1" applyFill="1" applyBorder="1" applyAlignment="1">
      <alignment horizontal="left" vertical="center" wrapText="1"/>
    </xf>
    <xf numFmtId="0" fontId="58" fillId="0" borderId="2" xfId="0" applyFont="1" applyBorder="1" applyAlignment="1">
      <alignment horizontal="center" vertical="center" wrapText="1"/>
    </xf>
    <xf numFmtId="0" fontId="58" fillId="0" borderId="24" xfId="0" applyFont="1" applyBorder="1" applyAlignment="1">
      <alignment horizontal="center" vertical="center" wrapText="1"/>
    </xf>
    <xf numFmtId="0" fontId="58" fillId="0" borderId="3" xfId="0" applyFont="1" applyBorder="1" applyAlignment="1">
      <alignment horizontal="center" vertical="center" wrapText="1"/>
    </xf>
    <xf numFmtId="0" fontId="17" fillId="0" borderId="15" xfId="0" applyFont="1" applyFill="1" applyBorder="1" applyAlignment="1">
      <alignment horizontal="center" vertical="center" wrapText="1"/>
    </xf>
    <xf numFmtId="0" fontId="17" fillId="0" borderId="0" xfId="0" applyFont="1" applyFill="1" applyBorder="1" applyAlignment="1">
      <alignment horizontal="center" vertical="center" wrapText="1"/>
    </xf>
    <xf numFmtId="43" fontId="16" fillId="0" borderId="18" xfId="1" applyFont="1" applyFill="1" applyBorder="1" applyAlignment="1">
      <alignment horizontal="left" vertical="center" wrapText="1"/>
    </xf>
    <xf numFmtId="43" fontId="16" fillId="0" borderId="30" xfId="1" quotePrefix="1" applyFont="1" applyFill="1" applyBorder="1" applyAlignment="1">
      <alignment horizontal="left" vertical="center" wrapText="1"/>
    </xf>
    <xf numFmtId="43" fontId="16" fillId="0" borderId="31" xfId="1" quotePrefix="1" applyFont="1" applyFill="1" applyBorder="1" applyAlignment="1">
      <alignment horizontal="left" vertical="center" wrapText="1"/>
    </xf>
    <xf numFmtId="43" fontId="16" fillId="0" borderId="32" xfId="1" quotePrefix="1" applyFont="1" applyFill="1" applyBorder="1" applyAlignment="1">
      <alignment horizontal="left" vertical="center" wrapText="1"/>
    </xf>
    <xf numFmtId="0" fontId="11" fillId="0" borderId="30" xfId="0" applyFont="1" applyFill="1" applyBorder="1" applyAlignment="1">
      <alignment horizontal="center" wrapText="1"/>
    </xf>
    <xf numFmtId="0" fontId="11" fillId="0" borderId="15" xfId="0" applyFont="1" applyFill="1" applyBorder="1" applyAlignment="1">
      <alignment horizontal="center" wrapText="1"/>
    </xf>
    <xf numFmtId="0" fontId="11" fillId="0" borderId="23" xfId="0" applyFont="1" applyFill="1" applyBorder="1" applyAlignment="1">
      <alignment horizontal="center" wrapText="1"/>
    </xf>
    <xf numFmtId="0" fontId="24" fillId="0" borderId="27" xfId="0" applyFont="1" applyFill="1" applyBorder="1" applyAlignment="1">
      <alignment horizontal="left" vertical="center" wrapText="1"/>
    </xf>
    <xf numFmtId="3" fontId="11" fillId="0" borderId="18" xfId="0" applyNumberFormat="1" applyFont="1" applyFill="1" applyBorder="1" applyAlignment="1">
      <alignment horizontal="center" vertical="center" wrapText="1"/>
    </xf>
    <xf numFmtId="0" fontId="11" fillId="0" borderId="18" xfId="0" applyFont="1" applyFill="1" applyBorder="1" applyAlignment="1">
      <alignment horizontal="left" vertical="center" wrapText="1"/>
    </xf>
    <xf numFmtId="0" fontId="20" fillId="0" borderId="20" xfId="0" applyFont="1" applyFill="1" applyBorder="1" applyAlignment="1">
      <alignment horizontal="left" vertical="center" wrapText="1"/>
    </xf>
    <xf numFmtId="0" fontId="20" fillId="0" borderId="21" xfId="0" applyFont="1" applyFill="1" applyBorder="1" applyAlignment="1">
      <alignment horizontal="left" vertical="center" wrapText="1"/>
    </xf>
    <xf numFmtId="0" fontId="20" fillId="0" borderId="19" xfId="0" applyFont="1" applyFill="1" applyBorder="1" applyAlignment="1">
      <alignment horizontal="left" vertical="center" wrapText="1"/>
    </xf>
    <xf numFmtId="0" fontId="24" fillId="0" borderId="20" xfId="0" applyFont="1" applyFill="1" applyBorder="1" applyAlignment="1">
      <alignment horizontal="left" vertical="center" wrapText="1"/>
    </xf>
    <xf numFmtId="0" fontId="24" fillId="0" borderId="21" xfId="0" applyFont="1" applyFill="1" applyBorder="1" applyAlignment="1">
      <alignment horizontal="left" vertical="center" wrapText="1"/>
    </xf>
    <xf numFmtId="0" fontId="24" fillId="0" borderId="19" xfId="0" applyFont="1" applyFill="1" applyBorder="1" applyAlignment="1">
      <alignment horizontal="left" vertical="center" wrapText="1"/>
    </xf>
    <xf numFmtId="43" fontId="24" fillId="0" borderId="20" xfId="1" applyFont="1" applyFill="1" applyBorder="1" applyAlignment="1">
      <alignment horizontal="left" vertical="center" wrapText="1"/>
    </xf>
    <xf numFmtId="43" fontId="24" fillId="0" borderId="21" xfId="1" applyFont="1" applyFill="1" applyBorder="1" applyAlignment="1">
      <alignment horizontal="left" vertical="center" wrapText="1"/>
    </xf>
    <xf numFmtId="43" fontId="24" fillId="0" borderId="19" xfId="1" applyFont="1" applyFill="1" applyBorder="1" applyAlignment="1">
      <alignment horizontal="left" vertical="center" wrapText="1"/>
    </xf>
    <xf numFmtId="3" fontId="13" fillId="0" borderId="18" xfId="0" applyNumberFormat="1" applyFont="1" applyFill="1" applyBorder="1" applyAlignment="1">
      <alignment horizontal="left" vertical="center" wrapText="1"/>
    </xf>
    <xf numFmtId="0" fontId="14" fillId="0" borderId="27" xfId="0" applyFont="1" applyFill="1" applyBorder="1" applyAlignment="1">
      <alignment horizontal="center" vertical="center" wrapText="1"/>
    </xf>
    <xf numFmtId="0" fontId="14" fillId="0" borderId="24" xfId="0" applyFont="1" applyFill="1" applyBorder="1" applyAlignment="1">
      <alignment horizontal="center" vertical="center" wrapText="1"/>
    </xf>
    <xf numFmtId="0" fontId="14" fillId="0" borderId="25" xfId="0" applyFont="1" applyFill="1" applyBorder="1" applyAlignment="1">
      <alignment horizontal="center" vertical="center" wrapText="1"/>
    </xf>
    <xf numFmtId="0" fontId="12" fillId="0" borderId="35" xfId="0" applyFont="1" applyFill="1" applyBorder="1" applyAlignment="1">
      <alignment horizontal="left" vertical="center"/>
    </xf>
    <xf numFmtId="0" fontId="12" fillId="0" borderId="5" xfId="0" applyFont="1" applyFill="1" applyBorder="1" applyAlignment="1">
      <alignment horizontal="left" vertical="center"/>
    </xf>
    <xf numFmtId="0" fontId="12" fillId="0" borderId="20" xfId="0" applyFont="1" applyFill="1" applyBorder="1" applyAlignment="1">
      <alignment horizontal="left" vertical="center" wrapText="1"/>
    </xf>
    <xf numFmtId="0" fontId="12" fillId="0" borderId="21" xfId="0" applyFont="1" applyFill="1" applyBorder="1" applyAlignment="1">
      <alignment horizontal="left" vertical="center" wrapText="1"/>
    </xf>
    <xf numFmtId="0" fontId="12" fillId="0" borderId="19" xfId="0" applyFont="1" applyFill="1" applyBorder="1" applyAlignment="1">
      <alignment horizontal="left" vertical="center" wrapText="1"/>
    </xf>
    <xf numFmtId="0" fontId="11" fillId="0" borderId="18" xfId="0" applyFont="1" applyFill="1" applyBorder="1" applyAlignment="1">
      <alignment horizontal="center" vertical="center" wrapText="1"/>
    </xf>
    <xf numFmtId="0" fontId="13" fillId="0" borderId="18" xfId="0" applyFont="1" applyFill="1" applyBorder="1" applyAlignment="1">
      <alignment horizontal="left" vertical="center" wrapText="1"/>
    </xf>
    <xf numFmtId="0" fontId="18" fillId="3" borderId="18" xfId="0" applyFont="1" applyFill="1" applyBorder="1" applyAlignment="1">
      <alignment horizontal="left" vertical="center" wrapText="1"/>
    </xf>
    <xf numFmtId="0" fontId="56" fillId="0" borderId="18" xfId="0" applyFont="1" applyFill="1" applyBorder="1" applyAlignment="1">
      <alignment horizontal="left" vertical="center" wrapText="1"/>
    </xf>
    <xf numFmtId="43" fontId="18" fillId="0" borderId="20" xfId="1" applyFont="1" applyFill="1" applyBorder="1" applyAlignment="1">
      <alignment horizontal="left" vertical="center" wrapText="1"/>
    </xf>
    <xf numFmtId="43" fontId="18" fillId="0" borderId="21" xfId="1" applyFont="1" applyFill="1" applyBorder="1" applyAlignment="1">
      <alignment horizontal="left" vertical="center" wrapText="1"/>
    </xf>
    <xf numFmtId="43" fontId="18" fillId="0" borderId="19" xfId="1" applyFont="1" applyFill="1" applyBorder="1" applyAlignment="1">
      <alignment horizontal="left" vertical="center" wrapText="1"/>
    </xf>
    <xf numFmtId="3" fontId="12" fillId="0" borderId="18" xfId="0" applyNumberFormat="1" applyFont="1" applyFill="1" applyBorder="1" applyAlignment="1">
      <alignment horizontal="left" vertical="center" wrapText="1"/>
    </xf>
    <xf numFmtId="43" fontId="24" fillId="0" borderId="18" xfId="1" applyFont="1" applyFill="1" applyBorder="1" applyAlignment="1">
      <alignment horizontal="left" vertical="center" wrapText="1"/>
    </xf>
    <xf numFmtId="165" fontId="14" fillId="0" borderId="18" xfId="1" applyNumberFormat="1" applyFont="1" applyFill="1" applyBorder="1" applyAlignment="1">
      <alignment horizontal="center" vertical="center"/>
    </xf>
    <xf numFmtId="0" fontId="18" fillId="0" borderId="18" xfId="0" applyFont="1" applyFill="1" applyBorder="1" applyAlignment="1">
      <alignment horizontal="left" vertical="center" wrapText="1"/>
    </xf>
    <xf numFmtId="43" fontId="12" fillId="0" borderId="18" xfId="1" applyFont="1" applyFill="1" applyBorder="1" applyAlignment="1">
      <alignment horizontal="left" vertical="center" wrapText="1"/>
    </xf>
    <xf numFmtId="0" fontId="11" fillId="0" borderId="27" xfId="0" applyFont="1" applyFill="1" applyBorder="1" applyAlignment="1">
      <alignment horizontal="center" vertical="center" wrapText="1"/>
    </xf>
    <xf numFmtId="0" fontId="11" fillId="0" borderId="24" xfId="0" applyFont="1" applyFill="1" applyBorder="1" applyAlignment="1">
      <alignment horizontal="center" vertical="center" wrapText="1"/>
    </xf>
    <xf numFmtId="0" fontId="11" fillId="0" borderId="25" xfId="0" applyFont="1" applyFill="1" applyBorder="1" applyAlignment="1">
      <alignment horizontal="center" vertical="center" wrapText="1"/>
    </xf>
    <xf numFmtId="0" fontId="57" fillId="0" borderId="23" xfId="1" applyNumberFormat="1" applyFont="1" applyFill="1" applyBorder="1" applyAlignment="1">
      <alignment vertical="center" wrapText="1" shrinkToFit="1"/>
    </xf>
    <xf numFmtId="0" fontId="57" fillId="0" borderId="41" xfId="1" applyNumberFormat="1" applyFont="1" applyFill="1" applyBorder="1" applyAlignment="1">
      <alignment vertical="center" wrapText="1" shrinkToFit="1"/>
    </xf>
    <xf numFmtId="0" fontId="57" fillId="0" borderId="21" xfId="1" applyNumberFormat="1" applyFont="1" applyFill="1" applyBorder="1" applyAlignment="1">
      <alignment vertical="center" wrapText="1" shrinkToFit="1"/>
    </xf>
    <xf numFmtId="0" fontId="57" fillId="0" borderId="19" xfId="1" applyNumberFormat="1" applyFont="1" applyFill="1" applyBorder="1" applyAlignment="1">
      <alignment vertical="center" wrapText="1" shrinkToFit="1"/>
    </xf>
    <xf numFmtId="0" fontId="82" fillId="0" borderId="18" xfId="0" applyFont="1" applyBorder="1" applyAlignment="1">
      <alignment horizontal="center" vertical="center" wrapText="1"/>
    </xf>
    <xf numFmtId="43" fontId="82" fillId="0" borderId="18" xfId="0" applyNumberFormat="1" applyFont="1" applyBorder="1" applyAlignment="1">
      <alignment horizontal="center" vertical="center" wrapText="1"/>
    </xf>
    <xf numFmtId="0" fontId="11" fillId="0" borderId="18" xfId="0" applyFont="1" applyFill="1" applyBorder="1" applyAlignment="1">
      <alignment horizontal="center" vertical="center"/>
    </xf>
    <xf numFmtId="49" fontId="68" fillId="3" borderId="4" xfId="0" quotePrefix="1" applyNumberFormat="1" applyFont="1" applyFill="1" applyBorder="1" applyAlignment="1">
      <alignment vertical="center" wrapText="1"/>
    </xf>
    <xf numFmtId="49" fontId="68" fillId="3" borderId="5" xfId="0" quotePrefix="1" applyNumberFormat="1" applyFont="1" applyFill="1" applyBorder="1" applyAlignment="1">
      <alignment vertical="center" wrapText="1"/>
    </xf>
    <xf numFmtId="0" fontId="44" fillId="0" borderId="27" xfId="0" applyFont="1" applyFill="1" applyBorder="1" applyAlignment="1">
      <alignment horizontal="center" vertical="center" wrapText="1"/>
    </xf>
    <xf numFmtId="0" fontId="44" fillId="0" borderId="25" xfId="0" applyFont="1" applyFill="1" applyBorder="1" applyAlignment="1">
      <alignment horizontal="center" vertical="center" wrapText="1"/>
    </xf>
    <xf numFmtId="0" fontId="44" fillId="0" borderId="24" xfId="0" applyFont="1" applyFill="1" applyBorder="1" applyAlignment="1">
      <alignment horizontal="center" vertical="center" wrapText="1"/>
    </xf>
    <xf numFmtId="3" fontId="20" fillId="0" borderId="30" xfId="0" applyNumberFormat="1" applyFont="1" applyFill="1" applyBorder="1" applyAlignment="1">
      <alignment horizontal="left" vertical="center" wrapText="1"/>
    </xf>
    <xf numFmtId="3" fontId="20" fillId="0" borderId="31" xfId="0" applyNumberFormat="1" applyFont="1" applyFill="1" applyBorder="1" applyAlignment="1">
      <alignment horizontal="left" vertical="center" wrapText="1"/>
    </xf>
    <xf numFmtId="3" fontId="20" fillId="0" borderId="32" xfId="0" applyNumberFormat="1" applyFont="1" applyFill="1" applyBorder="1" applyAlignment="1">
      <alignment horizontal="left" vertical="center" wrapText="1"/>
    </xf>
    <xf numFmtId="0" fontId="16" fillId="0" borderId="30" xfId="1" quotePrefix="1" applyNumberFormat="1" applyFont="1" applyFill="1" applyBorder="1" applyAlignment="1">
      <alignment horizontal="left" vertical="center" wrapText="1"/>
    </xf>
    <xf numFmtId="0" fontId="16" fillId="0" borderId="31" xfId="1" quotePrefix="1" applyNumberFormat="1" applyFont="1" applyFill="1" applyBorder="1" applyAlignment="1">
      <alignment horizontal="left" vertical="center" wrapText="1"/>
    </xf>
    <xf numFmtId="0" fontId="16" fillId="0" borderId="32" xfId="1" quotePrefix="1" applyNumberFormat="1" applyFont="1" applyFill="1" applyBorder="1" applyAlignment="1">
      <alignment horizontal="left" vertical="center" wrapText="1"/>
    </xf>
    <xf numFmtId="43" fontId="48" fillId="0" borderId="18" xfId="1" applyFont="1" applyFill="1" applyBorder="1" applyAlignment="1">
      <alignment horizontal="center" vertical="center" wrapText="1"/>
    </xf>
    <xf numFmtId="0" fontId="47" fillId="0" borderId="27" xfId="0" applyFont="1" applyFill="1" applyBorder="1" applyAlignment="1">
      <alignment horizontal="center" vertical="center" wrapText="1"/>
    </xf>
    <xf numFmtId="0" fontId="47" fillId="0" borderId="24" xfId="0" applyFont="1" applyFill="1" applyBorder="1" applyAlignment="1">
      <alignment horizontal="center" vertical="center" wrapText="1"/>
    </xf>
    <xf numFmtId="0" fontId="47" fillId="0" borderId="25" xfId="0" applyFont="1" applyFill="1" applyBorder="1" applyAlignment="1">
      <alignment horizontal="center" vertical="center" wrapText="1"/>
    </xf>
    <xf numFmtId="165" fontId="13" fillId="0" borderId="18" xfId="0" applyNumberFormat="1" applyFont="1" applyFill="1" applyBorder="1" applyAlignment="1">
      <alignment horizontal="left" vertical="center" wrapText="1"/>
    </xf>
    <xf numFmtId="0" fontId="57" fillId="0" borderId="20" xfId="1" applyNumberFormat="1" applyFont="1" applyFill="1" applyBorder="1" applyAlignment="1">
      <alignment vertical="center" wrapText="1" shrinkToFit="1"/>
    </xf>
    <xf numFmtId="0" fontId="47" fillId="0" borderId="27" xfId="0" applyFont="1" applyFill="1" applyBorder="1" applyAlignment="1">
      <alignment horizontal="center" textRotation="90"/>
    </xf>
    <xf numFmtId="0" fontId="47" fillId="0" borderId="24" xfId="0" applyFont="1" applyFill="1" applyBorder="1" applyAlignment="1">
      <alignment horizontal="center" textRotation="90"/>
    </xf>
    <xf numFmtId="0" fontId="47" fillId="0" borderId="25" xfId="0" applyFont="1" applyFill="1" applyBorder="1" applyAlignment="1">
      <alignment horizontal="center" textRotation="90"/>
    </xf>
    <xf numFmtId="165" fontId="20" fillId="0" borderId="18" xfId="0" applyNumberFormat="1" applyFont="1" applyFill="1" applyBorder="1" applyAlignment="1">
      <alignment horizontal="left" vertical="center" wrapText="1"/>
    </xf>
    <xf numFmtId="0" fontId="37" fillId="0" borderId="2" xfId="0" applyFont="1" applyBorder="1" applyAlignment="1">
      <alignment horizontal="center" vertical="center"/>
    </xf>
    <xf numFmtId="0" fontId="37" fillId="0" borderId="3" xfId="0" applyFont="1" applyBorder="1" applyAlignment="1">
      <alignment horizontal="center" vertical="center"/>
    </xf>
    <xf numFmtId="0" fontId="20" fillId="0" borderId="18" xfId="0" applyFont="1" applyFill="1" applyBorder="1" applyAlignment="1">
      <alignment horizontal="left" vertical="center" wrapText="1"/>
    </xf>
    <xf numFmtId="0" fontId="14" fillId="0" borderId="18" xfId="0" applyFont="1" applyFill="1" applyBorder="1" applyAlignment="1">
      <alignment horizontal="center" vertical="center" wrapText="1"/>
    </xf>
    <xf numFmtId="0" fontId="86" fillId="0" borderId="20" xfId="0" applyFont="1" applyFill="1" applyBorder="1" applyAlignment="1">
      <alignment horizontal="left" vertical="center" wrapText="1"/>
    </xf>
    <xf numFmtId="0" fontId="86" fillId="0" borderId="21" xfId="0" applyFont="1" applyFill="1" applyBorder="1" applyAlignment="1">
      <alignment horizontal="left" vertical="center" wrapText="1"/>
    </xf>
    <xf numFmtId="0" fontId="86" fillId="0" borderId="19" xfId="0" applyFont="1" applyFill="1" applyBorder="1" applyAlignment="1">
      <alignment horizontal="left" vertical="center" wrapText="1"/>
    </xf>
    <xf numFmtId="0" fontId="57" fillId="0" borderId="20" xfId="0" applyFont="1" applyFill="1" applyBorder="1" applyAlignment="1">
      <alignment horizontal="left" vertical="center" wrapText="1"/>
    </xf>
    <xf numFmtId="0" fontId="57" fillId="0" borderId="21" xfId="0" applyFont="1" applyFill="1" applyBorder="1" applyAlignment="1">
      <alignment horizontal="left" vertical="center" wrapText="1"/>
    </xf>
    <xf numFmtId="0" fontId="57" fillId="0" borderId="19" xfId="0" applyFont="1" applyFill="1" applyBorder="1" applyAlignment="1">
      <alignment horizontal="left" vertical="center" wrapText="1"/>
    </xf>
    <xf numFmtId="49" fontId="68" fillId="3" borderId="4" xfId="0" applyNumberFormat="1" applyFont="1" applyFill="1" applyBorder="1" applyAlignment="1">
      <alignment vertical="center" wrapText="1"/>
    </xf>
    <xf numFmtId="49" fontId="68" fillId="3" borderId="5" xfId="0" applyNumberFormat="1" applyFont="1" applyFill="1" applyBorder="1" applyAlignment="1">
      <alignment vertical="center" wrapText="1"/>
    </xf>
    <xf numFmtId="3" fontId="20" fillId="0" borderId="20" xfId="0" applyNumberFormat="1" applyFont="1" applyFill="1" applyBorder="1" applyAlignment="1">
      <alignment horizontal="left" vertical="center" wrapText="1"/>
    </xf>
    <xf numFmtId="3" fontId="20" fillId="0" borderId="21" xfId="0" applyNumberFormat="1" applyFont="1" applyFill="1" applyBorder="1" applyAlignment="1">
      <alignment horizontal="left" vertical="center" wrapText="1"/>
    </xf>
    <xf numFmtId="3" fontId="20" fillId="0" borderId="19" xfId="0" applyNumberFormat="1" applyFont="1" applyFill="1" applyBorder="1" applyAlignment="1">
      <alignment horizontal="left" vertical="center" wrapText="1"/>
    </xf>
    <xf numFmtId="0" fontId="18" fillId="0" borderId="0" xfId="0" applyFont="1" applyFill="1" applyBorder="1" applyAlignment="1">
      <alignment horizontal="center" vertical="center"/>
    </xf>
    <xf numFmtId="0" fontId="18" fillId="0" borderId="26" xfId="0" applyFont="1" applyFill="1" applyBorder="1" applyAlignment="1">
      <alignment horizontal="center" vertical="center"/>
    </xf>
    <xf numFmtId="0" fontId="22" fillId="0" borderId="0" xfId="0" applyFont="1" applyFill="1" applyBorder="1" applyAlignment="1">
      <alignment horizontal="center" vertical="center"/>
    </xf>
    <xf numFmtId="0" fontId="22" fillId="0" borderId="26" xfId="0" applyFont="1" applyFill="1" applyBorder="1" applyAlignment="1">
      <alignment horizontal="center" vertical="center"/>
    </xf>
    <xf numFmtId="0" fontId="13" fillId="0" borderId="17" xfId="0" applyFont="1" applyFill="1" applyBorder="1" applyAlignment="1">
      <alignment horizontal="center" vertical="center" wrapText="1"/>
    </xf>
    <xf numFmtId="0" fontId="13" fillId="0" borderId="18" xfId="0" applyFont="1" applyFill="1" applyBorder="1" applyAlignment="1">
      <alignment horizontal="center" vertical="center" wrapText="1"/>
    </xf>
    <xf numFmtId="0" fontId="48" fillId="0" borderId="18" xfId="0" applyFont="1" applyFill="1" applyBorder="1" applyAlignment="1">
      <alignment horizontal="left" vertical="center" wrapText="1"/>
    </xf>
    <xf numFmtId="0" fontId="58" fillId="0" borderId="2" xfId="0" applyFont="1" applyFill="1" applyBorder="1" applyAlignment="1">
      <alignment horizontal="center" wrapText="1"/>
    </xf>
    <xf numFmtId="0" fontId="58" fillId="0" borderId="24" xfId="0" applyFont="1" applyFill="1" applyBorder="1" applyAlignment="1">
      <alignment horizontal="center" wrapText="1"/>
    </xf>
    <xf numFmtId="0" fontId="58" fillId="0" borderId="3" xfId="0" applyFont="1" applyFill="1" applyBorder="1" applyAlignment="1">
      <alignment horizontal="center" wrapText="1"/>
    </xf>
    <xf numFmtId="0" fontId="58" fillId="0" borderId="2" xfId="0" applyFont="1" applyFill="1" applyBorder="1" applyAlignment="1">
      <alignment horizontal="center" vertical="center" wrapText="1"/>
    </xf>
    <xf numFmtId="0" fontId="58" fillId="0" borderId="24" xfId="0" applyFont="1" applyFill="1" applyBorder="1" applyAlignment="1">
      <alignment horizontal="center" vertical="center" wrapText="1"/>
    </xf>
    <xf numFmtId="0" fontId="58" fillId="0" borderId="3" xfId="0" applyFont="1" applyFill="1" applyBorder="1" applyAlignment="1">
      <alignment horizontal="center" vertical="center" wrapText="1"/>
    </xf>
    <xf numFmtId="0" fontId="12" fillId="3" borderId="18" xfId="0" applyFont="1" applyFill="1" applyBorder="1" applyAlignment="1">
      <alignment horizontal="left" vertical="center" wrapText="1"/>
    </xf>
    <xf numFmtId="0" fontId="16" fillId="0" borderId="20" xfId="0" applyFont="1" applyFill="1" applyBorder="1" applyAlignment="1">
      <alignment horizontal="left" vertical="center" wrapText="1"/>
    </xf>
    <xf numFmtId="0" fontId="16" fillId="0" borderId="21" xfId="0" applyFont="1" applyFill="1" applyBorder="1" applyAlignment="1">
      <alignment horizontal="left" vertical="center" wrapText="1"/>
    </xf>
    <xf numFmtId="0" fontId="16" fillId="0" borderId="19" xfId="0" applyFont="1" applyFill="1" applyBorder="1" applyAlignment="1">
      <alignment horizontal="left" vertical="center" wrapText="1"/>
    </xf>
    <xf numFmtId="0" fontId="16" fillId="0" borderId="20" xfId="0" quotePrefix="1" applyFont="1" applyFill="1" applyBorder="1" applyAlignment="1">
      <alignment horizontal="left" vertical="center" wrapText="1"/>
    </xf>
    <xf numFmtId="0" fontId="16" fillId="0" borderId="18" xfId="1" applyNumberFormat="1" applyFont="1" applyFill="1" applyBorder="1" applyAlignment="1">
      <alignment horizontal="left" vertical="center" wrapText="1"/>
    </xf>
    <xf numFmtId="0" fontId="12" fillId="0" borderId="20" xfId="0" quotePrefix="1" applyFont="1" applyFill="1" applyBorder="1" applyAlignment="1">
      <alignment horizontal="left" vertical="center" wrapText="1"/>
    </xf>
    <xf numFmtId="0" fontId="87" fillId="0" borderId="18" xfId="0" applyFont="1" applyFill="1" applyBorder="1" applyAlignment="1">
      <alignment horizontal="left" vertical="center" wrapText="1"/>
    </xf>
    <xf numFmtId="3" fontId="11" fillId="0" borderId="27" xfId="0" quotePrefix="1" applyNumberFormat="1" applyFont="1" applyFill="1" applyBorder="1" applyAlignment="1">
      <alignment horizontal="center" vertical="center" wrapText="1"/>
    </xf>
    <xf numFmtId="3" fontId="11" fillId="0" borderId="24" xfId="0" quotePrefix="1" applyNumberFormat="1" applyFont="1" applyFill="1" applyBorder="1" applyAlignment="1">
      <alignment horizontal="center" vertical="center" wrapText="1"/>
    </xf>
    <xf numFmtId="3" fontId="11" fillId="0" borderId="25" xfId="0" quotePrefix="1" applyNumberFormat="1" applyFont="1" applyFill="1" applyBorder="1" applyAlignment="1">
      <alignment horizontal="center" vertical="center" wrapText="1"/>
    </xf>
    <xf numFmtId="165" fontId="14" fillId="0" borderId="18" xfId="1" applyNumberFormat="1" applyFont="1" applyFill="1" applyBorder="1" applyAlignment="1">
      <alignment horizontal="center" vertical="center" wrapText="1"/>
    </xf>
    <xf numFmtId="0" fontId="24" fillId="0" borderId="18" xfId="0" applyFont="1" applyFill="1" applyBorder="1" applyAlignment="1">
      <alignment horizontal="left" wrapText="1"/>
    </xf>
    <xf numFmtId="0" fontId="12" fillId="0" borderId="18" xfId="1" applyNumberFormat="1" applyFont="1" applyFill="1" applyBorder="1" applyAlignment="1">
      <alignment horizontal="left" vertical="center" wrapText="1"/>
    </xf>
    <xf numFmtId="43" fontId="13" fillId="0" borderId="18" xfId="1" applyFont="1" applyFill="1" applyBorder="1" applyAlignment="1">
      <alignment horizontal="left" vertical="center" wrapText="1"/>
    </xf>
    <xf numFmtId="0" fontId="18" fillId="0" borderId="18" xfId="10" quotePrefix="1" applyFont="1" applyFill="1" applyBorder="1" applyAlignment="1">
      <alignment horizontal="left" vertical="center" wrapText="1"/>
    </xf>
    <xf numFmtId="0" fontId="48" fillId="0" borderId="18" xfId="1" applyNumberFormat="1" applyFont="1" applyFill="1" applyBorder="1" applyAlignment="1">
      <alignment horizontal="left" vertical="center" wrapText="1"/>
    </xf>
    <xf numFmtId="3" fontId="68" fillId="3" borderId="1" xfId="0" applyNumberFormat="1" applyFont="1" applyFill="1" applyBorder="1" applyAlignment="1">
      <alignment vertical="center" wrapText="1"/>
    </xf>
    <xf numFmtId="0" fontId="11" fillId="0" borderId="27" xfId="0" applyFont="1" applyFill="1" applyBorder="1" applyAlignment="1">
      <alignment horizontal="center" vertical="center"/>
    </xf>
    <xf numFmtId="0" fontId="11" fillId="0" borderId="24" xfId="0" applyFont="1" applyFill="1" applyBorder="1" applyAlignment="1">
      <alignment horizontal="center" vertical="center"/>
    </xf>
    <xf numFmtId="0" fontId="11" fillId="0" borderId="25" xfId="0" applyFont="1" applyFill="1" applyBorder="1" applyAlignment="1">
      <alignment horizontal="center" vertical="center"/>
    </xf>
    <xf numFmtId="0" fontId="57" fillId="0" borderId="18" xfId="1" applyNumberFormat="1" applyFont="1" applyFill="1" applyBorder="1" applyAlignment="1">
      <alignment horizontal="left" vertical="center" wrapText="1"/>
    </xf>
    <xf numFmtId="0" fontId="47" fillId="0" borderId="18" xfId="1" applyNumberFormat="1" applyFont="1" applyFill="1" applyBorder="1" applyAlignment="1">
      <alignment horizontal="left" vertical="center" wrapText="1"/>
    </xf>
    <xf numFmtId="0" fontId="13" fillId="0" borderId="18" xfId="0" applyFont="1" applyFill="1" applyBorder="1" applyAlignment="1">
      <alignment horizontal="center" vertical="center"/>
    </xf>
    <xf numFmtId="43" fontId="48" fillId="0" borderId="20" xfId="1" applyFont="1" applyFill="1" applyBorder="1" applyAlignment="1">
      <alignment horizontal="left" vertical="center" wrapText="1"/>
    </xf>
    <xf numFmtId="43" fontId="48" fillId="0" borderId="21" xfId="1" applyFont="1" applyFill="1" applyBorder="1" applyAlignment="1">
      <alignment horizontal="left" vertical="center" wrapText="1"/>
    </xf>
    <xf numFmtId="43" fontId="48" fillId="0" borderId="19" xfId="1" applyFont="1" applyFill="1" applyBorder="1" applyAlignment="1">
      <alignment horizontal="left" vertical="center" wrapText="1"/>
    </xf>
    <xf numFmtId="43" fontId="57" fillId="0" borderId="18" xfId="1" applyFont="1" applyFill="1" applyBorder="1" applyAlignment="1">
      <alignment horizontal="left" vertical="center" wrapText="1"/>
    </xf>
    <xf numFmtId="3" fontId="14" fillId="0" borderId="27" xfId="0" applyNumberFormat="1" applyFont="1" applyFill="1" applyBorder="1" applyAlignment="1">
      <alignment horizontal="center" vertical="center" wrapText="1"/>
    </xf>
    <xf numFmtId="3" fontId="14" fillId="0" borderId="24" xfId="0" applyNumberFormat="1" applyFont="1" applyFill="1" applyBorder="1" applyAlignment="1">
      <alignment horizontal="center" vertical="center" wrapText="1"/>
    </xf>
    <xf numFmtId="3" fontId="14" fillId="0" borderId="25" xfId="0" applyNumberFormat="1" applyFont="1" applyFill="1" applyBorder="1" applyAlignment="1">
      <alignment horizontal="center" vertical="center" wrapText="1"/>
    </xf>
    <xf numFmtId="3" fontId="12" fillId="0" borderId="20" xfId="0" applyNumberFormat="1" applyFont="1" applyFill="1" applyBorder="1" applyAlignment="1">
      <alignment horizontal="left" vertical="center" wrapText="1"/>
    </xf>
    <xf numFmtId="3" fontId="12" fillId="0" borderId="21" xfId="0" applyNumberFormat="1" applyFont="1" applyFill="1" applyBorder="1" applyAlignment="1">
      <alignment horizontal="left" vertical="center" wrapText="1"/>
    </xf>
    <xf numFmtId="3" fontId="12" fillId="0" borderId="19" xfId="0" applyNumberFormat="1" applyFont="1" applyFill="1" applyBorder="1" applyAlignment="1">
      <alignment horizontal="left" vertical="center" wrapText="1"/>
    </xf>
    <xf numFmtId="3" fontId="68" fillId="3" borderId="4" xfId="0" applyNumberFormat="1" applyFont="1" applyFill="1" applyBorder="1" applyAlignment="1">
      <alignment vertical="center" wrapText="1"/>
    </xf>
    <xf numFmtId="3" fontId="68" fillId="3" borderId="5" xfId="0" applyNumberFormat="1" applyFont="1" applyFill="1" applyBorder="1" applyAlignment="1">
      <alignment vertical="center" wrapText="1"/>
    </xf>
    <xf numFmtId="0" fontId="54" fillId="0" borderId="18" xfId="0" applyFont="1" applyFill="1" applyBorder="1" applyAlignment="1">
      <alignment horizontal="left" vertical="center" wrapText="1"/>
    </xf>
    <xf numFmtId="0" fontId="19" fillId="0" borderId="18" xfId="0" applyFont="1" applyFill="1" applyBorder="1" applyAlignment="1">
      <alignment horizontal="left" vertical="center" wrapText="1"/>
    </xf>
    <xf numFmtId="0" fontId="19" fillId="0" borderId="18" xfId="0" applyFont="1" applyFill="1" applyBorder="1" applyAlignment="1">
      <alignment horizontal="justify" vertical="center" wrapText="1"/>
    </xf>
    <xf numFmtId="43" fontId="65" fillId="0" borderId="20" xfId="1" applyFont="1" applyFill="1" applyBorder="1" applyAlignment="1">
      <alignment horizontal="left" vertical="center" wrapText="1"/>
    </xf>
    <xf numFmtId="43" fontId="65" fillId="0" borderId="21" xfId="1" applyFont="1" applyFill="1" applyBorder="1" applyAlignment="1">
      <alignment horizontal="left" vertical="center" wrapText="1"/>
    </xf>
    <xf numFmtId="43" fontId="65" fillId="0" borderId="19" xfId="1" applyFont="1" applyFill="1" applyBorder="1" applyAlignment="1">
      <alignment horizontal="left" vertical="center" wrapText="1"/>
    </xf>
    <xf numFmtId="165" fontId="13" fillId="0" borderId="18" xfId="1" applyNumberFormat="1" applyFont="1" applyFill="1" applyBorder="1" applyAlignment="1">
      <alignment horizontal="center" vertical="center" wrapText="1"/>
    </xf>
    <xf numFmtId="43" fontId="56" fillId="0" borderId="20" xfId="1" applyFont="1" applyFill="1" applyBorder="1" applyAlignment="1">
      <alignment horizontal="left" vertical="center" wrapText="1"/>
    </xf>
    <xf numFmtId="43" fontId="56" fillId="0" borderId="21" xfId="1" applyFont="1" applyFill="1" applyBorder="1" applyAlignment="1">
      <alignment horizontal="left" vertical="center" wrapText="1"/>
    </xf>
    <xf numFmtId="43" fontId="56" fillId="0" borderId="19" xfId="1" applyFont="1" applyFill="1" applyBorder="1" applyAlignment="1">
      <alignment horizontal="left" vertical="center" wrapText="1"/>
    </xf>
    <xf numFmtId="0" fontId="76" fillId="0" borderId="18" xfId="0" applyFont="1" applyFill="1" applyBorder="1" applyAlignment="1">
      <alignment horizontal="left" vertical="center" wrapText="1"/>
    </xf>
    <xf numFmtId="165" fontId="13" fillId="0" borderId="0" xfId="1" applyNumberFormat="1" applyFont="1" applyFill="1" applyBorder="1" applyAlignment="1">
      <alignment horizontal="center" vertical="center" wrapText="1"/>
    </xf>
    <xf numFmtId="165" fontId="13" fillId="0" borderId="17" xfId="1" applyNumberFormat="1" applyFont="1" applyFill="1" applyBorder="1" applyAlignment="1">
      <alignment horizontal="center" vertical="center" wrapText="1"/>
    </xf>
    <xf numFmtId="0" fontId="13" fillId="0" borderId="18" xfId="0" applyFont="1" applyFill="1" applyBorder="1" applyAlignment="1">
      <alignment horizontal="left"/>
    </xf>
    <xf numFmtId="0" fontId="13" fillId="0" borderId="12" xfId="0" applyFont="1" applyFill="1" applyBorder="1" applyAlignment="1">
      <alignment horizontal="center" vertical="center" wrapText="1"/>
    </xf>
    <xf numFmtId="0" fontId="13" fillId="0" borderId="28" xfId="0" applyFont="1" applyFill="1" applyBorder="1" applyAlignment="1">
      <alignment horizontal="center" vertical="center" wrapText="1"/>
    </xf>
    <xf numFmtId="0" fontId="13" fillId="0" borderId="23" xfId="0" applyFont="1" applyFill="1" applyBorder="1" applyAlignment="1">
      <alignment horizontal="center" vertical="center" wrapText="1"/>
    </xf>
    <xf numFmtId="0" fontId="13" fillId="0" borderId="29" xfId="0" applyFont="1" applyFill="1" applyBorder="1" applyAlignment="1">
      <alignment horizontal="center" vertical="center" wrapText="1"/>
    </xf>
    <xf numFmtId="0" fontId="14" fillId="0" borderId="18" xfId="0" applyFont="1" applyFill="1" applyBorder="1" applyAlignment="1">
      <alignment horizontal="center" vertical="center" textRotation="90" wrapText="1"/>
    </xf>
    <xf numFmtId="3" fontId="20" fillId="0" borderId="20" xfId="0" applyNumberFormat="1" applyFont="1" applyFill="1" applyBorder="1" applyAlignment="1">
      <alignment horizontal="center" vertical="center" wrapText="1"/>
    </xf>
    <xf numFmtId="3" fontId="20" fillId="0" borderId="21" xfId="0" applyNumberFormat="1" applyFont="1" applyFill="1" applyBorder="1" applyAlignment="1">
      <alignment horizontal="center" vertical="center" wrapText="1"/>
    </xf>
    <xf numFmtId="3" fontId="20" fillId="0" borderId="19" xfId="0" applyNumberFormat="1" applyFont="1" applyFill="1" applyBorder="1" applyAlignment="1">
      <alignment horizontal="center" vertical="center" wrapText="1"/>
    </xf>
    <xf numFmtId="3" fontId="20" fillId="0" borderId="18" xfId="0" applyNumberFormat="1" applyFont="1" applyFill="1" applyBorder="1" applyAlignment="1">
      <alignment horizontal="left" vertical="center" wrapText="1"/>
    </xf>
    <xf numFmtId="43" fontId="87" fillId="0" borderId="18" xfId="1" applyFont="1" applyFill="1" applyBorder="1" applyAlignment="1">
      <alignment horizontal="left" vertical="center" wrapText="1"/>
    </xf>
    <xf numFmtId="165" fontId="11" fillId="0" borderId="18" xfId="1" applyNumberFormat="1" applyFont="1" applyFill="1" applyBorder="1" applyAlignment="1">
      <alignment horizontal="center" vertical="center"/>
    </xf>
    <xf numFmtId="165" fontId="11" fillId="0" borderId="18" xfId="1" applyNumberFormat="1" applyFont="1" applyFill="1" applyBorder="1" applyAlignment="1">
      <alignment horizontal="center" vertical="center" wrapText="1"/>
    </xf>
    <xf numFmtId="3" fontId="11" fillId="0" borderId="27" xfId="0" applyNumberFormat="1" applyFont="1" applyFill="1" applyBorder="1" applyAlignment="1">
      <alignment horizontal="center" wrapText="1"/>
    </xf>
    <xf numFmtId="3" fontId="11" fillId="0" borderId="24" xfId="0" applyNumberFormat="1" applyFont="1" applyFill="1" applyBorder="1" applyAlignment="1">
      <alignment horizontal="center" wrapText="1"/>
    </xf>
    <xf numFmtId="3" fontId="11" fillId="0" borderId="25" xfId="0" applyNumberFormat="1" applyFont="1" applyFill="1" applyBorder="1" applyAlignment="1">
      <alignment horizontal="center" wrapText="1"/>
    </xf>
    <xf numFmtId="3" fontId="11" fillId="0" borderId="27" xfId="0" applyNumberFormat="1" applyFont="1" applyFill="1" applyBorder="1" applyAlignment="1">
      <alignment horizontal="center" vertical="center" wrapText="1"/>
    </xf>
    <xf numFmtId="3" fontId="11" fillId="0" borderId="24" xfId="0" applyNumberFormat="1" applyFont="1" applyFill="1" applyBorder="1" applyAlignment="1">
      <alignment horizontal="center" vertical="center"/>
    </xf>
    <xf numFmtId="3" fontId="11" fillId="0" borderId="25" xfId="0" applyNumberFormat="1" applyFont="1" applyFill="1" applyBorder="1" applyAlignment="1">
      <alignment horizontal="center" vertical="center"/>
    </xf>
    <xf numFmtId="3" fontId="11" fillId="0" borderId="24" xfId="0" applyNumberFormat="1" applyFont="1" applyFill="1" applyBorder="1" applyAlignment="1">
      <alignment horizontal="center" vertical="center" wrapText="1"/>
    </xf>
    <xf numFmtId="3" fontId="11" fillId="0" borderId="25" xfId="0" applyNumberFormat="1" applyFont="1" applyFill="1" applyBorder="1" applyAlignment="1">
      <alignment horizontal="center" vertical="center" wrapText="1"/>
    </xf>
    <xf numFmtId="165" fontId="13" fillId="0" borderId="18" xfId="1" applyNumberFormat="1" applyFont="1" applyFill="1" applyBorder="1" applyAlignment="1">
      <alignment horizontal="center"/>
    </xf>
    <xf numFmtId="0" fontId="52" fillId="0" borderId="20" xfId="0" applyFont="1" applyFill="1" applyBorder="1" applyAlignment="1">
      <alignment horizontal="left" vertical="center" wrapText="1"/>
    </xf>
    <xf numFmtId="0" fontId="52" fillId="0" borderId="21" xfId="0" applyFont="1" applyFill="1" applyBorder="1" applyAlignment="1">
      <alignment horizontal="left" vertical="center" wrapText="1"/>
    </xf>
    <xf numFmtId="0" fontId="11" fillId="0" borderId="18" xfId="0" applyFont="1" applyFill="1" applyBorder="1" applyAlignment="1">
      <alignment horizontal="center" wrapText="1"/>
    </xf>
    <xf numFmtId="3" fontId="58" fillId="0" borderId="8" xfId="0" applyNumberFormat="1" applyFont="1" applyBorder="1" applyAlignment="1">
      <alignment horizontal="center" vertical="center" wrapText="1"/>
    </xf>
    <xf numFmtId="3" fontId="58" fillId="0" borderId="9" xfId="0" applyNumberFormat="1" applyFont="1" applyBorder="1" applyAlignment="1">
      <alignment horizontal="center" vertical="center" wrapText="1"/>
    </xf>
  </cellXfs>
  <cellStyles count="47">
    <cellStyle name="0.00" xfId="22"/>
    <cellStyle name="Comma" xfId="1" builtinId="3"/>
    <cellStyle name="Comma 2" xfId="5"/>
    <cellStyle name="Comma 2 2" xfId="18"/>
    <cellStyle name="Comma 2 3" xfId="24"/>
    <cellStyle name="Comma 3" xfId="7"/>
    <cellStyle name="Comma 3 2" xfId="12"/>
    <cellStyle name="Comma 3 3" xfId="25"/>
    <cellStyle name="Comma 4" xfId="11"/>
    <cellStyle name="Comma 5" xfId="17"/>
    <cellStyle name="Comma 6" xfId="23"/>
    <cellStyle name="Currency" xfId="2" builtinId="4"/>
    <cellStyle name="Header1" xfId="26"/>
    <cellStyle name="Header2" xfId="27"/>
    <cellStyle name="Hyperlink" xfId="9" builtinId="8"/>
    <cellStyle name="Normal" xfId="0" builtinId="0"/>
    <cellStyle name="Normal 11" xfId="15"/>
    <cellStyle name="Normal 2" xfId="3"/>
    <cellStyle name="Normal 2 2" xfId="19"/>
    <cellStyle name="Normal 2 3" xfId="4"/>
    <cellStyle name="Normal 3" xfId="28"/>
    <cellStyle name="Normal 4" xfId="6"/>
    <cellStyle name="Normal 45" xfId="29"/>
    <cellStyle name="Normal 5" xfId="21"/>
    <cellStyle name="Normal 6" xfId="16"/>
    <cellStyle name="Normal 8" xfId="13"/>
    <cellStyle name="Normal 9" xfId="14"/>
    <cellStyle name="Normal_RA PRICE LIST-042008" xfId="8"/>
    <cellStyle name="Normal_Sheet1" xfId="10"/>
    <cellStyle name="Percent 2" xfId="20"/>
    <cellStyle name="Style 1" xfId="30"/>
    <cellStyle name="똿뗦먛귟 [0.00]_PRODUCT DETAIL Q1" xfId="31"/>
    <cellStyle name="똿뗦먛귟_PRODUCT DETAIL Q1" xfId="32"/>
    <cellStyle name="믅됞 [0.00]_PRODUCT DETAIL Q1" xfId="33"/>
    <cellStyle name="믅됞_PRODUCT DETAIL Q1" xfId="34"/>
    <cellStyle name="백분율_95" xfId="35"/>
    <cellStyle name="뷭?_BOOKSHIP" xfId="36"/>
    <cellStyle name="콤마 [0]_1202" xfId="37"/>
    <cellStyle name="콤마_1202" xfId="38"/>
    <cellStyle name="통화 [0]_1202" xfId="39"/>
    <cellStyle name="통화_1202" xfId="40"/>
    <cellStyle name="표준_(정보부문)월별인원계획" xfId="41"/>
    <cellStyle name="一般_Book1" xfId="42"/>
    <cellStyle name="千分位[0]_Book1" xfId="43"/>
    <cellStyle name="千分位_Book1" xfId="44"/>
    <cellStyle name="貨幣 [0]_Book1" xfId="45"/>
    <cellStyle name="貨幣_Book1" xfId="46"/>
  </cellStyles>
  <dxfs count="4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7"/>
  <sheetViews>
    <sheetView view="pageBreakPreview" zoomScale="55" zoomScaleNormal="100" zoomScaleSheetLayoutView="55" workbookViewId="0">
      <pane ySplit="8" topLeftCell="A137" activePane="bottomLeft" state="frozen"/>
      <selection pane="bottomLeft" activeCell="B6" sqref="B6:B8"/>
    </sheetView>
  </sheetViews>
  <sheetFormatPr defaultColWidth="10.28515625" defaultRowHeight="15"/>
  <cols>
    <col min="1" max="1" width="9.85546875" style="22" customWidth="1"/>
    <col min="2" max="2" width="89.7109375" style="22" customWidth="1"/>
    <col min="3" max="3" width="12" style="49" customWidth="1"/>
    <col min="4" max="4" width="11.42578125" style="49" customWidth="1"/>
    <col min="5" max="5" width="13.42578125" style="49" customWidth="1"/>
    <col min="6" max="6" width="17.140625" style="31" customWidth="1"/>
    <col min="7" max="7" width="16.42578125" style="31" customWidth="1"/>
    <col min="8" max="8" width="14.5703125" style="31" customWidth="1"/>
    <col min="9" max="10" width="16.7109375" style="31" customWidth="1"/>
    <col min="11" max="11" width="15" style="31" customWidth="1"/>
    <col min="12" max="12" width="16.42578125" style="31" customWidth="1"/>
    <col min="13" max="14" width="16.7109375" style="31" customWidth="1"/>
    <col min="15" max="15" width="21.42578125" style="31" customWidth="1"/>
    <col min="16" max="16" width="12.5703125" style="22" customWidth="1"/>
    <col min="17" max="17" width="27.28515625" style="23" customWidth="1"/>
    <col min="18" max="18" width="255.7109375" style="22" bestFit="1" customWidth="1"/>
    <col min="19" max="21" width="8.7109375" style="22" customWidth="1"/>
    <col min="22" max="22" width="10.28515625" style="22"/>
    <col min="23" max="23" width="8.7109375" style="22" customWidth="1"/>
    <col min="24" max="24" width="10.28515625" style="22"/>
    <col min="25" max="26" width="8.85546875" style="22" bestFit="1" customWidth="1"/>
    <col min="27" max="28" width="8.7109375" style="22" customWidth="1"/>
    <col min="29" max="29" width="8.85546875" style="22" bestFit="1" customWidth="1"/>
    <col min="30" max="37" width="8.7109375" style="22" customWidth="1"/>
    <col min="38" max="38" width="10.28515625" style="22"/>
    <col min="39" max="39" width="8.7109375" style="22" customWidth="1"/>
    <col min="40" max="40" width="10.28515625" style="22"/>
    <col min="41" max="42" width="8.85546875" style="22" bestFit="1" customWidth="1"/>
    <col min="43" max="44" width="8.7109375" style="22" customWidth="1"/>
    <col min="45" max="45" width="8.85546875" style="22" bestFit="1" customWidth="1"/>
    <col min="46" max="53" width="8.7109375" style="22" customWidth="1"/>
    <col min="54" max="54" width="10.28515625" style="22"/>
    <col min="55" max="55" width="8.7109375" style="22" customWidth="1"/>
    <col min="56" max="56" width="10.28515625" style="22"/>
    <col min="57" max="58" width="8.85546875" style="22" bestFit="1" customWidth="1"/>
    <col min="59" max="60" width="8.7109375" style="22" customWidth="1"/>
    <col min="61" max="61" width="8.85546875" style="22" bestFit="1" customWidth="1"/>
    <col min="62" max="69" width="8.7109375" style="22" customWidth="1"/>
    <col min="70" max="70" width="10.28515625" style="22"/>
    <col min="71" max="71" width="8.7109375" style="22" customWidth="1"/>
    <col min="72" max="72" width="10.28515625" style="22"/>
    <col min="73" max="73" width="10.5703125" style="22" customWidth="1"/>
    <col min="74" max="74" width="88" style="22" customWidth="1"/>
    <col min="75" max="82" width="0" style="22" hidden="1" customWidth="1"/>
    <col min="83" max="83" width="10.7109375" style="22" customWidth="1"/>
    <col min="84" max="84" width="22.42578125" style="22" customWidth="1"/>
    <col min="85" max="85" width="27.42578125" style="22" customWidth="1"/>
    <col min="86" max="86" width="29.42578125" style="22" customWidth="1"/>
    <col min="87" max="87" width="21.42578125" style="22" customWidth="1"/>
    <col min="88" max="88" width="6.28515625" style="22" customWidth="1"/>
    <col min="89" max="90" width="19.140625" style="22" bestFit="1" customWidth="1"/>
    <col min="91" max="92" width="8.7109375" style="22" customWidth="1"/>
    <col min="93" max="93" width="10" style="22" bestFit="1" customWidth="1"/>
    <col min="94" max="99" width="8.7109375" style="22" customWidth="1"/>
    <col min="100" max="101" width="17.85546875" style="22" bestFit="1" customWidth="1"/>
    <col min="102" max="103" width="8.7109375" style="22" customWidth="1"/>
    <col min="104" max="104" width="10.28515625" style="22"/>
    <col min="105" max="106" width="8.85546875" style="22" bestFit="1" customWidth="1"/>
    <col min="107" max="108" width="8.7109375" style="22" customWidth="1"/>
    <col min="109" max="109" width="8.85546875" style="22" bestFit="1" customWidth="1"/>
    <col min="110" max="117" width="8.7109375" style="22" customWidth="1"/>
    <col min="118" max="118" width="10.28515625" style="22"/>
    <col min="119" max="119" width="8.7109375" style="22" customWidth="1"/>
    <col min="120" max="120" width="10.28515625" style="22"/>
    <col min="121" max="122" width="8.85546875" style="22" bestFit="1" customWidth="1"/>
    <col min="123" max="124" width="8.7109375" style="22" customWidth="1"/>
    <col min="125" max="125" width="8.85546875" style="22" bestFit="1" customWidth="1"/>
    <col min="126" max="133" width="8.7109375" style="22" customWidth="1"/>
    <col min="134" max="134" width="10.28515625" style="22"/>
    <col min="135" max="135" width="8.7109375" style="22" customWidth="1"/>
    <col min="136" max="136" width="10.28515625" style="22"/>
    <col min="137" max="138" width="8.85546875" style="22" bestFit="1" customWidth="1"/>
    <col min="139" max="140" width="8.7109375" style="22" customWidth="1"/>
    <col min="141" max="141" width="8.85546875" style="22" bestFit="1" customWidth="1"/>
    <col min="142" max="149" width="8.7109375" style="22" customWidth="1"/>
    <col min="150" max="150" width="10.28515625" style="22"/>
    <col min="151" max="151" width="8.7109375" style="22" customWidth="1"/>
    <col min="152" max="152" width="10.28515625" style="22"/>
    <col min="153" max="154" width="8.85546875" style="22" bestFit="1" customWidth="1"/>
    <col min="155" max="156" width="8.7109375" style="22" customWidth="1"/>
    <col min="157" max="157" width="8.85546875" style="22" bestFit="1" customWidth="1"/>
    <col min="158" max="165" width="8.7109375" style="22" customWidth="1"/>
    <col min="166" max="166" width="10.28515625" style="22"/>
    <col min="167" max="167" width="8.7109375" style="22" customWidth="1"/>
    <col min="168" max="168" width="10.28515625" style="22"/>
    <col min="169" max="170" width="8.85546875" style="22" bestFit="1" customWidth="1"/>
    <col min="171" max="172" width="8.7109375" style="22" customWidth="1"/>
    <col min="173" max="173" width="8.85546875" style="22" bestFit="1" customWidth="1"/>
    <col min="174" max="181" width="8.7109375" style="22" customWidth="1"/>
    <col min="182" max="182" width="10.28515625" style="22"/>
    <col min="183" max="183" width="8.7109375" style="22" customWidth="1"/>
    <col min="184" max="184" width="10.28515625" style="22"/>
    <col min="185" max="186" width="8.85546875" style="22" bestFit="1" customWidth="1"/>
    <col min="187" max="188" width="8.7109375" style="22" customWidth="1"/>
    <col min="189" max="189" width="8.85546875" style="22" bestFit="1" customWidth="1"/>
    <col min="190" max="197" width="8.7109375" style="22" customWidth="1"/>
    <col min="198" max="198" width="10.28515625" style="22"/>
    <col min="199" max="199" width="8.7109375" style="22" customWidth="1"/>
    <col min="200" max="200" width="10.28515625" style="22"/>
    <col min="201" max="202" width="8.85546875" style="22" bestFit="1" customWidth="1"/>
    <col min="203" max="204" width="8.7109375" style="22" customWidth="1"/>
    <col min="205" max="205" width="8.85546875" style="22" bestFit="1" customWidth="1"/>
    <col min="206" max="213" width="8.7109375" style="22" customWidth="1"/>
    <col min="214" max="214" width="10.28515625" style="22"/>
    <col min="215" max="215" width="8.7109375" style="22" customWidth="1"/>
    <col min="216" max="216" width="10.28515625" style="22"/>
    <col min="217" max="218" width="8.85546875" style="22" bestFit="1" customWidth="1"/>
    <col min="219" max="220" width="8.7109375" style="22" customWidth="1"/>
    <col min="221" max="221" width="8.85546875" style="22" bestFit="1" customWidth="1"/>
    <col min="222" max="229" width="8.7109375" style="22" customWidth="1"/>
    <col min="230" max="230" width="10.28515625" style="22"/>
    <col min="231" max="231" width="8.7109375" style="22" customWidth="1"/>
    <col min="232" max="232" width="10.28515625" style="22"/>
    <col min="233" max="234" width="8.85546875" style="22" bestFit="1" customWidth="1"/>
    <col min="235" max="236" width="8.7109375" style="22" customWidth="1"/>
    <col min="237" max="237" width="8.85546875" style="22" bestFit="1" customWidth="1"/>
    <col min="238" max="245" width="8.7109375" style="22" customWidth="1"/>
    <col min="246" max="246" width="10.28515625" style="22"/>
    <col min="247" max="247" width="8.7109375" style="22" customWidth="1"/>
    <col min="248" max="248" width="10.28515625" style="22"/>
    <col min="249" max="250" width="8.85546875" style="22" bestFit="1" customWidth="1"/>
    <col min="251" max="252" width="8.7109375" style="22" customWidth="1"/>
    <col min="253" max="253" width="8.85546875" style="22" bestFit="1" customWidth="1"/>
    <col min="254" max="261" width="8.7109375" style="22" customWidth="1"/>
    <col min="262" max="262" width="10.28515625" style="22"/>
    <col min="263" max="263" width="8.7109375" style="22" customWidth="1"/>
    <col min="264" max="264" width="10.28515625" style="22"/>
    <col min="265" max="266" width="8.85546875" style="22" bestFit="1" customWidth="1"/>
    <col min="267" max="268" width="8.7109375" style="22" customWidth="1"/>
    <col min="269" max="269" width="8.85546875" style="22" bestFit="1" customWidth="1"/>
    <col min="270" max="277" width="8.7109375" style="22" customWidth="1"/>
    <col min="278" max="278" width="10.28515625" style="22"/>
    <col min="279" max="279" width="8.7109375" style="22" customWidth="1"/>
    <col min="280" max="280" width="10.28515625" style="22"/>
    <col min="281" max="282" width="8.85546875" style="22" bestFit="1" customWidth="1"/>
    <col min="283" max="284" width="8.7109375" style="22" customWidth="1"/>
    <col min="285" max="285" width="8.85546875" style="22" bestFit="1" customWidth="1"/>
    <col min="286" max="293" width="8.7109375" style="22" customWidth="1"/>
    <col min="294" max="294" width="10.28515625" style="22"/>
    <col min="295" max="295" width="8.7109375" style="22" customWidth="1"/>
    <col min="296" max="296" width="10.28515625" style="22"/>
    <col min="297" max="298" width="8.85546875" style="22" bestFit="1" customWidth="1"/>
    <col min="299" max="300" width="8.7109375" style="22" customWidth="1"/>
    <col min="301" max="301" width="8.85546875" style="22" bestFit="1" customWidth="1"/>
    <col min="302" max="309" width="8.7109375" style="22" customWidth="1"/>
    <col min="310" max="310" width="10.28515625" style="22"/>
    <col min="311" max="311" width="8.7109375" style="22" customWidth="1"/>
    <col min="312" max="312" width="10.28515625" style="22"/>
    <col min="313" max="314" width="8.85546875" style="22" bestFit="1" customWidth="1"/>
    <col min="315" max="316" width="8.7109375" style="22" customWidth="1"/>
    <col min="317" max="317" width="8.85546875" style="22" bestFit="1" customWidth="1"/>
    <col min="318" max="325" width="8.7109375" style="22" customWidth="1"/>
    <col min="326" max="326" width="10.28515625" style="22"/>
    <col min="327" max="327" width="8.7109375" style="22" customWidth="1"/>
    <col min="328" max="328" width="10.28515625" style="22"/>
    <col min="329" max="329" width="10.5703125" style="22" customWidth="1"/>
    <col min="330" max="330" width="88" style="22" customWidth="1"/>
    <col min="331" max="338" width="0" style="22" hidden="1" customWidth="1"/>
    <col min="339" max="339" width="10.7109375" style="22" customWidth="1"/>
    <col min="340" max="340" width="22.42578125" style="22" customWidth="1"/>
    <col min="341" max="341" width="27.42578125" style="22" customWidth="1"/>
    <col min="342" max="342" width="29.42578125" style="22" customWidth="1"/>
    <col min="343" max="343" width="21.42578125" style="22" customWidth="1"/>
    <col min="344" max="344" width="6.28515625" style="22" customWidth="1"/>
    <col min="345" max="346" width="19.140625" style="22" bestFit="1" customWidth="1"/>
    <col min="347" max="348" width="8.7109375" style="22" customWidth="1"/>
    <col min="349" max="349" width="10" style="22" bestFit="1" customWidth="1"/>
    <col min="350" max="355" width="8.7109375" style="22" customWidth="1"/>
    <col min="356" max="357" width="17.85546875" style="22" bestFit="1" customWidth="1"/>
    <col min="358" max="359" width="8.7109375" style="22" customWidth="1"/>
    <col min="360" max="360" width="10.28515625" style="22"/>
    <col min="361" max="362" width="8.85546875" style="22" bestFit="1" customWidth="1"/>
    <col min="363" max="364" width="8.7109375" style="22" customWidth="1"/>
    <col min="365" max="365" width="8.85546875" style="22" bestFit="1" customWidth="1"/>
    <col min="366" max="373" width="8.7109375" style="22" customWidth="1"/>
    <col min="374" max="374" width="10.28515625" style="22"/>
    <col min="375" max="375" width="8.7109375" style="22" customWidth="1"/>
    <col min="376" max="376" width="10.28515625" style="22"/>
    <col min="377" max="378" width="8.85546875" style="22" bestFit="1" customWidth="1"/>
    <col min="379" max="380" width="8.7109375" style="22" customWidth="1"/>
    <col min="381" max="381" width="8.85546875" style="22" bestFit="1" customWidth="1"/>
    <col min="382" max="389" width="8.7109375" style="22" customWidth="1"/>
    <col min="390" max="390" width="10.28515625" style="22"/>
    <col min="391" max="391" width="8.7109375" style="22" customWidth="1"/>
    <col min="392" max="392" width="10.28515625" style="22"/>
    <col min="393" max="394" width="8.85546875" style="22" bestFit="1" customWidth="1"/>
    <col min="395" max="396" width="8.7109375" style="22" customWidth="1"/>
    <col min="397" max="397" width="8.85546875" style="22" bestFit="1" customWidth="1"/>
    <col min="398" max="405" width="8.7109375" style="22" customWidth="1"/>
    <col min="406" max="406" width="10.28515625" style="22"/>
    <col min="407" max="407" width="8.7109375" style="22" customWidth="1"/>
    <col min="408" max="408" width="10.28515625" style="22"/>
    <col min="409" max="410" width="8.85546875" style="22" bestFit="1" customWidth="1"/>
    <col min="411" max="412" width="8.7109375" style="22" customWidth="1"/>
    <col min="413" max="413" width="8.85546875" style="22" bestFit="1" customWidth="1"/>
    <col min="414" max="421" width="8.7109375" style="22" customWidth="1"/>
    <col min="422" max="422" width="10.28515625" style="22"/>
    <col min="423" max="423" width="8.7109375" style="22" customWidth="1"/>
    <col min="424" max="424" width="10.28515625" style="22"/>
    <col min="425" max="426" width="8.85546875" style="22" bestFit="1" customWidth="1"/>
    <col min="427" max="428" width="8.7109375" style="22" customWidth="1"/>
    <col min="429" max="429" width="8.85546875" style="22" bestFit="1" customWidth="1"/>
    <col min="430" max="437" width="8.7109375" style="22" customWidth="1"/>
    <col min="438" max="438" width="10.28515625" style="22"/>
    <col min="439" max="439" width="8.7109375" style="22" customWidth="1"/>
    <col min="440" max="440" width="10.28515625" style="22"/>
    <col min="441" max="442" width="8.85546875" style="22" bestFit="1" customWidth="1"/>
    <col min="443" max="444" width="8.7109375" style="22" customWidth="1"/>
    <col min="445" max="445" width="8.85546875" style="22" bestFit="1" customWidth="1"/>
    <col min="446" max="453" width="8.7109375" style="22" customWidth="1"/>
    <col min="454" max="454" width="10.28515625" style="22"/>
    <col min="455" max="455" width="8.7109375" style="22" customWidth="1"/>
    <col min="456" max="456" width="10.28515625" style="22"/>
    <col min="457" max="458" width="8.85546875" style="22" bestFit="1" customWidth="1"/>
    <col min="459" max="460" width="8.7109375" style="22" customWidth="1"/>
    <col min="461" max="461" width="8.85546875" style="22" bestFit="1" customWidth="1"/>
    <col min="462" max="469" width="8.7109375" style="22" customWidth="1"/>
    <col min="470" max="470" width="10.28515625" style="22"/>
    <col min="471" max="471" width="8.7109375" style="22" customWidth="1"/>
    <col min="472" max="472" width="10.28515625" style="22"/>
    <col min="473" max="474" width="8.85546875" style="22" bestFit="1" customWidth="1"/>
    <col min="475" max="476" width="8.7109375" style="22" customWidth="1"/>
    <col min="477" max="477" width="8.85546875" style="22" bestFit="1" customWidth="1"/>
    <col min="478" max="485" width="8.7109375" style="22" customWidth="1"/>
    <col min="486" max="486" width="10.28515625" style="22"/>
    <col min="487" max="487" width="8.7109375" style="22" customWidth="1"/>
    <col min="488" max="488" width="10.28515625" style="22"/>
    <col min="489" max="490" width="8.85546875" style="22" bestFit="1" customWidth="1"/>
    <col min="491" max="492" width="8.7109375" style="22" customWidth="1"/>
    <col min="493" max="493" width="8.85546875" style="22" bestFit="1" customWidth="1"/>
    <col min="494" max="501" width="8.7109375" style="22" customWidth="1"/>
    <col min="502" max="502" width="10.28515625" style="22"/>
    <col min="503" max="503" width="8.7109375" style="22" customWidth="1"/>
    <col min="504" max="504" width="10.28515625" style="22"/>
    <col min="505" max="506" width="8.85546875" style="22" bestFit="1" customWidth="1"/>
    <col min="507" max="508" width="8.7109375" style="22" customWidth="1"/>
    <col min="509" max="509" width="8.85546875" style="22" bestFit="1" customWidth="1"/>
    <col min="510" max="517" width="8.7109375" style="22" customWidth="1"/>
    <col min="518" max="518" width="10.28515625" style="22"/>
    <col min="519" max="519" width="8.7109375" style="22" customWidth="1"/>
    <col min="520" max="520" width="10.28515625" style="22"/>
    <col min="521" max="522" width="8.85546875" style="22" bestFit="1" customWidth="1"/>
    <col min="523" max="524" width="8.7109375" style="22" customWidth="1"/>
    <col min="525" max="525" width="8.85546875" style="22" bestFit="1" customWidth="1"/>
    <col min="526" max="533" width="8.7109375" style="22" customWidth="1"/>
    <col min="534" max="534" width="10.28515625" style="22"/>
    <col min="535" max="535" width="8.7109375" style="22" customWidth="1"/>
    <col min="536" max="536" width="10.28515625" style="22"/>
    <col min="537" max="538" width="8.85546875" style="22" bestFit="1" customWidth="1"/>
    <col min="539" max="540" width="8.7109375" style="22" customWidth="1"/>
    <col min="541" max="541" width="8.85546875" style="22" bestFit="1" customWidth="1"/>
    <col min="542" max="549" width="8.7109375" style="22" customWidth="1"/>
    <col min="550" max="550" width="10.28515625" style="22"/>
    <col min="551" max="551" width="8.7109375" style="22" customWidth="1"/>
    <col min="552" max="552" width="10.28515625" style="22"/>
    <col min="553" max="554" width="8.85546875" style="22" bestFit="1" customWidth="1"/>
    <col min="555" max="556" width="8.7109375" style="22" customWidth="1"/>
    <col min="557" max="557" width="8.85546875" style="22" bestFit="1" customWidth="1"/>
    <col min="558" max="565" width="8.7109375" style="22" customWidth="1"/>
    <col min="566" max="566" width="10.28515625" style="22"/>
    <col min="567" max="567" width="8.7109375" style="22" customWidth="1"/>
    <col min="568" max="568" width="10.28515625" style="22"/>
    <col min="569" max="570" width="8.85546875" style="22" bestFit="1" customWidth="1"/>
    <col min="571" max="572" width="8.7109375" style="22" customWidth="1"/>
    <col min="573" max="573" width="8.85546875" style="22" bestFit="1" customWidth="1"/>
    <col min="574" max="581" width="8.7109375" style="22" customWidth="1"/>
    <col min="582" max="582" width="10.28515625" style="22"/>
    <col min="583" max="583" width="8.7109375" style="22" customWidth="1"/>
    <col min="584" max="584" width="10.28515625" style="22"/>
    <col min="585" max="585" width="10.5703125" style="22" customWidth="1"/>
    <col min="586" max="586" width="88" style="22" customWidth="1"/>
    <col min="587" max="594" width="0" style="22" hidden="1" customWidth="1"/>
    <col min="595" max="595" width="10.7109375" style="22" customWidth="1"/>
    <col min="596" max="596" width="22.42578125" style="22" customWidth="1"/>
    <col min="597" max="597" width="27.42578125" style="22" customWidth="1"/>
    <col min="598" max="598" width="29.42578125" style="22" customWidth="1"/>
    <col min="599" max="599" width="21.42578125" style="22" customWidth="1"/>
    <col min="600" max="600" width="6.28515625" style="22" customWidth="1"/>
    <col min="601" max="602" width="19.140625" style="22" bestFit="1" customWidth="1"/>
    <col min="603" max="604" width="8.7109375" style="22" customWidth="1"/>
    <col min="605" max="605" width="10" style="22" bestFit="1" customWidth="1"/>
    <col min="606" max="611" width="8.7109375" style="22" customWidth="1"/>
    <col min="612" max="613" width="17.85546875" style="22" bestFit="1" customWidth="1"/>
    <col min="614" max="615" width="8.7109375" style="22" customWidth="1"/>
    <col min="616" max="616" width="10.28515625" style="22"/>
    <col min="617" max="618" width="8.85546875" style="22" bestFit="1" customWidth="1"/>
    <col min="619" max="620" width="8.7109375" style="22" customWidth="1"/>
    <col min="621" max="621" width="8.85546875" style="22" bestFit="1" customWidth="1"/>
    <col min="622" max="629" width="8.7109375" style="22" customWidth="1"/>
    <col min="630" max="630" width="10.28515625" style="22"/>
    <col min="631" max="631" width="8.7109375" style="22" customWidth="1"/>
    <col min="632" max="632" width="10.28515625" style="22"/>
    <col min="633" max="634" width="8.85546875" style="22" bestFit="1" customWidth="1"/>
    <col min="635" max="636" width="8.7109375" style="22" customWidth="1"/>
    <col min="637" max="637" width="8.85546875" style="22" bestFit="1" customWidth="1"/>
    <col min="638" max="645" width="8.7109375" style="22" customWidth="1"/>
    <col min="646" max="646" width="10.28515625" style="22"/>
    <col min="647" max="647" width="8.7109375" style="22" customWidth="1"/>
    <col min="648" max="648" width="10.28515625" style="22"/>
    <col min="649" max="650" width="8.85546875" style="22" bestFit="1" customWidth="1"/>
    <col min="651" max="652" width="8.7109375" style="22" customWidth="1"/>
    <col min="653" max="653" width="8.85546875" style="22" bestFit="1" customWidth="1"/>
    <col min="654" max="661" width="8.7109375" style="22" customWidth="1"/>
    <col min="662" max="662" width="10.28515625" style="22"/>
    <col min="663" max="663" width="8.7109375" style="22" customWidth="1"/>
    <col min="664" max="664" width="10.28515625" style="22"/>
    <col min="665" max="666" width="8.85546875" style="22" bestFit="1" customWidth="1"/>
    <col min="667" max="668" width="8.7109375" style="22" customWidth="1"/>
    <col min="669" max="669" width="8.85546875" style="22" bestFit="1" customWidth="1"/>
    <col min="670" max="677" width="8.7109375" style="22" customWidth="1"/>
    <col min="678" max="678" width="10.28515625" style="22"/>
    <col min="679" max="679" width="8.7109375" style="22" customWidth="1"/>
    <col min="680" max="680" width="10.28515625" style="22"/>
    <col min="681" max="682" width="8.85546875" style="22" bestFit="1" customWidth="1"/>
    <col min="683" max="684" width="8.7109375" style="22" customWidth="1"/>
    <col min="685" max="685" width="8.85546875" style="22" bestFit="1" customWidth="1"/>
    <col min="686" max="693" width="8.7109375" style="22" customWidth="1"/>
    <col min="694" max="694" width="10.28515625" style="22"/>
    <col min="695" max="695" width="8.7109375" style="22" customWidth="1"/>
    <col min="696" max="696" width="10.28515625" style="22"/>
    <col min="697" max="698" width="8.85546875" style="22" bestFit="1" customWidth="1"/>
    <col min="699" max="700" width="8.7109375" style="22" customWidth="1"/>
    <col min="701" max="701" width="8.85546875" style="22" bestFit="1" customWidth="1"/>
    <col min="702" max="709" width="8.7109375" style="22" customWidth="1"/>
    <col min="710" max="710" width="10.28515625" style="22"/>
    <col min="711" max="711" width="8.7109375" style="22" customWidth="1"/>
    <col min="712" max="712" width="10.28515625" style="22"/>
    <col min="713" max="714" width="8.85546875" style="22" bestFit="1" customWidth="1"/>
    <col min="715" max="716" width="8.7109375" style="22" customWidth="1"/>
    <col min="717" max="717" width="8.85546875" style="22" bestFit="1" customWidth="1"/>
    <col min="718" max="725" width="8.7109375" style="22" customWidth="1"/>
    <col min="726" max="726" width="10.28515625" style="22"/>
    <col min="727" max="727" width="8.7109375" style="22" customWidth="1"/>
    <col min="728" max="728" width="10.28515625" style="22"/>
    <col min="729" max="730" width="8.85546875" style="22" bestFit="1" customWidth="1"/>
    <col min="731" max="732" width="8.7109375" style="22" customWidth="1"/>
    <col min="733" max="733" width="8.85546875" style="22" bestFit="1" customWidth="1"/>
    <col min="734" max="741" width="8.7109375" style="22" customWidth="1"/>
    <col min="742" max="742" width="10.28515625" style="22"/>
    <col min="743" max="743" width="8.7109375" style="22" customWidth="1"/>
    <col min="744" max="744" width="10.28515625" style="22"/>
    <col min="745" max="746" width="8.85546875" style="22" bestFit="1" customWidth="1"/>
    <col min="747" max="748" width="8.7109375" style="22" customWidth="1"/>
    <col min="749" max="749" width="8.85546875" style="22" bestFit="1" customWidth="1"/>
    <col min="750" max="757" width="8.7109375" style="22" customWidth="1"/>
    <col min="758" max="758" width="10.28515625" style="22"/>
    <col min="759" max="759" width="8.7109375" style="22" customWidth="1"/>
    <col min="760" max="760" width="10.28515625" style="22"/>
    <col min="761" max="762" width="8.85546875" style="22" bestFit="1" customWidth="1"/>
    <col min="763" max="764" width="8.7109375" style="22" customWidth="1"/>
    <col min="765" max="765" width="8.85546875" style="22" bestFit="1" customWidth="1"/>
    <col min="766" max="773" width="8.7109375" style="22" customWidth="1"/>
    <col min="774" max="774" width="10.28515625" style="22"/>
    <col min="775" max="775" width="8.7109375" style="22" customWidth="1"/>
    <col min="776" max="776" width="10.28515625" style="22"/>
    <col min="777" max="778" width="8.85546875" style="22" bestFit="1" customWidth="1"/>
    <col min="779" max="780" width="8.7109375" style="22" customWidth="1"/>
    <col min="781" max="781" width="8.85546875" style="22" bestFit="1" customWidth="1"/>
    <col min="782" max="789" width="8.7109375" style="22" customWidth="1"/>
    <col min="790" max="790" width="10.28515625" style="22"/>
    <col min="791" max="791" width="8.7109375" style="22" customWidth="1"/>
    <col min="792" max="792" width="10.28515625" style="22"/>
    <col min="793" max="794" width="8.85546875" style="22" bestFit="1" customWidth="1"/>
    <col min="795" max="796" width="8.7109375" style="22" customWidth="1"/>
    <col min="797" max="797" width="8.85546875" style="22" bestFit="1" customWidth="1"/>
    <col min="798" max="805" width="8.7109375" style="22" customWidth="1"/>
    <col min="806" max="806" width="10.28515625" style="22"/>
    <col min="807" max="807" width="8.7109375" style="22" customWidth="1"/>
    <col min="808" max="808" width="10.28515625" style="22"/>
    <col min="809" max="810" width="8.85546875" style="22" bestFit="1" customWidth="1"/>
    <col min="811" max="812" width="8.7109375" style="22" customWidth="1"/>
    <col min="813" max="813" width="8.85546875" style="22" bestFit="1" customWidth="1"/>
    <col min="814" max="821" width="8.7109375" style="22" customWidth="1"/>
    <col min="822" max="822" width="10.28515625" style="22"/>
    <col min="823" max="823" width="8.7109375" style="22" customWidth="1"/>
    <col min="824" max="824" width="10.28515625" style="22"/>
    <col min="825" max="826" width="8.85546875" style="22" bestFit="1" customWidth="1"/>
    <col min="827" max="828" width="8.7109375" style="22" customWidth="1"/>
    <col min="829" max="829" width="8.85546875" style="22" bestFit="1" customWidth="1"/>
    <col min="830" max="837" width="8.7109375" style="22" customWidth="1"/>
    <col min="838" max="838" width="10.28515625" style="22"/>
    <col min="839" max="839" width="8.7109375" style="22" customWidth="1"/>
    <col min="840" max="840" width="10.28515625" style="22"/>
    <col min="841" max="841" width="10.5703125" style="22" customWidth="1"/>
    <col min="842" max="842" width="88" style="22" customWidth="1"/>
    <col min="843" max="850" width="0" style="22" hidden="1" customWidth="1"/>
    <col min="851" max="851" width="10.7109375" style="22" customWidth="1"/>
    <col min="852" max="852" width="22.42578125" style="22" customWidth="1"/>
    <col min="853" max="853" width="27.42578125" style="22" customWidth="1"/>
    <col min="854" max="854" width="29.42578125" style="22" customWidth="1"/>
    <col min="855" max="855" width="21.42578125" style="22" customWidth="1"/>
    <col min="856" max="856" width="6.28515625" style="22" customWidth="1"/>
    <col min="857" max="858" width="19.140625" style="22" bestFit="1" customWidth="1"/>
    <col min="859" max="860" width="8.7109375" style="22" customWidth="1"/>
    <col min="861" max="861" width="10" style="22" bestFit="1" customWidth="1"/>
    <col min="862" max="867" width="8.7109375" style="22" customWidth="1"/>
    <col min="868" max="869" width="17.85546875" style="22" bestFit="1" customWidth="1"/>
    <col min="870" max="871" width="8.7109375" style="22" customWidth="1"/>
    <col min="872" max="872" width="10.28515625" style="22"/>
    <col min="873" max="874" width="8.85546875" style="22" bestFit="1" customWidth="1"/>
    <col min="875" max="876" width="8.7109375" style="22" customWidth="1"/>
    <col min="877" max="877" width="8.85546875" style="22" bestFit="1" customWidth="1"/>
    <col min="878" max="885" width="8.7109375" style="22" customWidth="1"/>
    <col min="886" max="886" width="10.28515625" style="22"/>
    <col min="887" max="887" width="8.7109375" style="22" customWidth="1"/>
    <col min="888" max="888" width="10.28515625" style="22"/>
    <col min="889" max="890" width="8.85546875" style="22" bestFit="1" customWidth="1"/>
    <col min="891" max="892" width="8.7109375" style="22" customWidth="1"/>
    <col min="893" max="893" width="8.85546875" style="22" bestFit="1" customWidth="1"/>
    <col min="894" max="901" width="8.7109375" style="22" customWidth="1"/>
    <col min="902" max="902" width="10.28515625" style="22"/>
    <col min="903" max="903" width="8.7109375" style="22" customWidth="1"/>
    <col min="904" max="904" width="10.28515625" style="22"/>
    <col min="905" max="906" width="8.85546875" style="22" bestFit="1" customWidth="1"/>
    <col min="907" max="908" width="8.7109375" style="22" customWidth="1"/>
    <col min="909" max="909" width="8.85546875" style="22" bestFit="1" customWidth="1"/>
    <col min="910" max="917" width="8.7109375" style="22" customWidth="1"/>
    <col min="918" max="918" width="10.28515625" style="22"/>
    <col min="919" max="919" width="8.7109375" style="22" customWidth="1"/>
    <col min="920" max="920" width="10.28515625" style="22"/>
    <col min="921" max="922" width="8.85546875" style="22" bestFit="1" customWidth="1"/>
    <col min="923" max="924" width="8.7109375" style="22" customWidth="1"/>
    <col min="925" max="925" width="8.85546875" style="22" bestFit="1" customWidth="1"/>
    <col min="926" max="933" width="8.7109375" style="22" customWidth="1"/>
    <col min="934" max="934" width="10.28515625" style="22"/>
    <col min="935" max="935" width="8.7109375" style="22" customWidth="1"/>
    <col min="936" max="936" width="10.28515625" style="22"/>
    <col min="937" max="938" width="8.85546875" style="22" bestFit="1" customWidth="1"/>
    <col min="939" max="940" width="8.7109375" style="22" customWidth="1"/>
    <col min="941" max="941" width="8.85546875" style="22" bestFit="1" customWidth="1"/>
    <col min="942" max="949" width="8.7109375" style="22" customWidth="1"/>
    <col min="950" max="950" width="10.28515625" style="22"/>
    <col min="951" max="951" width="8.7109375" style="22" customWidth="1"/>
    <col min="952" max="952" width="10.28515625" style="22"/>
    <col min="953" max="954" width="8.85546875" style="22" bestFit="1" customWidth="1"/>
    <col min="955" max="956" width="8.7109375" style="22" customWidth="1"/>
    <col min="957" max="957" width="8.85546875" style="22" bestFit="1" customWidth="1"/>
    <col min="958" max="965" width="8.7109375" style="22" customWidth="1"/>
    <col min="966" max="966" width="10.28515625" style="22"/>
    <col min="967" max="967" width="8.7109375" style="22" customWidth="1"/>
    <col min="968" max="968" width="10.28515625" style="22"/>
    <col min="969" max="970" width="8.85546875" style="22" bestFit="1" customWidth="1"/>
    <col min="971" max="972" width="8.7109375" style="22" customWidth="1"/>
    <col min="973" max="973" width="8.85546875" style="22" bestFit="1" customWidth="1"/>
    <col min="974" max="981" width="8.7109375" style="22" customWidth="1"/>
    <col min="982" max="982" width="10.28515625" style="22"/>
    <col min="983" max="983" width="8.7109375" style="22" customWidth="1"/>
    <col min="984" max="984" width="10.28515625" style="22"/>
    <col min="985" max="986" width="8.85546875" style="22" bestFit="1" customWidth="1"/>
    <col min="987" max="988" width="8.7109375" style="22" customWidth="1"/>
    <col min="989" max="989" width="8.85546875" style="22" bestFit="1" customWidth="1"/>
    <col min="990" max="997" width="8.7109375" style="22" customWidth="1"/>
    <col min="998" max="998" width="10.28515625" style="22"/>
    <col min="999" max="999" width="8.7109375" style="22" customWidth="1"/>
    <col min="1000" max="1000" width="10.28515625" style="22"/>
    <col min="1001" max="1002" width="8.85546875" style="22" bestFit="1" customWidth="1"/>
    <col min="1003" max="1004" width="8.7109375" style="22" customWidth="1"/>
    <col min="1005" max="1005" width="8.85546875" style="22" bestFit="1" customWidth="1"/>
    <col min="1006" max="1013" width="8.7109375" style="22" customWidth="1"/>
    <col min="1014" max="1014" width="10.28515625" style="22"/>
    <col min="1015" max="1015" width="8.7109375" style="22" customWidth="1"/>
    <col min="1016" max="1016" width="10.28515625" style="22"/>
    <col min="1017" max="1018" width="8.85546875" style="22" bestFit="1" customWidth="1"/>
    <col min="1019" max="1020" width="8.7109375" style="22" customWidth="1"/>
    <col min="1021" max="1021" width="8.85546875" style="22" bestFit="1" customWidth="1"/>
    <col min="1022" max="1029" width="8.7109375" style="22" customWidth="1"/>
    <col min="1030" max="1030" width="10.28515625" style="22"/>
    <col min="1031" max="1031" width="8.7109375" style="22" customWidth="1"/>
    <col min="1032" max="1032" width="10.28515625" style="22"/>
    <col min="1033" max="1034" width="8.85546875" style="22" bestFit="1" customWidth="1"/>
    <col min="1035" max="1036" width="8.7109375" style="22" customWidth="1"/>
    <col min="1037" max="1037" width="8.85546875" style="22" bestFit="1" customWidth="1"/>
    <col min="1038" max="1045" width="8.7109375" style="22" customWidth="1"/>
    <col min="1046" max="1046" width="10.28515625" style="22"/>
    <col min="1047" max="1047" width="8.7109375" style="22" customWidth="1"/>
    <col min="1048" max="1048" width="10.28515625" style="22"/>
    <col min="1049" max="1050" width="8.85546875" style="22" bestFit="1" customWidth="1"/>
    <col min="1051" max="1052" width="8.7109375" style="22" customWidth="1"/>
    <col min="1053" max="1053" width="8.85546875" style="22" bestFit="1" customWidth="1"/>
    <col min="1054" max="1061" width="8.7109375" style="22" customWidth="1"/>
    <col min="1062" max="1062" width="10.28515625" style="22"/>
    <col min="1063" max="1063" width="8.7109375" style="22" customWidth="1"/>
    <col min="1064" max="1064" width="10.28515625" style="22"/>
    <col min="1065" max="1066" width="8.85546875" style="22" bestFit="1" customWidth="1"/>
    <col min="1067" max="1068" width="8.7109375" style="22" customWidth="1"/>
    <col min="1069" max="1069" width="8.85546875" style="22" bestFit="1" customWidth="1"/>
    <col min="1070" max="1077" width="8.7109375" style="22" customWidth="1"/>
    <col min="1078" max="1078" width="10.28515625" style="22"/>
    <col min="1079" max="1079" width="8.7109375" style="22" customWidth="1"/>
    <col min="1080" max="1080" width="10.28515625" style="22"/>
    <col min="1081" max="1082" width="8.85546875" style="22" bestFit="1" customWidth="1"/>
    <col min="1083" max="1084" width="8.7109375" style="22" customWidth="1"/>
    <col min="1085" max="1085" width="8.85546875" style="22" bestFit="1" customWidth="1"/>
    <col min="1086" max="1093" width="8.7109375" style="22" customWidth="1"/>
    <col min="1094" max="1094" width="10.28515625" style="22"/>
    <col min="1095" max="1095" width="8.7109375" style="22" customWidth="1"/>
    <col min="1096" max="1096" width="10.28515625" style="22"/>
    <col min="1097" max="1097" width="10.5703125" style="22" customWidth="1"/>
    <col min="1098" max="1098" width="88" style="22" customWidth="1"/>
    <col min="1099" max="1106" width="0" style="22" hidden="1" customWidth="1"/>
    <col min="1107" max="1107" width="10.7109375" style="22" customWidth="1"/>
    <col min="1108" max="1108" width="22.42578125" style="22" customWidth="1"/>
    <col min="1109" max="1109" width="27.42578125" style="22" customWidth="1"/>
    <col min="1110" max="1110" width="29.42578125" style="22" customWidth="1"/>
    <col min="1111" max="1111" width="21.42578125" style="22" customWidth="1"/>
    <col min="1112" max="1112" width="6.28515625" style="22" customWidth="1"/>
    <col min="1113" max="1114" width="19.140625" style="22" bestFit="1" customWidth="1"/>
    <col min="1115" max="1116" width="8.7109375" style="22" customWidth="1"/>
    <col min="1117" max="1117" width="10" style="22" bestFit="1" customWidth="1"/>
    <col min="1118" max="1123" width="8.7109375" style="22" customWidth="1"/>
    <col min="1124" max="1125" width="17.85546875" style="22" bestFit="1" customWidth="1"/>
    <col min="1126" max="1127" width="8.7109375" style="22" customWidth="1"/>
    <col min="1128" max="1128" width="10.28515625" style="22"/>
    <col min="1129" max="1130" width="8.85546875" style="22" bestFit="1" customWidth="1"/>
    <col min="1131" max="1132" width="8.7109375" style="22" customWidth="1"/>
    <col min="1133" max="1133" width="8.85546875" style="22" bestFit="1" customWidth="1"/>
    <col min="1134" max="1141" width="8.7109375" style="22" customWidth="1"/>
    <col min="1142" max="1142" width="10.28515625" style="22"/>
    <col min="1143" max="1143" width="8.7109375" style="22" customWidth="1"/>
    <col min="1144" max="1144" width="10.28515625" style="22"/>
    <col min="1145" max="1146" width="8.85546875" style="22" bestFit="1" customWidth="1"/>
    <col min="1147" max="1148" width="8.7109375" style="22" customWidth="1"/>
    <col min="1149" max="1149" width="8.85546875" style="22" bestFit="1" customWidth="1"/>
    <col min="1150" max="1157" width="8.7109375" style="22" customWidth="1"/>
    <col min="1158" max="1158" width="10.28515625" style="22"/>
    <col min="1159" max="1159" width="8.7109375" style="22" customWidth="1"/>
    <col min="1160" max="1160" width="10.28515625" style="22"/>
    <col min="1161" max="1162" width="8.85546875" style="22" bestFit="1" customWidth="1"/>
    <col min="1163" max="1164" width="8.7109375" style="22" customWidth="1"/>
    <col min="1165" max="1165" width="8.85546875" style="22" bestFit="1" customWidth="1"/>
    <col min="1166" max="1173" width="8.7109375" style="22" customWidth="1"/>
    <col min="1174" max="1174" width="10.28515625" style="22"/>
    <col min="1175" max="1175" width="8.7109375" style="22" customWidth="1"/>
    <col min="1176" max="1176" width="10.28515625" style="22"/>
    <col min="1177" max="1178" width="8.85546875" style="22" bestFit="1" customWidth="1"/>
    <col min="1179" max="1180" width="8.7109375" style="22" customWidth="1"/>
    <col min="1181" max="1181" width="8.85546875" style="22" bestFit="1" customWidth="1"/>
    <col min="1182" max="1189" width="8.7109375" style="22" customWidth="1"/>
    <col min="1190" max="1190" width="10.28515625" style="22"/>
    <col min="1191" max="1191" width="8.7109375" style="22" customWidth="1"/>
    <col min="1192" max="1192" width="10.28515625" style="22"/>
    <col min="1193" max="1194" width="8.85546875" style="22" bestFit="1" customWidth="1"/>
    <col min="1195" max="1196" width="8.7109375" style="22" customWidth="1"/>
    <col min="1197" max="1197" width="8.85546875" style="22" bestFit="1" customWidth="1"/>
    <col min="1198" max="1205" width="8.7109375" style="22" customWidth="1"/>
    <col min="1206" max="1206" width="10.28515625" style="22"/>
    <col min="1207" max="1207" width="8.7109375" style="22" customWidth="1"/>
    <col min="1208" max="1208" width="10.28515625" style="22"/>
    <col min="1209" max="1210" width="8.85546875" style="22" bestFit="1" customWidth="1"/>
    <col min="1211" max="1212" width="8.7109375" style="22" customWidth="1"/>
    <col min="1213" max="1213" width="8.85546875" style="22" bestFit="1" customWidth="1"/>
    <col min="1214" max="1221" width="8.7109375" style="22" customWidth="1"/>
    <col min="1222" max="1222" width="10.28515625" style="22"/>
    <col min="1223" max="1223" width="8.7109375" style="22" customWidth="1"/>
    <col min="1224" max="1224" width="10.28515625" style="22"/>
    <col min="1225" max="1226" width="8.85546875" style="22" bestFit="1" customWidth="1"/>
    <col min="1227" max="1228" width="8.7109375" style="22" customWidth="1"/>
    <col min="1229" max="1229" width="8.85546875" style="22" bestFit="1" customWidth="1"/>
    <col min="1230" max="1237" width="8.7109375" style="22" customWidth="1"/>
    <col min="1238" max="1238" width="10.28515625" style="22"/>
    <col min="1239" max="1239" width="8.7109375" style="22" customWidth="1"/>
    <col min="1240" max="1240" width="10.28515625" style="22"/>
    <col min="1241" max="1242" width="8.85546875" style="22" bestFit="1" customWidth="1"/>
    <col min="1243" max="1244" width="8.7109375" style="22" customWidth="1"/>
    <col min="1245" max="1245" width="8.85546875" style="22" bestFit="1" customWidth="1"/>
    <col min="1246" max="1253" width="8.7109375" style="22" customWidth="1"/>
    <col min="1254" max="1254" width="10.28515625" style="22"/>
    <col min="1255" max="1255" width="8.7109375" style="22" customWidth="1"/>
    <col min="1256" max="1256" width="10.28515625" style="22"/>
    <col min="1257" max="1258" width="8.85546875" style="22" bestFit="1" customWidth="1"/>
    <col min="1259" max="1260" width="8.7109375" style="22" customWidth="1"/>
    <col min="1261" max="1261" width="8.85546875" style="22" bestFit="1" customWidth="1"/>
    <col min="1262" max="1269" width="8.7109375" style="22" customWidth="1"/>
    <col min="1270" max="1270" width="10.28515625" style="22"/>
    <col min="1271" max="1271" width="8.7109375" style="22" customWidth="1"/>
    <col min="1272" max="1272" width="10.28515625" style="22"/>
    <col min="1273" max="1274" width="8.85546875" style="22" bestFit="1" customWidth="1"/>
    <col min="1275" max="1276" width="8.7109375" style="22" customWidth="1"/>
    <col min="1277" max="1277" width="8.85546875" style="22" bestFit="1" customWidth="1"/>
    <col min="1278" max="1285" width="8.7109375" style="22" customWidth="1"/>
    <col min="1286" max="1286" width="10.28515625" style="22"/>
    <col min="1287" max="1287" width="8.7109375" style="22" customWidth="1"/>
    <col min="1288" max="1288" width="10.28515625" style="22"/>
    <col min="1289" max="1290" width="8.85546875" style="22" bestFit="1" customWidth="1"/>
    <col min="1291" max="1292" width="8.7109375" style="22" customWidth="1"/>
    <col min="1293" max="1293" width="8.85546875" style="22" bestFit="1" customWidth="1"/>
    <col min="1294" max="1301" width="8.7109375" style="22" customWidth="1"/>
    <col min="1302" max="1302" width="10.28515625" style="22"/>
    <col min="1303" max="1303" width="8.7109375" style="22" customWidth="1"/>
    <col min="1304" max="1304" width="10.28515625" style="22"/>
    <col min="1305" max="1306" width="8.85546875" style="22" bestFit="1" customWidth="1"/>
    <col min="1307" max="1308" width="8.7109375" style="22" customWidth="1"/>
    <col min="1309" max="1309" width="8.85546875" style="22" bestFit="1" customWidth="1"/>
    <col min="1310" max="1317" width="8.7109375" style="22" customWidth="1"/>
    <col min="1318" max="1318" width="10.28515625" style="22"/>
    <col min="1319" max="1319" width="8.7109375" style="22" customWidth="1"/>
    <col min="1320" max="1320" width="10.28515625" style="22"/>
    <col min="1321" max="1322" width="8.85546875" style="22" bestFit="1" customWidth="1"/>
    <col min="1323" max="1324" width="8.7109375" style="22" customWidth="1"/>
    <col min="1325" max="1325" width="8.85546875" style="22" bestFit="1" customWidth="1"/>
    <col min="1326" max="1333" width="8.7109375" style="22" customWidth="1"/>
    <col min="1334" max="1334" width="10.28515625" style="22"/>
    <col min="1335" max="1335" width="8.7109375" style="22" customWidth="1"/>
    <col min="1336" max="1336" width="10.28515625" style="22"/>
    <col min="1337" max="1338" width="8.85546875" style="22" bestFit="1" customWidth="1"/>
    <col min="1339" max="1340" width="8.7109375" style="22" customWidth="1"/>
    <col min="1341" max="1341" width="8.85546875" style="22" bestFit="1" customWidth="1"/>
    <col min="1342" max="1349" width="8.7109375" style="22" customWidth="1"/>
    <col min="1350" max="1350" width="10.28515625" style="22"/>
    <col min="1351" max="1351" width="8.7109375" style="22" customWidth="1"/>
    <col min="1352" max="1352" width="10.28515625" style="22"/>
    <col min="1353" max="1353" width="10.5703125" style="22" customWidth="1"/>
    <col min="1354" max="1354" width="88" style="22" customWidth="1"/>
    <col min="1355" max="1362" width="0" style="22" hidden="1" customWidth="1"/>
    <col min="1363" max="1363" width="10.7109375" style="22" customWidth="1"/>
    <col min="1364" max="1364" width="22.42578125" style="22" customWidth="1"/>
    <col min="1365" max="1365" width="27.42578125" style="22" customWidth="1"/>
    <col min="1366" max="1366" width="29.42578125" style="22" customWidth="1"/>
    <col min="1367" max="1367" width="21.42578125" style="22" customWidth="1"/>
    <col min="1368" max="1368" width="6.28515625" style="22" customWidth="1"/>
    <col min="1369" max="1370" width="19.140625" style="22" bestFit="1" customWidth="1"/>
    <col min="1371" max="1372" width="8.7109375" style="22" customWidth="1"/>
    <col min="1373" max="1373" width="10" style="22" bestFit="1" customWidth="1"/>
    <col min="1374" max="1379" width="8.7109375" style="22" customWidth="1"/>
    <col min="1380" max="1381" width="17.85546875" style="22" bestFit="1" customWidth="1"/>
    <col min="1382" max="1383" width="8.7109375" style="22" customWidth="1"/>
    <col min="1384" max="1384" width="10.28515625" style="22"/>
    <col min="1385" max="1386" width="8.85546875" style="22" bestFit="1" customWidth="1"/>
    <col min="1387" max="1388" width="8.7109375" style="22" customWidth="1"/>
    <col min="1389" max="1389" width="8.85546875" style="22" bestFit="1" customWidth="1"/>
    <col min="1390" max="1397" width="8.7109375" style="22" customWidth="1"/>
    <col min="1398" max="1398" width="10.28515625" style="22"/>
    <col min="1399" max="1399" width="8.7109375" style="22" customWidth="1"/>
    <col min="1400" max="1400" width="10.28515625" style="22"/>
    <col min="1401" max="1402" width="8.85546875" style="22" bestFit="1" customWidth="1"/>
    <col min="1403" max="1404" width="8.7109375" style="22" customWidth="1"/>
    <col min="1405" max="1405" width="8.85546875" style="22" bestFit="1" customWidth="1"/>
    <col min="1406" max="1413" width="8.7109375" style="22" customWidth="1"/>
    <col min="1414" max="1414" width="10.28515625" style="22"/>
    <col min="1415" max="1415" width="8.7109375" style="22" customWidth="1"/>
    <col min="1416" max="1416" width="10.28515625" style="22"/>
    <col min="1417" max="1418" width="8.85546875" style="22" bestFit="1" customWidth="1"/>
    <col min="1419" max="1420" width="8.7109375" style="22" customWidth="1"/>
    <col min="1421" max="1421" width="8.85546875" style="22" bestFit="1" customWidth="1"/>
    <col min="1422" max="1429" width="8.7109375" style="22" customWidth="1"/>
    <col min="1430" max="1430" width="10.28515625" style="22"/>
    <col min="1431" max="1431" width="8.7109375" style="22" customWidth="1"/>
    <col min="1432" max="1432" width="10.28515625" style="22"/>
    <col min="1433" max="1434" width="8.85546875" style="22" bestFit="1" customWidth="1"/>
    <col min="1435" max="1436" width="8.7109375" style="22" customWidth="1"/>
    <col min="1437" max="1437" width="8.85546875" style="22" bestFit="1" customWidth="1"/>
    <col min="1438" max="1445" width="8.7109375" style="22" customWidth="1"/>
    <col min="1446" max="1446" width="10.28515625" style="22"/>
    <col min="1447" max="1447" width="8.7109375" style="22" customWidth="1"/>
    <col min="1448" max="1448" width="10.28515625" style="22"/>
    <col min="1449" max="1450" width="8.85546875" style="22" bestFit="1" customWidth="1"/>
    <col min="1451" max="1452" width="8.7109375" style="22" customWidth="1"/>
    <col min="1453" max="1453" width="8.85546875" style="22" bestFit="1" customWidth="1"/>
    <col min="1454" max="1461" width="8.7109375" style="22" customWidth="1"/>
    <col min="1462" max="1462" width="10.28515625" style="22"/>
    <col min="1463" max="1463" width="8.7109375" style="22" customWidth="1"/>
    <col min="1464" max="1464" width="10.28515625" style="22"/>
    <col min="1465" max="1466" width="8.85546875" style="22" bestFit="1" customWidth="1"/>
    <col min="1467" max="1468" width="8.7109375" style="22" customWidth="1"/>
    <col min="1469" max="1469" width="8.85546875" style="22" bestFit="1" customWidth="1"/>
    <col min="1470" max="1477" width="8.7109375" style="22" customWidth="1"/>
    <col min="1478" max="1478" width="10.28515625" style="22"/>
    <col min="1479" max="1479" width="8.7109375" style="22" customWidth="1"/>
    <col min="1480" max="1480" width="10.28515625" style="22"/>
    <col min="1481" max="1482" width="8.85546875" style="22" bestFit="1" customWidth="1"/>
    <col min="1483" max="1484" width="8.7109375" style="22" customWidth="1"/>
    <col min="1485" max="1485" width="8.85546875" style="22" bestFit="1" customWidth="1"/>
    <col min="1486" max="1493" width="8.7109375" style="22" customWidth="1"/>
    <col min="1494" max="1494" width="10.28515625" style="22"/>
    <col min="1495" max="1495" width="8.7109375" style="22" customWidth="1"/>
    <col min="1496" max="1496" width="10.28515625" style="22"/>
    <col min="1497" max="1498" width="8.85546875" style="22" bestFit="1" customWidth="1"/>
    <col min="1499" max="1500" width="8.7109375" style="22" customWidth="1"/>
    <col min="1501" max="1501" width="8.85546875" style="22" bestFit="1" customWidth="1"/>
    <col min="1502" max="1509" width="8.7109375" style="22" customWidth="1"/>
    <col min="1510" max="1510" width="10.28515625" style="22"/>
    <col min="1511" max="1511" width="8.7109375" style="22" customWidth="1"/>
    <col min="1512" max="1512" width="10.28515625" style="22"/>
    <col min="1513" max="1514" width="8.85546875" style="22" bestFit="1" customWidth="1"/>
    <col min="1515" max="1516" width="8.7109375" style="22" customWidth="1"/>
    <col min="1517" max="1517" width="8.85546875" style="22" bestFit="1" customWidth="1"/>
    <col min="1518" max="1525" width="8.7109375" style="22" customWidth="1"/>
    <col min="1526" max="1526" width="10.28515625" style="22"/>
    <col min="1527" max="1527" width="8.7109375" style="22" customWidth="1"/>
    <col min="1528" max="1528" width="10.28515625" style="22"/>
    <col min="1529" max="1530" width="8.85546875" style="22" bestFit="1" customWidth="1"/>
    <col min="1531" max="1532" width="8.7109375" style="22" customWidth="1"/>
    <col min="1533" max="1533" width="8.85546875" style="22" bestFit="1" customWidth="1"/>
    <col min="1534" max="1541" width="8.7109375" style="22" customWidth="1"/>
    <col min="1542" max="1542" width="10.28515625" style="22"/>
    <col min="1543" max="1543" width="8.7109375" style="22" customWidth="1"/>
    <col min="1544" max="1544" width="10.28515625" style="22"/>
    <col min="1545" max="1546" width="8.85546875" style="22" bestFit="1" customWidth="1"/>
    <col min="1547" max="1548" width="8.7109375" style="22" customWidth="1"/>
    <col min="1549" max="1549" width="8.85546875" style="22" bestFit="1" customWidth="1"/>
    <col min="1550" max="1557" width="8.7109375" style="22" customWidth="1"/>
    <col min="1558" max="1558" width="10.28515625" style="22"/>
    <col min="1559" max="1559" width="8.7109375" style="22" customWidth="1"/>
    <col min="1560" max="1560" width="10.28515625" style="22"/>
    <col min="1561" max="1562" width="8.85546875" style="22" bestFit="1" customWidth="1"/>
    <col min="1563" max="1564" width="8.7109375" style="22" customWidth="1"/>
    <col min="1565" max="1565" width="8.85546875" style="22" bestFit="1" customWidth="1"/>
    <col min="1566" max="1573" width="8.7109375" style="22" customWidth="1"/>
    <col min="1574" max="1574" width="10.28515625" style="22"/>
    <col min="1575" max="1575" width="8.7109375" style="22" customWidth="1"/>
    <col min="1576" max="1576" width="10.28515625" style="22"/>
    <col min="1577" max="1578" width="8.85546875" style="22" bestFit="1" customWidth="1"/>
    <col min="1579" max="1580" width="8.7109375" style="22" customWidth="1"/>
    <col min="1581" max="1581" width="8.85546875" style="22" bestFit="1" customWidth="1"/>
    <col min="1582" max="1589" width="8.7109375" style="22" customWidth="1"/>
    <col min="1590" max="1590" width="10.28515625" style="22"/>
    <col min="1591" max="1591" width="8.7109375" style="22" customWidth="1"/>
    <col min="1592" max="1592" width="10.28515625" style="22"/>
    <col min="1593" max="1594" width="8.85546875" style="22" bestFit="1" customWidth="1"/>
    <col min="1595" max="1596" width="8.7109375" style="22" customWidth="1"/>
    <col min="1597" max="1597" width="8.85546875" style="22" bestFit="1" customWidth="1"/>
    <col min="1598" max="1605" width="8.7109375" style="22" customWidth="1"/>
    <col min="1606" max="1606" width="10.28515625" style="22"/>
    <col min="1607" max="1607" width="8.7109375" style="22" customWidth="1"/>
    <col min="1608" max="1608" width="10.28515625" style="22"/>
    <col min="1609" max="1609" width="10.5703125" style="22" customWidth="1"/>
    <col min="1610" max="1610" width="88" style="22" customWidth="1"/>
    <col min="1611" max="1618" width="0" style="22" hidden="1" customWidth="1"/>
    <col min="1619" max="1619" width="10.7109375" style="22" customWidth="1"/>
    <col min="1620" max="1620" width="22.42578125" style="22" customWidth="1"/>
    <col min="1621" max="1621" width="27.42578125" style="22" customWidth="1"/>
    <col min="1622" max="1622" width="29.42578125" style="22" customWidth="1"/>
    <col min="1623" max="1623" width="21.42578125" style="22" customWidth="1"/>
    <col min="1624" max="1624" width="6.28515625" style="22" customWidth="1"/>
    <col min="1625" max="1626" width="19.140625" style="22" bestFit="1" customWidth="1"/>
    <col min="1627" max="1628" width="8.7109375" style="22" customWidth="1"/>
    <col min="1629" max="1629" width="10" style="22" bestFit="1" customWidth="1"/>
    <col min="1630" max="1635" width="8.7109375" style="22" customWidth="1"/>
    <col min="1636" max="1637" width="17.85546875" style="22" bestFit="1" customWidth="1"/>
    <col min="1638" max="1639" width="8.7109375" style="22" customWidth="1"/>
    <col min="1640" max="1640" width="10.28515625" style="22"/>
    <col min="1641" max="1642" width="8.85546875" style="22" bestFit="1" customWidth="1"/>
    <col min="1643" max="1644" width="8.7109375" style="22" customWidth="1"/>
    <col min="1645" max="1645" width="8.85546875" style="22" bestFit="1" customWidth="1"/>
    <col min="1646" max="1653" width="8.7109375" style="22" customWidth="1"/>
    <col min="1654" max="1654" width="10.28515625" style="22"/>
    <col min="1655" max="1655" width="8.7109375" style="22" customWidth="1"/>
    <col min="1656" max="1656" width="10.28515625" style="22"/>
    <col min="1657" max="1658" width="8.85546875" style="22" bestFit="1" customWidth="1"/>
    <col min="1659" max="1660" width="8.7109375" style="22" customWidth="1"/>
    <col min="1661" max="1661" width="8.85546875" style="22" bestFit="1" customWidth="1"/>
    <col min="1662" max="1669" width="8.7109375" style="22" customWidth="1"/>
    <col min="1670" max="1670" width="10.28515625" style="22"/>
    <col min="1671" max="1671" width="8.7109375" style="22" customWidth="1"/>
    <col min="1672" max="1672" width="10.28515625" style="22"/>
    <col min="1673" max="1674" width="8.85546875" style="22" bestFit="1" customWidth="1"/>
    <col min="1675" max="1676" width="8.7109375" style="22" customWidth="1"/>
    <col min="1677" max="1677" width="8.85546875" style="22" bestFit="1" customWidth="1"/>
    <col min="1678" max="1685" width="8.7109375" style="22" customWidth="1"/>
    <col min="1686" max="1686" width="10.28515625" style="22"/>
    <col min="1687" max="1687" width="8.7109375" style="22" customWidth="1"/>
    <col min="1688" max="1688" width="10.28515625" style="22"/>
    <col min="1689" max="1690" width="8.85546875" style="22" bestFit="1" customWidth="1"/>
    <col min="1691" max="1692" width="8.7109375" style="22" customWidth="1"/>
    <col min="1693" max="1693" width="8.85546875" style="22" bestFit="1" customWidth="1"/>
    <col min="1694" max="1701" width="8.7109375" style="22" customWidth="1"/>
    <col min="1702" max="1702" width="10.28515625" style="22"/>
    <col min="1703" max="1703" width="8.7109375" style="22" customWidth="1"/>
    <col min="1704" max="1704" width="10.28515625" style="22"/>
    <col min="1705" max="1706" width="8.85546875" style="22" bestFit="1" customWidth="1"/>
    <col min="1707" max="1708" width="8.7109375" style="22" customWidth="1"/>
    <col min="1709" max="1709" width="8.85546875" style="22" bestFit="1" customWidth="1"/>
    <col min="1710" max="1717" width="8.7109375" style="22" customWidth="1"/>
    <col min="1718" max="1718" width="10.28515625" style="22"/>
    <col min="1719" max="1719" width="8.7109375" style="22" customWidth="1"/>
    <col min="1720" max="1720" width="10.28515625" style="22"/>
    <col min="1721" max="1722" width="8.85546875" style="22" bestFit="1" customWidth="1"/>
    <col min="1723" max="1724" width="8.7109375" style="22" customWidth="1"/>
    <col min="1725" max="1725" width="8.85546875" style="22" bestFit="1" customWidth="1"/>
    <col min="1726" max="1733" width="8.7109375" style="22" customWidth="1"/>
    <col min="1734" max="1734" width="10.28515625" style="22"/>
    <col min="1735" max="1735" width="8.7109375" style="22" customWidth="1"/>
    <col min="1736" max="1736" width="10.28515625" style="22"/>
    <col min="1737" max="1738" width="8.85546875" style="22" bestFit="1" customWidth="1"/>
    <col min="1739" max="1740" width="8.7109375" style="22" customWidth="1"/>
    <col min="1741" max="1741" width="8.85546875" style="22" bestFit="1" customWidth="1"/>
    <col min="1742" max="1749" width="8.7109375" style="22" customWidth="1"/>
    <col min="1750" max="1750" width="10.28515625" style="22"/>
    <col min="1751" max="1751" width="8.7109375" style="22" customWidth="1"/>
    <col min="1752" max="1752" width="10.28515625" style="22"/>
    <col min="1753" max="1754" width="8.85546875" style="22" bestFit="1" customWidth="1"/>
    <col min="1755" max="1756" width="8.7109375" style="22" customWidth="1"/>
    <col min="1757" max="1757" width="8.85546875" style="22" bestFit="1" customWidth="1"/>
    <col min="1758" max="1765" width="8.7109375" style="22" customWidth="1"/>
    <col min="1766" max="1766" width="10.28515625" style="22"/>
    <col min="1767" max="1767" width="8.7109375" style="22" customWidth="1"/>
    <col min="1768" max="1768" width="10.28515625" style="22"/>
    <col min="1769" max="1770" width="8.85546875" style="22" bestFit="1" customWidth="1"/>
    <col min="1771" max="1772" width="8.7109375" style="22" customWidth="1"/>
    <col min="1773" max="1773" width="8.85546875" style="22" bestFit="1" customWidth="1"/>
    <col min="1774" max="1781" width="8.7109375" style="22" customWidth="1"/>
    <col min="1782" max="1782" width="10.28515625" style="22"/>
    <col min="1783" max="1783" width="8.7109375" style="22" customWidth="1"/>
    <col min="1784" max="1784" width="10.28515625" style="22"/>
    <col min="1785" max="1786" width="8.85546875" style="22" bestFit="1" customWidth="1"/>
    <col min="1787" max="1788" width="8.7109375" style="22" customWidth="1"/>
    <col min="1789" max="1789" width="8.85546875" style="22" bestFit="1" customWidth="1"/>
    <col min="1790" max="1797" width="8.7109375" style="22" customWidth="1"/>
    <col min="1798" max="1798" width="10.28515625" style="22"/>
    <col min="1799" max="1799" width="8.7109375" style="22" customWidth="1"/>
    <col min="1800" max="1800" width="10.28515625" style="22"/>
    <col min="1801" max="1802" width="8.85546875" style="22" bestFit="1" customWidth="1"/>
    <col min="1803" max="1804" width="8.7109375" style="22" customWidth="1"/>
    <col min="1805" max="1805" width="8.85546875" style="22" bestFit="1" customWidth="1"/>
    <col min="1806" max="1813" width="8.7109375" style="22" customWidth="1"/>
    <col min="1814" max="1814" width="10.28515625" style="22"/>
    <col min="1815" max="1815" width="8.7109375" style="22" customWidth="1"/>
    <col min="1816" max="1816" width="10.28515625" style="22"/>
    <col min="1817" max="1818" width="8.85546875" style="22" bestFit="1" customWidth="1"/>
    <col min="1819" max="1820" width="8.7109375" style="22" customWidth="1"/>
    <col min="1821" max="1821" width="8.85546875" style="22" bestFit="1" customWidth="1"/>
    <col min="1822" max="1829" width="8.7109375" style="22" customWidth="1"/>
    <col min="1830" max="1830" width="10.28515625" style="22"/>
    <col min="1831" max="1831" width="8.7109375" style="22" customWidth="1"/>
    <col min="1832" max="1832" width="10.28515625" style="22"/>
    <col min="1833" max="1834" width="8.85546875" style="22" bestFit="1" customWidth="1"/>
    <col min="1835" max="1836" width="8.7109375" style="22" customWidth="1"/>
    <col min="1837" max="1837" width="8.85546875" style="22" bestFit="1" customWidth="1"/>
    <col min="1838" max="1845" width="8.7109375" style="22" customWidth="1"/>
    <col min="1846" max="1846" width="10.28515625" style="22"/>
    <col min="1847" max="1847" width="8.7109375" style="22" customWidth="1"/>
    <col min="1848" max="1848" width="10.28515625" style="22"/>
    <col min="1849" max="1850" width="8.85546875" style="22" bestFit="1" customWidth="1"/>
    <col min="1851" max="1852" width="8.7109375" style="22" customWidth="1"/>
    <col min="1853" max="1853" width="8.85546875" style="22" bestFit="1" customWidth="1"/>
    <col min="1854" max="1861" width="8.7109375" style="22" customWidth="1"/>
    <col min="1862" max="1862" width="10.28515625" style="22"/>
    <col min="1863" max="1863" width="8.7109375" style="22" customWidth="1"/>
    <col min="1864" max="1864" width="10.28515625" style="22"/>
    <col min="1865" max="1865" width="10.5703125" style="22" customWidth="1"/>
    <col min="1866" max="1866" width="88" style="22" customWidth="1"/>
    <col min="1867" max="1874" width="0" style="22" hidden="1" customWidth="1"/>
    <col min="1875" max="1875" width="10.7109375" style="22" customWidth="1"/>
    <col min="1876" max="1876" width="22.42578125" style="22" customWidth="1"/>
    <col min="1877" max="1877" width="27.42578125" style="22" customWidth="1"/>
    <col min="1878" max="1878" width="29.42578125" style="22" customWidth="1"/>
    <col min="1879" max="1879" width="21.42578125" style="22" customWidth="1"/>
    <col min="1880" max="1880" width="6.28515625" style="22" customWidth="1"/>
    <col min="1881" max="1882" width="19.140625" style="22" bestFit="1" customWidth="1"/>
    <col min="1883" max="1884" width="8.7109375" style="22" customWidth="1"/>
    <col min="1885" max="1885" width="10" style="22" bestFit="1" customWidth="1"/>
    <col min="1886" max="1891" width="8.7109375" style="22" customWidth="1"/>
    <col min="1892" max="1893" width="17.85546875" style="22" bestFit="1" customWidth="1"/>
    <col min="1894" max="1895" width="8.7109375" style="22" customWidth="1"/>
    <col min="1896" max="1896" width="10.28515625" style="22"/>
    <col min="1897" max="1898" width="8.85546875" style="22" bestFit="1" customWidth="1"/>
    <col min="1899" max="1900" width="8.7109375" style="22" customWidth="1"/>
    <col min="1901" max="1901" width="8.85546875" style="22" bestFit="1" customWidth="1"/>
    <col min="1902" max="1909" width="8.7109375" style="22" customWidth="1"/>
    <col min="1910" max="1910" width="10.28515625" style="22"/>
    <col min="1911" max="1911" width="8.7109375" style="22" customWidth="1"/>
    <col min="1912" max="1912" width="10.28515625" style="22"/>
    <col min="1913" max="1914" width="8.85546875" style="22" bestFit="1" customWidth="1"/>
    <col min="1915" max="1916" width="8.7109375" style="22" customWidth="1"/>
    <col min="1917" max="1917" width="8.85546875" style="22" bestFit="1" customWidth="1"/>
    <col min="1918" max="1925" width="8.7109375" style="22" customWidth="1"/>
    <col min="1926" max="1926" width="10.28515625" style="22"/>
    <col min="1927" max="1927" width="8.7109375" style="22" customWidth="1"/>
    <col min="1928" max="1928" width="10.28515625" style="22"/>
    <col min="1929" max="1930" width="8.85546875" style="22" bestFit="1" customWidth="1"/>
    <col min="1931" max="1932" width="8.7109375" style="22" customWidth="1"/>
    <col min="1933" max="1933" width="8.85546875" style="22" bestFit="1" customWidth="1"/>
    <col min="1934" max="1941" width="8.7109375" style="22" customWidth="1"/>
    <col min="1942" max="1942" width="10.28515625" style="22"/>
    <col min="1943" max="1943" width="8.7109375" style="22" customWidth="1"/>
    <col min="1944" max="1944" width="10.28515625" style="22"/>
    <col min="1945" max="1946" width="8.85546875" style="22" bestFit="1" customWidth="1"/>
    <col min="1947" max="1948" width="8.7109375" style="22" customWidth="1"/>
    <col min="1949" max="1949" width="8.85546875" style="22" bestFit="1" customWidth="1"/>
    <col min="1950" max="1957" width="8.7109375" style="22" customWidth="1"/>
    <col min="1958" max="1958" width="10.28515625" style="22"/>
    <col min="1959" max="1959" width="8.7109375" style="22" customWidth="1"/>
    <col min="1960" max="1960" width="10.28515625" style="22"/>
    <col min="1961" max="1962" width="8.85546875" style="22" bestFit="1" customWidth="1"/>
    <col min="1963" max="1964" width="8.7109375" style="22" customWidth="1"/>
    <col min="1965" max="1965" width="8.85546875" style="22" bestFit="1" customWidth="1"/>
    <col min="1966" max="1973" width="8.7109375" style="22" customWidth="1"/>
    <col min="1974" max="1974" width="10.28515625" style="22"/>
    <col min="1975" max="1975" width="8.7109375" style="22" customWidth="1"/>
    <col min="1976" max="1976" width="10.28515625" style="22"/>
    <col min="1977" max="1978" width="8.85546875" style="22" bestFit="1" customWidth="1"/>
    <col min="1979" max="1980" width="8.7109375" style="22" customWidth="1"/>
    <col min="1981" max="1981" width="8.85546875" style="22" bestFit="1" customWidth="1"/>
    <col min="1982" max="1989" width="8.7109375" style="22" customWidth="1"/>
    <col min="1990" max="1990" width="10.28515625" style="22"/>
    <col min="1991" max="1991" width="8.7109375" style="22" customWidth="1"/>
    <col min="1992" max="1992" width="10.28515625" style="22"/>
    <col min="1993" max="1994" width="8.85546875" style="22" bestFit="1" customWidth="1"/>
    <col min="1995" max="1996" width="8.7109375" style="22" customWidth="1"/>
    <col min="1997" max="1997" width="8.85546875" style="22" bestFit="1" customWidth="1"/>
    <col min="1998" max="2005" width="8.7109375" style="22" customWidth="1"/>
    <col min="2006" max="2006" width="10.28515625" style="22"/>
    <col min="2007" max="2007" width="8.7109375" style="22" customWidth="1"/>
    <col min="2008" max="2008" width="10.28515625" style="22"/>
    <col min="2009" max="2010" width="8.85546875" style="22" bestFit="1" customWidth="1"/>
    <col min="2011" max="2012" width="8.7109375" style="22" customWidth="1"/>
    <col min="2013" max="2013" width="8.85546875" style="22" bestFit="1" customWidth="1"/>
    <col min="2014" max="2021" width="8.7109375" style="22" customWidth="1"/>
    <col min="2022" max="2022" width="10.28515625" style="22"/>
    <col min="2023" max="2023" width="8.7109375" style="22" customWidth="1"/>
    <col min="2024" max="2024" width="10.28515625" style="22"/>
    <col min="2025" max="2026" width="8.85546875" style="22" bestFit="1" customWidth="1"/>
    <col min="2027" max="2028" width="8.7109375" style="22" customWidth="1"/>
    <col min="2029" max="2029" width="8.85546875" style="22" bestFit="1" customWidth="1"/>
    <col min="2030" max="2037" width="8.7109375" style="22" customWidth="1"/>
    <col min="2038" max="2038" width="10.28515625" style="22"/>
    <col min="2039" max="2039" width="8.7109375" style="22" customWidth="1"/>
    <col min="2040" max="2040" width="10.28515625" style="22"/>
    <col min="2041" max="2042" width="8.85546875" style="22" bestFit="1" customWidth="1"/>
    <col min="2043" max="2044" width="8.7109375" style="22" customWidth="1"/>
    <col min="2045" max="2045" width="8.85546875" style="22" bestFit="1" customWidth="1"/>
    <col min="2046" max="2053" width="8.7109375" style="22" customWidth="1"/>
    <col min="2054" max="2054" width="10.28515625" style="22"/>
    <col min="2055" max="2055" width="8.7109375" style="22" customWidth="1"/>
    <col min="2056" max="2056" width="10.28515625" style="22"/>
    <col min="2057" max="2058" width="8.85546875" style="22" bestFit="1" customWidth="1"/>
    <col min="2059" max="2060" width="8.7109375" style="22" customWidth="1"/>
    <col min="2061" max="2061" width="8.85546875" style="22" bestFit="1" customWidth="1"/>
    <col min="2062" max="2069" width="8.7109375" style="22" customWidth="1"/>
    <col min="2070" max="2070" width="10.28515625" style="22"/>
    <col min="2071" max="2071" width="8.7109375" style="22" customWidth="1"/>
    <col min="2072" max="2072" width="10.28515625" style="22"/>
    <col min="2073" max="2074" width="8.85546875" style="22" bestFit="1" customWidth="1"/>
    <col min="2075" max="2076" width="8.7109375" style="22" customWidth="1"/>
    <col min="2077" max="2077" width="8.85546875" style="22" bestFit="1" customWidth="1"/>
    <col min="2078" max="2085" width="8.7109375" style="22" customWidth="1"/>
    <col min="2086" max="2086" width="10.28515625" style="22"/>
    <col min="2087" max="2087" width="8.7109375" style="22" customWidth="1"/>
    <col min="2088" max="2088" width="10.28515625" style="22"/>
    <col min="2089" max="2090" width="8.85546875" style="22" bestFit="1" customWidth="1"/>
    <col min="2091" max="2092" width="8.7109375" style="22" customWidth="1"/>
    <col min="2093" max="2093" width="8.85546875" style="22" bestFit="1" customWidth="1"/>
    <col min="2094" max="2101" width="8.7109375" style="22" customWidth="1"/>
    <col min="2102" max="2102" width="10.28515625" style="22"/>
    <col min="2103" max="2103" width="8.7109375" style="22" customWidth="1"/>
    <col min="2104" max="2104" width="10.28515625" style="22"/>
    <col min="2105" max="2106" width="8.85546875" style="22" bestFit="1" customWidth="1"/>
    <col min="2107" max="2108" width="8.7109375" style="22" customWidth="1"/>
    <col min="2109" max="2109" width="8.85546875" style="22" bestFit="1" customWidth="1"/>
    <col min="2110" max="2117" width="8.7109375" style="22" customWidth="1"/>
    <col min="2118" max="2118" width="10.28515625" style="22"/>
    <col min="2119" max="2119" width="8.7109375" style="22" customWidth="1"/>
    <col min="2120" max="2120" width="10.28515625" style="22"/>
    <col min="2121" max="2121" width="10.5703125" style="22" customWidth="1"/>
    <col min="2122" max="2122" width="88" style="22" customWidth="1"/>
    <col min="2123" max="2130" width="0" style="22" hidden="1" customWidth="1"/>
    <col min="2131" max="2131" width="10.7109375" style="22" customWidth="1"/>
    <col min="2132" max="2132" width="22.42578125" style="22" customWidth="1"/>
    <col min="2133" max="2133" width="27.42578125" style="22" customWidth="1"/>
    <col min="2134" max="2134" width="29.42578125" style="22" customWidth="1"/>
    <col min="2135" max="2135" width="21.42578125" style="22" customWidth="1"/>
    <col min="2136" max="2136" width="6.28515625" style="22" customWidth="1"/>
    <col min="2137" max="2138" width="19.140625" style="22" bestFit="1" customWidth="1"/>
    <col min="2139" max="2140" width="8.7109375" style="22" customWidth="1"/>
    <col min="2141" max="2141" width="10" style="22" bestFit="1" customWidth="1"/>
    <col min="2142" max="2147" width="8.7109375" style="22" customWidth="1"/>
    <col min="2148" max="2149" width="17.85546875" style="22" bestFit="1" customWidth="1"/>
    <col min="2150" max="2151" width="8.7109375" style="22" customWidth="1"/>
    <col min="2152" max="2152" width="10.28515625" style="22"/>
    <col min="2153" max="2154" width="8.85546875" style="22" bestFit="1" customWidth="1"/>
    <col min="2155" max="2156" width="8.7109375" style="22" customWidth="1"/>
    <col min="2157" max="2157" width="8.85546875" style="22" bestFit="1" customWidth="1"/>
    <col min="2158" max="2165" width="8.7109375" style="22" customWidth="1"/>
    <col min="2166" max="2166" width="10.28515625" style="22"/>
    <col min="2167" max="2167" width="8.7109375" style="22" customWidth="1"/>
    <col min="2168" max="2168" width="10.28515625" style="22"/>
    <col min="2169" max="2170" width="8.85546875" style="22" bestFit="1" customWidth="1"/>
    <col min="2171" max="2172" width="8.7109375" style="22" customWidth="1"/>
    <col min="2173" max="2173" width="8.85546875" style="22" bestFit="1" customWidth="1"/>
    <col min="2174" max="2181" width="8.7109375" style="22" customWidth="1"/>
    <col min="2182" max="2182" width="10.28515625" style="22"/>
    <col min="2183" max="2183" width="8.7109375" style="22" customWidth="1"/>
    <col min="2184" max="2184" width="10.28515625" style="22"/>
    <col min="2185" max="2186" width="8.85546875" style="22" bestFit="1" customWidth="1"/>
    <col min="2187" max="2188" width="8.7109375" style="22" customWidth="1"/>
    <col min="2189" max="2189" width="8.85546875" style="22" bestFit="1" customWidth="1"/>
    <col min="2190" max="2197" width="8.7109375" style="22" customWidth="1"/>
    <col min="2198" max="2198" width="10.28515625" style="22"/>
    <col min="2199" max="2199" width="8.7109375" style="22" customWidth="1"/>
    <col min="2200" max="2200" width="10.28515625" style="22"/>
    <col min="2201" max="2202" width="8.85546875" style="22" bestFit="1" customWidth="1"/>
    <col min="2203" max="2204" width="8.7109375" style="22" customWidth="1"/>
    <col min="2205" max="2205" width="8.85546875" style="22" bestFit="1" customWidth="1"/>
    <col min="2206" max="2213" width="8.7109375" style="22" customWidth="1"/>
    <col min="2214" max="2214" width="10.28515625" style="22"/>
    <col min="2215" max="2215" width="8.7109375" style="22" customWidth="1"/>
    <col min="2216" max="2216" width="10.28515625" style="22"/>
    <col min="2217" max="2218" width="8.85546875" style="22" bestFit="1" customWidth="1"/>
    <col min="2219" max="2220" width="8.7109375" style="22" customWidth="1"/>
    <col min="2221" max="2221" width="8.85546875" style="22" bestFit="1" customWidth="1"/>
    <col min="2222" max="2229" width="8.7109375" style="22" customWidth="1"/>
    <col min="2230" max="2230" width="10.28515625" style="22"/>
    <col min="2231" max="2231" width="8.7109375" style="22" customWidth="1"/>
    <col min="2232" max="2232" width="10.28515625" style="22"/>
    <col min="2233" max="2234" width="8.85546875" style="22" bestFit="1" customWidth="1"/>
    <col min="2235" max="2236" width="8.7109375" style="22" customWidth="1"/>
    <col min="2237" max="2237" width="8.85546875" style="22" bestFit="1" customWidth="1"/>
    <col min="2238" max="2245" width="8.7109375" style="22" customWidth="1"/>
    <col min="2246" max="2246" width="10.28515625" style="22"/>
    <col min="2247" max="2247" width="8.7109375" style="22" customWidth="1"/>
    <col min="2248" max="2248" width="10.28515625" style="22"/>
    <col min="2249" max="2250" width="8.85546875" style="22" bestFit="1" customWidth="1"/>
    <col min="2251" max="2252" width="8.7109375" style="22" customWidth="1"/>
    <col min="2253" max="2253" width="8.85546875" style="22" bestFit="1" customWidth="1"/>
    <col min="2254" max="2261" width="8.7109375" style="22" customWidth="1"/>
    <col min="2262" max="2262" width="10.28515625" style="22"/>
    <col min="2263" max="2263" width="8.7109375" style="22" customWidth="1"/>
    <col min="2264" max="2264" width="10.28515625" style="22"/>
    <col min="2265" max="2266" width="8.85546875" style="22" bestFit="1" customWidth="1"/>
    <col min="2267" max="2268" width="8.7109375" style="22" customWidth="1"/>
    <col min="2269" max="2269" width="8.85546875" style="22" bestFit="1" customWidth="1"/>
    <col min="2270" max="2277" width="8.7109375" style="22" customWidth="1"/>
    <col min="2278" max="2278" width="10.28515625" style="22"/>
    <col min="2279" max="2279" width="8.7109375" style="22" customWidth="1"/>
    <col min="2280" max="2280" width="10.28515625" style="22"/>
    <col min="2281" max="2282" width="8.85546875" style="22" bestFit="1" customWidth="1"/>
    <col min="2283" max="2284" width="8.7109375" style="22" customWidth="1"/>
    <col min="2285" max="2285" width="8.85546875" style="22" bestFit="1" customWidth="1"/>
    <col min="2286" max="2293" width="8.7109375" style="22" customWidth="1"/>
    <col min="2294" max="2294" width="10.28515625" style="22"/>
    <col min="2295" max="2295" width="8.7109375" style="22" customWidth="1"/>
    <col min="2296" max="2296" width="10.28515625" style="22"/>
    <col min="2297" max="2298" width="8.85546875" style="22" bestFit="1" customWidth="1"/>
    <col min="2299" max="2300" width="8.7109375" style="22" customWidth="1"/>
    <col min="2301" max="2301" width="8.85546875" style="22" bestFit="1" customWidth="1"/>
    <col min="2302" max="2309" width="8.7109375" style="22" customWidth="1"/>
    <col min="2310" max="2310" width="10.28515625" style="22"/>
    <col min="2311" max="2311" width="8.7109375" style="22" customWidth="1"/>
    <col min="2312" max="2312" width="10.28515625" style="22"/>
    <col min="2313" max="2314" width="8.85546875" style="22" bestFit="1" customWidth="1"/>
    <col min="2315" max="2316" width="8.7109375" style="22" customWidth="1"/>
    <col min="2317" max="2317" width="8.85546875" style="22" bestFit="1" customWidth="1"/>
    <col min="2318" max="2325" width="8.7109375" style="22" customWidth="1"/>
    <col min="2326" max="2326" width="10.28515625" style="22"/>
    <col min="2327" max="2327" width="8.7109375" style="22" customWidth="1"/>
    <col min="2328" max="2328" width="10.28515625" style="22"/>
    <col min="2329" max="2330" width="8.85546875" style="22" bestFit="1" customWidth="1"/>
    <col min="2331" max="2332" width="8.7109375" style="22" customWidth="1"/>
    <col min="2333" max="2333" width="8.85546875" style="22" bestFit="1" customWidth="1"/>
    <col min="2334" max="2341" width="8.7109375" style="22" customWidth="1"/>
    <col min="2342" max="2342" width="10.28515625" style="22"/>
    <col min="2343" max="2343" width="8.7109375" style="22" customWidth="1"/>
    <col min="2344" max="2344" width="10.28515625" style="22"/>
    <col min="2345" max="2346" width="8.85546875" style="22" bestFit="1" customWidth="1"/>
    <col min="2347" max="2348" width="8.7109375" style="22" customWidth="1"/>
    <col min="2349" max="2349" width="8.85546875" style="22" bestFit="1" customWidth="1"/>
    <col min="2350" max="2357" width="8.7109375" style="22" customWidth="1"/>
    <col min="2358" max="2358" width="10.28515625" style="22"/>
    <col min="2359" max="2359" width="8.7109375" style="22" customWidth="1"/>
    <col min="2360" max="2360" width="10.28515625" style="22"/>
    <col min="2361" max="2362" width="8.85546875" style="22" bestFit="1" customWidth="1"/>
    <col min="2363" max="2364" width="8.7109375" style="22" customWidth="1"/>
    <col min="2365" max="2365" width="8.85546875" style="22" bestFit="1" customWidth="1"/>
    <col min="2366" max="2373" width="8.7109375" style="22" customWidth="1"/>
    <col min="2374" max="2374" width="10.28515625" style="22"/>
    <col min="2375" max="2375" width="8.7109375" style="22" customWidth="1"/>
    <col min="2376" max="2376" width="10.28515625" style="22"/>
    <col min="2377" max="2377" width="10.5703125" style="22" customWidth="1"/>
    <col min="2378" max="2378" width="88" style="22" customWidth="1"/>
    <col min="2379" max="2386" width="0" style="22" hidden="1" customWidth="1"/>
    <col min="2387" max="2387" width="10.7109375" style="22" customWidth="1"/>
    <col min="2388" max="2388" width="22.42578125" style="22" customWidth="1"/>
    <col min="2389" max="2389" width="27.42578125" style="22" customWidth="1"/>
    <col min="2390" max="2390" width="29.42578125" style="22" customWidth="1"/>
    <col min="2391" max="2391" width="21.42578125" style="22" customWidth="1"/>
    <col min="2392" max="2392" width="6.28515625" style="22" customWidth="1"/>
    <col min="2393" max="2394" width="19.140625" style="22" bestFit="1" customWidth="1"/>
    <col min="2395" max="2396" width="8.7109375" style="22" customWidth="1"/>
    <col min="2397" max="2397" width="10" style="22" bestFit="1" customWidth="1"/>
    <col min="2398" max="2403" width="8.7109375" style="22" customWidth="1"/>
    <col min="2404" max="2405" width="17.85546875" style="22" bestFit="1" customWidth="1"/>
    <col min="2406" max="2407" width="8.7109375" style="22" customWidth="1"/>
    <col min="2408" max="2408" width="10.28515625" style="22"/>
    <col min="2409" max="2410" width="8.85546875" style="22" bestFit="1" customWidth="1"/>
    <col min="2411" max="2412" width="8.7109375" style="22" customWidth="1"/>
    <col min="2413" max="2413" width="8.85546875" style="22" bestFit="1" customWidth="1"/>
    <col min="2414" max="2421" width="8.7109375" style="22" customWidth="1"/>
    <col min="2422" max="2422" width="10.28515625" style="22"/>
    <col min="2423" max="2423" width="8.7109375" style="22" customWidth="1"/>
    <col min="2424" max="2424" width="10.28515625" style="22"/>
    <col min="2425" max="2426" width="8.85546875" style="22" bestFit="1" customWidth="1"/>
    <col min="2427" max="2428" width="8.7109375" style="22" customWidth="1"/>
    <col min="2429" max="2429" width="8.85546875" style="22" bestFit="1" customWidth="1"/>
    <col min="2430" max="2437" width="8.7109375" style="22" customWidth="1"/>
    <col min="2438" max="2438" width="10.28515625" style="22"/>
    <col min="2439" max="2439" width="8.7109375" style="22" customWidth="1"/>
    <col min="2440" max="2440" width="10.28515625" style="22"/>
    <col min="2441" max="2442" width="8.85546875" style="22" bestFit="1" customWidth="1"/>
    <col min="2443" max="2444" width="8.7109375" style="22" customWidth="1"/>
    <col min="2445" max="2445" width="8.85546875" style="22" bestFit="1" customWidth="1"/>
    <col min="2446" max="2453" width="8.7109375" style="22" customWidth="1"/>
    <col min="2454" max="2454" width="10.28515625" style="22"/>
    <col min="2455" max="2455" width="8.7109375" style="22" customWidth="1"/>
    <col min="2456" max="2456" width="10.28515625" style="22"/>
    <col min="2457" max="2458" width="8.85546875" style="22" bestFit="1" customWidth="1"/>
    <col min="2459" max="2460" width="8.7109375" style="22" customWidth="1"/>
    <col min="2461" max="2461" width="8.85546875" style="22" bestFit="1" customWidth="1"/>
    <col min="2462" max="2469" width="8.7109375" style="22" customWidth="1"/>
    <col min="2470" max="2470" width="10.28515625" style="22"/>
    <col min="2471" max="2471" width="8.7109375" style="22" customWidth="1"/>
    <col min="2472" max="2472" width="10.28515625" style="22"/>
    <col min="2473" max="2474" width="8.85546875" style="22" bestFit="1" customWidth="1"/>
    <col min="2475" max="2476" width="8.7109375" style="22" customWidth="1"/>
    <col min="2477" max="2477" width="8.85546875" style="22" bestFit="1" customWidth="1"/>
    <col min="2478" max="2485" width="8.7109375" style="22" customWidth="1"/>
    <col min="2486" max="2486" width="10.28515625" style="22"/>
    <col min="2487" max="2487" width="8.7109375" style="22" customWidth="1"/>
    <col min="2488" max="2488" width="10.28515625" style="22"/>
    <col min="2489" max="2490" width="8.85546875" style="22" bestFit="1" customWidth="1"/>
    <col min="2491" max="2492" width="8.7109375" style="22" customWidth="1"/>
    <col min="2493" max="2493" width="8.85546875" style="22" bestFit="1" customWidth="1"/>
    <col min="2494" max="2501" width="8.7109375" style="22" customWidth="1"/>
    <col min="2502" max="2502" width="10.28515625" style="22"/>
    <col min="2503" max="2503" width="8.7109375" style="22" customWidth="1"/>
    <col min="2504" max="2504" width="10.28515625" style="22"/>
    <col min="2505" max="2506" width="8.85546875" style="22" bestFit="1" customWidth="1"/>
    <col min="2507" max="2508" width="8.7109375" style="22" customWidth="1"/>
    <col min="2509" max="2509" width="8.85546875" style="22" bestFit="1" customWidth="1"/>
    <col min="2510" max="2517" width="8.7109375" style="22" customWidth="1"/>
    <col min="2518" max="2518" width="10.28515625" style="22"/>
    <col min="2519" max="2519" width="8.7109375" style="22" customWidth="1"/>
    <col min="2520" max="2520" width="10.28515625" style="22"/>
    <col min="2521" max="2522" width="8.85546875" style="22" bestFit="1" customWidth="1"/>
    <col min="2523" max="2524" width="8.7109375" style="22" customWidth="1"/>
    <col min="2525" max="2525" width="8.85546875" style="22" bestFit="1" customWidth="1"/>
    <col min="2526" max="2533" width="8.7109375" style="22" customWidth="1"/>
    <col min="2534" max="2534" width="10.28515625" style="22"/>
    <col min="2535" max="2535" width="8.7109375" style="22" customWidth="1"/>
    <col min="2536" max="2536" width="10.28515625" style="22"/>
    <col min="2537" max="2538" width="8.85546875" style="22" bestFit="1" customWidth="1"/>
    <col min="2539" max="2540" width="8.7109375" style="22" customWidth="1"/>
    <col min="2541" max="2541" width="8.85546875" style="22" bestFit="1" customWidth="1"/>
    <col min="2542" max="2549" width="8.7109375" style="22" customWidth="1"/>
    <col min="2550" max="2550" width="10.28515625" style="22"/>
    <col min="2551" max="2551" width="8.7109375" style="22" customWidth="1"/>
    <col min="2552" max="2552" width="10.28515625" style="22"/>
    <col min="2553" max="2554" width="8.85546875" style="22" bestFit="1" customWidth="1"/>
    <col min="2555" max="2556" width="8.7109375" style="22" customWidth="1"/>
    <col min="2557" max="2557" width="8.85546875" style="22" bestFit="1" customWidth="1"/>
    <col min="2558" max="2565" width="8.7109375" style="22" customWidth="1"/>
    <col min="2566" max="2566" width="10.28515625" style="22"/>
    <col min="2567" max="2567" width="8.7109375" style="22" customWidth="1"/>
    <col min="2568" max="2568" width="10.28515625" style="22"/>
    <col min="2569" max="2570" width="8.85546875" style="22" bestFit="1" customWidth="1"/>
    <col min="2571" max="2572" width="8.7109375" style="22" customWidth="1"/>
    <col min="2573" max="2573" width="8.85546875" style="22" bestFit="1" customWidth="1"/>
    <col min="2574" max="2581" width="8.7109375" style="22" customWidth="1"/>
    <col min="2582" max="2582" width="10.28515625" style="22"/>
    <col min="2583" max="2583" width="8.7109375" style="22" customWidth="1"/>
    <col min="2584" max="2584" width="10.28515625" style="22"/>
    <col min="2585" max="2586" width="8.85546875" style="22" bestFit="1" customWidth="1"/>
    <col min="2587" max="2588" width="8.7109375" style="22" customWidth="1"/>
    <col min="2589" max="2589" width="8.85546875" style="22" bestFit="1" customWidth="1"/>
    <col min="2590" max="2597" width="8.7109375" style="22" customWidth="1"/>
    <col min="2598" max="2598" width="10.28515625" style="22"/>
    <col min="2599" max="2599" width="8.7109375" style="22" customWidth="1"/>
    <col min="2600" max="2600" width="10.28515625" style="22"/>
    <col min="2601" max="2602" width="8.85546875" style="22" bestFit="1" customWidth="1"/>
    <col min="2603" max="2604" width="8.7109375" style="22" customWidth="1"/>
    <col min="2605" max="2605" width="8.85546875" style="22" bestFit="1" customWidth="1"/>
    <col min="2606" max="2613" width="8.7109375" style="22" customWidth="1"/>
    <col min="2614" max="2614" width="10.28515625" style="22"/>
    <col min="2615" max="2615" width="8.7109375" style="22" customWidth="1"/>
    <col min="2616" max="2616" width="10.28515625" style="22"/>
    <col min="2617" max="2618" width="8.85546875" style="22" bestFit="1" customWidth="1"/>
    <col min="2619" max="2620" width="8.7109375" style="22" customWidth="1"/>
    <col min="2621" max="2621" width="8.85546875" style="22" bestFit="1" customWidth="1"/>
    <col min="2622" max="2629" width="8.7109375" style="22" customWidth="1"/>
    <col min="2630" max="2630" width="10.28515625" style="22"/>
    <col min="2631" max="2631" width="8.7109375" style="22" customWidth="1"/>
    <col min="2632" max="2632" width="10.28515625" style="22"/>
    <col min="2633" max="2633" width="10.5703125" style="22" customWidth="1"/>
    <col min="2634" max="2634" width="88" style="22" customWidth="1"/>
    <col min="2635" max="2642" width="0" style="22" hidden="1" customWidth="1"/>
    <col min="2643" max="2643" width="10.7109375" style="22" customWidth="1"/>
    <col min="2644" max="2644" width="22.42578125" style="22" customWidth="1"/>
    <col min="2645" max="2645" width="27.42578125" style="22" customWidth="1"/>
    <col min="2646" max="2646" width="29.42578125" style="22" customWidth="1"/>
    <col min="2647" max="2647" width="21.42578125" style="22" customWidth="1"/>
    <col min="2648" max="2648" width="6.28515625" style="22" customWidth="1"/>
    <col min="2649" max="2650" width="19.140625" style="22" bestFit="1" customWidth="1"/>
    <col min="2651" max="2652" width="8.7109375" style="22" customWidth="1"/>
    <col min="2653" max="2653" width="10" style="22" bestFit="1" customWidth="1"/>
    <col min="2654" max="2659" width="8.7109375" style="22" customWidth="1"/>
    <col min="2660" max="2661" width="17.85546875" style="22" bestFit="1" customWidth="1"/>
    <col min="2662" max="2663" width="8.7109375" style="22" customWidth="1"/>
    <col min="2664" max="2664" width="10.28515625" style="22"/>
    <col min="2665" max="2666" width="8.85546875" style="22" bestFit="1" customWidth="1"/>
    <col min="2667" max="2668" width="8.7109375" style="22" customWidth="1"/>
    <col min="2669" max="2669" width="8.85546875" style="22" bestFit="1" customWidth="1"/>
    <col min="2670" max="2677" width="8.7109375" style="22" customWidth="1"/>
    <col min="2678" max="2678" width="10.28515625" style="22"/>
    <col min="2679" max="2679" width="8.7109375" style="22" customWidth="1"/>
    <col min="2680" max="2680" width="10.28515625" style="22"/>
    <col min="2681" max="2682" width="8.85546875" style="22" bestFit="1" customWidth="1"/>
    <col min="2683" max="2684" width="8.7109375" style="22" customWidth="1"/>
    <col min="2685" max="2685" width="8.85546875" style="22" bestFit="1" customWidth="1"/>
    <col min="2686" max="2693" width="8.7109375" style="22" customWidth="1"/>
    <col min="2694" max="2694" width="10.28515625" style="22"/>
    <col min="2695" max="2695" width="8.7109375" style="22" customWidth="1"/>
    <col min="2696" max="2696" width="10.28515625" style="22"/>
    <col min="2697" max="2698" width="8.85546875" style="22" bestFit="1" customWidth="1"/>
    <col min="2699" max="2700" width="8.7109375" style="22" customWidth="1"/>
    <col min="2701" max="2701" width="8.85546875" style="22" bestFit="1" customWidth="1"/>
    <col min="2702" max="2709" width="8.7109375" style="22" customWidth="1"/>
    <col min="2710" max="2710" width="10.28515625" style="22"/>
    <col min="2711" max="2711" width="8.7109375" style="22" customWidth="1"/>
    <col min="2712" max="2712" width="10.28515625" style="22"/>
    <col min="2713" max="2714" width="8.85546875" style="22" bestFit="1" customWidth="1"/>
    <col min="2715" max="2716" width="8.7109375" style="22" customWidth="1"/>
    <col min="2717" max="2717" width="8.85546875" style="22" bestFit="1" customWidth="1"/>
    <col min="2718" max="2725" width="8.7109375" style="22" customWidth="1"/>
    <col min="2726" max="2726" width="10.28515625" style="22"/>
    <col min="2727" max="2727" width="8.7109375" style="22" customWidth="1"/>
    <col min="2728" max="2728" width="10.28515625" style="22"/>
    <col min="2729" max="2730" width="8.85546875" style="22" bestFit="1" customWidth="1"/>
    <col min="2731" max="2732" width="8.7109375" style="22" customWidth="1"/>
    <col min="2733" max="2733" width="8.85546875" style="22" bestFit="1" customWidth="1"/>
    <col min="2734" max="2741" width="8.7109375" style="22" customWidth="1"/>
    <col min="2742" max="2742" width="10.28515625" style="22"/>
    <col min="2743" max="2743" width="8.7109375" style="22" customWidth="1"/>
    <col min="2744" max="2744" width="10.28515625" style="22"/>
    <col min="2745" max="2746" width="8.85546875" style="22" bestFit="1" customWidth="1"/>
    <col min="2747" max="2748" width="8.7109375" style="22" customWidth="1"/>
    <col min="2749" max="2749" width="8.85546875" style="22" bestFit="1" customWidth="1"/>
    <col min="2750" max="2757" width="8.7109375" style="22" customWidth="1"/>
    <col min="2758" max="2758" width="10.28515625" style="22"/>
    <col min="2759" max="2759" width="8.7109375" style="22" customWidth="1"/>
    <col min="2760" max="2760" width="10.28515625" style="22"/>
    <col min="2761" max="2762" width="8.85546875" style="22" bestFit="1" customWidth="1"/>
    <col min="2763" max="2764" width="8.7109375" style="22" customWidth="1"/>
    <col min="2765" max="2765" width="8.85546875" style="22" bestFit="1" customWidth="1"/>
    <col min="2766" max="2773" width="8.7109375" style="22" customWidth="1"/>
    <col min="2774" max="2774" width="10.28515625" style="22"/>
    <col min="2775" max="2775" width="8.7109375" style="22" customWidth="1"/>
    <col min="2776" max="2776" width="10.28515625" style="22"/>
    <col min="2777" max="2778" width="8.85546875" style="22" bestFit="1" customWidth="1"/>
    <col min="2779" max="2780" width="8.7109375" style="22" customWidth="1"/>
    <col min="2781" max="2781" width="8.85546875" style="22" bestFit="1" customWidth="1"/>
    <col min="2782" max="2789" width="8.7109375" style="22" customWidth="1"/>
    <col min="2790" max="2790" width="10.28515625" style="22"/>
    <col min="2791" max="2791" width="8.7109375" style="22" customWidth="1"/>
    <col min="2792" max="2792" width="10.28515625" style="22"/>
    <col min="2793" max="2794" width="8.85546875" style="22" bestFit="1" customWidth="1"/>
    <col min="2795" max="2796" width="8.7109375" style="22" customWidth="1"/>
    <col min="2797" max="2797" width="8.85546875" style="22" bestFit="1" customWidth="1"/>
    <col min="2798" max="2805" width="8.7109375" style="22" customWidth="1"/>
    <col min="2806" max="2806" width="10.28515625" style="22"/>
    <col min="2807" max="2807" width="8.7109375" style="22" customWidth="1"/>
    <col min="2808" max="2808" width="10.28515625" style="22"/>
    <col min="2809" max="2810" width="8.85546875" style="22" bestFit="1" customWidth="1"/>
    <col min="2811" max="2812" width="8.7109375" style="22" customWidth="1"/>
    <col min="2813" max="2813" width="8.85546875" style="22" bestFit="1" customWidth="1"/>
    <col min="2814" max="2821" width="8.7109375" style="22" customWidth="1"/>
    <col min="2822" max="2822" width="10.28515625" style="22"/>
    <col min="2823" max="2823" width="8.7109375" style="22" customWidth="1"/>
    <col min="2824" max="2824" width="10.28515625" style="22"/>
    <col min="2825" max="2826" width="8.85546875" style="22" bestFit="1" customWidth="1"/>
    <col min="2827" max="2828" width="8.7109375" style="22" customWidth="1"/>
    <col min="2829" max="2829" width="8.85546875" style="22" bestFit="1" customWidth="1"/>
    <col min="2830" max="2837" width="8.7109375" style="22" customWidth="1"/>
    <col min="2838" max="2838" width="10.28515625" style="22"/>
    <col min="2839" max="2839" width="8.7109375" style="22" customWidth="1"/>
    <col min="2840" max="2840" width="10.28515625" style="22"/>
    <col min="2841" max="2842" width="8.85546875" style="22" bestFit="1" customWidth="1"/>
    <col min="2843" max="2844" width="8.7109375" style="22" customWidth="1"/>
    <col min="2845" max="2845" width="8.85546875" style="22" bestFit="1" customWidth="1"/>
    <col min="2846" max="2853" width="8.7109375" style="22" customWidth="1"/>
    <col min="2854" max="2854" width="10.28515625" style="22"/>
    <col min="2855" max="2855" width="8.7109375" style="22" customWidth="1"/>
    <col min="2856" max="2856" width="10.28515625" style="22"/>
    <col min="2857" max="2858" width="8.85546875" style="22" bestFit="1" customWidth="1"/>
    <col min="2859" max="2860" width="8.7109375" style="22" customWidth="1"/>
    <col min="2861" max="2861" width="8.85546875" style="22" bestFit="1" customWidth="1"/>
    <col min="2862" max="2869" width="8.7109375" style="22" customWidth="1"/>
    <col min="2870" max="2870" width="10.28515625" style="22"/>
    <col min="2871" max="2871" width="8.7109375" style="22" customWidth="1"/>
    <col min="2872" max="2872" width="10.28515625" style="22"/>
    <col min="2873" max="2874" width="8.85546875" style="22" bestFit="1" customWidth="1"/>
    <col min="2875" max="2876" width="8.7109375" style="22" customWidth="1"/>
    <col min="2877" max="2877" width="8.85546875" style="22" bestFit="1" customWidth="1"/>
    <col min="2878" max="2885" width="8.7109375" style="22" customWidth="1"/>
    <col min="2886" max="2886" width="10.28515625" style="22"/>
    <col min="2887" max="2887" width="8.7109375" style="22" customWidth="1"/>
    <col min="2888" max="2888" width="10.28515625" style="22"/>
    <col min="2889" max="2889" width="10.5703125" style="22" customWidth="1"/>
    <col min="2890" max="2890" width="88" style="22" customWidth="1"/>
    <col min="2891" max="2898" width="0" style="22" hidden="1" customWidth="1"/>
    <col min="2899" max="2899" width="10.7109375" style="22" customWidth="1"/>
    <col min="2900" max="2900" width="22.42578125" style="22" customWidth="1"/>
    <col min="2901" max="2901" width="27.42578125" style="22" customWidth="1"/>
    <col min="2902" max="2902" width="29.42578125" style="22" customWidth="1"/>
    <col min="2903" max="2903" width="21.42578125" style="22" customWidth="1"/>
    <col min="2904" max="2904" width="6.28515625" style="22" customWidth="1"/>
    <col min="2905" max="2906" width="19.140625" style="22" bestFit="1" customWidth="1"/>
    <col min="2907" max="2908" width="8.7109375" style="22" customWidth="1"/>
    <col min="2909" max="2909" width="10" style="22" bestFit="1" customWidth="1"/>
    <col min="2910" max="2915" width="8.7109375" style="22" customWidth="1"/>
    <col min="2916" max="2917" width="17.85546875" style="22" bestFit="1" customWidth="1"/>
    <col min="2918" max="2919" width="8.7109375" style="22" customWidth="1"/>
    <col min="2920" max="2920" width="10.28515625" style="22"/>
    <col min="2921" max="2922" width="8.85546875" style="22" bestFit="1" customWidth="1"/>
    <col min="2923" max="2924" width="8.7109375" style="22" customWidth="1"/>
    <col min="2925" max="2925" width="8.85546875" style="22" bestFit="1" customWidth="1"/>
    <col min="2926" max="2933" width="8.7109375" style="22" customWidth="1"/>
    <col min="2934" max="2934" width="10.28515625" style="22"/>
    <col min="2935" max="2935" width="8.7109375" style="22" customWidth="1"/>
    <col min="2936" max="2936" width="10.28515625" style="22"/>
    <col min="2937" max="2938" width="8.85546875" style="22" bestFit="1" customWidth="1"/>
    <col min="2939" max="2940" width="8.7109375" style="22" customWidth="1"/>
    <col min="2941" max="2941" width="8.85546875" style="22" bestFit="1" customWidth="1"/>
    <col min="2942" max="2949" width="8.7109375" style="22" customWidth="1"/>
    <col min="2950" max="2950" width="10.28515625" style="22"/>
    <col min="2951" max="2951" width="8.7109375" style="22" customWidth="1"/>
    <col min="2952" max="2952" width="10.28515625" style="22"/>
    <col min="2953" max="2954" width="8.85546875" style="22" bestFit="1" customWidth="1"/>
    <col min="2955" max="2956" width="8.7109375" style="22" customWidth="1"/>
    <col min="2957" max="2957" width="8.85546875" style="22" bestFit="1" customWidth="1"/>
    <col min="2958" max="2965" width="8.7109375" style="22" customWidth="1"/>
    <col min="2966" max="2966" width="10.28515625" style="22"/>
    <col min="2967" max="2967" width="8.7109375" style="22" customWidth="1"/>
    <col min="2968" max="2968" width="10.28515625" style="22"/>
    <col min="2969" max="2970" width="8.85546875" style="22" bestFit="1" customWidth="1"/>
    <col min="2971" max="2972" width="8.7109375" style="22" customWidth="1"/>
    <col min="2973" max="2973" width="8.85546875" style="22" bestFit="1" customWidth="1"/>
    <col min="2974" max="2981" width="8.7109375" style="22" customWidth="1"/>
    <col min="2982" max="2982" width="10.28515625" style="22"/>
    <col min="2983" max="2983" width="8.7109375" style="22" customWidth="1"/>
    <col min="2984" max="2984" width="10.28515625" style="22"/>
    <col min="2985" max="2986" width="8.85546875" style="22" bestFit="1" customWidth="1"/>
    <col min="2987" max="2988" width="8.7109375" style="22" customWidth="1"/>
    <col min="2989" max="2989" width="8.85546875" style="22" bestFit="1" customWidth="1"/>
    <col min="2990" max="2997" width="8.7109375" style="22" customWidth="1"/>
    <col min="2998" max="2998" width="10.28515625" style="22"/>
    <col min="2999" max="2999" width="8.7109375" style="22" customWidth="1"/>
    <col min="3000" max="3000" width="10.28515625" style="22"/>
    <col min="3001" max="3002" width="8.85546875" style="22" bestFit="1" customWidth="1"/>
    <col min="3003" max="3004" width="8.7109375" style="22" customWidth="1"/>
    <col min="3005" max="3005" width="8.85546875" style="22" bestFit="1" customWidth="1"/>
    <col min="3006" max="3013" width="8.7109375" style="22" customWidth="1"/>
    <col min="3014" max="3014" width="10.28515625" style="22"/>
    <col min="3015" max="3015" width="8.7109375" style="22" customWidth="1"/>
    <col min="3016" max="3016" width="10.28515625" style="22"/>
    <col min="3017" max="3018" width="8.85546875" style="22" bestFit="1" customWidth="1"/>
    <col min="3019" max="3020" width="8.7109375" style="22" customWidth="1"/>
    <col min="3021" max="3021" width="8.85546875" style="22" bestFit="1" customWidth="1"/>
    <col min="3022" max="3029" width="8.7109375" style="22" customWidth="1"/>
    <col min="3030" max="3030" width="10.28515625" style="22"/>
    <col min="3031" max="3031" width="8.7109375" style="22" customWidth="1"/>
    <col min="3032" max="3032" width="10.28515625" style="22"/>
    <col min="3033" max="3034" width="8.85546875" style="22" bestFit="1" customWidth="1"/>
    <col min="3035" max="3036" width="8.7109375" style="22" customWidth="1"/>
    <col min="3037" max="3037" width="8.85546875" style="22" bestFit="1" customWidth="1"/>
    <col min="3038" max="3045" width="8.7109375" style="22" customWidth="1"/>
    <col min="3046" max="3046" width="10.28515625" style="22"/>
    <col min="3047" max="3047" width="8.7109375" style="22" customWidth="1"/>
    <col min="3048" max="3048" width="10.28515625" style="22"/>
    <col min="3049" max="3050" width="8.85546875" style="22" bestFit="1" customWidth="1"/>
    <col min="3051" max="3052" width="8.7109375" style="22" customWidth="1"/>
    <col min="3053" max="3053" width="8.85546875" style="22" bestFit="1" customWidth="1"/>
    <col min="3054" max="3061" width="8.7109375" style="22" customWidth="1"/>
    <col min="3062" max="3062" width="10.28515625" style="22"/>
    <col min="3063" max="3063" width="8.7109375" style="22" customWidth="1"/>
    <col min="3064" max="3064" width="10.28515625" style="22"/>
    <col min="3065" max="3066" width="8.85546875" style="22" bestFit="1" customWidth="1"/>
    <col min="3067" max="3068" width="8.7109375" style="22" customWidth="1"/>
    <col min="3069" max="3069" width="8.85546875" style="22" bestFit="1" customWidth="1"/>
    <col min="3070" max="3077" width="8.7109375" style="22" customWidth="1"/>
    <col min="3078" max="3078" width="10.28515625" style="22"/>
    <col min="3079" max="3079" width="8.7109375" style="22" customWidth="1"/>
    <col min="3080" max="3080" width="10.28515625" style="22"/>
    <col min="3081" max="3082" width="8.85546875" style="22" bestFit="1" customWidth="1"/>
    <col min="3083" max="3084" width="8.7109375" style="22" customWidth="1"/>
    <col min="3085" max="3085" width="8.85546875" style="22" bestFit="1" customWidth="1"/>
    <col min="3086" max="3093" width="8.7109375" style="22" customWidth="1"/>
    <col min="3094" max="3094" width="10.28515625" style="22"/>
    <col min="3095" max="3095" width="8.7109375" style="22" customWidth="1"/>
    <col min="3096" max="3096" width="10.28515625" style="22"/>
    <col min="3097" max="3098" width="8.85546875" style="22" bestFit="1" customWidth="1"/>
    <col min="3099" max="3100" width="8.7109375" style="22" customWidth="1"/>
    <col min="3101" max="3101" width="8.85546875" style="22" bestFit="1" customWidth="1"/>
    <col min="3102" max="3109" width="8.7109375" style="22" customWidth="1"/>
    <col min="3110" max="3110" width="10.28515625" style="22"/>
    <col min="3111" max="3111" width="8.7109375" style="22" customWidth="1"/>
    <col min="3112" max="3112" width="10.28515625" style="22"/>
    <col min="3113" max="3114" width="8.85546875" style="22" bestFit="1" customWidth="1"/>
    <col min="3115" max="3116" width="8.7109375" style="22" customWidth="1"/>
    <col min="3117" max="3117" width="8.85546875" style="22" bestFit="1" customWidth="1"/>
    <col min="3118" max="3125" width="8.7109375" style="22" customWidth="1"/>
    <col min="3126" max="3126" width="10.28515625" style="22"/>
    <col min="3127" max="3127" width="8.7109375" style="22" customWidth="1"/>
    <col min="3128" max="3128" width="10.28515625" style="22"/>
    <col min="3129" max="3130" width="8.85546875" style="22" bestFit="1" customWidth="1"/>
    <col min="3131" max="3132" width="8.7109375" style="22" customWidth="1"/>
    <col min="3133" max="3133" width="8.85546875" style="22" bestFit="1" customWidth="1"/>
    <col min="3134" max="3141" width="8.7109375" style="22" customWidth="1"/>
    <col min="3142" max="3142" width="10.28515625" style="22"/>
    <col min="3143" max="3143" width="8.7109375" style="22" customWidth="1"/>
    <col min="3144" max="3144" width="10.28515625" style="22"/>
    <col min="3145" max="3145" width="10.5703125" style="22" customWidth="1"/>
    <col min="3146" max="3146" width="88" style="22" customWidth="1"/>
    <col min="3147" max="3154" width="0" style="22" hidden="1" customWidth="1"/>
    <col min="3155" max="3155" width="10.7109375" style="22" customWidth="1"/>
    <col min="3156" max="3156" width="22.42578125" style="22" customWidth="1"/>
    <col min="3157" max="3157" width="27.42578125" style="22" customWidth="1"/>
    <col min="3158" max="3158" width="29.42578125" style="22" customWidth="1"/>
    <col min="3159" max="3159" width="21.42578125" style="22" customWidth="1"/>
    <col min="3160" max="3160" width="6.28515625" style="22" customWidth="1"/>
    <col min="3161" max="3162" width="19.140625" style="22" bestFit="1" customWidth="1"/>
    <col min="3163" max="3164" width="8.7109375" style="22" customWidth="1"/>
    <col min="3165" max="3165" width="10" style="22" bestFit="1" customWidth="1"/>
    <col min="3166" max="3171" width="8.7109375" style="22" customWidth="1"/>
    <col min="3172" max="3173" width="17.85546875" style="22" bestFit="1" customWidth="1"/>
    <col min="3174" max="3175" width="8.7109375" style="22" customWidth="1"/>
    <col min="3176" max="3176" width="10.28515625" style="22"/>
    <col min="3177" max="3178" width="8.85546875" style="22" bestFit="1" customWidth="1"/>
    <col min="3179" max="3180" width="8.7109375" style="22" customWidth="1"/>
    <col min="3181" max="3181" width="8.85546875" style="22" bestFit="1" customWidth="1"/>
    <col min="3182" max="3189" width="8.7109375" style="22" customWidth="1"/>
    <col min="3190" max="3190" width="10.28515625" style="22"/>
    <col min="3191" max="3191" width="8.7109375" style="22" customWidth="1"/>
    <col min="3192" max="3192" width="10.28515625" style="22"/>
    <col min="3193" max="3194" width="8.85546875" style="22" bestFit="1" customWidth="1"/>
    <col min="3195" max="3196" width="8.7109375" style="22" customWidth="1"/>
    <col min="3197" max="3197" width="8.85546875" style="22" bestFit="1" customWidth="1"/>
    <col min="3198" max="3205" width="8.7109375" style="22" customWidth="1"/>
    <col min="3206" max="3206" width="10.28515625" style="22"/>
    <col min="3207" max="3207" width="8.7109375" style="22" customWidth="1"/>
    <col min="3208" max="3208" width="10.28515625" style="22"/>
    <col min="3209" max="3210" width="8.85546875" style="22" bestFit="1" customWidth="1"/>
    <col min="3211" max="3212" width="8.7109375" style="22" customWidth="1"/>
    <col min="3213" max="3213" width="8.85546875" style="22" bestFit="1" customWidth="1"/>
    <col min="3214" max="3221" width="8.7109375" style="22" customWidth="1"/>
    <col min="3222" max="3222" width="10.28515625" style="22"/>
    <col min="3223" max="3223" width="8.7109375" style="22" customWidth="1"/>
    <col min="3224" max="3224" width="10.28515625" style="22"/>
    <col min="3225" max="3226" width="8.85546875" style="22" bestFit="1" customWidth="1"/>
    <col min="3227" max="3228" width="8.7109375" style="22" customWidth="1"/>
    <col min="3229" max="3229" width="8.85546875" style="22" bestFit="1" customWidth="1"/>
    <col min="3230" max="3237" width="8.7109375" style="22" customWidth="1"/>
    <col min="3238" max="3238" width="10.28515625" style="22"/>
    <col min="3239" max="3239" width="8.7109375" style="22" customWidth="1"/>
    <col min="3240" max="3240" width="10.28515625" style="22"/>
    <col min="3241" max="3242" width="8.85546875" style="22" bestFit="1" customWidth="1"/>
    <col min="3243" max="3244" width="8.7109375" style="22" customWidth="1"/>
    <col min="3245" max="3245" width="8.85546875" style="22" bestFit="1" customWidth="1"/>
    <col min="3246" max="3253" width="8.7109375" style="22" customWidth="1"/>
    <col min="3254" max="3254" width="10.28515625" style="22"/>
    <col min="3255" max="3255" width="8.7109375" style="22" customWidth="1"/>
    <col min="3256" max="3256" width="10.28515625" style="22"/>
    <col min="3257" max="3258" width="8.85546875" style="22" bestFit="1" customWidth="1"/>
    <col min="3259" max="3260" width="8.7109375" style="22" customWidth="1"/>
    <col min="3261" max="3261" width="8.85546875" style="22" bestFit="1" customWidth="1"/>
    <col min="3262" max="3269" width="8.7109375" style="22" customWidth="1"/>
    <col min="3270" max="3270" width="10.28515625" style="22"/>
    <col min="3271" max="3271" width="8.7109375" style="22" customWidth="1"/>
    <col min="3272" max="3272" width="10.28515625" style="22"/>
    <col min="3273" max="3274" width="8.85546875" style="22" bestFit="1" customWidth="1"/>
    <col min="3275" max="3276" width="8.7109375" style="22" customWidth="1"/>
    <col min="3277" max="3277" width="8.85546875" style="22" bestFit="1" customWidth="1"/>
    <col min="3278" max="3285" width="8.7109375" style="22" customWidth="1"/>
    <col min="3286" max="3286" width="10.28515625" style="22"/>
    <col min="3287" max="3287" width="8.7109375" style="22" customWidth="1"/>
    <col min="3288" max="3288" width="10.28515625" style="22"/>
    <col min="3289" max="3290" width="8.85546875" style="22" bestFit="1" customWidth="1"/>
    <col min="3291" max="3292" width="8.7109375" style="22" customWidth="1"/>
    <col min="3293" max="3293" width="8.85546875" style="22" bestFit="1" customWidth="1"/>
    <col min="3294" max="3301" width="8.7109375" style="22" customWidth="1"/>
    <col min="3302" max="3302" width="10.28515625" style="22"/>
    <col min="3303" max="3303" width="8.7109375" style="22" customWidth="1"/>
    <col min="3304" max="3304" width="10.28515625" style="22"/>
    <col min="3305" max="3306" width="8.85546875" style="22" bestFit="1" customWidth="1"/>
    <col min="3307" max="3308" width="8.7109375" style="22" customWidth="1"/>
    <col min="3309" max="3309" width="8.85546875" style="22" bestFit="1" customWidth="1"/>
    <col min="3310" max="3317" width="8.7109375" style="22" customWidth="1"/>
    <col min="3318" max="3318" width="10.28515625" style="22"/>
    <col min="3319" max="3319" width="8.7109375" style="22" customWidth="1"/>
    <col min="3320" max="3320" width="10.28515625" style="22"/>
    <col min="3321" max="3322" width="8.85546875" style="22" bestFit="1" customWidth="1"/>
    <col min="3323" max="3324" width="8.7109375" style="22" customWidth="1"/>
    <col min="3325" max="3325" width="8.85546875" style="22" bestFit="1" customWidth="1"/>
    <col min="3326" max="3333" width="8.7109375" style="22" customWidth="1"/>
    <col min="3334" max="3334" width="10.28515625" style="22"/>
    <col min="3335" max="3335" width="8.7109375" style="22" customWidth="1"/>
    <col min="3336" max="3336" width="10.28515625" style="22"/>
    <col min="3337" max="3338" width="8.85546875" style="22" bestFit="1" customWidth="1"/>
    <col min="3339" max="3340" width="8.7109375" style="22" customWidth="1"/>
    <col min="3341" max="3341" width="8.85546875" style="22" bestFit="1" customWidth="1"/>
    <col min="3342" max="3349" width="8.7109375" style="22" customWidth="1"/>
    <col min="3350" max="3350" width="10.28515625" style="22"/>
    <col min="3351" max="3351" width="8.7109375" style="22" customWidth="1"/>
    <col min="3352" max="3352" width="10.28515625" style="22"/>
    <col min="3353" max="3354" width="8.85546875" style="22" bestFit="1" customWidth="1"/>
    <col min="3355" max="3356" width="8.7109375" style="22" customWidth="1"/>
    <col min="3357" max="3357" width="8.85546875" style="22" bestFit="1" customWidth="1"/>
    <col min="3358" max="3365" width="8.7109375" style="22" customWidth="1"/>
    <col min="3366" max="3366" width="10.28515625" style="22"/>
    <col min="3367" max="3367" width="8.7109375" style="22" customWidth="1"/>
    <col min="3368" max="3368" width="10.28515625" style="22"/>
    <col min="3369" max="3370" width="8.85546875" style="22" bestFit="1" customWidth="1"/>
    <col min="3371" max="3372" width="8.7109375" style="22" customWidth="1"/>
    <col min="3373" max="3373" width="8.85546875" style="22" bestFit="1" customWidth="1"/>
    <col min="3374" max="3381" width="8.7109375" style="22" customWidth="1"/>
    <col min="3382" max="3382" width="10.28515625" style="22"/>
    <col min="3383" max="3383" width="8.7109375" style="22" customWidth="1"/>
    <col min="3384" max="3384" width="10.28515625" style="22"/>
    <col min="3385" max="3386" width="8.85546875" style="22" bestFit="1" customWidth="1"/>
    <col min="3387" max="3388" width="8.7109375" style="22" customWidth="1"/>
    <col min="3389" max="3389" width="8.85546875" style="22" bestFit="1" customWidth="1"/>
    <col min="3390" max="3397" width="8.7109375" style="22" customWidth="1"/>
    <col min="3398" max="3398" width="10.28515625" style="22"/>
    <col min="3399" max="3399" width="8.7109375" style="22" customWidth="1"/>
    <col min="3400" max="3400" width="10.28515625" style="22"/>
    <col min="3401" max="3401" width="10.5703125" style="22" customWidth="1"/>
    <col min="3402" max="3402" width="88" style="22" customWidth="1"/>
    <col min="3403" max="3410" width="0" style="22" hidden="1" customWidth="1"/>
    <col min="3411" max="3411" width="10.7109375" style="22" customWidth="1"/>
    <col min="3412" max="3412" width="22.42578125" style="22" customWidth="1"/>
    <col min="3413" max="3413" width="27.42578125" style="22" customWidth="1"/>
    <col min="3414" max="3414" width="29.42578125" style="22" customWidth="1"/>
    <col min="3415" max="3415" width="21.42578125" style="22" customWidth="1"/>
    <col min="3416" max="3416" width="6.28515625" style="22" customWidth="1"/>
    <col min="3417" max="3418" width="19.140625" style="22" bestFit="1" customWidth="1"/>
    <col min="3419" max="3420" width="8.7109375" style="22" customWidth="1"/>
    <col min="3421" max="3421" width="10" style="22" bestFit="1" customWidth="1"/>
    <col min="3422" max="3427" width="8.7109375" style="22" customWidth="1"/>
    <col min="3428" max="3429" width="17.85546875" style="22" bestFit="1" customWidth="1"/>
    <col min="3430" max="3431" width="8.7109375" style="22" customWidth="1"/>
    <col min="3432" max="3432" width="10.28515625" style="22"/>
    <col min="3433" max="3434" width="8.85546875" style="22" bestFit="1" customWidth="1"/>
    <col min="3435" max="3436" width="8.7109375" style="22" customWidth="1"/>
    <col min="3437" max="3437" width="8.85546875" style="22" bestFit="1" customWidth="1"/>
    <col min="3438" max="3445" width="8.7109375" style="22" customWidth="1"/>
    <col min="3446" max="3446" width="10.28515625" style="22"/>
    <col min="3447" max="3447" width="8.7109375" style="22" customWidth="1"/>
    <col min="3448" max="3448" width="10.28515625" style="22"/>
    <col min="3449" max="3450" width="8.85546875" style="22" bestFit="1" customWidth="1"/>
    <col min="3451" max="3452" width="8.7109375" style="22" customWidth="1"/>
    <col min="3453" max="3453" width="8.85546875" style="22" bestFit="1" customWidth="1"/>
    <col min="3454" max="3461" width="8.7109375" style="22" customWidth="1"/>
    <col min="3462" max="3462" width="10.28515625" style="22"/>
    <col min="3463" max="3463" width="8.7109375" style="22" customWidth="1"/>
    <col min="3464" max="3464" width="10.28515625" style="22"/>
    <col min="3465" max="3466" width="8.85546875" style="22" bestFit="1" customWidth="1"/>
    <col min="3467" max="3468" width="8.7109375" style="22" customWidth="1"/>
    <col min="3469" max="3469" width="8.85546875" style="22" bestFit="1" customWidth="1"/>
    <col min="3470" max="3477" width="8.7109375" style="22" customWidth="1"/>
    <col min="3478" max="3478" width="10.28515625" style="22"/>
    <col min="3479" max="3479" width="8.7109375" style="22" customWidth="1"/>
    <col min="3480" max="3480" width="10.28515625" style="22"/>
    <col min="3481" max="3482" width="8.85546875" style="22" bestFit="1" customWidth="1"/>
    <col min="3483" max="3484" width="8.7109375" style="22" customWidth="1"/>
    <col min="3485" max="3485" width="8.85546875" style="22" bestFit="1" customWidth="1"/>
    <col min="3486" max="3493" width="8.7109375" style="22" customWidth="1"/>
    <col min="3494" max="3494" width="10.28515625" style="22"/>
    <col min="3495" max="3495" width="8.7109375" style="22" customWidth="1"/>
    <col min="3496" max="3496" width="10.28515625" style="22"/>
    <col min="3497" max="3498" width="8.85546875" style="22" bestFit="1" customWidth="1"/>
    <col min="3499" max="3500" width="8.7109375" style="22" customWidth="1"/>
    <col min="3501" max="3501" width="8.85546875" style="22" bestFit="1" customWidth="1"/>
    <col min="3502" max="3509" width="8.7109375" style="22" customWidth="1"/>
    <col min="3510" max="3510" width="10.28515625" style="22"/>
    <col min="3511" max="3511" width="8.7109375" style="22" customWidth="1"/>
    <col min="3512" max="3512" width="10.28515625" style="22"/>
    <col min="3513" max="3514" width="8.85546875" style="22" bestFit="1" customWidth="1"/>
    <col min="3515" max="3516" width="8.7109375" style="22" customWidth="1"/>
    <col min="3517" max="3517" width="8.85546875" style="22" bestFit="1" customWidth="1"/>
    <col min="3518" max="3525" width="8.7109375" style="22" customWidth="1"/>
    <col min="3526" max="3526" width="10.28515625" style="22"/>
    <col min="3527" max="3527" width="8.7109375" style="22" customWidth="1"/>
    <col min="3528" max="3528" width="10.28515625" style="22"/>
    <col min="3529" max="3530" width="8.85546875" style="22" bestFit="1" customWidth="1"/>
    <col min="3531" max="3532" width="8.7109375" style="22" customWidth="1"/>
    <col min="3533" max="3533" width="8.85546875" style="22" bestFit="1" customWidth="1"/>
    <col min="3534" max="3541" width="8.7109375" style="22" customWidth="1"/>
    <col min="3542" max="3542" width="10.28515625" style="22"/>
    <col min="3543" max="3543" width="8.7109375" style="22" customWidth="1"/>
    <col min="3544" max="3544" width="10.28515625" style="22"/>
    <col min="3545" max="3546" width="8.85546875" style="22" bestFit="1" customWidth="1"/>
    <col min="3547" max="3548" width="8.7109375" style="22" customWidth="1"/>
    <col min="3549" max="3549" width="8.85546875" style="22" bestFit="1" customWidth="1"/>
    <col min="3550" max="3557" width="8.7109375" style="22" customWidth="1"/>
    <col min="3558" max="3558" width="10.28515625" style="22"/>
    <col min="3559" max="3559" width="8.7109375" style="22" customWidth="1"/>
    <col min="3560" max="3560" width="10.28515625" style="22"/>
    <col min="3561" max="3562" width="8.85546875" style="22" bestFit="1" customWidth="1"/>
    <col min="3563" max="3564" width="8.7109375" style="22" customWidth="1"/>
    <col min="3565" max="3565" width="8.85546875" style="22" bestFit="1" customWidth="1"/>
    <col min="3566" max="3573" width="8.7109375" style="22" customWidth="1"/>
    <col min="3574" max="3574" width="10.28515625" style="22"/>
    <col min="3575" max="3575" width="8.7109375" style="22" customWidth="1"/>
    <col min="3576" max="3576" width="10.28515625" style="22"/>
    <col min="3577" max="3578" width="8.85546875" style="22" bestFit="1" customWidth="1"/>
    <col min="3579" max="3580" width="8.7109375" style="22" customWidth="1"/>
    <col min="3581" max="3581" width="8.85546875" style="22" bestFit="1" customWidth="1"/>
    <col min="3582" max="3589" width="8.7109375" style="22" customWidth="1"/>
    <col min="3590" max="3590" width="10.28515625" style="22"/>
    <col min="3591" max="3591" width="8.7109375" style="22" customWidth="1"/>
    <col min="3592" max="3592" width="10.28515625" style="22"/>
    <col min="3593" max="3594" width="8.85546875" style="22" bestFit="1" customWidth="1"/>
    <col min="3595" max="3596" width="8.7109375" style="22" customWidth="1"/>
    <col min="3597" max="3597" width="8.85546875" style="22" bestFit="1" customWidth="1"/>
    <col min="3598" max="3605" width="8.7109375" style="22" customWidth="1"/>
    <col min="3606" max="3606" width="10.28515625" style="22"/>
    <col min="3607" max="3607" width="8.7109375" style="22" customWidth="1"/>
    <col min="3608" max="3608" width="10.28515625" style="22"/>
    <col min="3609" max="3610" width="8.85546875" style="22" bestFit="1" customWidth="1"/>
    <col min="3611" max="3612" width="8.7109375" style="22" customWidth="1"/>
    <col min="3613" max="3613" width="8.85546875" style="22" bestFit="1" customWidth="1"/>
    <col min="3614" max="3621" width="8.7109375" style="22" customWidth="1"/>
    <col min="3622" max="3622" width="10.28515625" style="22"/>
    <col min="3623" max="3623" width="8.7109375" style="22" customWidth="1"/>
    <col min="3624" max="3624" width="10.28515625" style="22"/>
    <col min="3625" max="3626" width="8.85546875" style="22" bestFit="1" customWidth="1"/>
    <col min="3627" max="3628" width="8.7109375" style="22" customWidth="1"/>
    <col min="3629" max="3629" width="8.85546875" style="22" bestFit="1" customWidth="1"/>
    <col min="3630" max="3637" width="8.7109375" style="22" customWidth="1"/>
    <col min="3638" max="3638" width="10.28515625" style="22"/>
    <col min="3639" max="3639" width="8.7109375" style="22" customWidth="1"/>
    <col min="3640" max="3640" width="10.28515625" style="22"/>
    <col min="3641" max="3642" width="8.85546875" style="22" bestFit="1" customWidth="1"/>
    <col min="3643" max="3644" width="8.7109375" style="22" customWidth="1"/>
    <col min="3645" max="3645" width="8.85546875" style="22" bestFit="1" customWidth="1"/>
    <col min="3646" max="3653" width="8.7109375" style="22" customWidth="1"/>
    <col min="3654" max="3654" width="10.28515625" style="22"/>
    <col min="3655" max="3655" width="8.7109375" style="22" customWidth="1"/>
    <col min="3656" max="3656" width="10.28515625" style="22"/>
    <col min="3657" max="3657" width="10.5703125" style="22" customWidth="1"/>
    <col min="3658" max="3658" width="88" style="22" customWidth="1"/>
    <col min="3659" max="3666" width="0" style="22" hidden="1" customWidth="1"/>
    <col min="3667" max="3667" width="10.7109375" style="22" customWidth="1"/>
    <col min="3668" max="3668" width="22.42578125" style="22" customWidth="1"/>
    <col min="3669" max="3669" width="27.42578125" style="22" customWidth="1"/>
    <col min="3670" max="3670" width="29.42578125" style="22" customWidth="1"/>
    <col min="3671" max="3671" width="21.42578125" style="22" customWidth="1"/>
    <col min="3672" max="3672" width="6.28515625" style="22" customWidth="1"/>
    <col min="3673" max="3674" width="19.140625" style="22" bestFit="1" customWidth="1"/>
    <col min="3675" max="3676" width="8.7109375" style="22" customWidth="1"/>
    <col min="3677" max="3677" width="10" style="22" bestFit="1" customWidth="1"/>
    <col min="3678" max="3683" width="8.7109375" style="22" customWidth="1"/>
    <col min="3684" max="3685" width="17.85546875" style="22" bestFit="1" customWidth="1"/>
    <col min="3686" max="3687" width="8.7109375" style="22" customWidth="1"/>
    <col min="3688" max="3688" width="10.28515625" style="22"/>
    <col min="3689" max="3690" width="8.85546875" style="22" bestFit="1" customWidth="1"/>
    <col min="3691" max="3692" width="8.7109375" style="22" customWidth="1"/>
    <col min="3693" max="3693" width="8.85546875" style="22" bestFit="1" customWidth="1"/>
    <col min="3694" max="3701" width="8.7109375" style="22" customWidth="1"/>
    <col min="3702" max="3702" width="10.28515625" style="22"/>
    <col min="3703" max="3703" width="8.7109375" style="22" customWidth="1"/>
    <col min="3704" max="3704" width="10.28515625" style="22"/>
    <col min="3705" max="3706" width="8.85546875" style="22" bestFit="1" customWidth="1"/>
    <col min="3707" max="3708" width="8.7109375" style="22" customWidth="1"/>
    <col min="3709" max="3709" width="8.85546875" style="22" bestFit="1" customWidth="1"/>
    <col min="3710" max="3717" width="8.7109375" style="22" customWidth="1"/>
    <col min="3718" max="3718" width="10.28515625" style="22"/>
    <col min="3719" max="3719" width="8.7109375" style="22" customWidth="1"/>
    <col min="3720" max="3720" width="10.28515625" style="22"/>
    <col min="3721" max="3722" width="8.85546875" style="22" bestFit="1" customWidth="1"/>
    <col min="3723" max="3724" width="8.7109375" style="22" customWidth="1"/>
    <col min="3725" max="3725" width="8.85546875" style="22" bestFit="1" customWidth="1"/>
    <col min="3726" max="3733" width="8.7109375" style="22" customWidth="1"/>
    <col min="3734" max="3734" width="10.28515625" style="22"/>
    <col min="3735" max="3735" width="8.7109375" style="22" customWidth="1"/>
    <col min="3736" max="3736" width="10.28515625" style="22"/>
    <col min="3737" max="3738" width="8.85546875" style="22" bestFit="1" customWidth="1"/>
    <col min="3739" max="3740" width="8.7109375" style="22" customWidth="1"/>
    <col min="3741" max="3741" width="8.85546875" style="22" bestFit="1" customWidth="1"/>
    <col min="3742" max="3749" width="8.7109375" style="22" customWidth="1"/>
    <col min="3750" max="3750" width="10.28515625" style="22"/>
    <col min="3751" max="3751" width="8.7109375" style="22" customWidth="1"/>
    <col min="3752" max="3752" width="10.28515625" style="22"/>
    <col min="3753" max="3754" width="8.85546875" style="22" bestFit="1" customWidth="1"/>
    <col min="3755" max="3756" width="8.7109375" style="22" customWidth="1"/>
    <col min="3757" max="3757" width="8.85546875" style="22" bestFit="1" customWidth="1"/>
    <col min="3758" max="3765" width="8.7109375" style="22" customWidth="1"/>
    <col min="3766" max="3766" width="10.28515625" style="22"/>
    <col min="3767" max="3767" width="8.7109375" style="22" customWidth="1"/>
    <col min="3768" max="3768" width="10.28515625" style="22"/>
    <col min="3769" max="3770" width="8.85546875" style="22" bestFit="1" customWidth="1"/>
    <col min="3771" max="3772" width="8.7109375" style="22" customWidth="1"/>
    <col min="3773" max="3773" width="8.85546875" style="22" bestFit="1" customWidth="1"/>
    <col min="3774" max="3781" width="8.7109375" style="22" customWidth="1"/>
    <col min="3782" max="3782" width="10.28515625" style="22"/>
    <col min="3783" max="3783" width="8.7109375" style="22" customWidth="1"/>
    <col min="3784" max="3784" width="10.28515625" style="22"/>
    <col min="3785" max="3786" width="8.85546875" style="22" bestFit="1" customWidth="1"/>
    <col min="3787" max="3788" width="8.7109375" style="22" customWidth="1"/>
    <col min="3789" max="3789" width="8.85546875" style="22" bestFit="1" customWidth="1"/>
    <col min="3790" max="3797" width="8.7109375" style="22" customWidth="1"/>
    <col min="3798" max="3798" width="10.28515625" style="22"/>
    <col min="3799" max="3799" width="8.7109375" style="22" customWidth="1"/>
    <col min="3800" max="3800" width="10.28515625" style="22"/>
    <col min="3801" max="3802" width="8.85546875" style="22" bestFit="1" customWidth="1"/>
    <col min="3803" max="3804" width="8.7109375" style="22" customWidth="1"/>
    <col min="3805" max="3805" width="8.85546875" style="22" bestFit="1" customWidth="1"/>
    <col min="3806" max="3813" width="8.7109375" style="22" customWidth="1"/>
    <col min="3814" max="3814" width="10.28515625" style="22"/>
    <col min="3815" max="3815" width="8.7109375" style="22" customWidth="1"/>
    <col min="3816" max="3816" width="10.28515625" style="22"/>
    <col min="3817" max="3818" width="8.85546875" style="22" bestFit="1" customWidth="1"/>
    <col min="3819" max="3820" width="8.7109375" style="22" customWidth="1"/>
    <col min="3821" max="3821" width="8.85546875" style="22" bestFit="1" customWidth="1"/>
    <col min="3822" max="3829" width="8.7109375" style="22" customWidth="1"/>
    <col min="3830" max="3830" width="10.28515625" style="22"/>
    <col min="3831" max="3831" width="8.7109375" style="22" customWidth="1"/>
    <col min="3832" max="3832" width="10.28515625" style="22"/>
    <col min="3833" max="3834" width="8.85546875" style="22" bestFit="1" customWidth="1"/>
    <col min="3835" max="3836" width="8.7109375" style="22" customWidth="1"/>
    <col min="3837" max="3837" width="8.85546875" style="22" bestFit="1" customWidth="1"/>
    <col min="3838" max="3845" width="8.7109375" style="22" customWidth="1"/>
    <col min="3846" max="3846" width="10.28515625" style="22"/>
    <col min="3847" max="3847" width="8.7109375" style="22" customWidth="1"/>
    <col min="3848" max="3848" width="10.28515625" style="22"/>
    <col min="3849" max="3850" width="8.85546875" style="22" bestFit="1" customWidth="1"/>
    <col min="3851" max="3852" width="8.7109375" style="22" customWidth="1"/>
    <col min="3853" max="3853" width="8.85546875" style="22" bestFit="1" customWidth="1"/>
    <col min="3854" max="3861" width="8.7109375" style="22" customWidth="1"/>
    <col min="3862" max="3862" width="10.28515625" style="22"/>
    <col min="3863" max="3863" width="8.7109375" style="22" customWidth="1"/>
    <col min="3864" max="3864" width="10.28515625" style="22"/>
    <col min="3865" max="3866" width="8.85546875" style="22" bestFit="1" customWidth="1"/>
    <col min="3867" max="3868" width="8.7109375" style="22" customWidth="1"/>
    <col min="3869" max="3869" width="8.85546875" style="22" bestFit="1" customWidth="1"/>
    <col min="3870" max="3877" width="8.7109375" style="22" customWidth="1"/>
    <col min="3878" max="3878" width="10.28515625" style="22"/>
    <col min="3879" max="3879" width="8.7109375" style="22" customWidth="1"/>
    <col min="3880" max="3880" width="10.28515625" style="22"/>
    <col min="3881" max="3882" width="8.85546875" style="22" bestFit="1" customWidth="1"/>
    <col min="3883" max="3884" width="8.7109375" style="22" customWidth="1"/>
    <col min="3885" max="3885" width="8.85546875" style="22" bestFit="1" customWidth="1"/>
    <col min="3886" max="3893" width="8.7109375" style="22" customWidth="1"/>
    <col min="3894" max="3894" width="10.28515625" style="22"/>
    <col min="3895" max="3895" width="8.7109375" style="22" customWidth="1"/>
    <col min="3896" max="3896" width="10.28515625" style="22"/>
    <col min="3897" max="3898" width="8.85546875" style="22" bestFit="1" customWidth="1"/>
    <col min="3899" max="3900" width="8.7109375" style="22" customWidth="1"/>
    <col min="3901" max="3901" width="8.85546875" style="22" bestFit="1" customWidth="1"/>
    <col min="3902" max="3909" width="8.7109375" style="22" customWidth="1"/>
    <col min="3910" max="3910" width="10.28515625" style="22"/>
    <col min="3911" max="3911" width="8.7109375" style="22" customWidth="1"/>
    <col min="3912" max="3912" width="10.28515625" style="22"/>
    <col min="3913" max="3913" width="10.5703125" style="22" customWidth="1"/>
    <col min="3914" max="3914" width="88" style="22" customWidth="1"/>
    <col min="3915" max="3922" width="0" style="22" hidden="1" customWidth="1"/>
    <col min="3923" max="3923" width="10.7109375" style="22" customWidth="1"/>
    <col min="3924" max="3924" width="22.42578125" style="22" customWidth="1"/>
    <col min="3925" max="3925" width="27.42578125" style="22" customWidth="1"/>
    <col min="3926" max="3926" width="29.42578125" style="22" customWidth="1"/>
    <col min="3927" max="3927" width="21.42578125" style="22" customWidth="1"/>
    <col min="3928" max="3928" width="6.28515625" style="22" customWidth="1"/>
    <col min="3929" max="3930" width="19.140625" style="22" bestFit="1" customWidth="1"/>
    <col min="3931" max="3932" width="8.7109375" style="22" customWidth="1"/>
    <col min="3933" max="3933" width="10" style="22" bestFit="1" customWidth="1"/>
    <col min="3934" max="3939" width="8.7109375" style="22" customWidth="1"/>
    <col min="3940" max="3941" width="17.85546875" style="22" bestFit="1" customWidth="1"/>
    <col min="3942" max="3943" width="8.7109375" style="22" customWidth="1"/>
    <col min="3944" max="3944" width="10.28515625" style="22"/>
    <col min="3945" max="3946" width="8.85546875" style="22" bestFit="1" customWidth="1"/>
    <col min="3947" max="3948" width="8.7109375" style="22" customWidth="1"/>
    <col min="3949" max="3949" width="8.85546875" style="22" bestFit="1" customWidth="1"/>
    <col min="3950" max="3957" width="8.7109375" style="22" customWidth="1"/>
    <col min="3958" max="3958" width="10.28515625" style="22"/>
    <col min="3959" max="3959" width="8.7109375" style="22" customWidth="1"/>
    <col min="3960" max="3960" width="10.28515625" style="22"/>
    <col min="3961" max="3962" width="8.85546875" style="22" bestFit="1" customWidth="1"/>
    <col min="3963" max="3964" width="8.7109375" style="22" customWidth="1"/>
    <col min="3965" max="3965" width="8.85546875" style="22" bestFit="1" customWidth="1"/>
    <col min="3966" max="3973" width="8.7109375" style="22" customWidth="1"/>
    <col min="3974" max="3974" width="10.28515625" style="22"/>
    <col min="3975" max="3975" width="8.7109375" style="22" customWidth="1"/>
    <col min="3976" max="3976" width="10.28515625" style="22"/>
    <col min="3977" max="3978" width="8.85546875" style="22" bestFit="1" customWidth="1"/>
    <col min="3979" max="3980" width="8.7109375" style="22" customWidth="1"/>
    <col min="3981" max="3981" width="8.85546875" style="22" bestFit="1" customWidth="1"/>
    <col min="3982" max="3989" width="8.7109375" style="22" customWidth="1"/>
    <col min="3990" max="3990" width="10.28515625" style="22"/>
    <col min="3991" max="3991" width="8.7109375" style="22" customWidth="1"/>
    <col min="3992" max="3992" width="10.28515625" style="22"/>
    <col min="3993" max="3994" width="8.85546875" style="22" bestFit="1" customWidth="1"/>
    <col min="3995" max="3996" width="8.7109375" style="22" customWidth="1"/>
    <col min="3997" max="3997" width="8.85546875" style="22" bestFit="1" customWidth="1"/>
    <col min="3998" max="4005" width="8.7109375" style="22" customWidth="1"/>
    <col min="4006" max="4006" width="10.28515625" style="22"/>
    <col min="4007" max="4007" width="8.7109375" style="22" customWidth="1"/>
    <col min="4008" max="4008" width="10.28515625" style="22"/>
    <col min="4009" max="4010" width="8.85546875" style="22" bestFit="1" customWidth="1"/>
    <col min="4011" max="4012" width="8.7109375" style="22" customWidth="1"/>
    <col min="4013" max="4013" width="8.85546875" style="22" bestFit="1" customWidth="1"/>
    <col min="4014" max="4021" width="8.7109375" style="22" customWidth="1"/>
    <col min="4022" max="4022" width="10.28515625" style="22"/>
    <col min="4023" max="4023" width="8.7109375" style="22" customWidth="1"/>
    <col min="4024" max="4024" width="10.28515625" style="22"/>
    <col min="4025" max="4026" width="8.85546875" style="22" bestFit="1" customWidth="1"/>
    <col min="4027" max="4028" width="8.7109375" style="22" customWidth="1"/>
    <col min="4029" max="4029" width="8.85546875" style="22" bestFit="1" customWidth="1"/>
    <col min="4030" max="4037" width="8.7109375" style="22" customWidth="1"/>
    <col min="4038" max="4038" width="10.28515625" style="22"/>
    <col min="4039" max="4039" width="8.7109375" style="22" customWidth="1"/>
    <col min="4040" max="4040" width="10.28515625" style="22"/>
    <col min="4041" max="4042" width="8.85546875" style="22" bestFit="1" customWidth="1"/>
    <col min="4043" max="4044" width="8.7109375" style="22" customWidth="1"/>
    <col min="4045" max="4045" width="8.85546875" style="22" bestFit="1" customWidth="1"/>
    <col min="4046" max="4053" width="8.7109375" style="22" customWidth="1"/>
    <col min="4054" max="4054" width="10.28515625" style="22"/>
    <col min="4055" max="4055" width="8.7109375" style="22" customWidth="1"/>
    <col min="4056" max="4056" width="10.28515625" style="22"/>
    <col min="4057" max="4058" width="8.85546875" style="22" bestFit="1" customWidth="1"/>
    <col min="4059" max="4060" width="8.7109375" style="22" customWidth="1"/>
    <col min="4061" max="4061" width="8.85546875" style="22" bestFit="1" customWidth="1"/>
    <col min="4062" max="4069" width="8.7109375" style="22" customWidth="1"/>
    <col min="4070" max="4070" width="10.28515625" style="22"/>
    <col min="4071" max="4071" width="8.7109375" style="22" customWidth="1"/>
    <col min="4072" max="4072" width="10.28515625" style="22"/>
    <col min="4073" max="4074" width="8.85546875" style="22" bestFit="1" customWidth="1"/>
    <col min="4075" max="4076" width="8.7109375" style="22" customWidth="1"/>
    <col min="4077" max="4077" width="8.85546875" style="22" bestFit="1" customWidth="1"/>
    <col min="4078" max="4085" width="8.7109375" style="22" customWidth="1"/>
    <col min="4086" max="4086" width="10.28515625" style="22"/>
    <col min="4087" max="4087" width="8.7109375" style="22" customWidth="1"/>
    <col min="4088" max="4088" width="10.28515625" style="22"/>
    <col min="4089" max="4090" width="8.85546875" style="22" bestFit="1" customWidth="1"/>
    <col min="4091" max="4092" width="8.7109375" style="22" customWidth="1"/>
    <col min="4093" max="4093" width="8.85546875" style="22" bestFit="1" customWidth="1"/>
    <col min="4094" max="4101" width="8.7109375" style="22" customWidth="1"/>
    <col min="4102" max="4102" width="10.28515625" style="22"/>
    <col min="4103" max="4103" width="8.7109375" style="22" customWidth="1"/>
    <col min="4104" max="4104" width="10.28515625" style="22"/>
    <col min="4105" max="4106" width="8.85546875" style="22" bestFit="1" customWidth="1"/>
    <col min="4107" max="4108" width="8.7109375" style="22" customWidth="1"/>
    <col min="4109" max="4109" width="8.85546875" style="22" bestFit="1" customWidth="1"/>
    <col min="4110" max="4117" width="8.7109375" style="22" customWidth="1"/>
    <col min="4118" max="4118" width="10.28515625" style="22"/>
    <col min="4119" max="4119" width="8.7109375" style="22" customWidth="1"/>
    <col min="4120" max="4120" width="10.28515625" style="22"/>
    <col min="4121" max="4122" width="8.85546875" style="22" bestFit="1" customWidth="1"/>
    <col min="4123" max="4124" width="8.7109375" style="22" customWidth="1"/>
    <col min="4125" max="4125" width="8.85546875" style="22" bestFit="1" customWidth="1"/>
    <col min="4126" max="4133" width="8.7109375" style="22" customWidth="1"/>
    <col min="4134" max="4134" width="10.28515625" style="22"/>
    <col min="4135" max="4135" width="8.7109375" style="22" customWidth="1"/>
    <col min="4136" max="4136" width="10.28515625" style="22"/>
    <col min="4137" max="4138" width="8.85546875" style="22" bestFit="1" customWidth="1"/>
    <col min="4139" max="4140" width="8.7109375" style="22" customWidth="1"/>
    <col min="4141" max="4141" width="8.85546875" style="22" bestFit="1" customWidth="1"/>
    <col min="4142" max="4149" width="8.7109375" style="22" customWidth="1"/>
    <col min="4150" max="4150" width="10.28515625" style="22"/>
    <col min="4151" max="4151" width="8.7109375" style="22" customWidth="1"/>
    <col min="4152" max="4152" width="10.28515625" style="22"/>
    <col min="4153" max="4154" width="8.85546875" style="22" bestFit="1" customWidth="1"/>
    <col min="4155" max="4156" width="8.7109375" style="22" customWidth="1"/>
    <col min="4157" max="4157" width="8.85546875" style="22" bestFit="1" customWidth="1"/>
    <col min="4158" max="4165" width="8.7109375" style="22" customWidth="1"/>
    <col min="4166" max="4166" width="10.28515625" style="22"/>
    <col min="4167" max="4167" width="8.7109375" style="22" customWidth="1"/>
    <col min="4168" max="4168" width="10.28515625" style="22"/>
    <col min="4169" max="4169" width="10.5703125" style="22" customWidth="1"/>
    <col min="4170" max="4170" width="88" style="22" customWidth="1"/>
    <col min="4171" max="4178" width="0" style="22" hidden="1" customWidth="1"/>
    <col min="4179" max="4179" width="10.7109375" style="22" customWidth="1"/>
    <col min="4180" max="4180" width="22.42578125" style="22" customWidth="1"/>
    <col min="4181" max="4181" width="27.42578125" style="22" customWidth="1"/>
    <col min="4182" max="4182" width="29.42578125" style="22" customWidth="1"/>
    <col min="4183" max="4183" width="21.42578125" style="22" customWidth="1"/>
    <col min="4184" max="4184" width="6.28515625" style="22" customWidth="1"/>
    <col min="4185" max="4186" width="19.140625" style="22" bestFit="1" customWidth="1"/>
    <col min="4187" max="4188" width="8.7109375" style="22" customWidth="1"/>
    <col min="4189" max="4189" width="10" style="22" bestFit="1" customWidth="1"/>
    <col min="4190" max="4195" width="8.7109375" style="22" customWidth="1"/>
    <col min="4196" max="4197" width="17.85546875" style="22" bestFit="1" customWidth="1"/>
    <col min="4198" max="4199" width="8.7109375" style="22" customWidth="1"/>
    <col min="4200" max="4200" width="10.28515625" style="22"/>
    <col min="4201" max="4202" width="8.85546875" style="22" bestFit="1" customWidth="1"/>
    <col min="4203" max="4204" width="8.7109375" style="22" customWidth="1"/>
    <col min="4205" max="4205" width="8.85546875" style="22" bestFit="1" customWidth="1"/>
    <col min="4206" max="4213" width="8.7109375" style="22" customWidth="1"/>
    <col min="4214" max="4214" width="10.28515625" style="22"/>
    <col min="4215" max="4215" width="8.7109375" style="22" customWidth="1"/>
    <col min="4216" max="4216" width="10.28515625" style="22"/>
    <col min="4217" max="4218" width="8.85546875" style="22" bestFit="1" customWidth="1"/>
    <col min="4219" max="4220" width="8.7109375" style="22" customWidth="1"/>
    <col min="4221" max="4221" width="8.85546875" style="22" bestFit="1" customWidth="1"/>
    <col min="4222" max="4229" width="8.7109375" style="22" customWidth="1"/>
    <col min="4230" max="4230" width="10.28515625" style="22"/>
    <col min="4231" max="4231" width="8.7109375" style="22" customWidth="1"/>
    <col min="4232" max="4232" width="10.28515625" style="22"/>
    <col min="4233" max="4234" width="8.85546875" style="22" bestFit="1" customWidth="1"/>
    <col min="4235" max="4236" width="8.7109375" style="22" customWidth="1"/>
    <col min="4237" max="4237" width="8.85546875" style="22" bestFit="1" customWidth="1"/>
    <col min="4238" max="4245" width="8.7109375" style="22" customWidth="1"/>
    <col min="4246" max="4246" width="10.28515625" style="22"/>
    <col min="4247" max="4247" width="8.7109375" style="22" customWidth="1"/>
    <col min="4248" max="4248" width="10.28515625" style="22"/>
    <col min="4249" max="4250" width="8.85546875" style="22" bestFit="1" customWidth="1"/>
    <col min="4251" max="4252" width="8.7109375" style="22" customWidth="1"/>
    <col min="4253" max="4253" width="8.85546875" style="22" bestFit="1" customWidth="1"/>
    <col min="4254" max="4261" width="8.7109375" style="22" customWidth="1"/>
    <col min="4262" max="4262" width="10.28515625" style="22"/>
    <col min="4263" max="4263" width="8.7109375" style="22" customWidth="1"/>
    <col min="4264" max="4264" width="10.28515625" style="22"/>
    <col min="4265" max="4266" width="8.85546875" style="22" bestFit="1" customWidth="1"/>
    <col min="4267" max="4268" width="8.7109375" style="22" customWidth="1"/>
    <col min="4269" max="4269" width="8.85546875" style="22" bestFit="1" customWidth="1"/>
    <col min="4270" max="4277" width="8.7109375" style="22" customWidth="1"/>
    <col min="4278" max="4278" width="10.28515625" style="22"/>
    <col min="4279" max="4279" width="8.7109375" style="22" customWidth="1"/>
    <col min="4280" max="4280" width="10.28515625" style="22"/>
    <col min="4281" max="4282" width="8.85546875" style="22" bestFit="1" customWidth="1"/>
    <col min="4283" max="4284" width="8.7109375" style="22" customWidth="1"/>
    <col min="4285" max="4285" width="8.85546875" style="22" bestFit="1" customWidth="1"/>
    <col min="4286" max="4293" width="8.7109375" style="22" customWidth="1"/>
    <col min="4294" max="4294" width="10.28515625" style="22"/>
    <col min="4295" max="4295" width="8.7109375" style="22" customWidth="1"/>
    <col min="4296" max="4296" width="10.28515625" style="22"/>
    <col min="4297" max="4298" width="8.85546875" style="22" bestFit="1" customWidth="1"/>
    <col min="4299" max="4300" width="8.7109375" style="22" customWidth="1"/>
    <col min="4301" max="4301" width="8.85546875" style="22" bestFit="1" customWidth="1"/>
    <col min="4302" max="4309" width="8.7109375" style="22" customWidth="1"/>
    <col min="4310" max="4310" width="10.28515625" style="22"/>
    <col min="4311" max="4311" width="8.7109375" style="22" customWidth="1"/>
    <col min="4312" max="4312" width="10.28515625" style="22"/>
    <col min="4313" max="4314" width="8.85546875" style="22" bestFit="1" customWidth="1"/>
    <col min="4315" max="4316" width="8.7109375" style="22" customWidth="1"/>
    <col min="4317" max="4317" width="8.85546875" style="22" bestFit="1" customWidth="1"/>
    <col min="4318" max="4325" width="8.7109375" style="22" customWidth="1"/>
    <col min="4326" max="4326" width="10.28515625" style="22"/>
    <col min="4327" max="4327" width="8.7109375" style="22" customWidth="1"/>
    <col min="4328" max="4328" width="10.28515625" style="22"/>
    <col min="4329" max="4330" width="8.85546875" style="22" bestFit="1" customWidth="1"/>
    <col min="4331" max="4332" width="8.7109375" style="22" customWidth="1"/>
    <col min="4333" max="4333" width="8.85546875" style="22" bestFit="1" customWidth="1"/>
    <col min="4334" max="4341" width="8.7109375" style="22" customWidth="1"/>
    <col min="4342" max="4342" width="10.28515625" style="22"/>
    <col min="4343" max="4343" width="8.7109375" style="22" customWidth="1"/>
    <col min="4344" max="4344" width="10.28515625" style="22"/>
    <col min="4345" max="4346" width="8.85546875" style="22" bestFit="1" customWidth="1"/>
    <col min="4347" max="4348" width="8.7109375" style="22" customWidth="1"/>
    <col min="4349" max="4349" width="8.85546875" style="22" bestFit="1" customWidth="1"/>
    <col min="4350" max="4357" width="8.7109375" style="22" customWidth="1"/>
    <col min="4358" max="4358" width="10.28515625" style="22"/>
    <col min="4359" max="4359" width="8.7109375" style="22" customWidth="1"/>
    <col min="4360" max="4360" width="10.28515625" style="22"/>
    <col min="4361" max="4362" width="8.85546875" style="22" bestFit="1" customWidth="1"/>
    <col min="4363" max="4364" width="8.7109375" style="22" customWidth="1"/>
    <col min="4365" max="4365" width="8.85546875" style="22" bestFit="1" customWidth="1"/>
    <col min="4366" max="4373" width="8.7109375" style="22" customWidth="1"/>
    <col min="4374" max="4374" width="10.28515625" style="22"/>
    <col min="4375" max="4375" width="8.7109375" style="22" customWidth="1"/>
    <col min="4376" max="4376" width="10.28515625" style="22"/>
    <col min="4377" max="4378" width="8.85546875" style="22" bestFit="1" customWidth="1"/>
    <col min="4379" max="4380" width="8.7109375" style="22" customWidth="1"/>
    <col min="4381" max="4381" width="8.85546875" style="22" bestFit="1" customWidth="1"/>
    <col min="4382" max="4389" width="8.7109375" style="22" customWidth="1"/>
    <col min="4390" max="4390" width="10.28515625" style="22"/>
    <col min="4391" max="4391" width="8.7109375" style="22" customWidth="1"/>
    <col min="4392" max="4392" width="10.28515625" style="22"/>
    <col min="4393" max="4394" width="8.85546875" style="22" bestFit="1" customWidth="1"/>
    <col min="4395" max="4396" width="8.7109375" style="22" customWidth="1"/>
    <col min="4397" max="4397" width="8.85546875" style="22" bestFit="1" customWidth="1"/>
    <col min="4398" max="4405" width="8.7109375" style="22" customWidth="1"/>
    <col min="4406" max="4406" width="10.28515625" style="22"/>
    <col min="4407" max="4407" width="8.7109375" style="22" customWidth="1"/>
    <col min="4408" max="4408" width="10.28515625" style="22"/>
    <col min="4409" max="4410" width="8.85546875" style="22" bestFit="1" customWidth="1"/>
    <col min="4411" max="4412" width="8.7109375" style="22" customWidth="1"/>
    <col min="4413" max="4413" width="8.85546875" style="22" bestFit="1" customWidth="1"/>
    <col min="4414" max="4421" width="8.7109375" style="22" customWidth="1"/>
    <col min="4422" max="4422" width="10.28515625" style="22"/>
    <col min="4423" max="4423" width="8.7109375" style="22" customWidth="1"/>
    <col min="4424" max="4424" width="10.28515625" style="22"/>
    <col min="4425" max="4425" width="10.5703125" style="22" customWidth="1"/>
    <col min="4426" max="4426" width="88" style="22" customWidth="1"/>
    <col min="4427" max="4434" width="0" style="22" hidden="1" customWidth="1"/>
    <col min="4435" max="4435" width="10.7109375" style="22" customWidth="1"/>
    <col min="4436" max="4436" width="22.42578125" style="22" customWidth="1"/>
    <col min="4437" max="4437" width="27.42578125" style="22" customWidth="1"/>
    <col min="4438" max="4438" width="29.42578125" style="22" customWidth="1"/>
    <col min="4439" max="4439" width="21.42578125" style="22" customWidth="1"/>
    <col min="4440" max="4440" width="6.28515625" style="22" customWidth="1"/>
    <col min="4441" max="4442" width="19.140625" style="22" bestFit="1" customWidth="1"/>
    <col min="4443" max="4444" width="8.7109375" style="22" customWidth="1"/>
    <col min="4445" max="4445" width="10" style="22" bestFit="1" customWidth="1"/>
    <col min="4446" max="4451" width="8.7109375" style="22" customWidth="1"/>
    <col min="4452" max="4453" width="17.85546875" style="22" bestFit="1" customWidth="1"/>
    <col min="4454" max="4455" width="8.7109375" style="22" customWidth="1"/>
    <col min="4456" max="4456" width="10.28515625" style="22"/>
    <col min="4457" max="4458" width="8.85546875" style="22" bestFit="1" customWidth="1"/>
    <col min="4459" max="4460" width="8.7109375" style="22" customWidth="1"/>
    <col min="4461" max="4461" width="8.85546875" style="22" bestFit="1" customWidth="1"/>
    <col min="4462" max="4469" width="8.7109375" style="22" customWidth="1"/>
    <col min="4470" max="4470" width="10.28515625" style="22"/>
    <col min="4471" max="4471" width="8.7109375" style="22" customWidth="1"/>
    <col min="4472" max="4472" width="10.28515625" style="22"/>
    <col min="4473" max="4474" width="8.85546875" style="22" bestFit="1" customWidth="1"/>
    <col min="4475" max="4476" width="8.7109375" style="22" customWidth="1"/>
    <col min="4477" max="4477" width="8.85546875" style="22" bestFit="1" customWidth="1"/>
    <col min="4478" max="4485" width="8.7109375" style="22" customWidth="1"/>
    <col min="4486" max="4486" width="10.28515625" style="22"/>
    <col min="4487" max="4487" width="8.7109375" style="22" customWidth="1"/>
    <col min="4488" max="4488" width="10.28515625" style="22"/>
    <col min="4489" max="4490" width="8.85546875" style="22" bestFit="1" customWidth="1"/>
    <col min="4491" max="4492" width="8.7109375" style="22" customWidth="1"/>
    <col min="4493" max="4493" width="8.85546875" style="22" bestFit="1" customWidth="1"/>
    <col min="4494" max="4501" width="8.7109375" style="22" customWidth="1"/>
    <col min="4502" max="4502" width="10.28515625" style="22"/>
    <col min="4503" max="4503" width="8.7109375" style="22" customWidth="1"/>
    <col min="4504" max="4504" width="10.28515625" style="22"/>
    <col min="4505" max="4506" width="8.85546875" style="22" bestFit="1" customWidth="1"/>
    <col min="4507" max="4508" width="8.7109375" style="22" customWidth="1"/>
    <col min="4509" max="4509" width="8.85546875" style="22" bestFit="1" customWidth="1"/>
    <col min="4510" max="4517" width="8.7109375" style="22" customWidth="1"/>
    <col min="4518" max="4518" width="10.28515625" style="22"/>
    <col min="4519" max="4519" width="8.7109375" style="22" customWidth="1"/>
    <col min="4520" max="4520" width="10.28515625" style="22"/>
    <col min="4521" max="4522" width="8.85546875" style="22" bestFit="1" customWidth="1"/>
    <col min="4523" max="4524" width="8.7109375" style="22" customWidth="1"/>
    <col min="4525" max="4525" width="8.85546875" style="22" bestFit="1" customWidth="1"/>
    <col min="4526" max="4533" width="8.7109375" style="22" customWidth="1"/>
    <col min="4534" max="4534" width="10.28515625" style="22"/>
    <col min="4535" max="4535" width="8.7109375" style="22" customWidth="1"/>
    <col min="4536" max="4536" width="10.28515625" style="22"/>
    <col min="4537" max="4538" width="8.85546875" style="22" bestFit="1" customWidth="1"/>
    <col min="4539" max="4540" width="8.7109375" style="22" customWidth="1"/>
    <col min="4541" max="4541" width="8.85546875" style="22" bestFit="1" customWidth="1"/>
    <col min="4542" max="4549" width="8.7109375" style="22" customWidth="1"/>
    <col min="4550" max="4550" width="10.28515625" style="22"/>
    <col min="4551" max="4551" width="8.7109375" style="22" customWidth="1"/>
    <col min="4552" max="4552" width="10.28515625" style="22"/>
    <col min="4553" max="4554" width="8.85546875" style="22" bestFit="1" customWidth="1"/>
    <col min="4555" max="4556" width="8.7109375" style="22" customWidth="1"/>
    <col min="4557" max="4557" width="8.85546875" style="22" bestFit="1" customWidth="1"/>
    <col min="4558" max="4565" width="8.7109375" style="22" customWidth="1"/>
    <col min="4566" max="4566" width="10.28515625" style="22"/>
    <col min="4567" max="4567" width="8.7109375" style="22" customWidth="1"/>
    <col min="4568" max="4568" width="10.28515625" style="22"/>
    <col min="4569" max="4570" width="8.85546875" style="22" bestFit="1" customWidth="1"/>
    <col min="4571" max="4572" width="8.7109375" style="22" customWidth="1"/>
    <col min="4573" max="4573" width="8.85546875" style="22" bestFit="1" customWidth="1"/>
    <col min="4574" max="4581" width="8.7109375" style="22" customWidth="1"/>
    <col min="4582" max="4582" width="10.28515625" style="22"/>
    <col min="4583" max="4583" width="8.7109375" style="22" customWidth="1"/>
    <col min="4584" max="4584" width="10.28515625" style="22"/>
    <col min="4585" max="4586" width="8.85546875" style="22" bestFit="1" customWidth="1"/>
    <col min="4587" max="4588" width="8.7109375" style="22" customWidth="1"/>
    <col min="4589" max="4589" width="8.85546875" style="22" bestFit="1" customWidth="1"/>
    <col min="4590" max="4597" width="8.7109375" style="22" customWidth="1"/>
    <col min="4598" max="4598" width="10.28515625" style="22"/>
    <col min="4599" max="4599" width="8.7109375" style="22" customWidth="1"/>
    <col min="4600" max="4600" width="10.28515625" style="22"/>
    <col min="4601" max="4602" width="8.85546875" style="22" bestFit="1" customWidth="1"/>
    <col min="4603" max="4604" width="8.7109375" style="22" customWidth="1"/>
    <col min="4605" max="4605" width="8.85546875" style="22" bestFit="1" customWidth="1"/>
    <col min="4606" max="4613" width="8.7109375" style="22" customWidth="1"/>
    <col min="4614" max="4614" width="10.28515625" style="22"/>
    <col min="4615" max="4615" width="8.7109375" style="22" customWidth="1"/>
    <col min="4616" max="4616" width="10.28515625" style="22"/>
    <col min="4617" max="4618" width="8.85546875" style="22" bestFit="1" customWidth="1"/>
    <col min="4619" max="4620" width="8.7109375" style="22" customWidth="1"/>
    <col min="4621" max="4621" width="8.85546875" style="22" bestFit="1" customWidth="1"/>
    <col min="4622" max="4629" width="8.7109375" style="22" customWidth="1"/>
    <col min="4630" max="4630" width="10.28515625" style="22"/>
    <col min="4631" max="4631" width="8.7109375" style="22" customWidth="1"/>
    <col min="4632" max="4632" width="10.28515625" style="22"/>
    <col min="4633" max="4634" width="8.85546875" style="22" bestFit="1" customWidth="1"/>
    <col min="4635" max="4636" width="8.7109375" style="22" customWidth="1"/>
    <col min="4637" max="4637" width="8.85546875" style="22" bestFit="1" customWidth="1"/>
    <col min="4638" max="4645" width="8.7109375" style="22" customWidth="1"/>
    <col min="4646" max="4646" width="10.28515625" style="22"/>
    <col min="4647" max="4647" width="8.7109375" style="22" customWidth="1"/>
    <col min="4648" max="4648" width="10.28515625" style="22"/>
    <col min="4649" max="4650" width="8.85546875" style="22" bestFit="1" customWidth="1"/>
    <col min="4651" max="4652" width="8.7109375" style="22" customWidth="1"/>
    <col min="4653" max="4653" width="8.85546875" style="22" bestFit="1" customWidth="1"/>
    <col min="4654" max="4661" width="8.7109375" style="22" customWidth="1"/>
    <col min="4662" max="4662" width="10.28515625" style="22"/>
    <col min="4663" max="4663" width="8.7109375" style="22" customWidth="1"/>
    <col min="4664" max="4664" width="10.28515625" style="22"/>
    <col min="4665" max="4666" width="8.85546875" style="22" bestFit="1" customWidth="1"/>
    <col min="4667" max="4668" width="8.7109375" style="22" customWidth="1"/>
    <col min="4669" max="4669" width="8.85546875" style="22" bestFit="1" customWidth="1"/>
    <col min="4670" max="4677" width="8.7109375" style="22" customWidth="1"/>
    <col min="4678" max="4678" width="10.28515625" style="22"/>
    <col min="4679" max="4679" width="8.7109375" style="22" customWidth="1"/>
    <col min="4680" max="4680" width="10.28515625" style="22"/>
    <col min="4681" max="4681" width="10.5703125" style="22" customWidth="1"/>
    <col min="4682" max="4682" width="88" style="22" customWidth="1"/>
    <col min="4683" max="4690" width="0" style="22" hidden="1" customWidth="1"/>
    <col min="4691" max="4691" width="10.7109375" style="22" customWidth="1"/>
    <col min="4692" max="4692" width="22.42578125" style="22" customWidth="1"/>
    <col min="4693" max="4693" width="27.42578125" style="22" customWidth="1"/>
    <col min="4694" max="4694" width="29.42578125" style="22" customWidth="1"/>
    <col min="4695" max="4695" width="21.42578125" style="22" customWidth="1"/>
    <col min="4696" max="4696" width="6.28515625" style="22" customWidth="1"/>
    <col min="4697" max="4698" width="19.140625" style="22" bestFit="1" customWidth="1"/>
    <col min="4699" max="4700" width="8.7109375" style="22" customWidth="1"/>
    <col min="4701" max="4701" width="10" style="22" bestFit="1" customWidth="1"/>
    <col min="4702" max="4707" width="8.7109375" style="22" customWidth="1"/>
    <col min="4708" max="4709" width="17.85546875" style="22" bestFit="1" customWidth="1"/>
    <col min="4710" max="4711" width="8.7109375" style="22" customWidth="1"/>
    <col min="4712" max="4712" width="10.28515625" style="22"/>
    <col min="4713" max="4714" width="8.85546875" style="22" bestFit="1" customWidth="1"/>
    <col min="4715" max="4716" width="8.7109375" style="22" customWidth="1"/>
    <col min="4717" max="4717" width="8.85546875" style="22" bestFit="1" customWidth="1"/>
    <col min="4718" max="4725" width="8.7109375" style="22" customWidth="1"/>
    <col min="4726" max="4726" width="10.28515625" style="22"/>
    <col min="4727" max="4727" width="8.7109375" style="22" customWidth="1"/>
    <col min="4728" max="4728" width="10.28515625" style="22"/>
    <col min="4729" max="4730" width="8.85546875" style="22" bestFit="1" customWidth="1"/>
    <col min="4731" max="4732" width="8.7109375" style="22" customWidth="1"/>
    <col min="4733" max="4733" width="8.85546875" style="22" bestFit="1" customWidth="1"/>
    <col min="4734" max="4741" width="8.7109375" style="22" customWidth="1"/>
    <col min="4742" max="4742" width="10.28515625" style="22"/>
    <col min="4743" max="4743" width="8.7109375" style="22" customWidth="1"/>
    <col min="4744" max="4744" width="10.28515625" style="22"/>
    <col min="4745" max="4746" width="8.85546875" style="22" bestFit="1" customWidth="1"/>
    <col min="4747" max="4748" width="8.7109375" style="22" customWidth="1"/>
    <col min="4749" max="4749" width="8.85546875" style="22" bestFit="1" customWidth="1"/>
    <col min="4750" max="4757" width="8.7109375" style="22" customWidth="1"/>
    <col min="4758" max="4758" width="10.28515625" style="22"/>
    <col min="4759" max="4759" width="8.7109375" style="22" customWidth="1"/>
    <col min="4760" max="4760" width="10.28515625" style="22"/>
    <col min="4761" max="4762" width="8.85546875" style="22" bestFit="1" customWidth="1"/>
    <col min="4763" max="4764" width="8.7109375" style="22" customWidth="1"/>
    <col min="4765" max="4765" width="8.85546875" style="22" bestFit="1" customWidth="1"/>
    <col min="4766" max="4773" width="8.7109375" style="22" customWidth="1"/>
    <col min="4774" max="4774" width="10.28515625" style="22"/>
    <col min="4775" max="4775" width="8.7109375" style="22" customWidth="1"/>
    <col min="4776" max="4776" width="10.28515625" style="22"/>
    <col min="4777" max="4778" width="8.85546875" style="22" bestFit="1" customWidth="1"/>
    <col min="4779" max="4780" width="8.7109375" style="22" customWidth="1"/>
    <col min="4781" max="4781" width="8.85546875" style="22" bestFit="1" customWidth="1"/>
    <col min="4782" max="4789" width="8.7109375" style="22" customWidth="1"/>
    <col min="4790" max="4790" width="10.28515625" style="22"/>
    <col min="4791" max="4791" width="8.7109375" style="22" customWidth="1"/>
    <col min="4792" max="4792" width="10.28515625" style="22"/>
    <col min="4793" max="4794" width="8.85546875" style="22" bestFit="1" customWidth="1"/>
    <col min="4795" max="4796" width="8.7109375" style="22" customWidth="1"/>
    <col min="4797" max="4797" width="8.85546875" style="22" bestFit="1" customWidth="1"/>
    <col min="4798" max="4805" width="8.7109375" style="22" customWidth="1"/>
    <col min="4806" max="4806" width="10.28515625" style="22"/>
    <col min="4807" max="4807" width="8.7109375" style="22" customWidth="1"/>
    <col min="4808" max="4808" width="10.28515625" style="22"/>
    <col min="4809" max="4810" width="8.85546875" style="22" bestFit="1" customWidth="1"/>
    <col min="4811" max="4812" width="8.7109375" style="22" customWidth="1"/>
    <col min="4813" max="4813" width="8.85546875" style="22" bestFit="1" customWidth="1"/>
    <col min="4814" max="4821" width="8.7109375" style="22" customWidth="1"/>
    <col min="4822" max="4822" width="10.28515625" style="22"/>
    <col min="4823" max="4823" width="8.7109375" style="22" customWidth="1"/>
    <col min="4824" max="4824" width="10.28515625" style="22"/>
    <col min="4825" max="4826" width="8.85546875" style="22" bestFit="1" customWidth="1"/>
    <col min="4827" max="4828" width="8.7109375" style="22" customWidth="1"/>
    <col min="4829" max="4829" width="8.85546875" style="22" bestFit="1" customWidth="1"/>
    <col min="4830" max="4837" width="8.7109375" style="22" customWidth="1"/>
    <col min="4838" max="4838" width="10.28515625" style="22"/>
    <col min="4839" max="4839" width="8.7109375" style="22" customWidth="1"/>
    <col min="4840" max="4840" width="10.28515625" style="22"/>
    <col min="4841" max="4842" width="8.85546875" style="22" bestFit="1" customWidth="1"/>
    <col min="4843" max="4844" width="8.7109375" style="22" customWidth="1"/>
    <col min="4845" max="4845" width="8.85546875" style="22" bestFit="1" customWidth="1"/>
    <col min="4846" max="4853" width="8.7109375" style="22" customWidth="1"/>
    <col min="4854" max="4854" width="10.28515625" style="22"/>
    <col min="4855" max="4855" width="8.7109375" style="22" customWidth="1"/>
    <col min="4856" max="4856" width="10.28515625" style="22"/>
    <col min="4857" max="4858" width="8.85546875" style="22" bestFit="1" customWidth="1"/>
    <col min="4859" max="4860" width="8.7109375" style="22" customWidth="1"/>
    <col min="4861" max="4861" width="8.85546875" style="22" bestFit="1" customWidth="1"/>
    <col min="4862" max="4869" width="8.7109375" style="22" customWidth="1"/>
    <col min="4870" max="4870" width="10.28515625" style="22"/>
    <col min="4871" max="4871" width="8.7109375" style="22" customWidth="1"/>
    <col min="4872" max="4872" width="10.28515625" style="22"/>
    <col min="4873" max="4874" width="8.85546875" style="22" bestFit="1" customWidth="1"/>
    <col min="4875" max="4876" width="8.7109375" style="22" customWidth="1"/>
    <col min="4877" max="4877" width="8.85546875" style="22" bestFit="1" customWidth="1"/>
    <col min="4878" max="4885" width="8.7109375" style="22" customWidth="1"/>
    <col min="4886" max="4886" width="10.28515625" style="22"/>
    <col min="4887" max="4887" width="8.7109375" style="22" customWidth="1"/>
    <col min="4888" max="4888" width="10.28515625" style="22"/>
    <col min="4889" max="4890" width="8.85546875" style="22" bestFit="1" customWidth="1"/>
    <col min="4891" max="4892" width="8.7109375" style="22" customWidth="1"/>
    <col min="4893" max="4893" width="8.85546875" style="22" bestFit="1" customWidth="1"/>
    <col min="4894" max="4901" width="8.7109375" style="22" customWidth="1"/>
    <col min="4902" max="4902" width="10.28515625" style="22"/>
    <col min="4903" max="4903" width="8.7109375" style="22" customWidth="1"/>
    <col min="4904" max="4904" width="10.28515625" style="22"/>
    <col min="4905" max="4906" width="8.85546875" style="22" bestFit="1" customWidth="1"/>
    <col min="4907" max="4908" width="8.7109375" style="22" customWidth="1"/>
    <col min="4909" max="4909" width="8.85546875" style="22" bestFit="1" customWidth="1"/>
    <col min="4910" max="4917" width="8.7109375" style="22" customWidth="1"/>
    <col min="4918" max="4918" width="10.28515625" style="22"/>
    <col min="4919" max="4919" width="8.7109375" style="22" customWidth="1"/>
    <col min="4920" max="4920" width="10.28515625" style="22"/>
    <col min="4921" max="4922" width="8.85546875" style="22" bestFit="1" customWidth="1"/>
    <col min="4923" max="4924" width="8.7109375" style="22" customWidth="1"/>
    <col min="4925" max="4925" width="8.85546875" style="22" bestFit="1" customWidth="1"/>
    <col min="4926" max="4933" width="8.7109375" style="22" customWidth="1"/>
    <col min="4934" max="4934" width="10.28515625" style="22"/>
    <col min="4935" max="4935" width="8.7109375" style="22" customWidth="1"/>
    <col min="4936" max="4936" width="10.28515625" style="22"/>
    <col min="4937" max="4937" width="10.5703125" style="22" customWidth="1"/>
    <col min="4938" max="4938" width="88" style="22" customWidth="1"/>
    <col min="4939" max="4946" width="0" style="22" hidden="1" customWidth="1"/>
    <col min="4947" max="4947" width="10.7109375" style="22" customWidth="1"/>
    <col min="4948" max="4948" width="22.42578125" style="22" customWidth="1"/>
    <col min="4949" max="4949" width="27.42578125" style="22" customWidth="1"/>
    <col min="4950" max="4950" width="29.42578125" style="22" customWidth="1"/>
    <col min="4951" max="4951" width="21.42578125" style="22" customWidth="1"/>
    <col min="4952" max="4952" width="6.28515625" style="22" customWidth="1"/>
    <col min="4953" max="4954" width="19.140625" style="22" bestFit="1" customWidth="1"/>
    <col min="4955" max="4956" width="8.7109375" style="22" customWidth="1"/>
    <col min="4957" max="4957" width="10" style="22" bestFit="1" customWidth="1"/>
    <col min="4958" max="4963" width="8.7109375" style="22" customWidth="1"/>
    <col min="4964" max="4965" width="17.85546875" style="22" bestFit="1" customWidth="1"/>
    <col min="4966" max="4967" width="8.7109375" style="22" customWidth="1"/>
    <col min="4968" max="4968" width="10.28515625" style="22"/>
    <col min="4969" max="4970" width="8.85546875" style="22" bestFit="1" customWidth="1"/>
    <col min="4971" max="4972" width="8.7109375" style="22" customWidth="1"/>
    <col min="4973" max="4973" width="8.85546875" style="22" bestFit="1" customWidth="1"/>
    <col min="4974" max="4981" width="8.7109375" style="22" customWidth="1"/>
    <col min="4982" max="4982" width="10.28515625" style="22"/>
    <col min="4983" max="4983" width="8.7109375" style="22" customWidth="1"/>
    <col min="4984" max="4984" width="10.28515625" style="22"/>
    <col min="4985" max="4986" width="8.85546875" style="22" bestFit="1" customWidth="1"/>
    <col min="4987" max="4988" width="8.7109375" style="22" customWidth="1"/>
    <col min="4989" max="4989" width="8.85546875" style="22" bestFit="1" customWidth="1"/>
    <col min="4990" max="4997" width="8.7109375" style="22" customWidth="1"/>
    <col min="4998" max="4998" width="10.28515625" style="22"/>
    <col min="4999" max="4999" width="8.7109375" style="22" customWidth="1"/>
    <col min="5000" max="5000" width="10.28515625" style="22"/>
    <col min="5001" max="5002" width="8.85546875" style="22" bestFit="1" customWidth="1"/>
    <col min="5003" max="5004" width="8.7109375" style="22" customWidth="1"/>
    <col min="5005" max="5005" width="8.85546875" style="22" bestFit="1" customWidth="1"/>
    <col min="5006" max="5013" width="8.7109375" style="22" customWidth="1"/>
    <col min="5014" max="5014" width="10.28515625" style="22"/>
    <col min="5015" max="5015" width="8.7109375" style="22" customWidth="1"/>
    <col min="5016" max="5016" width="10.28515625" style="22"/>
    <col min="5017" max="5018" width="8.85546875" style="22" bestFit="1" customWidth="1"/>
    <col min="5019" max="5020" width="8.7109375" style="22" customWidth="1"/>
    <col min="5021" max="5021" width="8.85546875" style="22" bestFit="1" customWidth="1"/>
    <col min="5022" max="5029" width="8.7109375" style="22" customWidth="1"/>
    <col min="5030" max="5030" width="10.28515625" style="22"/>
    <col min="5031" max="5031" width="8.7109375" style="22" customWidth="1"/>
    <col min="5032" max="5032" width="10.28515625" style="22"/>
    <col min="5033" max="5034" width="8.85546875" style="22" bestFit="1" customWidth="1"/>
    <col min="5035" max="5036" width="8.7109375" style="22" customWidth="1"/>
    <col min="5037" max="5037" width="8.85546875" style="22" bestFit="1" customWidth="1"/>
    <col min="5038" max="5045" width="8.7109375" style="22" customWidth="1"/>
    <col min="5046" max="5046" width="10.28515625" style="22"/>
    <col min="5047" max="5047" width="8.7109375" style="22" customWidth="1"/>
    <col min="5048" max="5048" width="10.28515625" style="22"/>
    <col min="5049" max="5050" width="8.85546875" style="22" bestFit="1" customWidth="1"/>
    <col min="5051" max="5052" width="8.7109375" style="22" customWidth="1"/>
    <col min="5053" max="5053" width="8.85546875" style="22" bestFit="1" customWidth="1"/>
    <col min="5054" max="5061" width="8.7109375" style="22" customWidth="1"/>
    <col min="5062" max="5062" width="10.28515625" style="22"/>
    <col min="5063" max="5063" width="8.7109375" style="22" customWidth="1"/>
    <col min="5064" max="5064" width="10.28515625" style="22"/>
    <col min="5065" max="5066" width="8.85546875" style="22" bestFit="1" customWidth="1"/>
    <col min="5067" max="5068" width="8.7109375" style="22" customWidth="1"/>
    <col min="5069" max="5069" width="8.85546875" style="22" bestFit="1" customWidth="1"/>
    <col min="5070" max="5077" width="8.7109375" style="22" customWidth="1"/>
    <col min="5078" max="5078" width="10.28515625" style="22"/>
    <col min="5079" max="5079" width="8.7109375" style="22" customWidth="1"/>
    <col min="5080" max="5080" width="10.28515625" style="22"/>
    <col min="5081" max="5082" width="8.85546875" style="22" bestFit="1" customWidth="1"/>
    <col min="5083" max="5084" width="8.7109375" style="22" customWidth="1"/>
    <col min="5085" max="5085" width="8.85546875" style="22" bestFit="1" customWidth="1"/>
    <col min="5086" max="5093" width="8.7109375" style="22" customWidth="1"/>
    <col min="5094" max="5094" width="10.28515625" style="22"/>
    <col min="5095" max="5095" width="8.7109375" style="22" customWidth="1"/>
    <col min="5096" max="5096" width="10.28515625" style="22"/>
    <col min="5097" max="5098" width="8.85546875" style="22" bestFit="1" customWidth="1"/>
    <col min="5099" max="5100" width="8.7109375" style="22" customWidth="1"/>
    <col min="5101" max="5101" width="8.85546875" style="22" bestFit="1" customWidth="1"/>
    <col min="5102" max="5109" width="8.7109375" style="22" customWidth="1"/>
    <col min="5110" max="5110" width="10.28515625" style="22"/>
    <col min="5111" max="5111" width="8.7109375" style="22" customWidth="1"/>
    <col min="5112" max="5112" width="10.28515625" style="22"/>
    <col min="5113" max="5114" width="8.85546875" style="22" bestFit="1" customWidth="1"/>
    <col min="5115" max="5116" width="8.7109375" style="22" customWidth="1"/>
    <col min="5117" max="5117" width="8.85546875" style="22" bestFit="1" customWidth="1"/>
    <col min="5118" max="5125" width="8.7109375" style="22" customWidth="1"/>
    <col min="5126" max="5126" width="10.28515625" style="22"/>
    <col min="5127" max="5127" width="8.7109375" style="22" customWidth="1"/>
    <col min="5128" max="5128" width="10.28515625" style="22"/>
    <col min="5129" max="5130" width="8.85546875" style="22" bestFit="1" customWidth="1"/>
    <col min="5131" max="5132" width="8.7109375" style="22" customWidth="1"/>
    <col min="5133" max="5133" width="8.85546875" style="22" bestFit="1" customWidth="1"/>
    <col min="5134" max="5141" width="8.7109375" style="22" customWidth="1"/>
    <col min="5142" max="5142" width="10.28515625" style="22"/>
    <col min="5143" max="5143" width="8.7109375" style="22" customWidth="1"/>
    <col min="5144" max="5144" width="10.28515625" style="22"/>
    <col min="5145" max="5146" width="8.85546875" style="22" bestFit="1" customWidth="1"/>
    <col min="5147" max="5148" width="8.7109375" style="22" customWidth="1"/>
    <col min="5149" max="5149" width="8.85546875" style="22" bestFit="1" customWidth="1"/>
    <col min="5150" max="5157" width="8.7109375" style="22" customWidth="1"/>
    <col min="5158" max="5158" width="10.28515625" style="22"/>
    <col min="5159" max="5159" width="8.7109375" style="22" customWidth="1"/>
    <col min="5160" max="5160" width="10.28515625" style="22"/>
    <col min="5161" max="5162" width="8.85546875" style="22" bestFit="1" customWidth="1"/>
    <col min="5163" max="5164" width="8.7109375" style="22" customWidth="1"/>
    <col min="5165" max="5165" width="8.85546875" style="22" bestFit="1" customWidth="1"/>
    <col min="5166" max="5173" width="8.7109375" style="22" customWidth="1"/>
    <col min="5174" max="5174" width="10.28515625" style="22"/>
    <col min="5175" max="5175" width="8.7109375" style="22" customWidth="1"/>
    <col min="5176" max="5176" width="10.28515625" style="22"/>
    <col min="5177" max="5178" width="8.85546875" style="22" bestFit="1" customWidth="1"/>
    <col min="5179" max="5180" width="8.7109375" style="22" customWidth="1"/>
    <col min="5181" max="5181" width="8.85546875" style="22" bestFit="1" customWidth="1"/>
    <col min="5182" max="5189" width="8.7109375" style="22" customWidth="1"/>
    <col min="5190" max="5190" width="10.28515625" style="22"/>
    <col min="5191" max="5191" width="8.7109375" style="22" customWidth="1"/>
    <col min="5192" max="5192" width="10.28515625" style="22"/>
    <col min="5193" max="5193" width="10.5703125" style="22" customWidth="1"/>
    <col min="5194" max="5194" width="88" style="22" customWidth="1"/>
    <col min="5195" max="5202" width="0" style="22" hidden="1" customWidth="1"/>
    <col min="5203" max="5203" width="10.7109375" style="22" customWidth="1"/>
    <col min="5204" max="5204" width="22.42578125" style="22" customWidth="1"/>
    <col min="5205" max="5205" width="27.42578125" style="22" customWidth="1"/>
    <col min="5206" max="5206" width="29.42578125" style="22" customWidth="1"/>
    <col min="5207" max="5207" width="21.42578125" style="22" customWidth="1"/>
    <col min="5208" max="5208" width="6.28515625" style="22" customWidth="1"/>
    <col min="5209" max="5210" width="19.140625" style="22" bestFit="1" customWidth="1"/>
    <col min="5211" max="5212" width="8.7109375" style="22" customWidth="1"/>
    <col min="5213" max="5213" width="10" style="22" bestFit="1" customWidth="1"/>
    <col min="5214" max="5219" width="8.7109375" style="22" customWidth="1"/>
    <col min="5220" max="5221" width="17.85546875" style="22" bestFit="1" customWidth="1"/>
    <col min="5222" max="5223" width="8.7109375" style="22" customWidth="1"/>
    <col min="5224" max="5224" width="10.28515625" style="22"/>
    <col min="5225" max="5226" width="8.85546875" style="22" bestFit="1" customWidth="1"/>
    <col min="5227" max="5228" width="8.7109375" style="22" customWidth="1"/>
    <col min="5229" max="5229" width="8.85546875" style="22" bestFit="1" customWidth="1"/>
    <col min="5230" max="5237" width="8.7109375" style="22" customWidth="1"/>
    <col min="5238" max="5238" width="10.28515625" style="22"/>
    <col min="5239" max="5239" width="8.7109375" style="22" customWidth="1"/>
    <col min="5240" max="5240" width="10.28515625" style="22"/>
    <col min="5241" max="5242" width="8.85546875" style="22" bestFit="1" customWidth="1"/>
    <col min="5243" max="5244" width="8.7109375" style="22" customWidth="1"/>
    <col min="5245" max="5245" width="8.85546875" style="22" bestFit="1" customWidth="1"/>
    <col min="5246" max="5253" width="8.7109375" style="22" customWidth="1"/>
    <col min="5254" max="5254" width="10.28515625" style="22"/>
    <col min="5255" max="5255" width="8.7109375" style="22" customWidth="1"/>
    <col min="5256" max="5256" width="10.28515625" style="22"/>
    <col min="5257" max="5258" width="8.85546875" style="22" bestFit="1" customWidth="1"/>
    <col min="5259" max="5260" width="8.7109375" style="22" customWidth="1"/>
    <col min="5261" max="5261" width="8.85546875" style="22" bestFit="1" customWidth="1"/>
    <col min="5262" max="5269" width="8.7109375" style="22" customWidth="1"/>
    <col min="5270" max="5270" width="10.28515625" style="22"/>
    <col min="5271" max="5271" width="8.7109375" style="22" customWidth="1"/>
    <col min="5272" max="5272" width="10.28515625" style="22"/>
    <col min="5273" max="5274" width="8.85546875" style="22" bestFit="1" customWidth="1"/>
    <col min="5275" max="5276" width="8.7109375" style="22" customWidth="1"/>
    <col min="5277" max="5277" width="8.85546875" style="22" bestFit="1" customWidth="1"/>
    <col min="5278" max="5285" width="8.7109375" style="22" customWidth="1"/>
    <col min="5286" max="5286" width="10.28515625" style="22"/>
    <col min="5287" max="5287" width="8.7109375" style="22" customWidth="1"/>
    <col min="5288" max="5288" width="10.28515625" style="22"/>
    <col min="5289" max="5290" width="8.85546875" style="22" bestFit="1" customWidth="1"/>
    <col min="5291" max="5292" width="8.7109375" style="22" customWidth="1"/>
    <col min="5293" max="5293" width="8.85546875" style="22" bestFit="1" customWidth="1"/>
    <col min="5294" max="5301" width="8.7109375" style="22" customWidth="1"/>
    <col min="5302" max="5302" width="10.28515625" style="22"/>
    <col min="5303" max="5303" width="8.7109375" style="22" customWidth="1"/>
    <col min="5304" max="5304" width="10.28515625" style="22"/>
    <col min="5305" max="5306" width="8.85546875" style="22" bestFit="1" customWidth="1"/>
    <col min="5307" max="5308" width="8.7109375" style="22" customWidth="1"/>
    <col min="5309" max="5309" width="8.85546875" style="22" bestFit="1" customWidth="1"/>
    <col min="5310" max="5317" width="8.7109375" style="22" customWidth="1"/>
    <col min="5318" max="5318" width="10.28515625" style="22"/>
    <col min="5319" max="5319" width="8.7109375" style="22" customWidth="1"/>
    <col min="5320" max="5320" width="10.28515625" style="22"/>
    <col min="5321" max="5322" width="8.85546875" style="22" bestFit="1" customWidth="1"/>
    <col min="5323" max="5324" width="8.7109375" style="22" customWidth="1"/>
    <col min="5325" max="5325" width="8.85546875" style="22" bestFit="1" customWidth="1"/>
    <col min="5326" max="5333" width="8.7109375" style="22" customWidth="1"/>
    <col min="5334" max="5334" width="10.28515625" style="22"/>
    <col min="5335" max="5335" width="8.7109375" style="22" customWidth="1"/>
    <col min="5336" max="5336" width="10.28515625" style="22"/>
    <col min="5337" max="5338" width="8.85546875" style="22" bestFit="1" customWidth="1"/>
    <col min="5339" max="5340" width="8.7109375" style="22" customWidth="1"/>
    <col min="5341" max="5341" width="8.85546875" style="22" bestFit="1" customWidth="1"/>
    <col min="5342" max="5349" width="8.7109375" style="22" customWidth="1"/>
    <col min="5350" max="5350" width="10.28515625" style="22"/>
    <col min="5351" max="5351" width="8.7109375" style="22" customWidth="1"/>
    <col min="5352" max="5352" width="10.28515625" style="22"/>
    <col min="5353" max="5354" width="8.85546875" style="22" bestFit="1" customWidth="1"/>
    <col min="5355" max="5356" width="8.7109375" style="22" customWidth="1"/>
    <col min="5357" max="5357" width="8.85546875" style="22" bestFit="1" customWidth="1"/>
    <col min="5358" max="5365" width="8.7109375" style="22" customWidth="1"/>
    <col min="5366" max="5366" width="10.28515625" style="22"/>
    <col min="5367" max="5367" width="8.7109375" style="22" customWidth="1"/>
    <col min="5368" max="5368" width="10.28515625" style="22"/>
    <col min="5369" max="5370" width="8.85546875" style="22" bestFit="1" customWidth="1"/>
    <col min="5371" max="5372" width="8.7109375" style="22" customWidth="1"/>
    <col min="5373" max="5373" width="8.85546875" style="22" bestFit="1" customWidth="1"/>
    <col min="5374" max="5381" width="8.7109375" style="22" customWidth="1"/>
    <col min="5382" max="5382" width="10.28515625" style="22"/>
    <col min="5383" max="5383" width="8.7109375" style="22" customWidth="1"/>
    <col min="5384" max="5384" width="10.28515625" style="22"/>
    <col min="5385" max="5386" width="8.85546875" style="22" bestFit="1" customWidth="1"/>
    <col min="5387" max="5388" width="8.7109375" style="22" customWidth="1"/>
    <col min="5389" max="5389" width="8.85546875" style="22" bestFit="1" customWidth="1"/>
    <col min="5390" max="5397" width="8.7109375" style="22" customWidth="1"/>
    <col min="5398" max="5398" width="10.28515625" style="22"/>
    <col min="5399" max="5399" width="8.7109375" style="22" customWidth="1"/>
    <col min="5400" max="5400" width="10.28515625" style="22"/>
    <col min="5401" max="5402" width="8.85546875" style="22" bestFit="1" customWidth="1"/>
    <col min="5403" max="5404" width="8.7109375" style="22" customWidth="1"/>
    <col min="5405" max="5405" width="8.85546875" style="22" bestFit="1" customWidth="1"/>
    <col min="5406" max="5413" width="8.7109375" style="22" customWidth="1"/>
    <col min="5414" max="5414" width="10.28515625" style="22"/>
    <col min="5415" max="5415" width="8.7109375" style="22" customWidth="1"/>
    <col min="5416" max="5416" width="10.28515625" style="22"/>
    <col min="5417" max="5418" width="8.85546875" style="22" bestFit="1" customWidth="1"/>
    <col min="5419" max="5420" width="8.7109375" style="22" customWidth="1"/>
    <col min="5421" max="5421" width="8.85546875" style="22" bestFit="1" customWidth="1"/>
    <col min="5422" max="5429" width="8.7109375" style="22" customWidth="1"/>
    <col min="5430" max="5430" width="10.28515625" style="22"/>
    <col min="5431" max="5431" width="8.7109375" style="22" customWidth="1"/>
    <col min="5432" max="5432" width="10.28515625" style="22"/>
    <col min="5433" max="5434" width="8.85546875" style="22" bestFit="1" customWidth="1"/>
    <col min="5435" max="5436" width="8.7109375" style="22" customWidth="1"/>
    <col min="5437" max="5437" width="8.85546875" style="22" bestFit="1" customWidth="1"/>
    <col min="5438" max="5445" width="8.7109375" style="22" customWidth="1"/>
    <col min="5446" max="5446" width="10.28515625" style="22"/>
    <col min="5447" max="5447" width="8.7109375" style="22" customWidth="1"/>
    <col min="5448" max="5448" width="10.28515625" style="22"/>
    <col min="5449" max="5449" width="10.5703125" style="22" customWidth="1"/>
    <col min="5450" max="5450" width="88" style="22" customWidth="1"/>
    <col min="5451" max="5458" width="0" style="22" hidden="1" customWidth="1"/>
    <col min="5459" max="5459" width="10.7109375" style="22" customWidth="1"/>
    <col min="5460" max="5460" width="22.42578125" style="22" customWidth="1"/>
    <col min="5461" max="5461" width="27.42578125" style="22" customWidth="1"/>
    <col min="5462" max="5462" width="29.42578125" style="22" customWidth="1"/>
    <col min="5463" max="5463" width="21.42578125" style="22" customWidth="1"/>
    <col min="5464" max="5464" width="6.28515625" style="22" customWidth="1"/>
    <col min="5465" max="5466" width="19.140625" style="22" bestFit="1" customWidth="1"/>
    <col min="5467" max="5468" width="8.7109375" style="22" customWidth="1"/>
    <col min="5469" max="5469" width="10" style="22" bestFit="1" customWidth="1"/>
    <col min="5470" max="5475" width="8.7109375" style="22" customWidth="1"/>
    <col min="5476" max="5477" width="17.85546875" style="22" bestFit="1" customWidth="1"/>
    <col min="5478" max="5479" width="8.7109375" style="22" customWidth="1"/>
    <col min="5480" max="5480" width="10.28515625" style="22"/>
    <col min="5481" max="5482" width="8.85546875" style="22" bestFit="1" customWidth="1"/>
    <col min="5483" max="5484" width="8.7109375" style="22" customWidth="1"/>
    <col min="5485" max="5485" width="8.85546875" style="22" bestFit="1" customWidth="1"/>
    <col min="5486" max="5493" width="8.7109375" style="22" customWidth="1"/>
    <col min="5494" max="5494" width="10.28515625" style="22"/>
    <col min="5495" max="5495" width="8.7109375" style="22" customWidth="1"/>
    <col min="5496" max="5496" width="10.28515625" style="22"/>
    <col min="5497" max="5498" width="8.85546875" style="22" bestFit="1" customWidth="1"/>
    <col min="5499" max="5500" width="8.7109375" style="22" customWidth="1"/>
    <col min="5501" max="5501" width="8.85546875" style="22" bestFit="1" customWidth="1"/>
    <col min="5502" max="5509" width="8.7109375" style="22" customWidth="1"/>
    <col min="5510" max="5510" width="10.28515625" style="22"/>
    <col min="5511" max="5511" width="8.7109375" style="22" customWidth="1"/>
    <col min="5512" max="5512" width="10.28515625" style="22"/>
    <col min="5513" max="5514" width="8.85546875" style="22" bestFit="1" customWidth="1"/>
    <col min="5515" max="5516" width="8.7109375" style="22" customWidth="1"/>
    <col min="5517" max="5517" width="8.85546875" style="22" bestFit="1" customWidth="1"/>
    <col min="5518" max="5525" width="8.7109375" style="22" customWidth="1"/>
    <col min="5526" max="5526" width="10.28515625" style="22"/>
    <col min="5527" max="5527" width="8.7109375" style="22" customWidth="1"/>
    <col min="5528" max="5528" width="10.28515625" style="22"/>
    <col min="5529" max="5530" width="8.85546875" style="22" bestFit="1" customWidth="1"/>
    <col min="5531" max="5532" width="8.7109375" style="22" customWidth="1"/>
    <col min="5533" max="5533" width="8.85546875" style="22" bestFit="1" customWidth="1"/>
    <col min="5534" max="5541" width="8.7109375" style="22" customWidth="1"/>
    <col min="5542" max="5542" width="10.28515625" style="22"/>
    <col min="5543" max="5543" width="8.7109375" style="22" customWidth="1"/>
    <col min="5544" max="5544" width="10.28515625" style="22"/>
    <col min="5545" max="5546" width="8.85546875" style="22" bestFit="1" customWidth="1"/>
    <col min="5547" max="5548" width="8.7109375" style="22" customWidth="1"/>
    <col min="5549" max="5549" width="8.85546875" style="22" bestFit="1" customWidth="1"/>
    <col min="5550" max="5557" width="8.7109375" style="22" customWidth="1"/>
    <col min="5558" max="5558" width="10.28515625" style="22"/>
    <col min="5559" max="5559" width="8.7109375" style="22" customWidth="1"/>
    <col min="5560" max="5560" width="10.28515625" style="22"/>
    <col min="5561" max="5562" width="8.85546875" style="22" bestFit="1" customWidth="1"/>
    <col min="5563" max="5564" width="8.7109375" style="22" customWidth="1"/>
    <col min="5565" max="5565" width="8.85546875" style="22" bestFit="1" customWidth="1"/>
    <col min="5566" max="5573" width="8.7109375" style="22" customWidth="1"/>
    <col min="5574" max="5574" width="10.28515625" style="22"/>
    <col min="5575" max="5575" width="8.7109375" style="22" customWidth="1"/>
    <col min="5576" max="5576" width="10.28515625" style="22"/>
    <col min="5577" max="5578" width="8.85546875" style="22" bestFit="1" customWidth="1"/>
    <col min="5579" max="5580" width="8.7109375" style="22" customWidth="1"/>
    <col min="5581" max="5581" width="8.85546875" style="22" bestFit="1" customWidth="1"/>
    <col min="5582" max="5589" width="8.7109375" style="22" customWidth="1"/>
    <col min="5590" max="5590" width="10.28515625" style="22"/>
    <col min="5591" max="5591" width="8.7109375" style="22" customWidth="1"/>
    <col min="5592" max="5592" width="10.28515625" style="22"/>
    <col min="5593" max="5594" width="8.85546875" style="22" bestFit="1" customWidth="1"/>
    <col min="5595" max="5596" width="8.7109375" style="22" customWidth="1"/>
    <col min="5597" max="5597" width="8.85546875" style="22" bestFit="1" customWidth="1"/>
    <col min="5598" max="5605" width="8.7109375" style="22" customWidth="1"/>
    <col min="5606" max="5606" width="10.28515625" style="22"/>
    <col min="5607" max="5607" width="8.7109375" style="22" customWidth="1"/>
    <col min="5608" max="5608" width="10.28515625" style="22"/>
    <col min="5609" max="5610" width="8.85546875" style="22" bestFit="1" customWidth="1"/>
    <col min="5611" max="5612" width="8.7109375" style="22" customWidth="1"/>
    <col min="5613" max="5613" width="8.85546875" style="22" bestFit="1" customWidth="1"/>
    <col min="5614" max="5621" width="8.7109375" style="22" customWidth="1"/>
    <col min="5622" max="5622" width="10.28515625" style="22"/>
    <col min="5623" max="5623" width="8.7109375" style="22" customWidth="1"/>
    <col min="5624" max="5624" width="10.28515625" style="22"/>
    <col min="5625" max="5626" width="8.85546875" style="22" bestFit="1" customWidth="1"/>
    <col min="5627" max="5628" width="8.7109375" style="22" customWidth="1"/>
    <col min="5629" max="5629" width="8.85546875" style="22" bestFit="1" customWidth="1"/>
    <col min="5630" max="5637" width="8.7109375" style="22" customWidth="1"/>
    <col min="5638" max="5638" width="10.28515625" style="22"/>
    <col min="5639" max="5639" width="8.7109375" style="22" customWidth="1"/>
    <col min="5640" max="5640" width="10.28515625" style="22"/>
    <col min="5641" max="5642" width="8.85546875" style="22" bestFit="1" customWidth="1"/>
    <col min="5643" max="5644" width="8.7109375" style="22" customWidth="1"/>
    <col min="5645" max="5645" width="8.85546875" style="22" bestFit="1" customWidth="1"/>
    <col min="5646" max="5653" width="8.7109375" style="22" customWidth="1"/>
    <col min="5654" max="5654" width="10.28515625" style="22"/>
    <col min="5655" max="5655" width="8.7109375" style="22" customWidth="1"/>
    <col min="5656" max="5656" width="10.28515625" style="22"/>
    <col min="5657" max="5658" width="8.85546875" style="22" bestFit="1" customWidth="1"/>
    <col min="5659" max="5660" width="8.7109375" style="22" customWidth="1"/>
    <col min="5661" max="5661" width="8.85546875" style="22" bestFit="1" customWidth="1"/>
    <col min="5662" max="5669" width="8.7109375" style="22" customWidth="1"/>
    <col min="5670" max="5670" width="10.28515625" style="22"/>
    <col min="5671" max="5671" width="8.7109375" style="22" customWidth="1"/>
    <col min="5672" max="5672" width="10.28515625" style="22"/>
    <col min="5673" max="5674" width="8.85546875" style="22" bestFit="1" customWidth="1"/>
    <col min="5675" max="5676" width="8.7109375" style="22" customWidth="1"/>
    <col min="5677" max="5677" width="8.85546875" style="22" bestFit="1" customWidth="1"/>
    <col min="5678" max="5685" width="8.7109375" style="22" customWidth="1"/>
    <col min="5686" max="5686" width="10.28515625" style="22"/>
    <col min="5687" max="5687" width="8.7109375" style="22" customWidth="1"/>
    <col min="5688" max="5688" width="10.28515625" style="22"/>
    <col min="5689" max="5690" width="8.85546875" style="22" bestFit="1" customWidth="1"/>
    <col min="5691" max="5692" width="8.7109375" style="22" customWidth="1"/>
    <col min="5693" max="5693" width="8.85546875" style="22" bestFit="1" customWidth="1"/>
    <col min="5694" max="5701" width="8.7109375" style="22" customWidth="1"/>
    <col min="5702" max="5702" width="10.28515625" style="22"/>
    <col min="5703" max="5703" width="8.7109375" style="22" customWidth="1"/>
    <col min="5704" max="5704" width="10.28515625" style="22"/>
    <col min="5705" max="5705" width="10.5703125" style="22" customWidth="1"/>
    <col min="5706" max="5706" width="88" style="22" customWidth="1"/>
    <col min="5707" max="5714" width="0" style="22" hidden="1" customWidth="1"/>
    <col min="5715" max="5715" width="10.7109375" style="22" customWidth="1"/>
    <col min="5716" max="5716" width="22.42578125" style="22" customWidth="1"/>
    <col min="5717" max="5717" width="27.42578125" style="22" customWidth="1"/>
    <col min="5718" max="5718" width="29.42578125" style="22" customWidth="1"/>
    <col min="5719" max="5719" width="21.42578125" style="22" customWidth="1"/>
    <col min="5720" max="5720" width="6.28515625" style="22" customWidth="1"/>
    <col min="5721" max="5722" width="19.140625" style="22" bestFit="1" customWidth="1"/>
    <col min="5723" max="5724" width="8.7109375" style="22" customWidth="1"/>
    <col min="5725" max="5725" width="10" style="22" bestFit="1" customWidth="1"/>
    <col min="5726" max="5731" width="8.7109375" style="22" customWidth="1"/>
    <col min="5732" max="5733" width="17.85546875" style="22" bestFit="1" customWidth="1"/>
    <col min="5734" max="5735" width="8.7109375" style="22" customWidth="1"/>
    <col min="5736" max="5736" width="10.28515625" style="22"/>
    <col min="5737" max="5738" width="8.85546875" style="22" bestFit="1" customWidth="1"/>
    <col min="5739" max="5740" width="8.7109375" style="22" customWidth="1"/>
    <col min="5741" max="5741" width="8.85546875" style="22" bestFit="1" customWidth="1"/>
    <col min="5742" max="5749" width="8.7109375" style="22" customWidth="1"/>
    <col min="5750" max="5750" width="10.28515625" style="22"/>
    <col min="5751" max="5751" width="8.7109375" style="22" customWidth="1"/>
    <col min="5752" max="5752" width="10.28515625" style="22"/>
    <col min="5753" max="5754" width="8.85546875" style="22" bestFit="1" customWidth="1"/>
    <col min="5755" max="5756" width="8.7109375" style="22" customWidth="1"/>
    <col min="5757" max="5757" width="8.85546875" style="22" bestFit="1" customWidth="1"/>
    <col min="5758" max="5765" width="8.7109375" style="22" customWidth="1"/>
    <col min="5766" max="5766" width="10.28515625" style="22"/>
    <col min="5767" max="5767" width="8.7109375" style="22" customWidth="1"/>
    <col min="5768" max="5768" width="10.28515625" style="22"/>
    <col min="5769" max="5770" width="8.85546875" style="22" bestFit="1" customWidth="1"/>
    <col min="5771" max="5772" width="8.7109375" style="22" customWidth="1"/>
    <col min="5773" max="5773" width="8.85546875" style="22" bestFit="1" customWidth="1"/>
    <col min="5774" max="5781" width="8.7109375" style="22" customWidth="1"/>
    <col min="5782" max="5782" width="10.28515625" style="22"/>
    <col min="5783" max="5783" width="8.7109375" style="22" customWidth="1"/>
    <col min="5784" max="5784" width="10.28515625" style="22"/>
    <col min="5785" max="5786" width="8.85546875" style="22" bestFit="1" customWidth="1"/>
    <col min="5787" max="5788" width="8.7109375" style="22" customWidth="1"/>
    <col min="5789" max="5789" width="8.85546875" style="22" bestFit="1" customWidth="1"/>
    <col min="5790" max="5797" width="8.7109375" style="22" customWidth="1"/>
    <col min="5798" max="5798" width="10.28515625" style="22"/>
    <col min="5799" max="5799" width="8.7109375" style="22" customWidth="1"/>
    <col min="5800" max="5800" width="10.28515625" style="22"/>
    <col min="5801" max="5802" width="8.85546875" style="22" bestFit="1" customWidth="1"/>
    <col min="5803" max="5804" width="8.7109375" style="22" customWidth="1"/>
    <col min="5805" max="5805" width="8.85546875" style="22" bestFit="1" customWidth="1"/>
    <col min="5806" max="5813" width="8.7109375" style="22" customWidth="1"/>
    <col min="5814" max="5814" width="10.28515625" style="22"/>
    <col min="5815" max="5815" width="8.7109375" style="22" customWidth="1"/>
    <col min="5816" max="5816" width="10.28515625" style="22"/>
    <col min="5817" max="5818" width="8.85546875" style="22" bestFit="1" customWidth="1"/>
    <col min="5819" max="5820" width="8.7109375" style="22" customWidth="1"/>
    <col min="5821" max="5821" width="8.85546875" style="22" bestFit="1" customWidth="1"/>
    <col min="5822" max="5829" width="8.7109375" style="22" customWidth="1"/>
    <col min="5830" max="5830" width="10.28515625" style="22"/>
    <col min="5831" max="5831" width="8.7109375" style="22" customWidth="1"/>
    <col min="5832" max="5832" width="10.28515625" style="22"/>
    <col min="5833" max="5834" width="8.85546875" style="22" bestFit="1" customWidth="1"/>
    <col min="5835" max="5836" width="8.7109375" style="22" customWidth="1"/>
    <col min="5837" max="5837" width="8.85546875" style="22" bestFit="1" customWidth="1"/>
    <col min="5838" max="5845" width="8.7109375" style="22" customWidth="1"/>
    <col min="5846" max="5846" width="10.28515625" style="22"/>
    <col min="5847" max="5847" width="8.7109375" style="22" customWidth="1"/>
    <col min="5848" max="5848" width="10.28515625" style="22"/>
    <col min="5849" max="5850" width="8.85546875" style="22" bestFit="1" customWidth="1"/>
    <col min="5851" max="5852" width="8.7109375" style="22" customWidth="1"/>
    <col min="5853" max="5853" width="8.85546875" style="22" bestFit="1" customWidth="1"/>
    <col min="5854" max="5861" width="8.7109375" style="22" customWidth="1"/>
    <col min="5862" max="5862" width="10.28515625" style="22"/>
    <col min="5863" max="5863" width="8.7109375" style="22" customWidth="1"/>
    <col min="5864" max="5864" width="10.28515625" style="22"/>
    <col min="5865" max="5866" width="8.85546875" style="22" bestFit="1" customWidth="1"/>
    <col min="5867" max="5868" width="8.7109375" style="22" customWidth="1"/>
    <col min="5869" max="5869" width="8.85546875" style="22" bestFit="1" customWidth="1"/>
    <col min="5870" max="5877" width="8.7109375" style="22" customWidth="1"/>
    <col min="5878" max="5878" width="10.28515625" style="22"/>
    <col min="5879" max="5879" width="8.7109375" style="22" customWidth="1"/>
    <col min="5880" max="5880" width="10.28515625" style="22"/>
    <col min="5881" max="5882" width="8.85546875" style="22" bestFit="1" customWidth="1"/>
    <col min="5883" max="5884" width="8.7109375" style="22" customWidth="1"/>
    <col min="5885" max="5885" width="8.85546875" style="22" bestFit="1" customWidth="1"/>
    <col min="5886" max="5893" width="8.7109375" style="22" customWidth="1"/>
    <col min="5894" max="5894" width="10.28515625" style="22"/>
    <col min="5895" max="5895" width="8.7109375" style="22" customWidth="1"/>
    <col min="5896" max="5896" width="10.28515625" style="22"/>
    <col min="5897" max="5898" width="8.85546875" style="22" bestFit="1" customWidth="1"/>
    <col min="5899" max="5900" width="8.7109375" style="22" customWidth="1"/>
    <col min="5901" max="5901" width="8.85546875" style="22" bestFit="1" customWidth="1"/>
    <col min="5902" max="5909" width="8.7109375" style="22" customWidth="1"/>
    <col min="5910" max="5910" width="10.28515625" style="22"/>
    <col min="5911" max="5911" width="8.7109375" style="22" customWidth="1"/>
    <col min="5912" max="5912" width="10.28515625" style="22"/>
    <col min="5913" max="5914" width="8.85546875" style="22" bestFit="1" customWidth="1"/>
    <col min="5915" max="5916" width="8.7109375" style="22" customWidth="1"/>
    <col min="5917" max="5917" width="8.85546875" style="22" bestFit="1" customWidth="1"/>
    <col min="5918" max="5925" width="8.7109375" style="22" customWidth="1"/>
    <col min="5926" max="5926" width="10.28515625" style="22"/>
    <col min="5927" max="5927" width="8.7109375" style="22" customWidth="1"/>
    <col min="5928" max="5928" width="10.28515625" style="22"/>
    <col min="5929" max="5930" width="8.85546875" style="22" bestFit="1" customWidth="1"/>
    <col min="5931" max="5932" width="8.7109375" style="22" customWidth="1"/>
    <col min="5933" max="5933" width="8.85546875" style="22" bestFit="1" customWidth="1"/>
    <col min="5934" max="5941" width="8.7109375" style="22" customWidth="1"/>
    <col min="5942" max="5942" width="10.28515625" style="22"/>
    <col min="5943" max="5943" width="8.7109375" style="22" customWidth="1"/>
    <col min="5944" max="5944" width="10.28515625" style="22"/>
    <col min="5945" max="5946" width="8.85546875" style="22" bestFit="1" customWidth="1"/>
    <col min="5947" max="5948" width="8.7109375" style="22" customWidth="1"/>
    <col min="5949" max="5949" width="8.85546875" style="22" bestFit="1" customWidth="1"/>
    <col min="5950" max="5957" width="8.7109375" style="22" customWidth="1"/>
    <col min="5958" max="5958" width="10.28515625" style="22"/>
    <col min="5959" max="5959" width="8.7109375" style="22" customWidth="1"/>
    <col min="5960" max="5960" width="10.28515625" style="22"/>
    <col min="5961" max="5961" width="10.5703125" style="22" customWidth="1"/>
    <col min="5962" max="5962" width="88" style="22" customWidth="1"/>
    <col min="5963" max="5970" width="0" style="22" hidden="1" customWidth="1"/>
    <col min="5971" max="5971" width="10.7109375" style="22" customWidth="1"/>
    <col min="5972" max="5972" width="22.42578125" style="22" customWidth="1"/>
    <col min="5973" max="5973" width="27.42578125" style="22" customWidth="1"/>
    <col min="5974" max="5974" width="29.42578125" style="22" customWidth="1"/>
    <col min="5975" max="5975" width="21.42578125" style="22" customWidth="1"/>
    <col min="5976" max="5976" width="6.28515625" style="22" customWidth="1"/>
    <col min="5977" max="5978" width="19.140625" style="22" bestFit="1" customWidth="1"/>
    <col min="5979" max="5980" width="8.7109375" style="22" customWidth="1"/>
    <col min="5981" max="5981" width="10" style="22" bestFit="1" customWidth="1"/>
    <col min="5982" max="5987" width="8.7109375" style="22" customWidth="1"/>
    <col min="5988" max="5989" width="17.85546875" style="22" bestFit="1" customWidth="1"/>
    <col min="5990" max="5991" width="8.7109375" style="22" customWidth="1"/>
    <col min="5992" max="5992" width="10.28515625" style="22"/>
    <col min="5993" max="5994" width="8.85546875" style="22" bestFit="1" customWidth="1"/>
    <col min="5995" max="5996" width="8.7109375" style="22" customWidth="1"/>
    <col min="5997" max="5997" width="8.85546875" style="22" bestFit="1" customWidth="1"/>
    <col min="5998" max="6005" width="8.7109375" style="22" customWidth="1"/>
    <col min="6006" max="6006" width="10.28515625" style="22"/>
    <col min="6007" max="6007" width="8.7109375" style="22" customWidth="1"/>
    <col min="6008" max="6008" width="10.28515625" style="22"/>
    <col min="6009" max="6010" width="8.85546875" style="22" bestFit="1" customWidth="1"/>
    <col min="6011" max="6012" width="8.7109375" style="22" customWidth="1"/>
    <col min="6013" max="6013" width="8.85546875" style="22" bestFit="1" customWidth="1"/>
    <col min="6014" max="6021" width="8.7109375" style="22" customWidth="1"/>
    <col min="6022" max="6022" width="10.28515625" style="22"/>
    <col min="6023" max="6023" width="8.7109375" style="22" customWidth="1"/>
    <col min="6024" max="6024" width="10.28515625" style="22"/>
    <col min="6025" max="6026" width="8.85546875" style="22" bestFit="1" customWidth="1"/>
    <col min="6027" max="6028" width="8.7109375" style="22" customWidth="1"/>
    <col min="6029" max="6029" width="8.85546875" style="22" bestFit="1" customWidth="1"/>
    <col min="6030" max="6037" width="8.7109375" style="22" customWidth="1"/>
    <col min="6038" max="6038" width="10.28515625" style="22"/>
    <col min="6039" max="6039" width="8.7109375" style="22" customWidth="1"/>
    <col min="6040" max="6040" width="10.28515625" style="22"/>
    <col min="6041" max="6042" width="8.85546875" style="22" bestFit="1" customWidth="1"/>
    <col min="6043" max="6044" width="8.7109375" style="22" customWidth="1"/>
    <col min="6045" max="6045" width="8.85546875" style="22" bestFit="1" customWidth="1"/>
    <col min="6046" max="6053" width="8.7109375" style="22" customWidth="1"/>
    <col min="6054" max="6054" width="10.28515625" style="22"/>
    <col min="6055" max="6055" width="8.7109375" style="22" customWidth="1"/>
    <col min="6056" max="6056" width="10.28515625" style="22"/>
    <col min="6057" max="6058" width="8.85546875" style="22" bestFit="1" customWidth="1"/>
    <col min="6059" max="6060" width="8.7109375" style="22" customWidth="1"/>
    <col min="6061" max="6061" width="8.85546875" style="22" bestFit="1" customWidth="1"/>
    <col min="6062" max="6069" width="8.7109375" style="22" customWidth="1"/>
    <col min="6070" max="6070" width="10.28515625" style="22"/>
    <col min="6071" max="6071" width="8.7109375" style="22" customWidth="1"/>
    <col min="6072" max="6072" width="10.28515625" style="22"/>
    <col min="6073" max="6074" width="8.85546875" style="22" bestFit="1" customWidth="1"/>
    <col min="6075" max="6076" width="8.7109375" style="22" customWidth="1"/>
    <col min="6077" max="6077" width="8.85546875" style="22" bestFit="1" customWidth="1"/>
    <col min="6078" max="6085" width="8.7109375" style="22" customWidth="1"/>
    <col min="6086" max="6086" width="10.28515625" style="22"/>
    <col min="6087" max="6087" width="8.7109375" style="22" customWidth="1"/>
    <col min="6088" max="6088" width="10.28515625" style="22"/>
    <col min="6089" max="6090" width="8.85546875" style="22" bestFit="1" customWidth="1"/>
    <col min="6091" max="6092" width="8.7109375" style="22" customWidth="1"/>
    <col min="6093" max="6093" width="8.85546875" style="22" bestFit="1" customWidth="1"/>
    <col min="6094" max="6101" width="8.7109375" style="22" customWidth="1"/>
    <col min="6102" max="6102" width="10.28515625" style="22"/>
    <col min="6103" max="6103" width="8.7109375" style="22" customWidth="1"/>
    <col min="6104" max="6104" width="10.28515625" style="22"/>
    <col min="6105" max="6106" width="8.85546875" style="22" bestFit="1" customWidth="1"/>
    <col min="6107" max="6108" width="8.7109375" style="22" customWidth="1"/>
    <col min="6109" max="6109" width="8.85546875" style="22" bestFit="1" customWidth="1"/>
    <col min="6110" max="6117" width="8.7109375" style="22" customWidth="1"/>
    <col min="6118" max="6118" width="10.28515625" style="22"/>
    <col min="6119" max="6119" width="8.7109375" style="22" customWidth="1"/>
    <col min="6120" max="6120" width="10.28515625" style="22"/>
    <col min="6121" max="6122" width="8.85546875" style="22" bestFit="1" customWidth="1"/>
    <col min="6123" max="6124" width="8.7109375" style="22" customWidth="1"/>
    <col min="6125" max="6125" width="8.85546875" style="22" bestFit="1" customWidth="1"/>
    <col min="6126" max="6133" width="8.7109375" style="22" customWidth="1"/>
    <col min="6134" max="6134" width="10.28515625" style="22"/>
    <col min="6135" max="6135" width="8.7109375" style="22" customWidth="1"/>
    <col min="6136" max="6136" width="10.28515625" style="22"/>
    <col min="6137" max="6138" width="8.85546875" style="22" bestFit="1" customWidth="1"/>
    <col min="6139" max="6140" width="8.7109375" style="22" customWidth="1"/>
    <col min="6141" max="6141" width="8.85546875" style="22" bestFit="1" customWidth="1"/>
    <col min="6142" max="6149" width="8.7109375" style="22" customWidth="1"/>
    <col min="6150" max="6150" width="10.28515625" style="22"/>
    <col min="6151" max="6151" width="8.7109375" style="22" customWidth="1"/>
    <col min="6152" max="6152" width="10.28515625" style="22"/>
    <col min="6153" max="6154" width="8.85546875" style="22" bestFit="1" customWidth="1"/>
    <col min="6155" max="6156" width="8.7109375" style="22" customWidth="1"/>
    <col min="6157" max="6157" width="8.85546875" style="22" bestFit="1" customWidth="1"/>
    <col min="6158" max="6165" width="8.7109375" style="22" customWidth="1"/>
    <col min="6166" max="6166" width="10.28515625" style="22"/>
    <col min="6167" max="6167" width="8.7109375" style="22" customWidth="1"/>
    <col min="6168" max="6168" width="10.28515625" style="22"/>
    <col min="6169" max="6170" width="8.85546875" style="22" bestFit="1" customWidth="1"/>
    <col min="6171" max="6172" width="8.7109375" style="22" customWidth="1"/>
    <col min="6173" max="6173" width="8.85546875" style="22" bestFit="1" customWidth="1"/>
    <col min="6174" max="6181" width="8.7109375" style="22" customWidth="1"/>
    <col min="6182" max="6182" width="10.28515625" style="22"/>
    <col min="6183" max="6183" width="8.7109375" style="22" customWidth="1"/>
    <col min="6184" max="6184" width="10.28515625" style="22"/>
    <col min="6185" max="6186" width="8.85546875" style="22" bestFit="1" customWidth="1"/>
    <col min="6187" max="6188" width="8.7109375" style="22" customWidth="1"/>
    <col min="6189" max="6189" width="8.85546875" style="22" bestFit="1" customWidth="1"/>
    <col min="6190" max="6197" width="8.7109375" style="22" customWidth="1"/>
    <col min="6198" max="6198" width="10.28515625" style="22"/>
    <col min="6199" max="6199" width="8.7109375" style="22" customWidth="1"/>
    <col min="6200" max="6200" width="10.28515625" style="22"/>
    <col min="6201" max="6202" width="8.85546875" style="22" bestFit="1" customWidth="1"/>
    <col min="6203" max="6204" width="8.7109375" style="22" customWidth="1"/>
    <col min="6205" max="6205" width="8.85546875" style="22" bestFit="1" customWidth="1"/>
    <col min="6206" max="6213" width="8.7109375" style="22" customWidth="1"/>
    <col min="6214" max="6214" width="10.28515625" style="22"/>
    <col min="6215" max="6215" width="8.7109375" style="22" customWidth="1"/>
    <col min="6216" max="6216" width="10.28515625" style="22"/>
    <col min="6217" max="6217" width="10.5703125" style="22" customWidth="1"/>
    <col min="6218" max="6218" width="88" style="22" customWidth="1"/>
    <col min="6219" max="6226" width="0" style="22" hidden="1" customWidth="1"/>
    <col min="6227" max="6227" width="10.7109375" style="22" customWidth="1"/>
    <col min="6228" max="6228" width="22.42578125" style="22" customWidth="1"/>
    <col min="6229" max="6229" width="27.42578125" style="22" customWidth="1"/>
    <col min="6230" max="6230" width="29.42578125" style="22" customWidth="1"/>
    <col min="6231" max="6231" width="21.42578125" style="22" customWidth="1"/>
    <col min="6232" max="6232" width="6.28515625" style="22" customWidth="1"/>
    <col min="6233" max="6234" width="19.140625" style="22" bestFit="1" customWidth="1"/>
    <col min="6235" max="6236" width="8.7109375" style="22" customWidth="1"/>
    <col min="6237" max="6237" width="10" style="22" bestFit="1" customWidth="1"/>
    <col min="6238" max="6243" width="8.7109375" style="22" customWidth="1"/>
    <col min="6244" max="6245" width="17.85546875" style="22" bestFit="1" customWidth="1"/>
    <col min="6246" max="6247" width="8.7109375" style="22" customWidth="1"/>
    <col min="6248" max="6248" width="10.28515625" style="22"/>
    <col min="6249" max="6250" width="8.85546875" style="22" bestFit="1" customWidth="1"/>
    <col min="6251" max="6252" width="8.7109375" style="22" customWidth="1"/>
    <col min="6253" max="6253" width="8.85546875" style="22" bestFit="1" customWidth="1"/>
    <col min="6254" max="6261" width="8.7109375" style="22" customWidth="1"/>
    <col min="6262" max="6262" width="10.28515625" style="22"/>
    <col min="6263" max="6263" width="8.7109375" style="22" customWidth="1"/>
    <col min="6264" max="6264" width="10.28515625" style="22"/>
    <col min="6265" max="6266" width="8.85546875" style="22" bestFit="1" customWidth="1"/>
    <col min="6267" max="6268" width="8.7109375" style="22" customWidth="1"/>
    <col min="6269" max="6269" width="8.85546875" style="22" bestFit="1" customWidth="1"/>
    <col min="6270" max="6277" width="8.7109375" style="22" customWidth="1"/>
    <col min="6278" max="6278" width="10.28515625" style="22"/>
    <col min="6279" max="6279" width="8.7109375" style="22" customWidth="1"/>
    <col min="6280" max="6280" width="10.28515625" style="22"/>
    <col min="6281" max="6282" width="8.85546875" style="22" bestFit="1" customWidth="1"/>
    <col min="6283" max="6284" width="8.7109375" style="22" customWidth="1"/>
    <col min="6285" max="6285" width="8.85546875" style="22" bestFit="1" customWidth="1"/>
    <col min="6286" max="6293" width="8.7109375" style="22" customWidth="1"/>
    <col min="6294" max="6294" width="10.28515625" style="22"/>
    <col min="6295" max="6295" width="8.7109375" style="22" customWidth="1"/>
    <col min="6296" max="6296" width="10.28515625" style="22"/>
    <col min="6297" max="6298" width="8.85546875" style="22" bestFit="1" customWidth="1"/>
    <col min="6299" max="6300" width="8.7109375" style="22" customWidth="1"/>
    <col min="6301" max="6301" width="8.85546875" style="22" bestFit="1" customWidth="1"/>
    <col min="6302" max="6309" width="8.7109375" style="22" customWidth="1"/>
    <col min="6310" max="6310" width="10.28515625" style="22"/>
    <col min="6311" max="6311" width="8.7109375" style="22" customWidth="1"/>
    <col min="6312" max="6312" width="10.28515625" style="22"/>
    <col min="6313" max="6314" width="8.85546875" style="22" bestFit="1" customWidth="1"/>
    <col min="6315" max="6316" width="8.7109375" style="22" customWidth="1"/>
    <col min="6317" max="6317" width="8.85546875" style="22" bestFit="1" customWidth="1"/>
    <col min="6318" max="6325" width="8.7109375" style="22" customWidth="1"/>
    <col min="6326" max="6326" width="10.28515625" style="22"/>
    <col min="6327" max="6327" width="8.7109375" style="22" customWidth="1"/>
    <col min="6328" max="6328" width="10.28515625" style="22"/>
    <col min="6329" max="6330" width="8.85546875" style="22" bestFit="1" customWidth="1"/>
    <col min="6331" max="6332" width="8.7109375" style="22" customWidth="1"/>
    <col min="6333" max="6333" width="8.85546875" style="22" bestFit="1" customWidth="1"/>
    <col min="6334" max="6341" width="8.7109375" style="22" customWidth="1"/>
    <col min="6342" max="6342" width="10.28515625" style="22"/>
    <col min="6343" max="6343" width="8.7109375" style="22" customWidth="1"/>
    <col min="6344" max="6344" width="10.28515625" style="22"/>
    <col min="6345" max="6346" width="8.85546875" style="22" bestFit="1" customWidth="1"/>
    <col min="6347" max="6348" width="8.7109375" style="22" customWidth="1"/>
    <col min="6349" max="6349" width="8.85546875" style="22" bestFit="1" customWidth="1"/>
    <col min="6350" max="6357" width="8.7109375" style="22" customWidth="1"/>
    <col min="6358" max="6358" width="10.28515625" style="22"/>
    <col min="6359" max="6359" width="8.7109375" style="22" customWidth="1"/>
    <col min="6360" max="6360" width="10.28515625" style="22"/>
    <col min="6361" max="6362" width="8.85546875" style="22" bestFit="1" customWidth="1"/>
    <col min="6363" max="6364" width="8.7109375" style="22" customWidth="1"/>
    <col min="6365" max="6365" width="8.85546875" style="22" bestFit="1" customWidth="1"/>
    <col min="6366" max="6373" width="8.7109375" style="22" customWidth="1"/>
    <col min="6374" max="6374" width="10.28515625" style="22"/>
    <col min="6375" max="6375" width="8.7109375" style="22" customWidth="1"/>
    <col min="6376" max="6376" width="10.28515625" style="22"/>
    <col min="6377" max="6378" width="8.85546875" style="22" bestFit="1" customWidth="1"/>
    <col min="6379" max="6380" width="8.7109375" style="22" customWidth="1"/>
    <col min="6381" max="6381" width="8.85546875" style="22" bestFit="1" customWidth="1"/>
    <col min="6382" max="6389" width="8.7109375" style="22" customWidth="1"/>
    <col min="6390" max="6390" width="10.28515625" style="22"/>
    <col min="6391" max="6391" width="8.7109375" style="22" customWidth="1"/>
    <col min="6392" max="6392" width="10.28515625" style="22"/>
    <col min="6393" max="6394" width="8.85546875" style="22" bestFit="1" customWidth="1"/>
    <col min="6395" max="6396" width="8.7109375" style="22" customWidth="1"/>
    <col min="6397" max="6397" width="8.85546875" style="22" bestFit="1" customWidth="1"/>
    <col min="6398" max="6405" width="8.7109375" style="22" customWidth="1"/>
    <col min="6406" max="6406" width="10.28515625" style="22"/>
    <col min="6407" max="6407" width="8.7109375" style="22" customWidth="1"/>
    <col min="6408" max="6408" width="10.28515625" style="22"/>
    <col min="6409" max="6410" width="8.85546875" style="22" bestFit="1" customWidth="1"/>
    <col min="6411" max="6412" width="8.7109375" style="22" customWidth="1"/>
    <col min="6413" max="6413" width="8.85546875" style="22" bestFit="1" customWidth="1"/>
    <col min="6414" max="6421" width="8.7109375" style="22" customWidth="1"/>
    <col min="6422" max="6422" width="10.28515625" style="22"/>
    <col min="6423" max="6423" width="8.7109375" style="22" customWidth="1"/>
    <col min="6424" max="6424" width="10.28515625" style="22"/>
    <col min="6425" max="6426" width="8.85546875" style="22" bestFit="1" customWidth="1"/>
    <col min="6427" max="6428" width="8.7109375" style="22" customWidth="1"/>
    <col min="6429" max="6429" width="8.85546875" style="22" bestFit="1" customWidth="1"/>
    <col min="6430" max="6437" width="8.7109375" style="22" customWidth="1"/>
    <col min="6438" max="6438" width="10.28515625" style="22"/>
    <col min="6439" max="6439" width="8.7109375" style="22" customWidth="1"/>
    <col min="6440" max="6440" width="10.28515625" style="22"/>
    <col min="6441" max="6442" width="8.85546875" style="22" bestFit="1" customWidth="1"/>
    <col min="6443" max="6444" width="8.7109375" style="22" customWidth="1"/>
    <col min="6445" max="6445" width="8.85546875" style="22" bestFit="1" customWidth="1"/>
    <col min="6446" max="6453" width="8.7109375" style="22" customWidth="1"/>
    <col min="6454" max="6454" width="10.28515625" style="22"/>
    <col min="6455" max="6455" width="8.7109375" style="22" customWidth="1"/>
    <col min="6456" max="6456" width="10.28515625" style="22"/>
    <col min="6457" max="6458" width="8.85546875" style="22" bestFit="1" customWidth="1"/>
    <col min="6459" max="6460" width="8.7109375" style="22" customWidth="1"/>
    <col min="6461" max="6461" width="8.85546875" style="22" bestFit="1" customWidth="1"/>
    <col min="6462" max="6469" width="8.7109375" style="22" customWidth="1"/>
    <col min="6470" max="6470" width="10.28515625" style="22"/>
    <col min="6471" max="6471" width="8.7109375" style="22" customWidth="1"/>
    <col min="6472" max="6472" width="10.28515625" style="22"/>
    <col min="6473" max="6473" width="10.5703125" style="22" customWidth="1"/>
    <col min="6474" max="6474" width="88" style="22" customWidth="1"/>
    <col min="6475" max="6482" width="0" style="22" hidden="1" customWidth="1"/>
    <col min="6483" max="6483" width="10.7109375" style="22" customWidth="1"/>
    <col min="6484" max="6484" width="22.42578125" style="22" customWidth="1"/>
    <col min="6485" max="6485" width="27.42578125" style="22" customWidth="1"/>
    <col min="6486" max="6486" width="29.42578125" style="22" customWidth="1"/>
    <col min="6487" max="6487" width="21.42578125" style="22" customWidth="1"/>
    <col min="6488" max="6488" width="6.28515625" style="22" customWidth="1"/>
    <col min="6489" max="6490" width="19.140625" style="22" bestFit="1" customWidth="1"/>
    <col min="6491" max="6492" width="8.7109375" style="22" customWidth="1"/>
    <col min="6493" max="6493" width="10" style="22" bestFit="1" customWidth="1"/>
    <col min="6494" max="6499" width="8.7109375" style="22" customWidth="1"/>
    <col min="6500" max="6501" width="17.85546875" style="22" bestFit="1" customWidth="1"/>
    <col min="6502" max="6503" width="8.7109375" style="22" customWidth="1"/>
    <col min="6504" max="6504" width="10.28515625" style="22"/>
    <col min="6505" max="6506" width="8.85546875" style="22" bestFit="1" customWidth="1"/>
    <col min="6507" max="6508" width="8.7109375" style="22" customWidth="1"/>
    <col min="6509" max="6509" width="8.85546875" style="22" bestFit="1" customWidth="1"/>
    <col min="6510" max="6517" width="8.7109375" style="22" customWidth="1"/>
    <col min="6518" max="6518" width="10.28515625" style="22"/>
    <col min="6519" max="6519" width="8.7109375" style="22" customWidth="1"/>
    <col min="6520" max="6520" width="10.28515625" style="22"/>
    <col min="6521" max="6522" width="8.85546875" style="22" bestFit="1" customWidth="1"/>
    <col min="6523" max="6524" width="8.7109375" style="22" customWidth="1"/>
    <col min="6525" max="6525" width="8.85546875" style="22" bestFit="1" customWidth="1"/>
    <col min="6526" max="6533" width="8.7109375" style="22" customWidth="1"/>
    <col min="6534" max="6534" width="10.28515625" style="22"/>
    <col min="6535" max="6535" width="8.7109375" style="22" customWidth="1"/>
    <col min="6536" max="6536" width="10.28515625" style="22"/>
    <col min="6537" max="6538" width="8.85546875" style="22" bestFit="1" customWidth="1"/>
    <col min="6539" max="6540" width="8.7109375" style="22" customWidth="1"/>
    <col min="6541" max="6541" width="8.85546875" style="22" bestFit="1" customWidth="1"/>
    <col min="6542" max="6549" width="8.7109375" style="22" customWidth="1"/>
    <col min="6550" max="6550" width="10.28515625" style="22"/>
    <col min="6551" max="6551" width="8.7109375" style="22" customWidth="1"/>
    <col min="6552" max="6552" width="10.28515625" style="22"/>
    <col min="6553" max="6554" width="8.85546875" style="22" bestFit="1" customWidth="1"/>
    <col min="6555" max="6556" width="8.7109375" style="22" customWidth="1"/>
    <col min="6557" max="6557" width="8.85546875" style="22" bestFit="1" customWidth="1"/>
    <col min="6558" max="6565" width="8.7109375" style="22" customWidth="1"/>
    <col min="6566" max="6566" width="10.28515625" style="22"/>
    <col min="6567" max="6567" width="8.7109375" style="22" customWidth="1"/>
    <col min="6568" max="6568" width="10.28515625" style="22"/>
    <col min="6569" max="6570" width="8.85546875" style="22" bestFit="1" customWidth="1"/>
    <col min="6571" max="6572" width="8.7109375" style="22" customWidth="1"/>
    <col min="6573" max="6573" width="8.85546875" style="22" bestFit="1" customWidth="1"/>
    <col min="6574" max="6581" width="8.7109375" style="22" customWidth="1"/>
    <col min="6582" max="6582" width="10.28515625" style="22"/>
    <col min="6583" max="6583" width="8.7109375" style="22" customWidth="1"/>
    <col min="6584" max="6584" width="10.28515625" style="22"/>
    <col min="6585" max="6586" width="8.85546875" style="22" bestFit="1" customWidth="1"/>
    <col min="6587" max="6588" width="8.7109375" style="22" customWidth="1"/>
    <col min="6589" max="6589" width="8.85546875" style="22" bestFit="1" customWidth="1"/>
    <col min="6590" max="6597" width="8.7109375" style="22" customWidth="1"/>
    <col min="6598" max="6598" width="10.28515625" style="22"/>
    <col min="6599" max="6599" width="8.7109375" style="22" customWidth="1"/>
    <col min="6600" max="6600" width="10.28515625" style="22"/>
    <col min="6601" max="6602" width="8.85546875" style="22" bestFit="1" customWidth="1"/>
    <col min="6603" max="6604" width="8.7109375" style="22" customWidth="1"/>
    <col min="6605" max="6605" width="8.85546875" style="22" bestFit="1" customWidth="1"/>
    <col min="6606" max="6613" width="8.7109375" style="22" customWidth="1"/>
    <col min="6614" max="6614" width="10.28515625" style="22"/>
    <col min="6615" max="6615" width="8.7109375" style="22" customWidth="1"/>
    <col min="6616" max="6616" width="10.28515625" style="22"/>
    <col min="6617" max="6618" width="8.85546875" style="22" bestFit="1" customWidth="1"/>
    <col min="6619" max="6620" width="8.7109375" style="22" customWidth="1"/>
    <col min="6621" max="6621" width="8.85546875" style="22" bestFit="1" customWidth="1"/>
    <col min="6622" max="6629" width="8.7109375" style="22" customWidth="1"/>
    <col min="6630" max="6630" width="10.28515625" style="22"/>
    <col min="6631" max="6631" width="8.7109375" style="22" customWidth="1"/>
    <col min="6632" max="6632" width="10.28515625" style="22"/>
    <col min="6633" max="6634" width="8.85546875" style="22" bestFit="1" customWidth="1"/>
    <col min="6635" max="6636" width="8.7109375" style="22" customWidth="1"/>
    <col min="6637" max="6637" width="8.85546875" style="22" bestFit="1" customWidth="1"/>
    <col min="6638" max="6645" width="8.7109375" style="22" customWidth="1"/>
    <col min="6646" max="6646" width="10.28515625" style="22"/>
    <col min="6647" max="6647" width="8.7109375" style="22" customWidth="1"/>
    <col min="6648" max="6648" width="10.28515625" style="22"/>
    <col min="6649" max="6650" width="8.85546875" style="22" bestFit="1" customWidth="1"/>
    <col min="6651" max="6652" width="8.7109375" style="22" customWidth="1"/>
    <col min="6653" max="6653" width="8.85546875" style="22" bestFit="1" customWidth="1"/>
    <col min="6654" max="6661" width="8.7109375" style="22" customWidth="1"/>
    <col min="6662" max="6662" width="10.28515625" style="22"/>
    <col min="6663" max="6663" width="8.7109375" style="22" customWidth="1"/>
    <col min="6664" max="6664" width="10.28515625" style="22"/>
    <col min="6665" max="6666" width="8.85546875" style="22" bestFit="1" customWidth="1"/>
    <col min="6667" max="6668" width="8.7109375" style="22" customWidth="1"/>
    <col min="6669" max="6669" width="8.85546875" style="22" bestFit="1" customWidth="1"/>
    <col min="6670" max="6677" width="8.7109375" style="22" customWidth="1"/>
    <col min="6678" max="6678" width="10.28515625" style="22"/>
    <col min="6679" max="6679" width="8.7109375" style="22" customWidth="1"/>
    <col min="6680" max="6680" width="10.28515625" style="22"/>
    <col min="6681" max="6682" width="8.85546875" style="22" bestFit="1" customWidth="1"/>
    <col min="6683" max="6684" width="8.7109375" style="22" customWidth="1"/>
    <col min="6685" max="6685" width="8.85546875" style="22" bestFit="1" customWidth="1"/>
    <col min="6686" max="6693" width="8.7109375" style="22" customWidth="1"/>
    <col min="6694" max="6694" width="10.28515625" style="22"/>
    <col min="6695" max="6695" width="8.7109375" style="22" customWidth="1"/>
    <col min="6696" max="6696" width="10.28515625" style="22"/>
    <col min="6697" max="6698" width="8.85546875" style="22" bestFit="1" customWidth="1"/>
    <col min="6699" max="6700" width="8.7109375" style="22" customWidth="1"/>
    <col min="6701" max="6701" width="8.85546875" style="22" bestFit="1" customWidth="1"/>
    <col min="6702" max="6709" width="8.7109375" style="22" customWidth="1"/>
    <col min="6710" max="6710" width="10.28515625" style="22"/>
    <col min="6711" max="6711" width="8.7109375" style="22" customWidth="1"/>
    <col min="6712" max="6712" width="10.28515625" style="22"/>
    <col min="6713" max="6714" width="8.85546875" style="22" bestFit="1" customWidth="1"/>
    <col min="6715" max="6716" width="8.7109375" style="22" customWidth="1"/>
    <col min="6717" max="6717" width="8.85546875" style="22" bestFit="1" customWidth="1"/>
    <col min="6718" max="6725" width="8.7109375" style="22" customWidth="1"/>
    <col min="6726" max="6726" width="10.28515625" style="22"/>
    <col min="6727" max="6727" width="8.7109375" style="22" customWidth="1"/>
    <col min="6728" max="6728" width="10.28515625" style="22"/>
    <col min="6729" max="6729" width="10.5703125" style="22" customWidth="1"/>
    <col min="6730" max="6730" width="88" style="22" customWidth="1"/>
    <col min="6731" max="6738" width="0" style="22" hidden="1" customWidth="1"/>
    <col min="6739" max="6739" width="10.7109375" style="22" customWidth="1"/>
    <col min="6740" max="6740" width="22.42578125" style="22" customWidth="1"/>
    <col min="6741" max="6741" width="27.42578125" style="22" customWidth="1"/>
    <col min="6742" max="6742" width="29.42578125" style="22" customWidth="1"/>
    <col min="6743" max="6743" width="21.42578125" style="22" customWidth="1"/>
    <col min="6744" max="6744" width="6.28515625" style="22" customWidth="1"/>
    <col min="6745" max="6746" width="19.140625" style="22" bestFit="1" customWidth="1"/>
    <col min="6747" max="6748" width="8.7109375" style="22" customWidth="1"/>
    <col min="6749" max="6749" width="10" style="22" bestFit="1" customWidth="1"/>
    <col min="6750" max="6755" width="8.7109375" style="22" customWidth="1"/>
    <col min="6756" max="6757" width="17.85546875" style="22" bestFit="1" customWidth="1"/>
    <col min="6758" max="6759" width="8.7109375" style="22" customWidth="1"/>
    <col min="6760" max="6760" width="10.28515625" style="22"/>
    <col min="6761" max="6762" width="8.85546875" style="22" bestFit="1" customWidth="1"/>
    <col min="6763" max="6764" width="8.7109375" style="22" customWidth="1"/>
    <col min="6765" max="6765" width="8.85546875" style="22" bestFit="1" customWidth="1"/>
    <col min="6766" max="6773" width="8.7109375" style="22" customWidth="1"/>
    <col min="6774" max="6774" width="10.28515625" style="22"/>
    <col min="6775" max="6775" width="8.7109375" style="22" customWidth="1"/>
    <col min="6776" max="6776" width="10.28515625" style="22"/>
    <col min="6777" max="6778" width="8.85546875" style="22" bestFit="1" customWidth="1"/>
    <col min="6779" max="6780" width="8.7109375" style="22" customWidth="1"/>
    <col min="6781" max="6781" width="8.85546875" style="22" bestFit="1" customWidth="1"/>
    <col min="6782" max="6789" width="8.7109375" style="22" customWidth="1"/>
    <col min="6790" max="6790" width="10.28515625" style="22"/>
    <col min="6791" max="6791" width="8.7109375" style="22" customWidth="1"/>
    <col min="6792" max="6792" width="10.28515625" style="22"/>
    <col min="6793" max="6794" width="8.85546875" style="22" bestFit="1" customWidth="1"/>
    <col min="6795" max="6796" width="8.7109375" style="22" customWidth="1"/>
    <col min="6797" max="6797" width="8.85546875" style="22" bestFit="1" customWidth="1"/>
    <col min="6798" max="6805" width="8.7109375" style="22" customWidth="1"/>
    <col min="6806" max="6806" width="10.28515625" style="22"/>
    <col min="6807" max="6807" width="8.7109375" style="22" customWidth="1"/>
    <col min="6808" max="6808" width="10.28515625" style="22"/>
    <col min="6809" max="6810" width="8.85546875" style="22" bestFit="1" customWidth="1"/>
    <col min="6811" max="6812" width="8.7109375" style="22" customWidth="1"/>
    <col min="6813" max="6813" width="8.85546875" style="22" bestFit="1" customWidth="1"/>
    <col min="6814" max="6821" width="8.7109375" style="22" customWidth="1"/>
    <col min="6822" max="6822" width="10.28515625" style="22"/>
    <col min="6823" max="6823" width="8.7109375" style="22" customWidth="1"/>
    <col min="6824" max="6824" width="10.28515625" style="22"/>
    <col min="6825" max="6826" width="8.85546875" style="22" bestFit="1" customWidth="1"/>
    <col min="6827" max="6828" width="8.7109375" style="22" customWidth="1"/>
    <col min="6829" max="6829" width="8.85546875" style="22" bestFit="1" customWidth="1"/>
    <col min="6830" max="6837" width="8.7109375" style="22" customWidth="1"/>
    <col min="6838" max="6838" width="10.28515625" style="22"/>
    <col min="6839" max="6839" width="8.7109375" style="22" customWidth="1"/>
    <col min="6840" max="6840" width="10.28515625" style="22"/>
    <col min="6841" max="6842" width="8.85546875" style="22" bestFit="1" customWidth="1"/>
    <col min="6843" max="6844" width="8.7109375" style="22" customWidth="1"/>
    <col min="6845" max="6845" width="8.85546875" style="22" bestFit="1" customWidth="1"/>
    <col min="6846" max="6853" width="8.7109375" style="22" customWidth="1"/>
    <col min="6854" max="6854" width="10.28515625" style="22"/>
    <col min="6855" max="6855" width="8.7109375" style="22" customWidth="1"/>
    <col min="6856" max="6856" width="10.28515625" style="22"/>
    <col min="6857" max="6858" width="8.85546875" style="22" bestFit="1" customWidth="1"/>
    <col min="6859" max="6860" width="8.7109375" style="22" customWidth="1"/>
    <col min="6861" max="6861" width="8.85546875" style="22" bestFit="1" customWidth="1"/>
    <col min="6862" max="6869" width="8.7109375" style="22" customWidth="1"/>
    <col min="6870" max="6870" width="10.28515625" style="22"/>
    <col min="6871" max="6871" width="8.7109375" style="22" customWidth="1"/>
    <col min="6872" max="6872" width="10.28515625" style="22"/>
    <col min="6873" max="6874" width="8.85546875" style="22" bestFit="1" customWidth="1"/>
    <col min="6875" max="6876" width="8.7109375" style="22" customWidth="1"/>
    <col min="6877" max="6877" width="8.85546875" style="22" bestFit="1" customWidth="1"/>
    <col min="6878" max="6885" width="8.7109375" style="22" customWidth="1"/>
    <col min="6886" max="6886" width="10.28515625" style="22"/>
    <col min="6887" max="6887" width="8.7109375" style="22" customWidth="1"/>
    <col min="6888" max="6888" width="10.28515625" style="22"/>
    <col min="6889" max="6890" width="8.85546875" style="22" bestFit="1" customWidth="1"/>
    <col min="6891" max="6892" width="8.7109375" style="22" customWidth="1"/>
    <col min="6893" max="6893" width="8.85546875" style="22" bestFit="1" customWidth="1"/>
    <col min="6894" max="6901" width="8.7109375" style="22" customWidth="1"/>
    <col min="6902" max="6902" width="10.28515625" style="22"/>
    <col min="6903" max="6903" width="8.7109375" style="22" customWidth="1"/>
    <col min="6904" max="6904" width="10.28515625" style="22"/>
    <col min="6905" max="6906" width="8.85546875" style="22" bestFit="1" customWidth="1"/>
    <col min="6907" max="6908" width="8.7109375" style="22" customWidth="1"/>
    <col min="6909" max="6909" width="8.85546875" style="22" bestFit="1" customWidth="1"/>
    <col min="6910" max="6917" width="8.7109375" style="22" customWidth="1"/>
    <col min="6918" max="6918" width="10.28515625" style="22"/>
    <col min="6919" max="6919" width="8.7109375" style="22" customWidth="1"/>
    <col min="6920" max="6920" width="10.28515625" style="22"/>
    <col min="6921" max="6922" width="8.85546875" style="22" bestFit="1" customWidth="1"/>
    <col min="6923" max="6924" width="8.7109375" style="22" customWidth="1"/>
    <col min="6925" max="6925" width="8.85546875" style="22" bestFit="1" customWidth="1"/>
    <col min="6926" max="6933" width="8.7109375" style="22" customWidth="1"/>
    <col min="6934" max="6934" width="10.28515625" style="22"/>
    <col min="6935" max="6935" width="8.7109375" style="22" customWidth="1"/>
    <col min="6936" max="6936" width="10.28515625" style="22"/>
    <col min="6937" max="6938" width="8.85546875" style="22" bestFit="1" customWidth="1"/>
    <col min="6939" max="6940" width="8.7109375" style="22" customWidth="1"/>
    <col min="6941" max="6941" width="8.85546875" style="22" bestFit="1" customWidth="1"/>
    <col min="6942" max="6949" width="8.7109375" style="22" customWidth="1"/>
    <col min="6950" max="6950" width="10.28515625" style="22"/>
    <col min="6951" max="6951" width="8.7109375" style="22" customWidth="1"/>
    <col min="6952" max="6952" width="10.28515625" style="22"/>
    <col min="6953" max="6954" width="8.85546875" style="22" bestFit="1" customWidth="1"/>
    <col min="6955" max="6956" width="8.7109375" style="22" customWidth="1"/>
    <col min="6957" max="6957" width="8.85546875" style="22" bestFit="1" customWidth="1"/>
    <col min="6958" max="6965" width="8.7109375" style="22" customWidth="1"/>
    <col min="6966" max="6966" width="10.28515625" style="22"/>
    <col min="6967" max="6967" width="8.7109375" style="22" customWidth="1"/>
    <col min="6968" max="6968" width="10.28515625" style="22"/>
    <col min="6969" max="6970" width="8.85546875" style="22" bestFit="1" customWidth="1"/>
    <col min="6971" max="6972" width="8.7109375" style="22" customWidth="1"/>
    <col min="6973" max="6973" width="8.85546875" style="22" bestFit="1" customWidth="1"/>
    <col min="6974" max="6981" width="8.7109375" style="22" customWidth="1"/>
    <col min="6982" max="6982" width="10.28515625" style="22"/>
    <col min="6983" max="6983" width="8.7109375" style="22" customWidth="1"/>
    <col min="6984" max="6984" width="10.28515625" style="22"/>
    <col min="6985" max="6985" width="10.5703125" style="22" customWidth="1"/>
    <col min="6986" max="6986" width="88" style="22" customWidth="1"/>
    <col min="6987" max="6994" width="0" style="22" hidden="1" customWidth="1"/>
    <col min="6995" max="6995" width="10.7109375" style="22" customWidth="1"/>
    <col min="6996" max="6996" width="22.42578125" style="22" customWidth="1"/>
    <col min="6997" max="6997" width="27.42578125" style="22" customWidth="1"/>
    <col min="6998" max="6998" width="29.42578125" style="22" customWidth="1"/>
    <col min="6999" max="6999" width="21.42578125" style="22" customWidth="1"/>
    <col min="7000" max="7000" width="6.28515625" style="22" customWidth="1"/>
    <col min="7001" max="7002" width="19.140625" style="22" bestFit="1" customWidth="1"/>
    <col min="7003" max="7004" width="8.7109375" style="22" customWidth="1"/>
    <col min="7005" max="7005" width="10" style="22" bestFit="1" customWidth="1"/>
    <col min="7006" max="7011" width="8.7109375" style="22" customWidth="1"/>
    <col min="7012" max="7013" width="17.85546875" style="22" bestFit="1" customWidth="1"/>
    <col min="7014" max="7015" width="8.7109375" style="22" customWidth="1"/>
    <col min="7016" max="7016" width="10.28515625" style="22"/>
    <col min="7017" max="7018" width="8.85546875" style="22" bestFit="1" customWidth="1"/>
    <col min="7019" max="7020" width="8.7109375" style="22" customWidth="1"/>
    <col min="7021" max="7021" width="8.85546875" style="22" bestFit="1" customWidth="1"/>
    <col min="7022" max="7029" width="8.7109375" style="22" customWidth="1"/>
    <col min="7030" max="7030" width="10.28515625" style="22"/>
    <col min="7031" max="7031" width="8.7109375" style="22" customWidth="1"/>
    <col min="7032" max="7032" width="10.28515625" style="22"/>
    <col min="7033" max="7034" width="8.85546875" style="22" bestFit="1" customWidth="1"/>
    <col min="7035" max="7036" width="8.7109375" style="22" customWidth="1"/>
    <col min="7037" max="7037" width="8.85546875" style="22" bestFit="1" customWidth="1"/>
    <col min="7038" max="7045" width="8.7109375" style="22" customWidth="1"/>
    <col min="7046" max="7046" width="10.28515625" style="22"/>
    <col min="7047" max="7047" width="8.7109375" style="22" customWidth="1"/>
    <col min="7048" max="7048" width="10.28515625" style="22"/>
    <col min="7049" max="7050" width="8.85546875" style="22" bestFit="1" customWidth="1"/>
    <col min="7051" max="7052" width="8.7109375" style="22" customWidth="1"/>
    <col min="7053" max="7053" width="8.85546875" style="22" bestFit="1" customWidth="1"/>
    <col min="7054" max="7061" width="8.7109375" style="22" customWidth="1"/>
    <col min="7062" max="7062" width="10.28515625" style="22"/>
    <col min="7063" max="7063" width="8.7109375" style="22" customWidth="1"/>
    <col min="7064" max="7064" width="10.28515625" style="22"/>
    <col min="7065" max="7066" width="8.85546875" style="22" bestFit="1" customWidth="1"/>
    <col min="7067" max="7068" width="8.7109375" style="22" customWidth="1"/>
    <col min="7069" max="7069" width="8.85546875" style="22" bestFit="1" customWidth="1"/>
    <col min="7070" max="7077" width="8.7109375" style="22" customWidth="1"/>
    <col min="7078" max="7078" width="10.28515625" style="22"/>
    <col min="7079" max="7079" width="8.7109375" style="22" customWidth="1"/>
    <col min="7080" max="7080" width="10.28515625" style="22"/>
    <col min="7081" max="7082" width="8.85546875" style="22" bestFit="1" customWidth="1"/>
    <col min="7083" max="7084" width="8.7109375" style="22" customWidth="1"/>
    <col min="7085" max="7085" width="8.85546875" style="22" bestFit="1" customWidth="1"/>
    <col min="7086" max="7093" width="8.7109375" style="22" customWidth="1"/>
    <col min="7094" max="7094" width="10.28515625" style="22"/>
    <col min="7095" max="7095" width="8.7109375" style="22" customWidth="1"/>
    <col min="7096" max="7096" width="10.28515625" style="22"/>
    <col min="7097" max="7098" width="8.85546875" style="22" bestFit="1" customWidth="1"/>
    <col min="7099" max="7100" width="8.7109375" style="22" customWidth="1"/>
    <col min="7101" max="7101" width="8.85546875" style="22" bestFit="1" customWidth="1"/>
    <col min="7102" max="7109" width="8.7109375" style="22" customWidth="1"/>
    <col min="7110" max="7110" width="10.28515625" style="22"/>
    <col min="7111" max="7111" width="8.7109375" style="22" customWidth="1"/>
    <col min="7112" max="7112" width="10.28515625" style="22"/>
    <col min="7113" max="7114" width="8.85546875" style="22" bestFit="1" customWidth="1"/>
    <col min="7115" max="7116" width="8.7109375" style="22" customWidth="1"/>
    <col min="7117" max="7117" width="8.85546875" style="22" bestFit="1" customWidth="1"/>
    <col min="7118" max="7125" width="8.7109375" style="22" customWidth="1"/>
    <col min="7126" max="7126" width="10.28515625" style="22"/>
    <col min="7127" max="7127" width="8.7109375" style="22" customWidth="1"/>
    <col min="7128" max="7128" width="10.28515625" style="22"/>
    <col min="7129" max="7130" width="8.85546875" style="22" bestFit="1" customWidth="1"/>
    <col min="7131" max="7132" width="8.7109375" style="22" customWidth="1"/>
    <col min="7133" max="7133" width="8.85546875" style="22" bestFit="1" customWidth="1"/>
    <col min="7134" max="7141" width="8.7109375" style="22" customWidth="1"/>
    <col min="7142" max="7142" width="10.28515625" style="22"/>
    <col min="7143" max="7143" width="8.7109375" style="22" customWidth="1"/>
    <col min="7144" max="7144" width="10.28515625" style="22"/>
    <col min="7145" max="7146" width="8.85546875" style="22" bestFit="1" customWidth="1"/>
    <col min="7147" max="7148" width="8.7109375" style="22" customWidth="1"/>
    <col min="7149" max="7149" width="8.85546875" style="22" bestFit="1" customWidth="1"/>
    <col min="7150" max="7157" width="8.7109375" style="22" customWidth="1"/>
    <col min="7158" max="7158" width="10.28515625" style="22"/>
    <col min="7159" max="7159" width="8.7109375" style="22" customWidth="1"/>
    <col min="7160" max="7160" width="10.28515625" style="22"/>
    <col min="7161" max="7162" width="8.85546875" style="22" bestFit="1" customWidth="1"/>
    <col min="7163" max="7164" width="8.7109375" style="22" customWidth="1"/>
    <col min="7165" max="7165" width="8.85546875" style="22" bestFit="1" customWidth="1"/>
    <col min="7166" max="7173" width="8.7109375" style="22" customWidth="1"/>
    <col min="7174" max="7174" width="10.28515625" style="22"/>
    <col min="7175" max="7175" width="8.7109375" style="22" customWidth="1"/>
    <col min="7176" max="7176" width="10.28515625" style="22"/>
    <col min="7177" max="7178" width="8.85546875" style="22" bestFit="1" customWidth="1"/>
    <col min="7179" max="7180" width="8.7109375" style="22" customWidth="1"/>
    <col min="7181" max="7181" width="8.85546875" style="22" bestFit="1" customWidth="1"/>
    <col min="7182" max="7189" width="8.7109375" style="22" customWidth="1"/>
    <col min="7190" max="7190" width="10.28515625" style="22"/>
    <col min="7191" max="7191" width="8.7109375" style="22" customWidth="1"/>
    <col min="7192" max="7192" width="10.28515625" style="22"/>
    <col min="7193" max="7194" width="8.85546875" style="22" bestFit="1" customWidth="1"/>
    <col min="7195" max="7196" width="8.7109375" style="22" customWidth="1"/>
    <col min="7197" max="7197" width="8.85546875" style="22" bestFit="1" customWidth="1"/>
    <col min="7198" max="7205" width="8.7109375" style="22" customWidth="1"/>
    <col min="7206" max="7206" width="10.28515625" style="22"/>
    <col min="7207" max="7207" width="8.7109375" style="22" customWidth="1"/>
    <col min="7208" max="7208" width="10.28515625" style="22"/>
    <col min="7209" max="7210" width="8.85546875" style="22" bestFit="1" customWidth="1"/>
    <col min="7211" max="7212" width="8.7109375" style="22" customWidth="1"/>
    <col min="7213" max="7213" width="8.85546875" style="22" bestFit="1" customWidth="1"/>
    <col min="7214" max="7221" width="8.7109375" style="22" customWidth="1"/>
    <col min="7222" max="7222" width="10.28515625" style="22"/>
    <col min="7223" max="7223" width="8.7109375" style="22" customWidth="1"/>
    <col min="7224" max="7224" width="10.28515625" style="22"/>
    <col min="7225" max="7226" width="8.85546875" style="22" bestFit="1" customWidth="1"/>
    <col min="7227" max="7228" width="8.7109375" style="22" customWidth="1"/>
    <col min="7229" max="7229" width="8.85546875" style="22" bestFit="1" customWidth="1"/>
    <col min="7230" max="7237" width="8.7109375" style="22" customWidth="1"/>
    <col min="7238" max="7238" width="10.28515625" style="22"/>
    <col min="7239" max="7239" width="8.7109375" style="22" customWidth="1"/>
    <col min="7240" max="7240" width="10.28515625" style="22"/>
    <col min="7241" max="7241" width="10.5703125" style="22" customWidth="1"/>
    <col min="7242" max="7242" width="88" style="22" customWidth="1"/>
    <col min="7243" max="7250" width="0" style="22" hidden="1" customWidth="1"/>
    <col min="7251" max="7251" width="10.7109375" style="22" customWidth="1"/>
    <col min="7252" max="7252" width="22.42578125" style="22" customWidth="1"/>
    <col min="7253" max="7253" width="27.42578125" style="22" customWidth="1"/>
    <col min="7254" max="7254" width="29.42578125" style="22" customWidth="1"/>
    <col min="7255" max="7255" width="21.42578125" style="22" customWidth="1"/>
    <col min="7256" max="7256" width="6.28515625" style="22" customWidth="1"/>
    <col min="7257" max="7258" width="19.140625" style="22" bestFit="1" customWidth="1"/>
    <col min="7259" max="7260" width="8.7109375" style="22" customWidth="1"/>
    <col min="7261" max="7261" width="10" style="22" bestFit="1" customWidth="1"/>
    <col min="7262" max="7267" width="8.7109375" style="22" customWidth="1"/>
    <col min="7268" max="7269" width="17.85546875" style="22" bestFit="1" customWidth="1"/>
    <col min="7270" max="7271" width="8.7109375" style="22" customWidth="1"/>
    <col min="7272" max="7272" width="10.28515625" style="22"/>
    <col min="7273" max="7274" width="8.85546875" style="22" bestFit="1" customWidth="1"/>
    <col min="7275" max="7276" width="8.7109375" style="22" customWidth="1"/>
    <col min="7277" max="7277" width="8.85546875" style="22" bestFit="1" customWidth="1"/>
    <col min="7278" max="7285" width="8.7109375" style="22" customWidth="1"/>
    <col min="7286" max="7286" width="10.28515625" style="22"/>
    <col min="7287" max="7287" width="8.7109375" style="22" customWidth="1"/>
    <col min="7288" max="7288" width="10.28515625" style="22"/>
    <col min="7289" max="7290" width="8.85546875" style="22" bestFit="1" customWidth="1"/>
    <col min="7291" max="7292" width="8.7109375" style="22" customWidth="1"/>
    <col min="7293" max="7293" width="8.85546875" style="22" bestFit="1" customWidth="1"/>
    <col min="7294" max="7301" width="8.7109375" style="22" customWidth="1"/>
    <col min="7302" max="7302" width="10.28515625" style="22"/>
    <col min="7303" max="7303" width="8.7109375" style="22" customWidth="1"/>
    <col min="7304" max="7304" width="10.28515625" style="22"/>
    <col min="7305" max="7306" width="8.85546875" style="22" bestFit="1" customWidth="1"/>
    <col min="7307" max="7308" width="8.7109375" style="22" customWidth="1"/>
    <col min="7309" max="7309" width="8.85546875" style="22" bestFit="1" customWidth="1"/>
    <col min="7310" max="7317" width="8.7109375" style="22" customWidth="1"/>
    <col min="7318" max="7318" width="10.28515625" style="22"/>
    <col min="7319" max="7319" width="8.7109375" style="22" customWidth="1"/>
    <col min="7320" max="7320" width="10.28515625" style="22"/>
    <col min="7321" max="7322" width="8.85546875" style="22" bestFit="1" customWidth="1"/>
    <col min="7323" max="7324" width="8.7109375" style="22" customWidth="1"/>
    <col min="7325" max="7325" width="8.85546875" style="22" bestFit="1" customWidth="1"/>
    <col min="7326" max="7333" width="8.7109375" style="22" customWidth="1"/>
    <col min="7334" max="7334" width="10.28515625" style="22"/>
    <col min="7335" max="7335" width="8.7109375" style="22" customWidth="1"/>
    <col min="7336" max="7336" width="10.28515625" style="22"/>
    <col min="7337" max="7338" width="8.85546875" style="22" bestFit="1" customWidth="1"/>
    <col min="7339" max="7340" width="8.7109375" style="22" customWidth="1"/>
    <col min="7341" max="7341" width="8.85546875" style="22" bestFit="1" customWidth="1"/>
    <col min="7342" max="7349" width="8.7109375" style="22" customWidth="1"/>
    <col min="7350" max="7350" width="10.28515625" style="22"/>
    <col min="7351" max="7351" width="8.7109375" style="22" customWidth="1"/>
    <col min="7352" max="7352" width="10.28515625" style="22"/>
    <col min="7353" max="7354" width="8.85546875" style="22" bestFit="1" customWidth="1"/>
    <col min="7355" max="7356" width="8.7109375" style="22" customWidth="1"/>
    <col min="7357" max="7357" width="8.85546875" style="22" bestFit="1" customWidth="1"/>
    <col min="7358" max="7365" width="8.7109375" style="22" customWidth="1"/>
    <col min="7366" max="7366" width="10.28515625" style="22"/>
    <col min="7367" max="7367" width="8.7109375" style="22" customWidth="1"/>
    <col min="7368" max="7368" width="10.28515625" style="22"/>
    <col min="7369" max="7370" width="8.85546875" style="22" bestFit="1" customWidth="1"/>
    <col min="7371" max="7372" width="8.7109375" style="22" customWidth="1"/>
    <col min="7373" max="7373" width="8.85546875" style="22" bestFit="1" customWidth="1"/>
    <col min="7374" max="7381" width="8.7109375" style="22" customWidth="1"/>
    <col min="7382" max="7382" width="10.28515625" style="22"/>
    <col min="7383" max="7383" width="8.7109375" style="22" customWidth="1"/>
    <col min="7384" max="7384" width="10.28515625" style="22"/>
    <col min="7385" max="7386" width="8.85546875" style="22" bestFit="1" customWidth="1"/>
    <col min="7387" max="7388" width="8.7109375" style="22" customWidth="1"/>
    <col min="7389" max="7389" width="8.85546875" style="22" bestFit="1" customWidth="1"/>
    <col min="7390" max="7397" width="8.7109375" style="22" customWidth="1"/>
    <col min="7398" max="7398" width="10.28515625" style="22"/>
    <col min="7399" max="7399" width="8.7109375" style="22" customWidth="1"/>
    <col min="7400" max="7400" width="10.28515625" style="22"/>
    <col min="7401" max="7402" width="8.85546875" style="22" bestFit="1" customWidth="1"/>
    <col min="7403" max="7404" width="8.7109375" style="22" customWidth="1"/>
    <col min="7405" max="7405" width="8.85546875" style="22" bestFit="1" customWidth="1"/>
    <col min="7406" max="7413" width="8.7109375" style="22" customWidth="1"/>
    <col min="7414" max="7414" width="10.28515625" style="22"/>
    <col min="7415" max="7415" width="8.7109375" style="22" customWidth="1"/>
    <col min="7416" max="7416" width="10.28515625" style="22"/>
    <col min="7417" max="7418" width="8.85546875" style="22" bestFit="1" customWidth="1"/>
    <col min="7419" max="7420" width="8.7109375" style="22" customWidth="1"/>
    <col min="7421" max="7421" width="8.85546875" style="22" bestFit="1" customWidth="1"/>
    <col min="7422" max="7429" width="8.7109375" style="22" customWidth="1"/>
    <col min="7430" max="7430" width="10.28515625" style="22"/>
    <col min="7431" max="7431" width="8.7109375" style="22" customWidth="1"/>
    <col min="7432" max="7432" width="10.28515625" style="22"/>
    <col min="7433" max="7434" width="8.85546875" style="22" bestFit="1" customWidth="1"/>
    <col min="7435" max="7436" width="8.7109375" style="22" customWidth="1"/>
    <col min="7437" max="7437" width="8.85546875" style="22" bestFit="1" customWidth="1"/>
    <col min="7438" max="7445" width="8.7109375" style="22" customWidth="1"/>
    <col min="7446" max="7446" width="10.28515625" style="22"/>
    <col min="7447" max="7447" width="8.7109375" style="22" customWidth="1"/>
    <col min="7448" max="7448" width="10.28515625" style="22"/>
    <col min="7449" max="7450" width="8.85546875" style="22" bestFit="1" customWidth="1"/>
    <col min="7451" max="7452" width="8.7109375" style="22" customWidth="1"/>
    <col min="7453" max="7453" width="8.85546875" style="22" bestFit="1" customWidth="1"/>
    <col min="7454" max="7461" width="8.7109375" style="22" customWidth="1"/>
    <col min="7462" max="7462" width="10.28515625" style="22"/>
    <col min="7463" max="7463" width="8.7109375" style="22" customWidth="1"/>
    <col min="7464" max="7464" width="10.28515625" style="22"/>
    <col min="7465" max="7466" width="8.85546875" style="22" bestFit="1" customWidth="1"/>
    <col min="7467" max="7468" width="8.7109375" style="22" customWidth="1"/>
    <col min="7469" max="7469" width="8.85546875" style="22" bestFit="1" customWidth="1"/>
    <col min="7470" max="7477" width="8.7109375" style="22" customWidth="1"/>
    <col min="7478" max="7478" width="10.28515625" style="22"/>
    <col min="7479" max="7479" width="8.7109375" style="22" customWidth="1"/>
    <col min="7480" max="7480" width="10.28515625" style="22"/>
    <col min="7481" max="7482" width="8.85546875" style="22" bestFit="1" customWidth="1"/>
    <col min="7483" max="7484" width="8.7109375" style="22" customWidth="1"/>
    <col min="7485" max="7485" width="8.85546875" style="22" bestFit="1" customWidth="1"/>
    <col min="7486" max="7493" width="8.7109375" style="22" customWidth="1"/>
    <col min="7494" max="7494" width="10.28515625" style="22"/>
    <col min="7495" max="7495" width="8.7109375" style="22" customWidth="1"/>
    <col min="7496" max="7496" width="10.28515625" style="22"/>
    <col min="7497" max="7497" width="10.5703125" style="22" customWidth="1"/>
    <col min="7498" max="7498" width="88" style="22" customWidth="1"/>
    <col min="7499" max="7506" width="0" style="22" hidden="1" customWidth="1"/>
    <col min="7507" max="7507" width="10.7109375" style="22" customWidth="1"/>
    <col min="7508" max="7508" width="22.42578125" style="22" customWidth="1"/>
    <col min="7509" max="7509" width="27.42578125" style="22" customWidth="1"/>
    <col min="7510" max="7510" width="29.42578125" style="22" customWidth="1"/>
    <col min="7511" max="7511" width="21.42578125" style="22" customWidth="1"/>
    <col min="7512" max="7512" width="6.28515625" style="22" customWidth="1"/>
    <col min="7513" max="7514" width="19.140625" style="22" bestFit="1" customWidth="1"/>
    <col min="7515" max="7516" width="8.7109375" style="22" customWidth="1"/>
    <col min="7517" max="7517" width="10" style="22" bestFit="1" customWidth="1"/>
    <col min="7518" max="7523" width="8.7109375" style="22" customWidth="1"/>
    <col min="7524" max="7525" width="17.85546875" style="22" bestFit="1" customWidth="1"/>
    <col min="7526" max="7527" width="8.7109375" style="22" customWidth="1"/>
    <col min="7528" max="7528" width="10.28515625" style="22"/>
    <col min="7529" max="7530" width="8.85546875" style="22" bestFit="1" customWidth="1"/>
    <col min="7531" max="7532" width="8.7109375" style="22" customWidth="1"/>
    <col min="7533" max="7533" width="8.85546875" style="22" bestFit="1" customWidth="1"/>
    <col min="7534" max="7541" width="8.7109375" style="22" customWidth="1"/>
    <col min="7542" max="7542" width="10.28515625" style="22"/>
    <col min="7543" max="7543" width="8.7109375" style="22" customWidth="1"/>
    <col min="7544" max="7544" width="10.28515625" style="22"/>
    <col min="7545" max="7546" width="8.85546875" style="22" bestFit="1" customWidth="1"/>
    <col min="7547" max="7548" width="8.7109375" style="22" customWidth="1"/>
    <col min="7549" max="7549" width="8.85546875" style="22" bestFit="1" customWidth="1"/>
    <col min="7550" max="7557" width="8.7109375" style="22" customWidth="1"/>
    <col min="7558" max="7558" width="10.28515625" style="22"/>
    <col min="7559" max="7559" width="8.7109375" style="22" customWidth="1"/>
    <col min="7560" max="7560" width="10.28515625" style="22"/>
    <col min="7561" max="7562" width="8.85546875" style="22" bestFit="1" customWidth="1"/>
    <col min="7563" max="7564" width="8.7109375" style="22" customWidth="1"/>
    <col min="7565" max="7565" width="8.85546875" style="22" bestFit="1" customWidth="1"/>
    <col min="7566" max="7573" width="8.7109375" style="22" customWidth="1"/>
    <col min="7574" max="7574" width="10.28515625" style="22"/>
    <col min="7575" max="7575" width="8.7109375" style="22" customWidth="1"/>
    <col min="7576" max="7576" width="10.28515625" style="22"/>
    <col min="7577" max="7578" width="8.85546875" style="22" bestFit="1" customWidth="1"/>
    <col min="7579" max="7580" width="8.7109375" style="22" customWidth="1"/>
    <col min="7581" max="7581" width="8.85546875" style="22" bestFit="1" customWidth="1"/>
    <col min="7582" max="7589" width="8.7109375" style="22" customWidth="1"/>
    <col min="7590" max="7590" width="10.28515625" style="22"/>
    <col min="7591" max="7591" width="8.7109375" style="22" customWidth="1"/>
    <col min="7592" max="7592" width="10.28515625" style="22"/>
    <col min="7593" max="7594" width="8.85546875" style="22" bestFit="1" customWidth="1"/>
    <col min="7595" max="7596" width="8.7109375" style="22" customWidth="1"/>
    <col min="7597" max="7597" width="8.85546875" style="22" bestFit="1" customWidth="1"/>
    <col min="7598" max="7605" width="8.7109375" style="22" customWidth="1"/>
    <col min="7606" max="7606" width="10.28515625" style="22"/>
    <col min="7607" max="7607" width="8.7109375" style="22" customWidth="1"/>
    <col min="7608" max="7608" width="10.28515625" style="22"/>
    <col min="7609" max="7610" width="8.85546875" style="22" bestFit="1" customWidth="1"/>
    <col min="7611" max="7612" width="8.7109375" style="22" customWidth="1"/>
    <col min="7613" max="7613" width="8.85546875" style="22" bestFit="1" customWidth="1"/>
    <col min="7614" max="7621" width="8.7109375" style="22" customWidth="1"/>
    <col min="7622" max="7622" width="10.28515625" style="22"/>
    <col min="7623" max="7623" width="8.7109375" style="22" customWidth="1"/>
    <col min="7624" max="7624" width="10.28515625" style="22"/>
    <col min="7625" max="7626" width="8.85546875" style="22" bestFit="1" customWidth="1"/>
    <col min="7627" max="7628" width="8.7109375" style="22" customWidth="1"/>
    <col min="7629" max="7629" width="8.85546875" style="22" bestFit="1" customWidth="1"/>
    <col min="7630" max="7637" width="8.7109375" style="22" customWidth="1"/>
    <col min="7638" max="7638" width="10.28515625" style="22"/>
    <col min="7639" max="7639" width="8.7109375" style="22" customWidth="1"/>
    <col min="7640" max="7640" width="10.28515625" style="22"/>
    <col min="7641" max="7642" width="8.85546875" style="22" bestFit="1" customWidth="1"/>
    <col min="7643" max="7644" width="8.7109375" style="22" customWidth="1"/>
    <col min="7645" max="7645" width="8.85546875" style="22" bestFit="1" customWidth="1"/>
    <col min="7646" max="7653" width="8.7109375" style="22" customWidth="1"/>
    <col min="7654" max="7654" width="10.28515625" style="22"/>
    <col min="7655" max="7655" width="8.7109375" style="22" customWidth="1"/>
    <col min="7656" max="7656" width="10.28515625" style="22"/>
    <col min="7657" max="7658" width="8.85546875" style="22" bestFit="1" customWidth="1"/>
    <col min="7659" max="7660" width="8.7109375" style="22" customWidth="1"/>
    <col min="7661" max="7661" width="8.85546875" style="22" bestFit="1" customWidth="1"/>
    <col min="7662" max="7669" width="8.7109375" style="22" customWidth="1"/>
    <col min="7670" max="7670" width="10.28515625" style="22"/>
    <col min="7671" max="7671" width="8.7109375" style="22" customWidth="1"/>
    <col min="7672" max="7672" width="10.28515625" style="22"/>
    <col min="7673" max="7674" width="8.85546875" style="22" bestFit="1" customWidth="1"/>
    <col min="7675" max="7676" width="8.7109375" style="22" customWidth="1"/>
    <col min="7677" max="7677" width="8.85546875" style="22" bestFit="1" customWidth="1"/>
    <col min="7678" max="7685" width="8.7109375" style="22" customWidth="1"/>
    <col min="7686" max="7686" width="10.28515625" style="22"/>
    <col min="7687" max="7687" width="8.7109375" style="22" customWidth="1"/>
    <col min="7688" max="7688" width="10.28515625" style="22"/>
    <col min="7689" max="7690" width="8.85546875" style="22" bestFit="1" customWidth="1"/>
    <col min="7691" max="7692" width="8.7109375" style="22" customWidth="1"/>
    <col min="7693" max="7693" width="8.85546875" style="22" bestFit="1" customWidth="1"/>
    <col min="7694" max="7701" width="8.7109375" style="22" customWidth="1"/>
    <col min="7702" max="7702" width="10.28515625" style="22"/>
    <col min="7703" max="7703" width="8.7109375" style="22" customWidth="1"/>
    <col min="7704" max="7704" width="10.28515625" style="22"/>
    <col min="7705" max="7706" width="8.85546875" style="22" bestFit="1" customWidth="1"/>
    <col min="7707" max="7708" width="8.7109375" style="22" customWidth="1"/>
    <col min="7709" max="7709" width="8.85546875" style="22" bestFit="1" customWidth="1"/>
    <col min="7710" max="7717" width="8.7109375" style="22" customWidth="1"/>
    <col min="7718" max="7718" width="10.28515625" style="22"/>
    <col min="7719" max="7719" width="8.7109375" style="22" customWidth="1"/>
    <col min="7720" max="7720" width="10.28515625" style="22"/>
    <col min="7721" max="7722" width="8.85546875" style="22" bestFit="1" customWidth="1"/>
    <col min="7723" max="7724" width="8.7109375" style="22" customWidth="1"/>
    <col min="7725" max="7725" width="8.85546875" style="22" bestFit="1" customWidth="1"/>
    <col min="7726" max="7733" width="8.7109375" style="22" customWidth="1"/>
    <col min="7734" max="7734" width="10.28515625" style="22"/>
    <col min="7735" max="7735" width="8.7109375" style="22" customWidth="1"/>
    <col min="7736" max="7736" width="10.28515625" style="22"/>
    <col min="7737" max="7738" width="8.85546875" style="22" bestFit="1" customWidth="1"/>
    <col min="7739" max="7740" width="8.7109375" style="22" customWidth="1"/>
    <col min="7741" max="7741" width="8.85546875" style="22" bestFit="1" customWidth="1"/>
    <col min="7742" max="7749" width="8.7109375" style="22" customWidth="1"/>
    <col min="7750" max="7750" width="10.28515625" style="22"/>
    <col min="7751" max="7751" width="8.7109375" style="22" customWidth="1"/>
    <col min="7752" max="7752" width="10.28515625" style="22"/>
    <col min="7753" max="7753" width="10.5703125" style="22" customWidth="1"/>
    <col min="7754" max="7754" width="88" style="22" customWidth="1"/>
    <col min="7755" max="7762" width="0" style="22" hidden="1" customWidth="1"/>
    <col min="7763" max="7763" width="10.7109375" style="22" customWidth="1"/>
    <col min="7764" max="7764" width="22.42578125" style="22" customWidth="1"/>
    <col min="7765" max="7765" width="27.42578125" style="22" customWidth="1"/>
    <col min="7766" max="7766" width="29.42578125" style="22" customWidth="1"/>
    <col min="7767" max="7767" width="21.42578125" style="22" customWidth="1"/>
    <col min="7768" max="7768" width="6.28515625" style="22" customWidth="1"/>
    <col min="7769" max="7770" width="19.140625" style="22" bestFit="1" customWidth="1"/>
    <col min="7771" max="7772" width="8.7109375" style="22" customWidth="1"/>
    <col min="7773" max="7773" width="10" style="22" bestFit="1" customWidth="1"/>
    <col min="7774" max="7779" width="8.7109375" style="22" customWidth="1"/>
    <col min="7780" max="7781" width="17.85546875" style="22" bestFit="1" customWidth="1"/>
    <col min="7782" max="7783" width="8.7109375" style="22" customWidth="1"/>
    <col min="7784" max="7784" width="10.28515625" style="22"/>
    <col min="7785" max="7786" width="8.85546875" style="22" bestFit="1" customWidth="1"/>
    <col min="7787" max="7788" width="8.7109375" style="22" customWidth="1"/>
    <col min="7789" max="7789" width="8.85546875" style="22" bestFit="1" customWidth="1"/>
    <col min="7790" max="7797" width="8.7109375" style="22" customWidth="1"/>
    <col min="7798" max="7798" width="10.28515625" style="22"/>
    <col min="7799" max="7799" width="8.7109375" style="22" customWidth="1"/>
    <col min="7800" max="7800" width="10.28515625" style="22"/>
    <col min="7801" max="7802" width="8.85546875" style="22" bestFit="1" customWidth="1"/>
    <col min="7803" max="7804" width="8.7109375" style="22" customWidth="1"/>
    <col min="7805" max="7805" width="8.85546875" style="22" bestFit="1" customWidth="1"/>
    <col min="7806" max="7813" width="8.7109375" style="22" customWidth="1"/>
    <col min="7814" max="7814" width="10.28515625" style="22"/>
    <col min="7815" max="7815" width="8.7109375" style="22" customWidth="1"/>
    <col min="7816" max="7816" width="10.28515625" style="22"/>
    <col min="7817" max="7818" width="8.85546875" style="22" bestFit="1" customWidth="1"/>
    <col min="7819" max="7820" width="8.7109375" style="22" customWidth="1"/>
    <col min="7821" max="7821" width="8.85546875" style="22" bestFit="1" customWidth="1"/>
    <col min="7822" max="7829" width="8.7109375" style="22" customWidth="1"/>
    <col min="7830" max="7830" width="10.28515625" style="22"/>
    <col min="7831" max="7831" width="8.7109375" style="22" customWidth="1"/>
    <col min="7832" max="7832" width="10.28515625" style="22"/>
    <col min="7833" max="7834" width="8.85546875" style="22" bestFit="1" customWidth="1"/>
    <col min="7835" max="7836" width="8.7109375" style="22" customWidth="1"/>
    <col min="7837" max="7837" width="8.85546875" style="22" bestFit="1" customWidth="1"/>
    <col min="7838" max="7845" width="8.7109375" style="22" customWidth="1"/>
    <col min="7846" max="7846" width="10.28515625" style="22"/>
    <col min="7847" max="7847" width="8.7109375" style="22" customWidth="1"/>
    <col min="7848" max="7848" width="10.28515625" style="22"/>
    <col min="7849" max="7850" width="8.85546875" style="22" bestFit="1" customWidth="1"/>
    <col min="7851" max="7852" width="8.7109375" style="22" customWidth="1"/>
    <col min="7853" max="7853" width="8.85546875" style="22" bestFit="1" customWidth="1"/>
    <col min="7854" max="7861" width="8.7109375" style="22" customWidth="1"/>
    <col min="7862" max="7862" width="10.28515625" style="22"/>
    <col min="7863" max="7863" width="8.7109375" style="22" customWidth="1"/>
    <col min="7864" max="7864" width="10.28515625" style="22"/>
    <col min="7865" max="7866" width="8.85546875" style="22" bestFit="1" customWidth="1"/>
    <col min="7867" max="7868" width="8.7109375" style="22" customWidth="1"/>
    <col min="7869" max="7869" width="8.85546875" style="22" bestFit="1" customWidth="1"/>
    <col min="7870" max="7877" width="8.7109375" style="22" customWidth="1"/>
    <col min="7878" max="7878" width="10.28515625" style="22"/>
    <col min="7879" max="7879" width="8.7109375" style="22" customWidth="1"/>
    <col min="7880" max="7880" width="10.28515625" style="22"/>
    <col min="7881" max="7882" width="8.85546875" style="22" bestFit="1" customWidth="1"/>
    <col min="7883" max="7884" width="8.7109375" style="22" customWidth="1"/>
    <col min="7885" max="7885" width="8.85546875" style="22" bestFit="1" customWidth="1"/>
    <col min="7886" max="7893" width="8.7109375" style="22" customWidth="1"/>
    <col min="7894" max="7894" width="10.28515625" style="22"/>
    <col min="7895" max="7895" width="8.7109375" style="22" customWidth="1"/>
    <col min="7896" max="7896" width="10.28515625" style="22"/>
    <col min="7897" max="7898" width="8.85546875" style="22" bestFit="1" customWidth="1"/>
    <col min="7899" max="7900" width="8.7109375" style="22" customWidth="1"/>
    <col min="7901" max="7901" width="8.85546875" style="22" bestFit="1" customWidth="1"/>
    <col min="7902" max="7909" width="8.7109375" style="22" customWidth="1"/>
    <col min="7910" max="7910" width="10.28515625" style="22"/>
    <col min="7911" max="7911" width="8.7109375" style="22" customWidth="1"/>
    <col min="7912" max="7912" width="10.28515625" style="22"/>
    <col min="7913" max="7914" width="8.85546875" style="22" bestFit="1" customWidth="1"/>
    <col min="7915" max="7916" width="8.7109375" style="22" customWidth="1"/>
    <col min="7917" max="7917" width="8.85546875" style="22" bestFit="1" customWidth="1"/>
    <col min="7918" max="7925" width="8.7109375" style="22" customWidth="1"/>
    <col min="7926" max="7926" width="10.28515625" style="22"/>
    <col min="7927" max="7927" width="8.7109375" style="22" customWidth="1"/>
    <col min="7928" max="7928" width="10.28515625" style="22"/>
    <col min="7929" max="7930" width="8.85546875" style="22" bestFit="1" customWidth="1"/>
    <col min="7931" max="7932" width="8.7109375" style="22" customWidth="1"/>
    <col min="7933" max="7933" width="8.85546875" style="22" bestFit="1" customWidth="1"/>
    <col min="7934" max="7941" width="8.7109375" style="22" customWidth="1"/>
    <col min="7942" max="7942" width="10.28515625" style="22"/>
    <col min="7943" max="7943" width="8.7109375" style="22" customWidth="1"/>
    <col min="7944" max="7944" width="10.28515625" style="22"/>
    <col min="7945" max="7946" width="8.85546875" style="22" bestFit="1" customWidth="1"/>
    <col min="7947" max="7948" width="8.7109375" style="22" customWidth="1"/>
    <col min="7949" max="7949" width="8.85546875" style="22" bestFit="1" customWidth="1"/>
    <col min="7950" max="7957" width="8.7109375" style="22" customWidth="1"/>
    <col min="7958" max="7958" width="10.28515625" style="22"/>
    <col min="7959" max="7959" width="8.7109375" style="22" customWidth="1"/>
    <col min="7960" max="7960" width="10.28515625" style="22"/>
    <col min="7961" max="7962" width="8.85546875" style="22" bestFit="1" customWidth="1"/>
    <col min="7963" max="7964" width="8.7109375" style="22" customWidth="1"/>
    <col min="7965" max="7965" width="8.85546875" style="22" bestFit="1" customWidth="1"/>
    <col min="7966" max="7973" width="8.7109375" style="22" customWidth="1"/>
    <col min="7974" max="7974" width="10.28515625" style="22"/>
    <col min="7975" max="7975" width="8.7109375" style="22" customWidth="1"/>
    <col min="7976" max="7976" width="10.28515625" style="22"/>
    <col min="7977" max="7978" width="8.85546875" style="22" bestFit="1" customWidth="1"/>
    <col min="7979" max="7980" width="8.7109375" style="22" customWidth="1"/>
    <col min="7981" max="7981" width="8.85546875" style="22" bestFit="1" customWidth="1"/>
    <col min="7982" max="7989" width="8.7109375" style="22" customWidth="1"/>
    <col min="7990" max="7990" width="10.28515625" style="22"/>
    <col min="7991" max="7991" width="8.7109375" style="22" customWidth="1"/>
    <col min="7992" max="7992" width="10.28515625" style="22"/>
    <col min="7993" max="7994" width="8.85546875" style="22" bestFit="1" customWidth="1"/>
    <col min="7995" max="7996" width="8.7109375" style="22" customWidth="1"/>
    <col min="7997" max="7997" width="8.85546875" style="22" bestFit="1" customWidth="1"/>
    <col min="7998" max="8005" width="8.7109375" style="22" customWidth="1"/>
    <col min="8006" max="8006" width="10.28515625" style="22"/>
    <col min="8007" max="8007" width="8.7109375" style="22" customWidth="1"/>
    <col min="8008" max="8008" width="10.28515625" style="22"/>
    <col min="8009" max="8009" width="10.5703125" style="22" customWidth="1"/>
    <col min="8010" max="8010" width="88" style="22" customWidth="1"/>
    <col min="8011" max="8018" width="0" style="22" hidden="1" customWidth="1"/>
    <col min="8019" max="8019" width="10.7109375" style="22" customWidth="1"/>
    <col min="8020" max="8020" width="22.42578125" style="22" customWidth="1"/>
    <col min="8021" max="8021" width="27.42578125" style="22" customWidth="1"/>
    <col min="8022" max="8022" width="29.42578125" style="22" customWidth="1"/>
    <col min="8023" max="8023" width="21.42578125" style="22" customWidth="1"/>
    <col min="8024" max="8024" width="6.28515625" style="22" customWidth="1"/>
    <col min="8025" max="8026" width="19.140625" style="22" bestFit="1" customWidth="1"/>
    <col min="8027" max="8028" width="8.7109375" style="22" customWidth="1"/>
    <col min="8029" max="8029" width="10" style="22" bestFit="1" customWidth="1"/>
    <col min="8030" max="8035" width="8.7109375" style="22" customWidth="1"/>
    <col min="8036" max="8037" width="17.85546875" style="22" bestFit="1" customWidth="1"/>
    <col min="8038" max="8039" width="8.7109375" style="22" customWidth="1"/>
    <col min="8040" max="8040" width="10.28515625" style="22"/>
    <col min="8041" max="8042" width="8.85546875" style="22" bestFit="1" customWidth="1"/>
    <col min="8043" max="8044" width="8.7109375" style="22" customWidth="1"/>
    <col min="8045" max="8045" width="8.85546875" style="22" bestFit="1" customWidth="1"/>
    <col min="8046" max="8053" width="8.7109375" style="22" customWidth="1"/>
    <col min="8054" max="8054" width="10.28515625" style="22"/>
    <col min="8055" max="8055" width="8.7109375" style="22" customWidth="1"/>
    <col min="8056" max="8056" width="10.28515625" style="22"/>
    <col min="8057" max="8058" width="8.85546875" style="22" bestFit="1" customWidth="1"/>
    <col min="8059" max="8060" width="8.7109375" style="22" customWidth="1"/>
    <col min="8061" max="8061" width="8.85546875" style="22" bestFit="1" customWidth="1"/>
    <col min="8062" max="8069" width="8.7109375" style="22" customWidth="1"/>
    <col min="8070" max="8070" width="10.28515625" style="22"/>
    <col min="8071" max="8071" width="8.7109375" style="22" customWidth="1"/>
    <col min="8072" max="8072" width="10.28515625" style="22"/>
    <col min="8073" max="8074" width="8.85546875" style="22" bestFit="1" customWidth="1"/>
    <col min="8075" max="8076" width="8.7109375" style="22" customWidth="1"/>
    <col min="8077" max="8077" width="8.85546875" style="22" bestFit="1" customWidth="1"/>
    <col min="8078" max="8085" width="8.7109375" style="22" customWidth="1"/>
    <col min="8086" max="8086" width="10.28515625" style="22"/>
    <col min="8087" max="8087" width="8.7109375" style="22" customWidth="1"/>
    <col min="8088" max="8088" width="10.28515625" style="22"/>
    <col min="8089" max="8090" width="8.85546875" style="22" bestFit="1" customWidth="1"/>
    <col min="8091" max="8092" width="8.7109375" style="22" customWidth="1"/>
    <col min="8093" max="8093" width="8.85546875" style="22" bestFit="1" customWidth="1"/>
    <col min="8094" max="8101" width="8.7109375" style="22" customWidth="1"/>
    <col min="8102" max="8102" width="10.28515625" style="22"/>
    <col min="8103" max="8103" width="8.7109375" style="22" customWidth="1"/>
    <col min="8104" max="8104" width="10.28515625" style="22"/>
    <col min="8105" max="8106" width="8.85546875" style="22" bestFit="1" customWidth="1"/>
    <col min="8107" max="8108" width="8.7109375" style="22" customWidth="1"/>
    <col min="8109" max="8109" width="8.85546875" style="22" bestFit="1" customWidth="1"/>
    <col min="8110" max="8117" width="8.7109375" style="22" customWidth="1"/>
    <col min="8118" max="8118" width="10.28515625" style="22"/>
    <col min="8119" max="8119" width="8.7109375" style="22" customWidth="1"/>
    <col min="8120" max="8120" width="10.28515625" style="22"/>
    <col min="8121" max="8122" width="8.85546875" style="22" bestFit="1" customWidth="1"/>
    <col min="8123" max="8124" width="8.7109375" style="22" customWidth="1"/>
    <col min="8125" max="8125" width="8.85546875" style="22" bestFit="1" customWidth="1"/>
    <col min="8126" max="8133" width="8.7109375" style="22" customWidth="1"/>
    <col min="8134" max="8134" width="10.28515625" style="22"/>
    <col min="8135" max="8135" width="8.7109375" style="22" customWidth="1"/>
    <col min="8136" max="8136" width="10.28515625" style="22"/>
    <col min="8137" max="8138" width="8.85546875" style="22" bestFit="1" customWidth="1"/>
    <col min="8139" max="8140" width="8.7109375" style="22" customWidth="1"/>
    <col min="8141" max="8141" width="8.85546875" style="22" bestFit="1" customWidth="1"/>
    <col min="8142" max="8149" width="8.7109375" style="22" customWidth="1"/>
    <col min="8150" max="8150" width="10.28515625" style="22"/>
    <col min="8151" max="8151" width="8.7109375" style="22" customWidth="1"/>
    <col min="8152" max="8152" width="10.28515625" style="22"/>
    <col min="8153" max="8154" width="8.85546875" style="22" bestFit="1" customWidth="1"/>
    <col min="8155" max="8156" width="8.7109375" style="22" customWidth="1"/>
    <col min="8157" max="8157" width="8.85546875" style="22" bestFit="1" customWidth="1"/>
    <col min="8158" max="8165" width="8.7109375" style="22" customWidth="1"/>
    <col min="8166" max="8166" width="10.28515625" style="22"/>
    <col min="8167" max="8167" width="8.7109375" style="22" customWidth="1"/>
    <col min="8168" max="8168" width="10.28515625" style="22"/>
    <col min="8169" max="8170" width="8.85546875" style="22" bestFit="1" customWidth="1"/>
    <col min="8171" max="8172" width="8.7109375" style="22" customWidth="1"/>
    <col min="8173" max="8173" width="8.85546875" style="22" bestFit="1" customWidth="1"/>
    <col min="8174" max="8181" width="8.7109375" style="22" customWidth="1"/>
    <col min="8182" max="8182" width="10.28515625" style="22"/>
    <col min="8183" max="8183" width="8.7109375" style="22" customWidth="1"/>
    <col min="8184" max="8184" width="10.28515625" style="22"/>
    <col min="8185" max="8186" width="8.85546875" style="22" bestFit="1" customWidth="1"/>
    <col min="8187" max="8188" width="8.7109375" style="22" customWidth="1"/>
    <col min="8189" max="8189" width="8.85546875" style="22" bestFit="1" customWidth="1"/>
    <col min="8190" max="8197" width="8.7109375" style="22" customWidth="1"/>
    <col min="8198" max="8198" width="10.28515625" style="22"/>
    <col min="8199" max="8199" width="8.7109375" style="22" customWidth="1"/>
    <col min="8200" max="8200" width="10.28515625" style="22"/>
    <col min="8201" max="8202" width="8.85546875" style="22" bestFit="1" customWidth="1"/>
    <col min="8203" max="8204" width="8.7109375" style="22" customWidth="1"/>
    <col min="8205" max="8205" width="8.85546875" style="22" bestFit="1" customWidth="1"/>
    <col min="8206" max="8213" width="8.7109375" style="22" customWidth="1"/>
    <col min="8214" max="8214" width="10.28515625" style="22"/>
    <col min="8215" max="8215" width="8.7109375" style="22" customWidth="1"/>
    <col min="8216" max="8216" width="10.28515625" style="22"/>
    <col min="8217" max="8218" width="8.85546875" style="22" bestFit="1" customWidth="1"/>
    <col min="8219" max="8220" width="8.7109375" style="22" customWidth="1"/>
    <col min="8221" max="8221" width="8.85546875" style="22" bestFit="1" customWidth="1"/>
    <col min="8222" max="8229" width="8.7109375" style="22" customWidth="1"/>
    <col min="8230" max="8230" width="10.28515625" style="22"/>
    <col min="8231" max="8231" width="8.7109375" style="22" customWidth="1"/>
    <col min="8232" max="8232" width="10.28515625" style="22"/>
    <col min="8233" max="8234" width="8.85546875" style="22" bestFit="1" customWidth="1"/>
    <col min="8235" max="8236" width="8.7109375" style="22" customWidth="1"/>
    <col min="8237" max="8237" width="8.85546875" style="22" bestFit="1" customWidth="1"/>
    <col min="8238" max="8245" width="8.7109375" style="22" customWidth="1"/>
    <col min="8246" max="8246" width="10.28515625" style="22"/>
    <col min="8247" max="8247" width="8.7109375" style="22" customWidth="1"/>
    <col min="8248" max="8248" width="10.28515625" style="22"/>
    <col min="8249" max="8250" width="8.85546875" style="22" bestFit="1" customWidth="1"/>
    <col min="8251" max="8252" width="8.7109375" style="22" customWidth="1"/>
    <col min="8253" max="8253" width="8.85546875" style="22" bestFit="1" customWidth="1"/>
    <col min="8254" max="8261" width="8.7109375" style="22" customWidth="1"/>
    <col min="8262" max="8262" width="10.28515625" style="22"/>
    <col min="8263" max="8263" width="8.7109375" style="22" customWidth="1"/>
    <col min="8264" max="8264" width="10.28515625" style="22"/>
    <col min="8265" max="8265" width="10.5703125" style="22" customWidth="1"/>
    <col min="8266" max="8266" width="88" style="22" customWidth="1"/>
    <col min="8267" max="8274" width="0" style="22" hidden="1" customWidth="1"/>
    <col min="8275" max="8275" width="10.7109375" style="22" customWidth="1"/>
    <col min="8276" max="8276" width="22.42578125" style="22" customWidth="1"/>
    <col min="8277" max="8277" width="27.42578125" style="22" customWidth="1"/>
    <col min="8278" max="8278" width="29.42578125" style="22" customWidth="1"/>
    <col min="8279" max="8279" width="21.42578125" style="22" customWidth="1"/>
    <col min="8280" max="8280" width="6.28515625" style="22" customWidth="1"/>
    <col min="8281" max="8282" width="19.140625" style="22" bestFit="1" customWidth="1"/>
    <col min="8283" max="8284" width="8.7109375" style="22" customWidth="1"/>
    <col min="8285" max="8285" width="10" style="22" bestFit="1" customWidth="1"/>
    <col min="8286" max="8291" width="8.7109375" style="22" customWidth="1"/>
    <col min="8292" max="8293" width="17.85546875" style="22" bestFit="1" customWidth="1"/>
    <col min="8294" max="8295" width="8.7109375" style="22" customWidth="1"/>
    <col min="8296" max="8296" width="10.28515625" style="22"/>
    <col min="8297" max="8298" width="8.85546875" style="22" bestFit="1" customWidth="1"/>
    <col min="8299" max="8300" width="8.7109375" style="22" customWidth="1"/>
    <col min="8301" max="8301" width="8.85546875" style="22" bestFit="1" customWidth="1"/>
    <col min="8302" max="8309" width="8.7109375" style="22" customWidth="1"/>
    <col min="8310" max="8310" width="10.28515625" style="22"/>
    <col min="8311" max="8311" width="8.7109375" style="22" customWidth="1"/>
    <col min="8312" max="8312" width="10.28515625" style="22"/>
    <col min="8313" max="8314" width="8.85546875" style="22" bestFit="1" customWidth="1"/>
    <col min="8315" max="8316" width="8.7109375" style="22" customWidth="1"/>
    <col min="8317" max="8317" width="8.85546875" style="22" bestFit="1" customWidth="1"/>
    <col min="8318" max="8325" width="8.7109375" style="22" customWidth="1"/>
    <col min="8326" max="8326" width="10.28515625" style="22"/>
    <col min="8327" max="8327" width="8.7109375" style="22" customWidth="1"/>
    <col min="8328" max="8328" width="10.28515625" style="22"/>
    <col min="8329" max="8330" width="8.85546875" style="22" bestFit="1" customWidth="1"/>
    <col min="8331" max="8332" width="8.7109375" style="22" customWidth="1"/>
    <col min="8333" max="8333" width="8.85546875" style="22" bestFit="1" customWidth="1"/>
    <col min="8334" max="8341" width="8.7109375" style="22" customWidth="1"/>
    <col min="8342" max="8342" width="10.28515625" style="22"/>
    <col min="8343" max="8343" width="8.7109375" style="22" customWidth="1"/>
    <col min="8344" max="8344" width="10.28515625" style="22"/>
    <col min="8345" max="8346" width="8.85546875" style="22" bestFit="1" customWidth="1"/>
    <col min="8347" max="8348" width="8.7109375" style="22" customWidth="1"/>
    <col min="8349" max="8349" width="8.85546875" style="22" bestFit="1" customWidth="1"/>
    <col min="8350" max="8357" width="8.7109375" style="22" customWidth="1"/>
    <col min="8358" max="8358" width="10.28515625" style="22"/>
    <col min="8359" max="8359" width="8.7109375" style="22" customWidth="1"/>
    <col min="8360" max="8360" width="10.28515625" style="22"/>
    <col min="8361" max="8362" width="8.85546875" style="22" bestFit="1" customWidth="1"/>
    <col min="8363" max="8364" width="8.7109375" style="22" customWidth="1"/>
    <col min="8365" max="8365" width="8.85546875" style="22" bestFit="1" customWidth="1"/>
    <col min="8366" max="8373" width="8.7109375" style="22" customWidth="1"/>
    <col min="8374" max="8374" width="10.28515625" style="22"/>
    <col min="8375" max="8375" width="8.7109375" style="22" customWidth="1"/>
    <col min="8376" max="8376" width="10.28515625" style="22"/>
    <col min="8377" max="8378" width="8.85546875" style="22" bestFit="1" customWidth="1"/>
    <col min="8379" max="8380" width="8.7109375" style="22" customWidth="1"/>
    <col min="8381" max="8381" width="8.85546875" style="22" bestFit="1" customWidth="1"/>
    <col min="8382" max="8389" width="8.7109375" style="22" customWidth="1"/>
    <col min="8390" max="8390" width="10.28515625" style="22"/>
    <col min="8391" max="8391" width="8.7109375" style="22" customWidth="1"/>
    <col min="8392" max="8392" width="10.28515625" style="22"/>
    <col min="8393" max="8394" width="8.85546875" style="22" bestFit="1" customWidth="1"/>
    <col min="8395" max="8396" width="8.7109375" style="22" customWidth="1"/>
    <col min="8397" max="8397" width="8.85546875" style="22" bestFit="1" customWidth="1"/>
    <col min="8398" max="8405" width="8.7109375" style="22" customWidth="1"/>
    <col min="8406" max="8406" width="10.28515625" style="22"/>
    <col min="8407" max="8407" width="8.7109375" style="22" customWidth="1"/>
    <col min="8408" max="8408" width="10.28515625" style="22"/>
    <col min="8409" max="8410" width="8.85546875" style="22" bestFit="1" customWidth="1"/>
    <col min="8411" max="8412" width="8.7109375" style="22" customWidth="1"/>
    <col min="8413" max="8413" width="8.85546875" style="22" bestFit="1" customWidth="1"/>
    <col min="8414" max="8421" width="8.7109375" style="22" customWidth="1"/>
    <col min="8422" max="8422" width="10.28515625" style="22"/>
    <col min="8423" max="8423" width="8.7109375" style="22" customWidth="1"/>
    <col min="8424" max="8424" width="10.28515625" style="22"/>
    <col min="8425" max="8426" width="8.85546875" style="22" bestFit="1" customWidth="1"/>
    <col min="8427" max="8428" width="8.7109375" style="22" customWidth="1"/>
    <col min="8429" max="8429" width="8.85546875" style="22" bestFit="1" customWidth="1"/>
    <col min="8430" max="8437" width="8.7109375" style="22" customWidth="1"/>
    <col min="8438" max="8438" width="10.28515625" style="22"/>
    <col min="8439" max="8439" width="8.7109375" style="22" customWidth="1"/>
    <col min="8440" max="8440" width="10.28515625" style="22"/>
    <col min="8441" max="8442" width="8.85546875" style="22" bestFit="1" customWidth="1"/>
    <col min="8443" max="8444" width="8.7109375" style="22" customWidth="1"/>
    <col min="8445" max="8445" width="8.85546875" style="22" bestFit="1" customWidth="1"/>
    <col min="8446" max="8453" width="8.7109375" style="22" customWidth="1"/>
    <col min="8454" max="8454" width="10.28515625" style="22"/>
    <col min="8455" max="8455" width="8.7109375" style="22" customWidth="1"/>
    <col min="8456" max="8456" width="10.28515625" style="22"/>
    <col min="8457" max="8458" width="8.85546875" style="22" bestFit="1" customWidth="1"/>
    <col min="8459" max="8460" width="8.7109375" style="22" customWidth="1"/>
    <col min="8461" max="8461" width="8.85546875" style="22" bestFit="1" customWidth="1"/>
    <col min="8462" max="8469" width="8.7109375" style="22" customWidth="1"/>
    <col min="8470" max="8470" width="10.28515625" style="22"/>
    <col min="8471" max="8471" width="8.7109375" style="22" customWidth="1"/>
    <col min="8472" max="8472" width="10.28515625" style="22"/>
    <col min="8473" max="8474" width="8.85546875" style="22" bestFit="1" customWidth="1"/>
    <col min="8475" max="8476" width="8.7109375" style="22" customWidth="1"/>
    <col min="8477" max="8477" width="8.85546875" style="22" bestFit="1" customWidth="1"/>
    <col min="8478" max="8485" width="8.7109375" style="22" customWidth="1"/>
    <col min="8486" max="8486" width="10.28515625" style="22"/>
    <col min="8487" max="8487" width="8.7109375" style="22" customWidth="1"/>
    <col min="8488" max="8488" width="10.28515625" style="22"/>
    <col min="8489" max="8490" width="8.85546875" style="22" bestFit="1" customWidth="1"/>
    <col min="8491" max="8492" width="8.7109375" style="22" customWidth="1"/>
    <col min="8493" max="8493" width="8.85546875" style="22" bestFit="1" customWidth="1"/>
    <col min="8494" max="8501" width="8.7109375" style="22" customWidth="1"/>
    <col min="8502" max="8502" width="10.28515625" style="22"/>
    <col min="8503" max="8503" width="8.7109375" style="22" customWidth="1"/>
    <col min="8504" max="8504" width="10.28515625" style="22"/>
    <col min="8505" max="8506" width="8.85546875" style="22" bestFit="1" customWidth="1"/>
    <col min="8507" max="8508" width="8.7109375" style="22" customWidth="1"/>
    <col min="8509" max="8509" width="8.85546875" style="22" bestFit="1" customWidth="1"/>
    <col min="8510" max="8517" width="8.7109375" style="22" customWidth="1"/>
    <col min="8518" max="8518" width="10.28515625" style="22"/>
    <col min="8519" max="8519" width="8.7109375" style="22" customWidth="1"/>
    <col min="8520" max="8520" width="10.28515625" style="22"/>
    <col min="8521" max="8521" width="10.5703125" style="22" customWidth="1"/>
    <col min="8522" max="8522" width="88" style="22" customWidth="1"/>
    <col min="8523" max="8530" width="0" style="22" hidden="1" customWidth="1"/>
    <col min="8531" max="8531" width="10.7109375" style="22" customWidth="1"/>
    <col min="8532" max="8532" width="22.42578125" style="22" customWidth="1"/>
    <col min="8533" max="8533" width="27.42578125" style="22" customWidth="1"/>
    <col min="8534" max="8534" width="29.42578125" style="22" customWidth="1"/>
    <col min="8535" max="8535" width="21.42578125" style="22" customWidth="1"/>
    <col min="8536" max="8536" width="6.28515625" style="22" customWidth="1"/>
    <col min="8537" max="8538" width="19.140625" style="22" bestFit="1" customWidth="1"/>
    <col min="8539" max="8540" width="8.7109375" style="22" customWidth="1"/>
    <col min="8541" max="8541" width="10" style="22" bestFit="1" customWidth="1"/>
    <col min="8542" max="8547" width="8.7109375" style="22" customWidth="1"/>
    <col min="8548" max="8549" width="17.85546875" style="22" bestFit="1" customWidth="1"/>
    <col min="8550" max="8551" width="8.7109375" style="22" customWidth="1"/>
    <col min="8552" max="8552" width="10.28515625" style="22"/>
    <col min="8553" max="8554" width="8.85546875" style="22" bestFit="1" customWidth="1"/>
    <col min="8555" max="8556" width="8.7109375" style="22" customWidth="1"/>
    <col min="8557" max="8557" width="8.85546875" style="22" bestFit="1" customWidth="1"/>
    <col min="8558" max="8565" width="8.7109375" style="22" customWidth="1"/>
    <col min="8566" max="8566" width="10.28515625" style="22"/>
    <col min="8567" max="8567" width="8.7109375" style="22" customWidth="1"/>
    <col min="8568" max="8568" width="10.28515625" style="22"/>
    <col min="8569" max="8570" width="8.85546875" style="22" bestFit="1" customWidth="1"/>
    <col min="8571" max="8572" width="8.7109375" style="22" customWidth="1"/>
    <col min="8573" max="8573" width="8.85546875" style="22" bestFit="1" customWidth="1"/>
    <col min="8574" max="8581" width="8.7109375" style="22" customWidth="1"/>
    <col min="8582" max="8582" width="10.28515625" style="22"/>
    <col min="8583" max="8583" width="8.7109375" style="22" customWidth="1"/>
    <col min="8584" max="8584" width="10.28515625" style="22"/>
    <col min="8585" max="8586" width="8.85546875" style="22" bestFit="1" customWidth="1"/>
    <col min="8587" max="8588" width="8.7109375" style="22" customWidth="1"/>
    <col min="8589" max="8589" width="8.85546875" style="22" bestFit="1" customWidth="1"/>
    <col min="8590" max="8597" width="8.7109375" style="22" customWidth="1"/>
    <col min="8598" max="8598" width="10.28515625" style="22"/>
    <col min="8599" max="8599" width="8.7109375" style="22" customWidth="1"/>
    <col min="8600" max="8600" width="10.28515625" style="22"/>
    <col min="8601" max="8602" width="8.85546875" style="22" bestFit="1" customWidth="1"/>
    <col min="8603" max="8604" width="8.7109375" style="22" customWidth="1"/>
    <col min="8605" max="8605" width="8.85546875" style="22" bestFit="1" customWidth="1"/>
    <col min="8606" max="8613" width="8.7109375" style="22" customWidth="1"/>
    <col min="8614" max="8614" width="10.28515625" style="22"/>
    <col min="8615" max="8615" width="8.7109375" style="22" customWidth="1"/>
    <col min="8616" max="8616" width="10.28515625" style="22"/>
    <col min="8617" max="8618" width="8.85546875" style="22" bestFit="1" customWidth="1"/>
    <col min="8619" max="8620" width="8.7109375" style="22" customWidth="1"/>
    <col min="8621" max="8621" width="8.85546875" style="22" bestFit="1" customWidth="1"/>
    <col min="8622" max="8629" width="8.7109375" style="22" customWidth="1"/>
    <col min="8630" max="8630" width="10.28515625" style="22"/>
    <col min="8631" max="8631" width="8.7109375" style="22" customWidth="1"/>
    <col min="8632" max="8632" width="10.28515625" style="22"/>
    <col min="8633" max="8634" width="8.85546875" style="22" bestFit="1" customWidth="1"/>
    <col min="8635" max="8636" width="8.7109375" style="22" customWidth="1"/>
    <col min="8637" max="8637" width="8.85546875" style="22" bestFit="1" customWidth="1"/>
    <col min="8638" max="8645" width="8.7109375" style="22" customWidth="1"/>
    <col min="8646" max="8646" width="10.28515625" style="22"/>
    <col min="8647" max="8647" width="8.7109375" style="22" customWidth="1"/>
    <col min="8648" max="8648" width="10.28515625" style="22"/>
    <col min="8649" max="8650" width="8.85546875" style="22" bestFit="1" customWidth="1"/>
    <col min="8651" max="8652" width="8.7109375" style="22" customWidth="1"/>
    <col min="8653" max="8653" width="8.85546875" style="22" bestFit="1" customWidth="1"/>
    <col min="8654" max="8661" width="8.7109375" style="22" customWidth="1"/>
    <col min="8662" max="8662" width="10.28515625" style="22"/>
    <col min="8663" max="8663" width="8.7109375" style="22" customWidth="1"/>
    <col min="8664" max="8664" width="10.28515625" style="22"/>
    <col min="8665" max="8666" width="8.85546875" style="22" bestFit="1" customWidth="1"/>
    <col min="8667" max="8668" width="8.7109375" style="22" customWidth="1"/>
    <col min="8669" max="8669" width="8.85546875" style="22" bestFit="1" customWidth="1"/>
    <col min="8670" max="8677" width="8.7109375" style="22" customWidth="1"/>
    <col min="8678" max="8678" width="10.28515625" style="22"/>
    <col min="8679" max="8679" width="8.7109375" style="22" customWidth="1"/>
    <col min="8680" max="8680" width="10.28515625" style="22"/>
    <col min="8681" max="8682" width="8.85546875" style="22" bestFit="1" customWidth="1"/>
    <col min="8683" max="8684" width="8.7109375" style="22" customWidth="1"/>
    <col min="8685" max="8685" width="8.85546875" style="22" bestFit="1" customWidth="1"/>
    <col min="8686" max="8693" width="8.7109375" style="22" customWidth="1"/>
    <col min="8694" max="8694" width="10.28515625" style="22"/>
    <col min="8695" max="8695" width="8.7109375" style="22" customWidth="1"/>
    <col min="8696" max="8696" width="10.28515625" style="22"/>
    <col min="8697" max="8698" width="8.85546875" style="22" bestFit="1" customWidth="1"/>
    <col min="8699" max="8700" width="8.7109375" style="22" customWidth="1"/>
    <col min="8701" max="8701" width="8.85546875" style="22" bestFit="1" customWidth="1"/>
    <col min="8702" max="8709" width="8.7109375" style="22" customWidth="1"/>
    <col min="8710" max="8710" width="10.28515625" style="22"/>
    <col min="8711" max="8711" width="8.7109375" style="22" customWidth="1"/>
    <col min="8712" max="8712" width="10.28515625" style="22"/>
    <col min="8713" max="8714" width="8.85546875" style="22" bestFit="1" customWidth="1"/>
    <col min="8715" max="8716" width="8.7109375" style="22" customWidth="1"/>
    <col min="8717" max="8717" width="8.85546875" style="22" bestFit="1" customWidth="1"/>
    <col min="8718" max="8725" width="8.7109375" style="22" customWidth="1"/>
    <col min="8726" max="8726" width="10.28515625" style="22"/>
    <col min="8727" max="8727" width="8.7109375" style="22" customWidth="1"/>
    <col min="8728" max="8728" width="10.28515625" style="22"/>
    <col min="8729" max="8730" width="8.85546875" style="22" bestFit="1" customWidth="1"/>
    <col min="8731" max="8732" width="8.7109375" style="22" customWidth="1"/>
    <col min="8733" max="8733" width="8.85546875" style="22" bestFit="1" customWidth="1"/>
    <col min="8734" max="8741" width="8.7109375" style="22" customWidth="1"/>
    <col min="8742" max="8742" width="10.28515625" style="22"/>
    <col min="8743" max="8743" width="8.7109375" style="22" customWidth="1"/>
    <col min="8744" max="8744" width="10.28515625" style="22"/>
    <col min="8745" max="8746" width="8.85546875" style="22" bestFit="1" customWidth="1"/>
    <col min="8747" max="8748" width="8.7109375" style="22" customWidth="1"/>
    <col min="8749" max="8749" width="8.85546875" style="22" bestFit="1" customWidth="1"/>
    <col min="8750" max="8757" width="8.7109375" style="22" customWidth="1"/>
    <col min="8758" max="8758" width="10.28515625" style="22"/>
    <col min="8759" max="8759" width="8.7109375" style="22" customWidth="1"/>
    <col min="8760" max="8760" width="10.28515625" style="22"/>
    <col min="8761" max="8762" width="8.85546875" style="22" bestFit="1" customWidth="1"/>
    <col min="8763" max="8764" width="8.7109375" style="22" customWidth="1"/>
    <col min="8765" max="8765" width="8.85546875" style="22" bestFit="1" customWidth="1"/>
    <col min="8766" max="8773" width="8.7109375" style="22" customWidth="1"/>
    <col min="8774" max="8774" width="10.28515625" style="22"/>
    <col min="8775" max="8775" width="8.7109375" style="22" customWidth="1"/>
    <col min="8776" max="8776" width="10.28515625" style="22"/>
    <col min="8777" max="8777" width="10.5703125" style="22" customWidth="1"/>
    <col min="8778" max="8778" width="88" style="22" customWidth="1"/>
    <col min="8779" max="8786" width="0" style="22" hidden="1" customWidth="1"/>
    <col min="8787" max="8787" width="10.7109375" style="22" customWidth="1"/>
    <col min="8788" max="8788" width="22.42578125" style="22" customWidth="1"/>
    <col min="8789" max="8789" width="27.42578125" style="22" customWidth="1"/>
    <col min="8790" max="8790" width="29.42578125" style="22" customWidth="1"/>
    <col min="8791" max="8791" width="21.42578125" style="22" customWidth="1"/>
    <col min="8792" max="8792" width="6.28515625" style="22" customWidth="1"/>
    <col min="8793" max="8794" width="19.140625" style="22" bestFit="1" customWidth="1"/>
    <col min="8795" max="8796" width="8.7109375" style="22" customWidth="1"/>
    <col min="8797" max="8797" width="10" style="22" bestFit="1" customWidth="1"/>
    <col min="8798" max="8803" width="8.7109375" style="22" customWidth="1"/>
    <col min="8804" max="8805" width="17.85546875" style="22" bestFit="1" customWidth="1"/>
    <col min="8806" max="8807" width="8.7109375" style="22" customWidth="1"/>
    <col min="8808" max="8808" width="10.28515625" style="22"/>
    <col min="8809" max="8810" width="8.85546875" style="22" bestFit="1" customWidth="1"/>
    <col min="8811" max="8812" width="8.7109375" style="22" customWidth="1"/>
    <col min="8813" max="8813" width="8.85546875" style="22" bestFit="1" customWidth="1"/>
    <col min="8814" max="8821" width="8.7109375" style="22" customWidth="1"/>
    <col min="8822" max="8822" width="10.28515625" style="22"/>
    <col min="8823" max="8823" width="8.7109375" style="22" customWidth="1"/>
    <col min="8824" max="8824" width="10.28515625" style="22"/>
    <col min="8825" max="8826" width="8.85546875" style="22" bestFit="1" customWidth="1"/>
    <col min="8827" max="8828" width="8.7109375" style="22" customWidth="1"/>
    <col min="8829" max="8829" width="8.85546875" style="22" bestFit="1" customWidth="1"/>
    <col min="8830" max="8837" width="8.7109375" style="22" customWidth="1"/>
    <col min="8838" max="8838" width="10.28515625" style="22"/>
    <col min="8839" max="8839" width="8.7109375" style="22" customWidth="1"/>
    <col min="8840" max="8840" width="10.28515625" style="22"/>
    <col min="8841" max="8842" width="8.85546875" style="22" bestFit="1" customWidth="1"/>
    <col min="8843" max="8844" width="8.7109375" style="22" customWidth="1"/>
    <col min="8845" max="8845" width="8.85546875" style="22" bestFit="1" customWidth="1"/>
    <col min="8846" max="8853" width="8.7109375" style="22" customWidth="1"/>
    <col min="8854" max="8854" width="10.28515625" style="22"/>
    <col min="8855" max="8855" width="8.7109375" style="22" customWidth="1"/>
    <col min="8856" max="8856" width="10.28515625" style="22"/>
    <col min="8857" max="8858" width="8.85546875" style="22" bestFit="1" customWidth="1"/>
    <col min="8859" max="8860" width="8.7109375" style="22" customWidth="1"/>
    <col min="8861" max="8861" width="8.85546875" style="22" bestFit="1" customWidth="1"/>
    <col min="8862" max="8869" width="8.7109375" style="22" customWidth="1"/>
    <col min="8870" max="8870" width="10.28515625" style="22"/>
    <col min="8871" max="8871" width="8.7109375" style="22" customWidth="1"/>
    <col min="8872" max="8872" width="10.28515625" style="22"/>
    <col min="8873" max="8874" width="8.85546875" style="22" bestFit="1" customWidth="1"/>
    <col min="8875" max="8876" width="8.7109375" style="22" customWidth="1"/>
    <col min="8877" max="8877" width="8.85546875" style="22" bestFit="1" customWidth="1"/>
    <col min="8878" max="8885" width="8.7109375" style="22" customWidth="1"/>
    <col min="8886" max="8886" width="10.28515625" style="22"/>
    <col min="8887" max="8887" width="8.7109375" style="22" customWidth="1"/>
    <col min="8888" max="8888" width="10.28515625" style="22"/>
    <col min="8889" max="8890" width="8.85546875" style="22" bestFit="1" customWidth="1"/>
    <col min="8891" max="8892" width="8.7109375" style="22" customWidth="1"/>
    <col min="8893" max="8893" width="8.85546875" style="22" bestFit="1" customWidth="1"/>
    <col min="8894" max="8901" width="8.7109375" style="22" customWidth="1"/>
    <col min="8902" max="8902" width="10.28515625" style="22"/>
    <col min="8903" max="8903" width="8.7109375" style="22" customWidth="1"/>
    <col min="8904" max="8904" width="10.28515625" style="22"/>
    <col min="8905" max="8906" width="8.85546875" style="22" bestFit="1" customWidth="1"/>
    <col min="8907" max="8908" width="8.7109375" style="22" customWidth="1"/>
    <col min="8909" max="8909" width="8.85546875" style="22" bestFit="1" customWidth="1"/>
    <col min="8910" max="8917" width="8.7109375" style="22" customWidth="1"/>
    <col min="8918" max="8918" width="10.28515625" style="22"/>
    <col min="8919" max="8919" width="8.7109375" style="22" customWidth="1"/>
    <col min="8920" max="8920" width="10.28515625" style="22"/>
    <col min="8921" max="8922" width="8.85546875" style="22" bestFit="1" customWidth="1"/>
    <col min="8923" max="8924" width="8.7109375" style="22" customWidth="1"/>
    <col min="8925" max="8925" width="8.85546875" style="22" bestFit="1" customWidth="1"/>
    <col min="8926" max="8933" width="8.7109375" style="22" customWidth="1"/>
    <col min="8934" max="8934" width="10.28515625" style="22"/>
    <col min="8935" max="8935" width="8.7109375" style="22" customWidth="1"/>
    <col min="8936" max="8936" width="10.28515625" style="22"/>
    <col min="8937" max="8938" width="8.85546875" style="22" bestFit="1" customWidth="1"/>
    <col min="8939" max="8940" width="8.7109375" style="22" customWidth="1"/>
    <col min="8941" max="8941" width="8.85546875" style="22" bestFit="1" customWidth="1"/>
    <col min="8942" max="8949" width="8.7109375" style="22" customWidth="1"/>
    <col min="8950" max="8950" width="10.28515625" style="22"/>
    <col min="8951" max="8951" width="8.7109375" style="22" customWidth="1"/>
    <col min="8952" max="8952" width="10.28515625" style="22"/>
    <col min="8953" max="8954" width="8.85546875" style="22" bestFit="1" customWidth="1"/>
    <col min="8955" max="8956" width="8.7109375" style="22" customWidth="1"/>
    <col min="8957" max="8957" width="8.85546875" style="22" bestFit="1" customWidth="1"/>
    <col min="8958" max="8965" width="8.7109375" style="22" customWidth="1"/>
    <col min="8966" max="8966" width="10.28515625" style="22"/>
    <col min="8967" max="8967" width="8.7109375" style="22" customWidth="1"/>
    <col min="8968" max="8968" width="10.28515625" style="22"/>
    <col min="8969" max="8970" width="8.85546875" style="22" bestFit="1" customWidth="1"/>
    <col min="8971" max="8972" width="8.7109375" style="22" customWidth="1"/>
    <col min="8973" max="8973" width="8.85546875" style="22" bestFit="1" customWidth="1"/>
    <col min="8974" max="8981" width="8.7109375" style="22" customWidth="1"/>
    <col min="8982" max="8982" width="10.28515625" style="22"/>
    <col min="8983" max="8983" width="8.7109375" style="22" customWidth="1"/>
    <col min="8984" max="8984" width="10.28515625" style="22"/>
    <col min="8985" max="8986" width="8.85546875" style="22" bestFit="1" customWidth="1"/>
    <col min="8987" max="8988" width="8.7109375" style="22" customWidth="1"/>
    <col min="8989" max="8989" width="8.85546875" style="22" bestFit="1" customWidth="1"/>
    <col min="8990" max="8997" width="8.7109375" style="22" customWidth="1"/>
    <col min="8998" max="8998" width="10.28515625" style="22"/>
    <col min="8999" max="8999" width="8.7109375" style="22" customWidth="1"/>
    <col min="9000" max="9000" width="10.28515625" style="22"/>
    <col min="9001" max="9002" width="8.85546875" style="22" bestFit="1" customWidth="1"/>
    <col min="9003" max="9004" width="8.7109375" style="22" customWidth="1"/>
    <col min="9005" max="9005" width="8.85546875" style="22" bestFit="1" customWidth="1"/>
    <col min="9006" max="9013" width="8.7109375" style="22" customWidth="1"/>
    <col min="9014" max="9014" width="10.28515625" style="22"/>
    <col min="9015" max="9015" width="8.7109375" style="22" customWidth="1"/>
    <col min="9016" max="9016" width="10.28515625" style="22"/>
    <col min="9017" max="9018" width="8.85546875" style="22" bestFit="1" customWidth="1"/>
    <col min="9019" max="9020" width="8.7109375" style="22" customWidth="1"/>
    <col min="9021" max="9021" width="8.85546875" style="22" bestFit="1" customWidth="1"/>
    <col min="9022" max="9029" width="8.7109375" style="22" customWidth="1"/>
    <col min="9030" max="9030" width="10.28515625" style="22"/>
    <col min="9031" max="9031" width="8.7109375" style="22" customWidth="1"/>
    <col min="9032" max="9032" width="10.28515625" style="22"/>
    <col min="9033" max="9033" width="10.5703125" style="22" customWidth="1"/>
    <col min="9034" max="9034" width="88" style="22" customWidth="1"/>
    <col min="9035" max="9042" width="0" style="22" hidden="1" customWidth="1"/>
    <col min="9043" max="9043" width="10.7109375" style="22" customWidth="1"/>
    <col min="9044" max="9044" width="22.42578125" style="22" customWidth="1"/>
    <col min="9045" max="9045" width="27.42578125" style="22" customWidth="1"/>
    <col min="9046" max="9046" width="29.42578125" style="22" customWidth="1"/>
    <col min="9047" max="9047" width="21.42578125" style="22" customWidth="1"/>
    <col min="9048" max="9048" width="6.28515625" style="22" customWidth="1"/>
    <col min="9049" max="9050" width="19.140625" style="22" bestFit="1" customWidth="1"/>
    <col min="9051" max="9052" width="8.7109375" style="22" customWidth="1"/>
    <col min="9053" max="9053" width="10" style="22" bestFit="1" customWidth="1"/>
    <col min="9054" max="9059" width="8.7109375" style="22" customWidth="1"/>
    <col min="9060" max="9061" width="17.85546875" style="22" bestFit="1" customWidth="1"/>
    <col min="9062" max="9063" width="8.7109375" style="22" customWidth="1"/>
    <col min="9064" max="9064" width="10.28515625" style="22"/>
    <col min="9065" max="9066" width="8.85546875" style="22" bestFit="1" customWidth="1"/>
    <col min="9067" max="9068" width="8.7109375" style="22" customWidth="1"/>
    <col min="9069" max="9069" width="8.85546875" style="22" bestFit="1" customWidth="1"/>
    <col min="9070" max="9077" width="8.7109375" style="22" customWidth="1"/>
    <col min="9078" max="9078" width="10.28515625" style="22"/>
    <col min="9079" max="9079" width="8.7109375" style="22" customWidth="1"/>
    <col min="9080" max="9080" width="10.28515625" style="22"/>
    <col min="9081" max="9082" width="8.85546875" style="22" bestFit="1" customWidth="1"/>
    <col min="9083" max="9084" width="8.7109375" style="22" customWidth="1"/>
    <col min="9085" max="9085" width="8.85546875" style="22" bestFit="1" customWidth="1"/>
    <col min="9086" max="9093" width="8.7109375" style="22" customWidth="1"/>
    <col min="9094" max="9094" width="10.28515625" style="22"/>
    <col min="9095" max="9095" width="8.7109375" style="22" customWidth="1"/>
    <col min="9096" max="9096" width="10.28515625" style="22"/>
    <col min="9097" max="9098" width="8.85546875" style="22" bestFit="1" customWidth="1"/>
    <col min="9099" max="9100" width="8.7109375" style="22" customWidth="1"/>
    <col min="9101" max="9101" width="8.85546875" style="22" bestFit="1" customWidth="1"/>
    <col min="9102" max="9109" width="8.7109375" style="22" customWidth="1"/>
    <col min="9110" max="9110" width="10.28515625" style="22"/>
    <col min="9111" max="9111" width="8.7109375" style="22" customWidth="1"/>
    <col min="9112" max="9112" width="10.28515625" style="22"/>
    <col min="9113" max="9114" width="8.85546875" style="22" bestFit="1" customWidth="1"/>
    <col min="9115" max="9116" width="8.7109375" style="22" customWidth="1"/>
    <col min="9117" max="9117" width="8.85546875" style="22" bestFit="1" customWidth="1"/>
    <col min="9118" max="9125" width="8.7109375" style="22" customWidth="1"/>
    <col min="9126" max="9126" width="10.28515625" style="22"/>
    <col min="9127" max="9127" width="8.7109375" style="22" customWidth="1"/>
    <col min="9128" max="9128" width="10.28515625" style="22"/>
    <col min="9129" max="9130" width="8.85546875" style="22" bestFit="1" customWidth="1"/>
    <col min="9131" max="9132" width="8.7109375" style="22" customWidth="1"/>
    <col min="9133" max="9133" width="8.85546875" style="22" bestFit="1" customWidth="1"/>
    <col min="9134" max="9141" width="8.7109375" style="22" customWidth="1"/>
    <col min="9142" max="9142" width="10.28515625" style="22"/>
    <col min="9143" max="9143" width="8.7109375" style="22" customWidth="1"/>
    <col min="9144" max="9144" width="10.28515625" style="22"/>
    <col min="9145" max="9146" width="8.85546875" style="22" bestFit="1" customWidth="1"/>
    <col min="9147" max="9148" width="8.7109375" style="22" customWidth="1"/>
    <col min="9149" max="9149" width="8.85546875" style="22" bestFit="1" customWidth="1"/>
    <col min="9150" max="9157" width="8.7109375" style="22" customWidth="1"/>
    <col min="9158" max="9158" width="10.28515625" style="22"/>
    <col min="9159" max="9159" width="8.7109375" style="22" customWidth="1"/>
    <col min="9160" max="9160" width="10.28515625" style="22"/>
    <col min="9161" max="9162" width="8.85546875" style="22" bestFit="1" customWidth="1"/>
    <col min="9163" max="9164" width="8.7109375" style="22" customWidth="1"/>
    <col min="9165" max="9165" width="8.85546875" style="22" bestFit="1" customWidth="1"/>
    <col min="9166" max="9173" width="8.7109375" style="22" customWidth="1"/>
    <col min="9174" max="9174" width="10.28515625" style="22"/>
    <col min="9175" max="9175" width="8.7109375" style="22" customWidth="1"/>
    <col min="9176" max="9176" width="10.28515625" style="22"/>
    <col min="9177" max="9178" width="8.85546875" style="22" bestFit="1" customWidth="1"/>
    <col min="9179" max="9180" width="8.7109375" style="22" customWidth="1"/>
    <col min="9181" max="9181" width="8.85546875" style="22" bestFit="1" customWidth="1"/>
    <col min="9182" max="9189" width="8.7109375" style="22" customWidth="1"/>
    <col min="9190" max="9190" width="10.28515625" style="22"/>
    <col min="9191" max="9191" width="8.7109375" style="22" customWidth="1"/>
    <col min="9192" max="9192" width="10.28515625" style="22"/>
    <col min="9193" max="9194" width="8.85546875" style="22" bestFit="1" customWidth="1"/>
    <col min="9195" max="9196" width="8.7109375" style="22" customWidth="1"/>
    <col min="9197" max="9197" width="8.85546875" style="22" bestFit="1" customWidth="1"/>
    <col min="9198" max="9205" width="8.7109375" style="22" customWidth="1"/>
    <col min="9206" max="9206" width="10.28515625" style="22"/>
    <col min="9207" max="9207" width="8.7109375" style="22" customWidth="1"/>
    <col min="9208" max="9208" width="10.28515625" style="22"/>
    <col min="9209" max="9210" width="8.85546875" style="22" bestFit="1" customWidth="1"/>
    <col min="9211" max="9212" width="8.7109375" style="22" customWidth="1"/>
    <col min="9213" max="9213" width="8.85546875" style="22" bestFit="1" customWidth="1"/>
    <col min="9214" max="9221" width="8.7109375" style="22" customWidth="1"/>
    <col min="9222" max="9222" width="10.28515625" style="22"/>
    <col min="9223" max="9223" width="8.7109375" style="22" customWidth="1"/>
    <col min="9224" max="9224" width="10.28515625" style="22"/>
    <col min="9225" max="9226" width="8.85546875" style="22" bestFit="1" customWidth="1"/>
    <col min="9227" max="9228" width="8.7109375" style="22" customWidth="1"/>
    <col min="9229" max="9229" width="8.85546875" style="22" bestFit="1" customWidth="1"/>
    <col min="9230" max="9237" width="8.7109375" style="22" customWidth="1"/>
    <col min="9238" max="9238" width="10.28515625" style="22"/>
    <col min="9239" max="9239" width="8.7109375" style="22" customWidth="1"/>
    <col min="9240" max="9240" width="10.28515625" style="22"/>
    <col min="9241" max="9242" width="8.85546875" style="22" bestFit="1" customWidth="1"/>
    <col min="9243" max="9244" width="8.7109375" style="22" customWidth="1"/>
    <col min="9245" max="9245" width="8.85546875" style="22" bestFit="1" customWidth="1"/>
    <col min="9246" max="9253" width="8.7109375" style="22" customWidth="1"/>
    <col min="9254" max="9254" width="10.28515625" style="22"/>
    <col min="9255" max="9255" width="8.7109375" style="22" customWidth="1"/>
    <col min="9256" max="9256" width="10.28515625" style="22"/>
    <col min="9257" max="9258" width="8.85546875" style="22" bestFit="1" customWidth="1"/>
    <col min="9259" max="9260" width="8.7109375" style="22" customWidth="1"/>
    <col min="9261" max="9261" width="8.85546875" style="22" bestFit="1" customWidth="1"/>
    <col min="9262" max="9269" width="8.7109375" style="22" customWidth="1"/>
    <col min="9270" max="9270" width="10.28515625" style="22"/>
    <col min="9271" max="9271" width="8.7109375" style="22" customWidth="1"/>
    <col min="9272" max="9272" width="10.28515625" style="22"/>
    <col min="9273" max="9274" width="8.85546875" style="22" bestFit="1" customWidth="1"/>
    <col min="9275" max="9276" width="8.7109375" style="22" customWidth="1"/>
    <col min="9277" max="9277" width="8.85546875" style="22" bestFit="1" customWidth="1"/>
    <col min="9278" max="9285" width="8.7109375" style="22" customWidth="1"/>
    <col min="9286" max="9286" width="10.28515625" style="22"/>
    <col min="9287" max="9287" width="8.7109375" style="22" customWidth="1"/>
    <col min="9288" max="9288" width="10.28515625" style="22"/>
    <col min="9289" max="9289" width="10.5703125" style="22" customWidth="1"/>
    <col min="9290" max="9290" width="88" style="22" customWidth="1"/>
    <col min="9291" max="9298" width="0" style="22" hidden="1" customWidth="1"/>
    <col min="9299" max="9299" width="10.7109375" style="22" customWidth="1"/>
    <col min="9300" max="9300" width="22.42578125" style="22" customWidth="1"/>
    <col min="9301" max="9301" width="27.42578125" style="22" customWidth="1"/>
    <col min="9302" max="9302" width="29.42578125" style="22" customWidth="1"/>
    <col min="9303" max="9303" width="21.42578125" style="22" customWidth="1"/>
    <col min="9304" max="9304" width="6.28515625" style="22" customWidth="1"/>
    <col min="9305" max="9306" width="19.140625" style="22" bestFit="1" customWidth="1"/>
    <col min="9307" max="9308" width="8.7109375" style="22" customWidth="1"/>
    <col min="9309" max="9309" width="10" style="22" bestFit="1" customWidth="1"/>
    <col min="9310" max="9315" width="8.7109375" style="22" customWidth="1"/>
    <col min="9316" max="9317" width="17.85546875" style="22" bestFit="1" customWidth="1"/>
    <col min="9318" max="9319" width="8.7109375" style="22" customWidth="1"/>
    <col min="9320" max="9320" width="10.28515625" style="22"/>
    <col min="9321" max="9322" width="8.85546875" style="22" bestFit="1" customWidth="1"/>
    <col min="9323" max="9324" width="8.7109375" style="22" customWidth="1"/>
    <col min="9325" max="9325" width="8.85546875" style="22" bestFit="1" customWidth="1"/>
    <col min="9326" max="9333" width="8.7109375" style="22" customWidth="1"/>
    <col min="9334" max="9334" width="10.28515625" style="22"/>
    <col min="9335" max="9335" width="8.7109375" style="22" customWidth="1"/>
    <col min="9336" max="9336" width="10.28515625" style="22"/>
    <col min="9337" max="9338" width="8.85546875" style="22" bestFit="1" customWidth="1"/>
    <col min="9339" max="9340" width="8.7109375" style="22" customWidth="1"/>
    <col min="9341" max="9341" width="8.85546875" style="22" bestFit="1" customWidth="1"/>
    <col min="9342" max="9349" width="8.7109375" style="22" customWidth="1"/>
    <col min="9350" max="9350" width="10.28515625" style="22"/>
    <col min="9351" max="9351" width="8.7109375" style="22" customWidth="1"/>
    <col min="9352" max="9352" width="10.28515625" style="22"/>
    <col min="9353" max="9354" width="8.85546875" style="22" bestFit="1" customWidth="1"/>
    <col min="9355" max="9356" width="8.7109375" style="22" customWidth="1"/>
    <col min="9357" max="9357" width="8.85546875" style="22" bestFit="1" customWidth="1"/>
    <col min="9358" max="9365" width="8.7109375" style="22" customWidth="1"/>
    <col min="9366" max="9366" width="10.28515625" style="22"/>
    <col min="9367" max="9367" width="8.7109375" style="22" customWidth="1"/>
    <col min="9368" max="9368" width="10.28515625" style="22"/>
    <col min="9369" max="9370" width="8.85546875" style="22" bestFit="1" customWidth="1"/>
    <col min="9371" max="9372" width="8.7109375" style="22" customWidth="1"/>
    <col min="9373" max="9373" width="8.85546875" style="22" bestFit="1" customWidth="1"/>
    <col min="9374" max="9381" width="8.7109375" style="22" customWidth="1"/>
    <col min="9382" max="9382" width="10.28515625" style="22"/>
    <col min="9383" max="9383" width="8.7109375" style="22" customWidth="1"/>
    <col min="9384" max="9384" width="10.28515625" style="22"/>
    <col min="9385" max="9386" width="8.85546875" style="22" bestFit="1" customWidth="1"/>
    <col min="9387" max="9388" width="8.7109375" style="22" customWidth="1"/>
    <col min="9389" max="9389" width="8.85546875" style="22" bestFit="1" customWidth="1"/>
    <col min="9390" max="9397" width="8.7109375" style="22" customWidth="1"/>
    <col min="9398" max="9398" width="10.28515625" style="22"/>
    <col min="9399" max="9399" width="8.7109375" style="22" customWidth="1"/>
    <col min="9400" max="9400" width="10.28515625" style="22"/>
    <col min="9401" max="9402" width="8.85546875" style="22" bestFit="1" customWidth="1"/>
    <col min="9403" max="9404" width="8.7109375" style="22" customWidth="1"/>
    <col min="9405" max="9405" width="8.85546875" style="22" bestFit="1" customWidth="1"/>
    <col min="9406" max="9413" width="8.7109375" style="22" customWidth="1"/>
    <col min="9414" max="9414" width="10.28515625" style="22"/>
    <col min="9415" max="9415" width="8.7109375" style="22" customWidth="1"/>
    <col min="9416" max="9416" width="10.28515625" style="22"/>
    <col min="9417" max="9418" width="8.85546875" style="22" bestFit="1" customWidth="1"/>
    <col min="9419" max="9420" width="8.7109375" style="22" customWidth="1"/>
    <col min="9421" max="9421" width="8.85546875" style="22" bestFit="1" customWidth="1"/>
    <col min="9422" max="9429" width="8.7109375" style="22" customWidth="1"/>
    <col min="9430" max="9430" width="10.28515625" style="22"/>
    <col min="9431" max="9431" width="8.7109375" style="22" customWidth="1"/>
    <col min="9432" max="9432" width="10.28515625" style="22"/>
    <col min="9433" max="9434" width="8.85546875" style="22" bestFit="1" customWidth="1"/>
    <col min="9435" max="9436" width="8.7109375" style="22" customWidth="1"/>
    <col min="9437" max="9437" width="8.85546875" style="22" bestFit="1" customWidth="1"/>
    <col min="9438" max="9445" width="8.7109375" style="22" customWidth="1"/>
    <col min="9446" max="9446" width="10.28515625" style="22"/>
    <col min="9447" max="9447" width="8.7109375" style="22" customWidth="1"/>
    <col min="9448" max="9448" width="10.28515625" style="22"/>
    <col min="9449" max="9450" width="8.85546875" style="22" bestFit="1" customWidth="1"/>
    <col min="9451" max="9452" width="8.7109375" style="22" customWidth="1"/>
    <col min="9453" max="9453" width="8.85546875" style="22" bestFit="1" customWidth="1"/>
    <col min="9454" max="9461" width="8.7109375" style="22" customWidth="1"/>
    <col min="9462" max="9462" width="10.28515625" style="22"/>
    <col min="9463" max="9463" width="8.7109375" style="22" customWidth="1"/>
    <col min="9464" max="9464" width="10.28515625" style="22"/>
    <col min="9465" max="9466" width="8.85546875" style="22" bestFit="1" customWidth="1"/>
    <col min="9467" max="9468" width="8.7109375" style="22" customWidth="1"/>
    <col min="9469" max="9469" width="8.85546875" style="22" bestFit="1" customWidth="1"/>
    <col min="9470" max="9477" width="8.7109375" style="22" customWidth="1"/>
    <col min="9478" max="9478" width="10.28515625" style="22"/>
    <col min="9479" max="9479" width="8.7109375" style="22" customWidth="1"/>
    <col min="9480" max="9480" width="10.28515625" style="22"/>
    <col min="9481" max="9482" width="8.85546875" style="22" bestFit="1" customWidth="1"/>
    <col min="9483" max="9484" width="8.7109375" style="22" customWidth="1"/>
    <col min="9485" max="9485" width="8.85546875" style="22" bestFit="1" customWidth="1"/>
    <col min="9486" max="9493" width="8.7109375" style="22" customWidth="1"/>
    <col min="9494" max="9494" width="10.28515625" style="22"/>
    <col min="9495" max="9495" width="8.7109375" style="22" customWidth="1"/>
    <col min="9496" max="9496" width="10.28515625" style="22"/>
    <col min="9497" max="9498" width="8.85546875" style="22" bestFit="1" customWidth="1"/>
    <col min="9499" max="9500" width="8.7109375" style="22" customWidth="1"/>
    <col min="9501" max="9501" width="8.85546875" style="22" bestFit="1" customWidth="1"/>
    <col min="9502" max="9509" width="8.7109375" style="22" customWidth="1"/>
    <col min="9510" max="9510" width="10.28515625" style="22"/>
    <col min="9511" max="9511" width="8.7109375" style="22" customWidth="1"/>
    <col min="9512" max="9512" width="10.28515625" style="22"/>
    <col min="9513" max="9514" width="8.85546875" style="22" bestFit="1" customWidth="1"/>
    <col min="9515" max="9516" width="8.7109375" style="22" customWidth="1"/>
    <col min="9517" max="9517" width="8.85546875" style="22" bestFit="1" customWidth="1"/>
    <col min="9518" max="9525" width="8.7109375" style="22" customWidth="1"/>
    <col min="9526" max="9526" width="10.28515625" style="22"/>
    <col min="9527" max="9527" width="8.7109375" style="22" customWidth="1"/>
    <col min="9528" max="9528" width="10.28515625" style="22"/>
    <col min="9529" max="9530" width="8.85546875" style="22" bestFit="1" customWidth="1"/>
    <col min="9531" max="9532" width="8.7109375" style="22" customWidth="1"/>
    <col min="9533" max="9533" width="8.85546875" style="22" bestFit="1" customWidth="1"/>
    <col min="9534" max="9541" width="8.7109375" style="22" customWidth="1"/>
    <col min="9542" max="9542" width="10.28515625" style="22"/>
    <col min="9543" max="9543" width="8.7109375" style="22" customWidth="1"/>
    <col min="9544" max="9544" width="10.28515625" style="22"/>
    <col min="9545" max="9545" width="10.5703125" style="22" customWidth="1"/>
    <col min="9546" max="9546" width="88" style="22" customWidth="1"/>
    <col min="9547" max="9554" width="0" style="22" hidden="1" customWidth="1"/>
    <col min="9555" max="9555" width="10.7109375" style="22" customWidth="1"/>
    <col min="9556" max="9556" width="22.42578125" style="22" customWidth="1"/>
    <col min="9557" max="9557" width="27.42578125" style="22" customWidth="1"/>
    <col min="9558" max="9558" width="29.42578125" style="22" customWidth="1"/>
    <col min="9559" max="9559" width="21.42578125" style="22" customWidth="1"/>
    <col min="9560" max="9560" width="6.28515625" style="22" customWidth="1"/>
    <col min="9561" max="9562" width="19.140625" style="22" bestFit="1" customWidth="1"/>
    <col min="9563" max="9564" width="8.7109375" style="22" customWidth="1"/>
    <col min="9565" max="9565" width="10" style="22" bestFit="1" customWidth="1"/>
    <col min="9566" max="9571" width="8.7109375" style="22" customWidth="1"/>
    <col min="9572" max="9573" width="17.85546875" style="22" bestFit="1" customWidth="1"/>
    <col min="9574" max="9575" width="8.7109375" style="22" customWidth="1"/>
    <col min="9576" max="9576" width="10.28515625" style="22"/>
    <col min="9577" max="9578" width="8.85546875" style="22" bestFit="1" customWidth="1"/>
    <col min="9579" max="9580" width="8.7109375" style="22" customWidth="1"/>
    <col min="9581" max="9581" width="8.85546875" style="22" bestFit="1" customWidth="1"/>
    <col min="9582" max="9589" width="8.7109375" style="22" customWidth="1"/>
    <col min="9590" max="9590" width="10.28515625" style="22"/>
    <col min="9591" max="9591" width="8.7109375" style="22" customWidth="1"/>
    <col min="9592" max="9592" width="10.28515625" style="22"/>
    <col min="9593" max="9594" width="8.85546875" style="22" bestFit="1" customWidth="1"/>
    <col min="9595" max="9596" width="8.7109375" style="22" customWidth="1"/>
    <col min="9597" max="9597" width="8.85546875" style="22" bestFit="1" customWidth="1"/>
    <col min="9598" max="9605" width="8.7109375" style="22" customWidth="1"/>
    <col min="9606" max="9606" width="10.28515625" style="22"/>
    <col min="9607" max="9607" width="8.7109375" style="22" customWidth="1"/>
    <col min="9608" max="9608" width="10.28515625" style="22"/>
    <col min="9609" max="9610" width="8.85546875" style="22" bestFit="1" customWidth="1"/>
    <col min="9611" max="9612" width="8.7109375" style="22" customWidth="1"/>
    <col min="9613" max="9613" width="8.85546875" style="22" bestFit="1" customWidth="1"/>
    <col min="9614" max="9621" width="8.7109375" style="22" customWidth="1"/>
    <col min="9622" max="9622" width="10.28515625" style="22"/>
    <col min="9623" max="9623" width="8.7109375" style="22" customWidth="1"/>
    <col min="9624" max="9624" width="10.28515625" style="22"/>
    <col min="9625" max="9626" width="8.85546875" style="22" bestFit="1" customWidth="1"/>
    <col min="9627" max="9628" width="8.7109375" style="22" customWidth="1"/>
    <col min="9629" max="9629" width="8.85546875" style="22" bestFit="1" customWidth="1"/>
    <col min="9630" max="9637" width="8.7109375" style="22" customWidth="1"/>
    <col min="9638" max="9638" width="10.28515625" style="22"/>
    <col min="9639" max="9639" width="8.7109375" style="22" customWidth="1"/>
    <col min="9640" max="9640" width="10.28515625" style="22"/>
    <col min="9641" max="9642" width="8.85546875" style="22" bestFit="1" customWidth="1"/>
    <col min="9643" max="9644" width="8.7109375" style="22" customWidth="1"/>
    <col min="9645" max="9645" width="8.85546875" style="22" bestFit="1" customWidth="1"/>
    <col min="9646" max="9653" width="8.7109375" style="22" customWidth="1"/>
    <col min="9654" max="9654" width="10.28515625" style="22"/>
    <col min="9655" max="9655" width="8.7109375" style="22" customWidth="1"/>
    <col min="9656" max="9656" width="10.28515625" style="22"/>
    <col min="9657" max="9658" width="8.85546875" style="22" bestFit="1" customWidth="1"/>
    <col min="9659" max="9660" width="8.7109375" style="22" customWidth="1"/>
    <col min="9661" max="9661" width="8.85546875" style="22" bestFit="1" customWidth="1"/>
    <col min="9662" max="9669" width="8.7109375" style="22" customWidth="1"/>
    <col min="9670" max="9670" width="10.28515625" style="22"/>
    <col min="9671" max="9671" width="8.7109375" style="22" customWidth="1"/>
    <col min="9672" max="9672" width="10.28515625" style="22"/>
    <col min="9673" max="9674" width="8.85546875" style="22" bestFit="1" customWidth="1"/>
    <col min="9675" max="9676" width="8.7109375" style="22" customWidth="1"/>
    <col min="9677" max="9677" width="8.85546875" style="22" bestFit="1" customWidth="1"/>
    <col min="9678" max="9685" width="8.7109375" style="22" customWidth="1"/>
    <col min="9686" max="9686" width="10.28515625" style="22"/>
    <col min="9687" max="9687" width="8.7109375" style="22" customWidth="1"/>
    <col min="9688" max="9688" width="10.28515625" style="22"/>
    <col min="9689" max="9690" width="8.85546875" style="22" bestFit="1" customWidth="1"/>
    <col min="9691" max="9692" width="8.7109375" style="22" customWidth="1"/>
    <col min="9693" max="9693" width="8.85546875" style="22" bestFit="1" customWidth="1"/>
    <col min="9694" max="9701" width="8.7109375" style="22" customWidth="1"/>
    <col min="9702" max="9702" width="10.28515625" style="22"/>
    <col min="9703" max="9703" width="8.7109375" style="22" customWidth="1"/>
    <col min="9704" max="9704" width="10.28515625" style="22"/>
    <col min="9705" max="9706" width="8.85546875" style="22" bestFit="1" customWidth="1"/>
    <col min="9707" max="9708" width="8.7109375" style="22" customWidth="1"/>
    <col min="9709" max="9709" width="8.85546875" style="22" bestFit="1" customWidth="1"/>
    <col min="9710" max="9717" width="8.7109375" style="22" customWidth="1"/>
    <col min="9718" max="9718" width="10.28515625" style="22"/>
    <col min="9719" max="9719" width="8.7109375" style="22" customWidth="1"/>
    <col min="9720" max="9720" width="10.28515625" style="22"/>
    <col min="9721" max="9722" width="8.85546875" style="22" bestFit="1" customWidth="1"/>
    <col min="9723" max="9724" width="8.7109375" style="22" customWidth="1"/>
    <col min="9725" max="9725" width="8.85546875" style="22" bestFit="1" customWidth="1"/>
    <col min="9726" max="9733" width="8.7109375" style="22" customWidth="1"/>
    <col min="9734" max="9734" width="10.28515625" style="22"/>
    <col min="9735" max="9735" width="8.7109375" style="22" customWidth="1"/>
    <col min="9736" max="9736" width="10.28515625" style="22"/>
    <col min="9737" max="9738" width="8.85546875" style="22" bestFit="1" customWidth="1"/>
    <col min="9739" max="9740" width="8.7109375" style="22" customWidth="1"/>
    <col min="9741" max="9741" width="8.85546875" style="22" bestFit="1" customWidth="1"/>
    <col min="9742" max="9749" width="8.7109375" style="22" customWidth="1"/>
    <col min="9750" max="9750" width="10.28515625" style="22"/>
    <col min="9751" max="9751" width="8.7109375" style="22" customWidth="1"/>
    <col min="9752" max="9752" width="10.28515625" style="22"/>
    <col min="9753" max="9754" width="8.85546875" style="22" bestFit="1" customWidth="1"/>
    <col min="9755" max="9756" width="8.7109375" style="22" customWidth="1"/>
    <col min="9757" max="9757" width="8.85546875" style="22" bestFit="1" customWidth="1"/>
    <col min="9758" max="9765" width="8.7109375" style="22" customWidth="1"/>
    <col min="9766" max="9766" width="10.28515625" style="22"/>
    <col min="9767" max="9767" width="8.7109375" style="22" customWidth="1"/>
    <col min="9768" max="9768" width="10.28515625" style="22"/>
    <col min="9769" max="9770" width="8.85546875" style="22" bestFit="1" customWidth="1"/>
    <col min="9771" max="9772" width="8.7109375" style="22" customWidth="1"/>
    <col min="9773" max="9773" width="8.85546875" style="22" bestFit="1" customWidth="1"/>
    <col min="9774" max="9781" width="8.7109375" style="22" customWidth="1"/>
    <col min="9782" max="9782" width="10.28515625" style="22"/>
    <col min="9783" max="9783" width="8.7109375" style="22" customWidth="1"/>
    <col min="9784" max="9784" width="10.28515625" style="22"/>
    <col min="9785" max="9786" width="8.85546875" style="22" bestFit="1" customWidth="1"/>
    <col min="9787" max="9788" width="8.7109375" style="22" customWidth="1"/>
    <col min="9789" max="9789" width="8.85546875" style="22" bestFit="1" customWidth="1"/>
    <col min="9790" max="9797" width="8.7109375" style="22" customWidth="1"/>
    <col min="9798" max="9798" width="10.28515625" style="22"/>
    <col min="9799" max="9799" width="8.7109375" style="22" customWidth="1"/>
    <col min="9800" max="9800" width="10.28515625" style="22"/>
    <col min="9801" max="9801" width="10.5703125" style="22" customWidth="1"/>
    <col min="9802" max="9802" width="88" style="22" customWidth="1"/>
    <col min="9803" max="9810" width="0" style="22" hidden="1" customWidth="1"/>
    <col min="9811" max="9811" width="10.7109375" style="22" customWidth="1"/>
    <col min="9812" max="9812" width="22.42578125" style="22" customWidth="1"/>
    <col min="9813" max="9813" width="27.42578125" style="22" customWidth="1"/>
    <col min="9814" max="9814" width="29.42578125" style="22" customWidth="1"/>
    <col min="9815" max="9815" width="21.42578125" style="22" customWidth="1"/>
    <col min="9816" max="9816" width="6.28515625" style="22" customWidth="1"/>
    <col min="9817" max="9818" width="19.140625" style="22" bestFit="1" customWidth="1"/>
    <col min="9819" max="9820" width="8.7109375" style="22" customWidth="1"/>
    <col min="9821" max="9821" width="10" style="22" bestFit="1" customWidth="1"/>
    <col min="9822" max="9827" width="8.7109375" style="22" customWidth="1"/>
    <col min="9828" max="9829" width="17.85546875" style="22" bestFit="1" customWidth="1"/>
    <col min="9830" max="9831" width="8.7109375" style="22" customWidth="1"/>
    <col min="9832" max="9832" width="10.28515625" style="22"/>
    <col min="9833" max="9834" width="8.85546875" style="22" bestFit="1" customWidth="1"/>
    <col min="9835" max="9836" width="8.7109375" style="22" customWidth="1"/>
    <col min="9837" max="9837" width="8.85546875" style="22" bestFit="1" customWidth="1"/>
    <col min="9838" max="9845" width="8.7109375" style="22" customWidth="1"/>
    <col min="9846" max="9846" width="10.28515625" style="22"/>
    <col min="9847" max="9847" width="8.7109375" style="22" customWidth="1"/>
    <col min="9848" max="9848" width="10.28515625" style="22"/>
    <col min="9849" max="9850" width="8.85546875" style="22" bestFit="1" customWidth="1"/>
    <col min="9851" max="9852" width="8.7109375" style="22" customWidth="1"/>
    <col min="9853" max="9853" width="8.85546875" style="22" bestFit="1" customWidth="1"/>
    <col min="9854" max="9861" width="8.7109375" style="22" customWidth="1"/>
    <col min="9862" max="9862" width="10.28515625" style="22"/>
    <col min="9863" max="9863" width="8.7109375" style="22" customWidth="1"/>
    <col min="9864" max="9864" width="10.28515625" style="22"/>
    <col min="9865" max="9866" width="8.85546875" style="22" bestFit="1" customWidth="1"/>
    <col min="9867" max="9868" width="8.7109375" style="22" customWidth="1"/>
    <col min="9869" max="9869" width="8.85546875" style="22" bestFit="1" customWidth="1"/>
    <col min="9870" max="9877" width="8.7109375" style="22" customWidth="1"/>
    <col min="9878" max="9878" width="10.28515625" style="22"/>
    <col min="9879" max="9879" width="8.7109375" style="22" customWidth="1"/>
    <col min="9880" max="9880" width="10.28515625" style="22"/>
    <col min="9881" max="9882" width="8.85546875" style="22" bestFit="1" customWidth="1"/>
    <col min="9883" max="9884" width="8.7109375" style="22" customWidth="1"/>
    <col min="9885" max="9885" width="8.85546875" style="22" bestFit="1" customWidth="1"/>
    <col min="9886" max="9893" width="8.7109375" style="22" customWidth="1"/>
    <col min="9894" max="9894" width="10.28515625" style="22"/>
    <col min="9895" max="9895" width="8.7109375" style="22" customWidth="1"/>
    <col min="9896" max="9896" width="10.28515625" style="22"/>
    <col min="9897" max="9898" width="8.85546875" style="22" bestFit="1" customWidth="1"/>
    <col min="9899" max="9900" width="8.7109375" style="22" customWidth="1"/>
    <col min="9901" max="9901" width="8.85546875" style="22" bestFit="1" customWidth="1"/>
    <col min="9902" max="9909" width="8.7109375" style="22" customWidth="1"/>
    <col min="9910" max="9910" width="10.28515625" style="22"/>
    <col min="9911" max="9911" width="8.7109375" style="22" customWidth="1"/>
    <col min="9912" max="9912" width="10.28515625" style="22"/>
    <col min="9913" max="9914" width="8.85546875" style="22" bestFit="1" customWidth="1"/>
    <col min="9915" max="9916" width="8.7109375" style="22" customWidth="1"/>
    <col min="9917" max="9917" width="8.85546875" style="22" bestFit="1" customWidth="1"/>
    <col min="9918" max="9925" width="8.7109375" style="22" customWidth="1"/>
    <col min="9926" max="9926" width="10.28515625" style="22"/>
    <col min="9927" max="9927" width="8.7109375" style="22" customWidth="1"/>
    <col min="9928" max="9928" width="10.28515625" style="22"/>
    <col min="9929" max="9930" width="8.85546875" style="22" bestFit="1" customWidth="1"/>
    <col min="9931" max="9932" width="8.7109375" style="22" customWidth="1"/>
    <col min="9933" max="9933" width="8.85546875" style="22" bestFit="1" customWidth="1"/>
    <col min="9934" max="9941" width="8.7109375" style="22" customWidth="1"/>
    <col min="9942" max="9942" width="10.28515625" style="22"/>
    <col min="9943" max="9943" width="8.7109375" style="22" customWidth="1"/>
    <col min="9944" max="9944" width="10.28515625" style="22"/>
    <col min="9945" max="9946" width="8.85546875" style="22" bestFit="1" customWidth="1"/>
    <col min="9947" max="9948" width="8.7109375" style="22" customWidth="1"/>
    <col min="9949" max="9949" width="8.85546875" style="22" bestFit="1" customWidth="1"/>
    <col min="9950" max="9957" width="8.7109375" style="22" customWidth="1"/>
    <col min="9958" max="9958" width="10.28515625" style="22"/>
    <col min="9959" max="9959" width="8.7109375" style="22" customWidth="1"/>
    <col min="9960" max="9960" width="10.28515625" style="22"/>
    <col min="9961" max="9962" width="8.85546875" style="22" bestFit="1" customWidth="1"/>
    <col min="9963" max="9964" width="8.7109375" style="22" customWidth="1"/>
    <col min="9965" max="9965" width="8.85546875" style="22" bestFit="1" customWidth="1"/>
    <col min="9966" max="9973" width="8.7109375" style="22" customWidth="1"/>
    <col min="9974" max="9974" width="10.28515625" style="22"/>
    <col min="9975" max="9975" width="8.7109375" style="22" customWidth="1"/>
    <col min="9976" max="9976" width="10.28515625" style="22"/>
    <col min="9977" max="9978" width="8.85546875" style="22" bestFit="1" customWidth="1"/>
    <col min="9979" max="9980" width="8.7109375" style="22" customWidth="1"/>
    <col min="9981" max="9981" width="8.85546875" style="22" bestFit="1" customWidth="1"/>
    <col min="9982" max="9989" width="8.7109375" style="22" customWidth="1"/>
    <col min="9990" max="9990" width="10.28515625" style="22"/>
    <col min="9991" max="9991" width="8.7109375" style="22" customWidth="1"/>
    <col min="9992" max="9992" width="10.28515625" style="22"/>
    <col min="9993" max="9994" width="8.85546875" style="22" bestFit="1" customWidth="1"/>
    <col min="9995" max="9996" width="8.7109375" style="22" customWidth="1"/>
    <col min="9997" max="9997" width="8.85546875" style="22" bestFit="1" customWidth="1"/>
    <col min="9998" max="10005" width="8.7109375" style="22" customWidth="1"/>
    <col min="10006" max="10006" width="10.28515625" style="22"/>
    <col min="10007" max="10007" width="8.7109375" style="22" customWidth="1"/>
    <col min="10008" max="10008" width="10.28515625" style="22"/>
    <col min="10009" max="10010" width="8.85546875" style="22" bestFit="1" customWidth="1"/>
    <col min="10011" max="10012" width="8.7109375" style="22" customWidth="1"/>
    <col min="10013" max="10013" width="8.85546875" style="22" bestFit="1" customWidth="1"/>
    <col min="10014" max="10021" width="8.7109375" style="22" customWidth="1"/>
    <col min="10022" max="10022" width="10.28515625" style="22"/>
    <col min="10023" max="10023" width="8.7109375" style="22" customWidth="1"/>
    <col min="10024" max="10024" width="10.28515625" style="22"/>
    <col min="10025" max="10026" width="8.85546875" style="22" bestFit="1" customWidth="1"/>
    <col min="10027" max="10028" width="8.7109375" style="22" customWidth="1"/>
    <col min="10029" max="10029" width="8.85546875" style="22" bestFit="1" customWidth="1"/>
    <col min="10030" max="10037" width="8.7109375" style="22" customWidth="1"/>
    <col min="10038" max="10038" width="10.28515625" style="22"/>
    <col min="10039" max="10039" width="8.7109375" style="22" customWidth="1"/>
    <col min="10040" max="10040" width="10.28515625" style="22"/>
    <col min="10041" max="10042" width="8.85546875" style="22" bestFit="1" customWidth="1"/>
    <col min="10043" max="10044" width="8.7109375" style="22" customWidth="1"/>
    <col min="10045" max="10045" width="8.85546875" style="22" bestFit="1" customWidth="1"/>
    <col min="10046" max="10053" width="8.7109375" style="22" customWidth="1"/>
    <col min="10054" max="10054" width="10.28515625" style="22"/>
    <col min="10055" max="10055" width="8.7109375" style="22" customWidth="1"/>
    <col min="10056" max="10056" width="10.28515625" style="22"/>
    <col min="10057" max="10057" width="10.5703125" style="22" customWidth="1"/>
    <col min="10058" max="10058" width="88" style="22" customWidth="1"/>
    <col min="10059" max="10066" width="0" style="22" hidden="1" customWidth="1"/>
    <col min="10067" max="10067" width="10.7109375" style="22" customWidth="1"/>
    <col min="10068" max="10068" width="22.42578125" style="22" customWidth="1"/>
    <col min="10069" max="10069" width="27.42578125" style="22" customWidth="1"/>
    <col min="10070" max="10070" width="29.42578125" style="22" customWidth="1"/>
    <col min="10071" max="10071" width="21.42578125" style="22" customWidth="1"/>
    <col min="10072" max="10072" width="6.28515625" style="22" customWidth="1"/>
    <col min="10073" max="10074" width="19.140625" style="22" bestFit="1" customWidth="1"/>
    <col min="10075" max="10076" width="8.7109375" style="22" customWidth="1"/>
    <col min="10077" max="10077" width="10" style="22" bestFit="1" customWidth="1"/>
    <col min="10078" max="10083" width="8.7109375" style="22" customWidth="1"/>
    <col min="10084" max="10085" width="17.85546875" style="22" bestFit="1" customWidth="1"/>
    <col min="10086" max="10087" width="8.7109375" style="22" customWidth="1"/>
    <col min="10088" max="10088" width="10.28515625" style="22"/>
    <col min="10089" max="10090" width="8.85546875" style="22" bestFit="1" customWidth="1"/>
    <col min="10091" max="10092" width="8.7109375" style="22" customWidth="1"/>
    <col min="10093" max="10093" width="8.85546875" style="22" bestFit="1" customWidth="1"/>
    <col min="10094" max="10101" width="8.7109375" style="22" customWidth="1"/>
    <col min="10102" max="10102" width="10.28515625" style="22"/>
    <col min="10103" max="10103" width="8.7109375" style="22" customWidth="1"/>
    <col min="10104" max="10104" width="10.28515625" style="22"/>
    <col min="10105" max="10106" width="8.85546875" style="22" bestFit="1" customWidth="1"/>
    <col min="10107" max="10108" width="8.7109375" style="22" customWidth="1"/>
    <col min="10109" max="10109" width="8.85546875" style="22" bestFit="1" customWidth="1"/>
    <col min="10110" max="10117" width="8.7109375" style="22" customWidth="1"/>
    <col min="10118" max="10118" width="10.28515625" style="22"/>
    <col min="10119" max="10119" width="8.7109375" style="22" customWidth="1"/>
    <col min="10120" max="10120" width="10.28515625" style="22"/>
    <col min="10121" max="10122" width="8.85546875" style="22" bestFit="1" customWidth="1"/>
    <col min="10123" max="10124" width="8.7109375" style="22" customWidth="1"/>
    <col min="10125" max="10125" width="8.85546875" style="22" bestFit="1" customWidth="1"/>
    <col min="10126" max="10133" width="8.7109375" style="22" customWidth="1"/>
    <col min="10134" max="10134" width="10.28515625" style="22"/>
    <col min="10135" max="10135" width="8.7109375" style="22" customWidth="1"/>
    <col min="10136" max="10136" width="10.28515625" style="22"/>
    <col min="10137" max="10138" width="8.85546875" style="22" bestFit="1" customWidth="1"/>
    <col min="10139" max="10140" width="8.7109375" style="22" customWidth="1"/>
    <col min="10141" max="10141" width="8.85546875" style="22" bestFit="1" customWidth="1"/>
    <col min="10142" max="10149" width="8.7109375" style="22" customWidth="1"/>
    <col min="10150" max="10150" width="10.28515625" style="22"/>
    <col min="10151" max="10151" width="8.7109375" style="22" customWidth="1"/>
    <col min="10152" max="10152" width="10.28515625" style="22"/>
    <col min="10153" max="10154" width="8.85546875" style="22" bestFit="1" customWidth="1"/>
    <col min="10155" max="10156" width="8.7109375" style="22" customWidth="1"/>
    <col min="10157" max="10157" width="8.85546875" style="22" bestFit="1" customWidth="1"/>
    <col min="10158" max="10165" width="8.7109375" style="22" customWidth="1"/>
    <col min="10166" max="10166" width="10.28515625" style="22"/>
    <col min="10167" max="10167" width="8.7109375" style="22" customWidth="1"/>
    <col min="10168" max="10168" width="10.28515625" style="22"/>
    <col min="10169" max="10170" width="8.85546875" style="22" bestFit="1" customWidth="1"/>
    <col min="10171" max="10172" width="8.7109375" style="22" customWidth="1"/>
    <col min="10173" max="10173" width="8.85546875" style="22" bestFit="1" customWidth="1"/>
    <col min="10174" max="10181" width="8.7109375" style="22" customWidth="1"/>
    <col min="10182" max="10182" width="10.28515625" style="22"/>
    <col min="10183" max="10183" width="8.7109375" style="22" customWidth="1"/>
    <col min="10184" max="10184" width="10.28515625" style="22"/>
    <col min="10185" max="10186" width="8.85546875" style="22" bestFit="1" customWidth="1"/>
    <col min="10187" max="10188" width="8.7109375" style="22" customWidth="1"/>
    <col min="10189" max="10189" width="8.85546875" style="22" bestFit="1" customWidth="1"/>
    <col min="10190" max="10197" width="8.7109375" style="22" customWidth="1"/>
    <col min="10198" max="10198" width="10.28515625" style="22"/>
    <col min="10199" max="10199" width="8.7109375" style="22" customWidth="1"/>
    <col min="10200" max="10200" width="10.28515625" style="22"/>
    <col min="10201" max="10202" width="8.85546875" style="22" bestFit="1" customWidth="1"/>
    <col min="10203" max="10204" width="8.7109375" style="22" customWidth="1"/>
    <col min="10205" max="10205" width="8.85546875" style="22" bestFit="1" customWidth="1"/>
    <col min="10206" max="10213" width="8.7109375" style="22" customWidth="1"/>
    <col min="10214" max="10214" width="10.28515625" style="22"/>
    <col min="10215" max="10215" width="8.7109375" style="22" customWidth="1"/>
    <col min="10216" max="10216" width="10.28515625" style="22"/>
    <col min="10217" max="10218" width="8.85546875" style="22" bestFit="1" customWidth="1"/>
    <col min="10219" max="10220" width="8.7109375" style="22" customWidth="1"/>
    <col min="10221" max="10221" width="8.85546875" style="22" bestFit="1" customWidth="1"/>
    <col min="10222" max="10229" width="8.7109375" style="22" customWidth="1"/>
    <col min="10230" max="10230" width="10.28515625" style="22"/>
    <col min="10231" max="10231" width="8.7109375" style="22" customWidth="1"/>
    <col min="10232" max="10232" width="10.28515625" style="22"/>
    <col min="10233" max="10234" width="8.85546875" style="22" bestFit="1" customWidth="1"/>
    <col min="10235" max="10236" width="8.7109375" style="22" customWidth="1"/>
    <col min="10237" max="10237" width="8.85546875" style="22" bestFit="1" customWidth="1"/>
    <col min="10238" max="10245" width="8.7109375" style="22" customWidth="1"/>
    <col min="10246" max="10246" width="10.28515625" style="22"/>
    <col min="10247" max="10247" width="8.7109375" style="22" customWidth="1"/>
    <col min="10248" max="10248" width="10.28515625" style="22"/>
    <col min="10249" max="10250" width="8.85546875" style="22" bestFit="1" customWidth="1"/>
    <col min="10251" max="10252" width="8.7109375" style="22" customWidth="1"/>
    <col min="10253" max="10253" width="8.85546875" style="22" bestFit="1" customWidth="1"/>
    <col min="10254" max="10261" width="8.7109375" style="22" customWidth="1"/>
    <col min="10262" max="10262" width="10.28515625" style="22"/>
    <col min="10263" max="10263" width="8.7109375" style="22" customWidth="1"/>
    <col min="10264" max="10264" width="10.28515625" style="22"/>
    <col min="10265" max="10266" width="8.85546875" style="22" bestFit="1" customWidth="1"/>
    <col min="10267" max="10268" width="8.7109375" style="22" customWidth="1"/>
    <col min="10269" max="10269" width="8.85546875" style="22" bestFit="1" customWidth="1"/>
    <col min="10270" max="10277" width="8.7109375" style="22" customWidth="1"/>
    <col min="10278" max="10278" width="10.28515625" style="22"/>
    <col min="10279" max="10279" width="8.7109375" style="22" customWidth="1"/>
    <col min="10280" max="10280" width="10.28515625" style="22"/>
    <col min="10281" max="10282" width="8.85546875" style="22" bestFit="1" customWidth="1"/>
    <col min="10283" max="10284" width="8.7109375" style="22" customWidth="1"/>
    <col min="10285" max="10285" width="8.85546875" style="22" bestFit="1" customWidth="1"/>
    <col min="10286" max="10293" width="8.7109375" style="22" customWidth="1"/>
    <col min="10294" max="10294" width="10.28515625" style="22"/>
    <col min="10295" max="10295" width="8.7109375" style="22" customWidth="1"/>
    <col min="10296" max="10296" width="10.28515625" style="22"/>
    <col min="10297" max="10298" width="8.85546875" style="22" bestFit="1" customWidth="1"/>
    <col min="10299" max="10300" width="8.7109375" style="22" customWidth="1"/>
    <col min="10301" max="10301" width="8.85546875" style="22" bestFit="1" customWidth="1"/>
    <col min="10302" max="10309" width="8.7109375" style="22" customWidth="1"/>
    <col min="10310" max="10310" width="10.28515625" style="22"/>
    <col min="10311" max="10311" width="8.7109375" style="22" customWidth="1"/>
    <col min="10312" max="10312" width="10.28515625" style="22"/>
    <col min="10313" max="10313" width="10.5703125" style="22" customWidth="1"/>
    <col min="10314" max="10314" width="88" style="22" customWidth="1"/>
    <col min="10315" max="10322" width="0" style="22" hidden="1" customWidth="1"/>
    <col min="10323" max="10323" width="10.7109375" style="22" customWidth="1"/>
    <col min="10324" max="10324" width="22.42578125" style="22" customWidth="1"/>
    <col min="10325" max="10325" width="27.42578125" style="22" customWidth="1"/>
    <col min="10326" max="10326" width="29.42578125" style="22" customWidth="1"/>
    <col min="10327" max="10327" width="21.42578125" style="22" customWidth="1"/>
    <col min="10328" max="10328" width="6.28515625" style="22" customWidth="1"/>
    <col min="10329" max="10330" width="19.140625" style="22" bestFit="1" customWidth="1"/>
    <col min="10331" max="10332" width="8.7109375" style="22" customWidth="1"/>
    <col min="10333" max="10333" width="10" style="22" bestFit="1" customWidth="1"/>
    <col min="10334" max="10339" width="8.7109375" style="22" customWidth="1"/>
    <col min="10340" max="10341" width="17.85546875" style="22" bestFit="1" customWidth="1"/>
    <col min="10342" max="10343" width="8.7109375" style="22" customWidth="1"/>
    <col min="10344" max="10344" width="10.28515625" style="22"/>
    <col min="10345" max="10346" width="8.85546875" style="22" bestFit="1" customWidth="1"/>
    <col min="10347" max="10348" width="8.7109375" style="22" customWidth="1"/>
    <col min="10349" max="10349" width="8.85546875" style="22" bestFit="1" customWidth="1"/>
    <col min="10350" max="10357" width="8.7109375" style="22" customWidth="1"/>
    <col min="10358" max="10358" width="10.28515625" style="22"/>
    <col min="10359" max="10359" width="8.7109375" style="22" customWidth="1"/>
    <col min="10360" max="10360" width="10.28515625" style="22"/>
    <col min="10361" max="10362" width="8.85546875" style="22" bestFit="1" customWidth="1"/>
    <col min="10363" max="10364" width="8.7109375" style="22" customWidth="1"/>
    <col min="10365" max="10365" width="8.85546875" style="22" bestFit="1" customWidth="1"/>
    <col min="10366" max="10373" width="8.7109375" style="22" customWidth="1"/>
    <col min="10374" max="10374" width="10.28515625" style="22"/>
    <col min="10375" max="10375" width="8.7109375" style="22" customWidth="1"/>
    <col min="10376" max="10376" width="10.28515625" style="22"/>
    <col min="10377" max="10378" width="8.85546875" style="22" bestFit="1" customWidth="1"/>
    <col min="10379" max="10380" width="8.7109375" style="22" customWidth="1"/>
    <col min="10381" max="10381" width="8.85546875" style="22" bestFit="1" customWidth="1"/>
    <col min="10382" max="10389" width="8.7109375" style="22" customWidth="1"/>
    <col min="10390" max="10390" width="10.28515625" style="22"/>
    <col min="10391" max="10391" width="8.7109375" style="22" customWidth="1"/>
    <col min="10392" max="10392" width="10.28515625" style="22"/>
    <col min="10393" max="10394" width="8.85546875" style="22" bestFit="1" customWidth="1"/>
    <col min="10395" max="10396" width="8.7109375" style="22" customWidth="1"/>
    <col min="10397" max="10397" width="8.85546875" style="22" bestFit="1" customWidth="1"/>
    <col min="10398" max="10405" width="8.7109375" style="22" customWidth="1"/>
    <col min="10406" max="10406" width="10.28515625" style="22"/>
    <col min="10407" max="10407" width="8.7109375" style="22" customWidth="1"/>
    <col min="10408" max="10408" width="10.28515625" style="22"/>
    <col min="10409" max="10410" width="8.85546875" style="22" bestFit="1" customWidth="1"/>
    <col min="10411" max="10412" width="8.7109375" style="22" customWidth="1"/>
    <col min="10413" max="10413" width="8.85546875" style="22" bestFit="1" customWidth="1"/>
    <col min="10414" max="10421" width="8.7109375" style="22" customWidth="1"/>
    <col min="10422" max="10422" width="10.28515625" style="22"/>
    <col min="10423" max="10423" width="8.7109375" style="22" customWidth="1"/>
    <col min="10424" max="10424" width="10.28515625" style="22"/>
    <col min="10425" max="10426" width="8.85546875" style="22" bestFit="1" customWidth="1"/>
    <col min="10427" max="10428" width="8.7109375" style="22" customWidth="1"/>
    <col min="10429" max="10429" width="8.85546875" style="22" bestFit="1" customWidth="1"/>
    <col min="10430" max="10437" width="8.7109375" style="22" customWidth="1"/>
    <col min="10438" max="10438" width="10.28515625" style="22"/>
    <col min="10439" max="10439" width="8.7109375" style="22" customWidth="1"/>
    <col min="10440" max="10440" width="10.28515625" style="22"/>
    <col min="10441" max="10442" width="8.85546875" style="22" bestFit="1" customWidth="1"/>
    <col min="10443" max="10444" width="8.7109375" style="22" customWidth="1"/>
    <col min="10445" max="10445" width="8.85546875" style="22" bestFit="1" customWidth="1"/>
    <col min="10446" max="10453" width="8.7109375" style="22" customWidth="1"/>
    <col min="10454" max="10454" width="10.28515625" style="22"/>
    <col min="10455" max="10455" width="8.7109375" style="22" customWidth="1"/>
    <col min="10456" max="10456" width="10.28515625" style="22"/>
    <col min="10457" max="10458" width="8.85546875" style="22" bestFit="1" customWidth="1"/>
    <col min="10459" max="10460" width="8.7109375" style="22" customWidth="1"/>
    <col min="10461" max="10461" width="8.85546875" style="22" bestFit="1" customWidth="1"/>
    <col min="10462" max="10469" width="8.7109375" style="22" customWidth="1"/>
    <col min="10470" max="10470" width="10.28515625" style="22"/>
    <col min="10471" max="10471" width="8.7109375" style="22" customWidth="1"/>
    <col min="10472" max="10472" width="10.28515625" style="22"/>
    <col min="10473" max="10474" width="8.85546875" style="22" bestFit="1" customWidth="1"/>
    <col min="10475" max="10476" width="8.7109375" style="22" customWidth="1"/>
    <col min="10477" max="10477" width="8.85546875" style="22" bestFit="1" customWidth="1"/>
    <col min="10478" max="10485" width="8.7109375" style="22" customWidth="1"/>
    <col min="10486" max="10486" width="10.28515625" style="22"/>
    <col min="10487" max="10487" width="8.7109375" style="22" customWidth="1"/>
    <col min="10488" max="10488" width="10.28515625" style="22"/>
    <col min="10489" max="10490" width="8.85546875" style="22" bestFit="1" customWidth="1"/>
    <col min="10491" max="10492" width="8.7109375" style="22" customWidth="1"/>
    <col min="10493" max="10493" width="8.85546875" style="22" bestFit="1" customWidth="1"/>
    <col min="10494" max="10501" width="8.7109375" style="22" customWidth="1"/>
    <col min="10502" max="10502" width="10.28515625" style="22"/>
    <col min="10503" max="10503" width="8.7109375" style="22" customWidth="1"/>
    <col min="10504" max="10504" width="10.28515625" style="22"/>
    <col min="10505" max="10506" width="8.85546875" style="22" bestFit="1" customWidth="1"/>
    <col min="10507" max="10508" width="8.7109375" style="22" customWidth="1"/>
    <col min="10509" max="10509" width="8.85546875" style="22" bestFit="1" customWidth="1"/>
    <col min="10510" max="10517" width="8.7109375" style="22" customWidth="1"/>
    <col min="10518" max="10518" width="10.28515625" style="22"/>
    <col min="10519" max="10519" width="8.7109375" style="22" customWidth="1"/>
    <col min="10520" max="10520" width="10.28515625" style="22"/>
    <col min="10521" max="10522" width="8.85546875" style="22" bestFit="1" customWidth="1"/>
    <col min="10523" max="10524" width="8.7109375" style="22" customWidth="1"/>
    <col min="10525" max="10525" width="8.85546875" style="22" bestFit="1" customWidth="1"/>
    <col min="10526" max="10533" width="8.7109375" style="22" customWidth="1"/>
    <col min="10534" max="10534" width="10.28515625" style="22"/>
    <col min="10535" max="10535" width="8.7109375" style="22" customWidth="1"/>
    <col min="10536" max="10536" width="10.28515625" style="22"/>
    <col min="10537" max="10538" width="8.85546875" style="22" bestFit="1" customWidth="1"/>
    <col min="10539" max="10540" width="8.7109375" style="22" customWidth="1"/>
    <col min="10541" max="10541" width="8.85546875" style="22" bestFit="1" customWidth="1"/>
    <col min="10542" max="10549" width="8.7109375" style="22" customWidth="1"/>
    <col min="10550" max="10550" width="10.28515625" style="22"/>
    <col min="10551" max="10551" width="8.7109375" style="22" customWidth="1"/>
    <col min="10552" max="10552" width="10.28515625" style="22"/>
    <col min="10553" max="10554" width="8.85546875" style="22" bestFit="1" customWidth="1"/>
    <col min="10555" max="10556" width="8.7109375" style="22" customWidth="1"/>
    <col min="10557" max="10557" width="8.85546875" style="22" bestFit="1" customWidth="1"/>
    <col min="10558" max="10565" width="8.7109375" style="22" customWidth="1"/>
    <col min="10566" max="10566" width="10.28515625" style="22"/>
    <col min="10567" max="10567" width="8.7109375" style="22" customWidth="1"/>
    <col min="10568" max="10568" width="10.28515625" style="22"/>
    <col min="10569" max="10569" width="10.5703125" style="22" customWidth="1"/>
    <col min="10570" max="10570" width="88" style="22" customWidth="1"/>
    <col min="10571" max="10578" width="0" style="22" hidden="1" customWidth="1"/>
    <col min="10579" max="10579" width="10.7109375" style="22" customWidth="1"/>
    <col min="10580" max="10580" width="22.42578125" style="22" customWidth="1"/>
    <col min="10581" max="10581" width="27.42578125" style="22" customWidth="1"/>
    <col min="10582" max="10582" width="29.42578125" style="22" customWidth="1"/>
    <col min="10583" max="10583" width="21.42578125" style="22" customWidth="1"/>
    <col min="10584" max="10584" width="6.28515625" style="22" customWidth="1"/>
    <col min="10585" max="10586" width="19.140625" style="22" bestFit="1" customWidth="1"/>
    <col min="10587" max="10588" width="8.7109375" style="22" customWidth="1"/>
    <col min="10589" max="10589" width="10" style="22" bestFit="1" customWidth="1"/>
    <col min="10590" max="10595" width="8.7109375" style="22" customWidth="1"/>
    <col min="10596" max="10597" width="17.85546875" style="22" bestFit="1" customWidth="1"/>
    <col min="10598" max="10599" width="8.7109375" style="22" customWidth="1"/>
    <col min="10600" max="10600" width="10.28515625" style="22"/>
    <col min="10601" max="10602" width="8.85546875" style="22" bestFit="1" customWidth="1"/>
    <col min="10603" max="10604" width="8.7109375" style="22" customWidth="1"/>
    <col min="10605" max="10605" width="8.85546875" style="22" bestFit="1" customWidth="1"/>
    <col min="10606" max="10613" width="8.7109375" style="22" customWidth="1"/>
    <col min="10614" max="10614" width="10.28515625" style="22"/>
    <col min="10615" max="10615" width="8.7109375" style="22" customWidth="1"/>
    <col min="10616" max="10616" width="10.28515625" style="22"/>
    <col min="10617" max="10618" width="8.85546875" style="22" bestFit="1" customWidth="1"/>
    <col min="10619" max="10620" width="8.7109375" style="22" customWidth="1"/>
    <col min="10621" max="10621" width="8.85546875" style="22" bestFit="1" customWidth="1"/>
    <col min="10622" max="10629" width="8.7109375" style="22" customWidth="1"/>
    <col min="10630" max="10630" width="10.28515625" style="22"/>
    <col min="10631" max="10631" width="8.7109375" style="22" customWidth="1"/>
    <col min="10632" max="10632" width="10.28515625" style="22"/>
    <col min="10633" max="10634" width="8.85546875" style="22" bestFit="1" customWidth="1"/>
    <col min="10635" max="10636" width="8.7109375" style="22" customWidth="1"/>
    <col min="10637" max="10637" width="8.85546875" style="22" bestFit="1" customWidth="1"/>
    <col min="10638" max="10645" width="8.7109375" style="22" customWidth="1"/>
    <col min="10646" max="10646" width="10.28515625" style="22"/>
    <col min="10647" max="10647" width="8.7109375" style="22" customWidth="1"/>
    <col min="10648" max="10648" width="10.28515625" style="22"/>
    <col min="10649" max="10650" width="8.85546875" style="22" bestFit="1" customWidth="1"/>
    <col min="10651" max="10652" width="8.7109375" style="22" customWidth="1"/>
    <col min="10653" max="10653" width="8.85546875" style="22" bestFit="1" customWidth="1"/>
    <col min="10654" max="10661" width="8.7109375" style="22" customWidth="1"/>
    <col min="10662" max="10662" width="10.28515625" style="22"/>
    <col min="10663" max="10663" width="8.7109375" style="22" customWidth="1"/>
    <col min="10664" max="10664" width="10.28515625" style="22"/>
    <col min="10665" max="10666" width="8.85546875" style="22" bestFit="1" customWidth="1"/>
    <col min="10667" max="10668" width="8.7109375" style="22" customWidth="1"/>
    <col min="10669" max="10669" width="8.85546875" style="22" bestFit="1" customWidth="1"/>
    <col min="10670" max="10677" width="8.7109375" style="22" customWidth="1"/>
    <col min="10678" max="10678" width="10.28515625" style="22"/>
    <col min="10679" max="10679" width="8.7109375" style="22" customWidth="1"/>
    <col min="10680" max="10680" width="10.28515625" style="22"/>
    <col min="10681" max="10682" width="8.85546875" style="22" bestFit="1" customWidth="1"/>
    <col min="10683" max="10684" width="8.7109375" style="22" customWidth="1"/>
    <col min="10685" max="10685" width="8.85546875" style="22" bestFit="1" customWidth="1"/>
    <col min="10686" max="10693" width="8.7109375" style="22" customWidth="1"/>
    <col min="10694" max="10694" width="10.28515625" style="22"/>
    <col min="10695" max="10695" width="8.7109375" style="22" customWidth="1"/>
    <col min="10696" max="10696" width="10.28515625" style="22"/>
    <col min="10697" max="10698" width="8.85546875" style="22" bestFit="1" customWidth="1"/>
    <col min="10699" max="10700" width="8.7109375" style="22" customWidth="1"/>
    <col min="10701" max="10701" width="8.85546875" style="22" bestFit="1" customWidth="1"/>
    <col min="10702" max="10709" width="8.7109375" style="22" customWidth="1"/>
    <col min="10710" max="10710" width="10.28515625" style="22"/>
    <col min="10711" max="10711" width="8.7109375" style="22" customWidth="1"/>
    <col min="10712" max="10712" width="10.28515625" style="22"/>
    <col min="10713" max="10714" width="8.85546875" style="22" bestFit="1" customWidth="1"/>
    <col min="10715" max="10716" width="8.7109375" style="22" customWidth="1"/>
    <col min="10717" max="10717" width="8.85546875" style="22" bestFit="1" customWidth="1"/>
    <col min="10718" max="10725" width="8.7109375" style="22" customWidth="1"/>
    <col min="10726" max="10726" width="10.28515625" style="22"/>
    <col min="10727" max="10727" width="8.7109375" style="22" customWidth="1"/>
    <col min="10728" max="10728" width="10.28515625" style="22"/>
    <col min="10729" max="10730" width="8.85546875" style="22" bestFit="1" customWidth="1"/>
    <col min="10731" max="10732" width="8.7109375" style="22" customWidth="1"/>
    <col min="10733" max="10733" width="8.85546875" style="22" bestFit="1" customWidth="1"/>
    <col min="10734" max="10741" width="8.7109375" style="22" customWidth="1"/>
    <col min="10742" max="10742" width="10.28515625" style="22"/>
    <col min="10743" max="10743" width="8.7109375" style="22" customWidth="1"/>
    <col min="10744" max="10744" width="10.28515625" style="22"/>
    <col min="10745" max="10746" width="8.85546875" style="22" bestFit="1" customWidth="1"/>
    <col min="10747" max="10748" width="8.7109375" style="22" customWidth="1"/>
    <col min="10749" max="10749" width="8.85546875" style="22" bestFit="1" customWidth="1"/>
    <col min="10750" max="10757" width="8.7109375" style="22" customWidth="1"/>
    <col min="10758" max="10758" width="10.28515625" style="22"/>
    <col min="10759" max="10759" width="8.7109375" style="22" customWidth="1"/>
    <col min="10760" max="10760" width="10.28515625" style="22"/>
    <col min="10761" max="10762" width="8.85546875" style="22" bestFit="1" customWidth="1"/>
    <col min="10763" max="10764" width="8.7109375" style="22" customWidth="1"/>
    <col min="10765" max="10765" width="8.85546875" style="22" bestFit="1" customWidth="1"/>
    <col min="10766" max="10773" width="8.7109375" style="22" customWidth="1"/>
    <col min="10774" max="10774" width="10.28515625" style="22"/>
    <col min="10775" max="10775" width="8.7109375" style="22" customWidth="1"/>
    <col min="10776" max="10776" width="10.28515625" style="22"/>
    <col min="10777" max="10778" width="8.85546875" style="22" bestFit="1" customWidth="1"/>
    <col min="10779" max="10780" width="8.7109375" style="22" customWidth="1"/>
    <col min="10781" max="10781" width="8.85546875" style="22" bestFit="1" customWidth="1"/>
    <col min="10782" max="10789" width="8.7109375" style="22" customWidth="1"/>
    <col min="10790" max="10790" width="10.28515625" style="22"/>
    <col min="10791" max="10791" width="8.7109375" style="22" customWidth="1"/>
    <col min="10792" max="10792" width="10.28515625" style="22"/>
    <col min="10793" max="10794" width="8.85546875" style="22" bestFit="1" customWidth="1"/>
    <col min="10795" max="10796" width="8.7109375" style="22" customWidth="1"/>
    <col min="10797" max="10797" width="8.85546875" style="22" bestFit="1" customWidth="1"/>
    <col min="10798" max="10805" width="8.7109375" style="22" customWidth="1"/>
    <col min="10806" max="10806" width="10.28515625" style="22"/>
    <col min="10807" max="10807" width="8.7109375" style="22" customWidth="1"/>
    <col min="10808" max="10808" width="10.28515625" style="22"/>
    <col min="10809" max="10810" width="8.85546875" style="22" bestFit="1" customWidth="1"/>
    <col min="10811" max="10812" width="8.7109375" style="22" customWidth="1"/>
    <col min="10813" max="10813" width="8.85546875" style="22" bestFit="1" customWidth="1"/>
    <col min="10814" max="10821" width="8.7109375" style="22" customWidth="1"/>
    <col min="10822" max="10822" width="10.28515625" style="22"/>
    <col min="10823" max="10823" width="8.7109375" style="22" customWidth="1"/>
    <col min="10824" max="10824" width="10.28515625" style="22"/>
    <col min="10825" max="10825" width="10.5703125" style="22" customWidth="1"/>
    <col min="10826" max="10826" width="88" style="22" customWidth="1"/>
    <col min="10827" max="10834" width="0" style="22" hidden="1" customWidth="1"/>
    <col min="10835" max="10835" width="10.7109375" style="22" customWidth="1"/>
    <col min="10836" max="10836" width="22.42578125" style="22" customWidth="1"/>
    <col min="10837" max="10837" width="27.42578125" style="22" customWidth="1"/>
    <col min="10838" max="10838" width="29.42578125" style="22" customWidth="1"/>
    <col min="10839" max="10839" width="21.42578125" style="22" customWidth="1"/>
    <col min="10840" max="10840" width="6.28515625" style="22" customWidth="1"/>
    <col min="10841" max="10842" width="19.140625" style="22" bestFit="1" customWidth="1"/>
    <col min="10843" max="10844" width="8.7109375" style="22" customWidth="1"/>
    <col min="10845" max="10845" width="10" style="22" bestFit="1" customWidth="1"/>
    <col min="10846" max="10851" width="8.7109375" style="22" customWidth="1"/>
    <col min="10852" max="10853" width="17.85546875" style="22" bestFit="1" customWidth="1"/>
    <col min="10854" max="10855" width="8.7109375" style="22" customWidth="1"/>
    <col min="10856" max="10856" width="10.28515625" style="22"/>
    <col min="10857" max="10858" width="8.85546875" style="22" bestFit="1" customWidth="1"/>
    <col min="10859" max="10860" width="8.7109375" style="22" customWidth="1"/>
    <col min="10861" max="10861" width="8.85546875" style="22" bestFit="1" customWidth="1"/>
    <col min="10862" max="10869" width="8.7109375" style="22" customWidth="1"/>
    <col min="10870" max="10870" width="10.28515625" style="22"/>
    <col min="10871" max="10871" width="8.7109375" style="22" customWidth="1"/>
    <col min="10872" max="10872" width="10.28515625" style="22"/>
    <col min="10873" max="10874" width="8.85546875" style="22" bestFit="1" customWidth="1"/>
    <col min="10875" max="10876" width="8.7109375" style="22" customWidth="1"/>
    <col min="10877" max="10877" width="8.85546875" style="22" bestFit="1" customWidth="1"/>
    <col min="10878" max="10885" width="8.7109375" style="22" customWidth="1"/>
    <col min="10886" max="10886" width="10.28515625" style="22"/>
    <col min="10887" max="10887" width="8.7109375" style="22" customWidth="1"/>
    <col min="10888" max="10888" width="10.28515625" style="22"/>
    <col min="10889" max="10890" width="8.85546875" style="22" bestFit="1" customWidth="1"/>
    <col min="10891" max="10892" width="8.7109375" style="22" customWidth="1"/>
    <col min="10893" max="10893" width="8.85546875" style="22" bestFit="1" customWidth="1"/>
    <col min="10894" max="10901" width="8.7109375" style="22" customWidth="1"/>
    <col min="10902" max="10902" width="10.28515625" style="22"/>
    <col min="10903" max="10903" width="8.7109375" style="22" customWidth="1"/>
    <col min="10904" max="10904" width="10.28515625" style="22"/>
    <col min="10905" max="10906" width="8.85546875" style="22" bestFit="1" customWidth="1"/>
    <col min="10907" max="10908" width="8.7109375" style="22" customWidth="1"/>
    <col min="10909" max="10909" width="8.85546875" style="22" bestFit="1" customWidth="1"/>
    <col min="10910" max="10917" width="8.7109375" style="22" customWidth="1"/>
    <col min="10918" max="10918" width="10.28515625" style="22"/>
    <col min="10919" max="10919" width="8.7109375" style="22" customWidth="1"/>
    <col min="10920" max="10920" width="10.28515625" style="22"/>
    <col min="10921" max="10922" width="8.85546875" style="22" bestFit="1" customWidth="1"/>
    <col min="10923" max="10924" width="8.7109375" style="22" customWidth="1"/>
    <col min="10925" max="10925" width="8.85546875" style="22" bestFit="1" customWidth="1"/>
    <col min="10926" max="10933" width="8.7109375" style="22" customWidth="1"/>
    <col min="10934" max="10934" width="10.28515625" style="22"/>
    <col min="10935" max="10935" width="8.7109375" style="22" customWidth="1"/>
    <col min="10936" max="10936" width="10.28515625" style="22"/>
    <col min="10937" max="10938" width="8.85546875" style="22" bestFit="1" customWidth="1"/>
    <col min="10939" max="10940" width="8.7109375" style="22" customWidth="1"/>
    <col min="10941" max="10941" width="8.85546875" style="22" bestFit="1" customWidth="1"/>
    <col min="10942" max="10949" width="8.7109375" style="22" customWidth="1"/>
    <col min="10950" max="10950" width="10.28515625" style="22"/>
    <col min="10951" max="10951" width="8.7109375" style="22" customWidth="1"/>
    <col min="10952" max="10952" width="10.28515625" style="22"/>
    <col min="10953" max="10954" width="8.85546875" style="22" bestFit="1" customWidth="1"/>
    <col min="10955" max="10956" width="8.7109375" style="22" customWidth="1"/>
    <col min="10957" max="10957" width="8.85546875" style="22" bestFit="1" customWidth="1"/>
    <col min="10958" max="10965" width="8.7109375" style="22" customWidth="1"/>
    <col min="10966" max="10966" width="10.28515625" style="22"/>
    <col min="10967" max="10967" width="8.7109375" style="22" customWidth="1"/>
    <col min="10968" max="10968" width="10.28515625" style="22"/>
    <col min="10969" max="10970" width="8.85546875" style="22" bestFit="1" customWidth="1"/>
    <col min="10971" max="10972" width="8.7109375" style="22" customWidth="1"/>
    <col min="10973" max="10973" width="8.85546875" style="22" bestFit="1" customWidth="1"/>
    <col min="10974" max="10981" width="8.7109375" style="22" customWidth="1"/>
    <col min="10982" max="10982" width="10.28515625" style="22"/>
    <col min="10983" max="10983" width="8.7109375" style="22" customWidth="1"/>
    <col min="10984" max="10984" width="10.28515625" style="22"/>
    <col min="10985" max="10986" width="8.85546875" style="22" bestFit="1" customWidth="1"/>
    <col min="10987" max="10988" width="8.7109375" style="22" customWidth="1"/>
    <col min="10989" max="10989" width="8.85546875" style="22" bestFit="1" customWidth="1"/>
    <col min="10990" max="10997" width="8.7109375" style="22" customWidth="1"/>
    <col min="10998" max="10998" width="10.28515625" style="22"/>
    <col min="10999" max="10999" width="8.7109375" style="22" customWidth="1"/>
    <col min="11000" max="11000" width="10.28515625" style="22"/>
    <col min="11001" max="11002" width="8.85546875" style="22" bestFit="1" customWidth="1"/>
    <col min="11003" max="11004" width="8.7109375" style="22" customWidth="1"/>
    <col min="11005" max="11005" width="8.85546875" style="22" bestFit="1" customWidth="1"/>
    <col min="11006" max="11013" width="8.7109375" style="22" customWidth="1"/>
    <col min="11014" max="11014" width="10.28515625" style="22"/>
    <col min="11015" max="11015" width="8.7109375" style="22" customWidth="1"/>
    <col min="11016" max="11016" width="10.28515625" style="22"/>
    <col min="11017" max="11018" width="8.85546875" style="22" bestFit="1" customWidth="1"/>
    <col min="11019" max="11020" width="8.7109375" style="22" customWidth="1"/>
    <col min="11021" max="11021" width="8.85546875" style="22" bestFit="1" customWidth="1"/>
    <col min="11022" max="11029" width="8.7109375" style="22" customWidth="1"/>
    <col min="11030" max="11030" width="10.28515625" style="22"/>
    <col min="11031" max="11031" width="8.7109375" style="22" customWidth="1"/>
    <col min="11032" max="11032" width="10.28515625" style="22"/>
    <col min="11033" max="11034" width="8.85546875" style="22" bestFit="1" customWidth="1"/>
    <col min="11035" max="11036" width="8.7109375" style="22" customWidth="1"/>
    <col min="11037" max="11037" width="8.85546875" style="22" bestFit="1" customWidth="1"/>
    <col min="11038" max="11045" width="8.7109375" style="22" customWidth="1"/>
    <col min="11046" max="11046" width="10.28515625" style="22"/>
    <col min="11047" max="11047" width="8.7109375" style="22" customWidth="1"/>
    <col min="11048" max="11048" width="10.28515625" style="22"/>
    <col min="11049" max="11050" width="8.85546875" style="22" bestFit="1" customWidth="1"/>
    <col min="11051" max="11052" width="8.7109375" style="22" customWidth="1"/>
    <col min="11053" max="11053" width="8.85546875" style="22" bestFit="1" customWidth="1"/>
    <col min="11054" max="11061" width="8.7109375" style="22" customWidth="1"/>
    <col min="11062" max="11062" width="10.28515625" style="22"/>
    <col min="11063" max="11063" width="8.7109375" style="22" customWidth="1"/>
    <col min="11064" max="11064" width="10.28515625" style="22"/>
    <col min="11065" max="11066" width="8.85546875" style="22" bestFit="1" customWidth="1"/>
    <col min="11067" max="11068" width="8.7109375" style="22" customWidth="1"/>
    <col min="11069" max="11069" width="8.85546875" style="22" bestFit="1" customWidth="1"/>
    <col min="11070" max="11077" width="8.7109375" style="22" customWidth="1"/>
    <col min="11078" max="11078" width="10.28515625" style="22"/>
    <col min="11079" max="11079" width="8.7109375" style="22" customWidth="1"/>
    <col min="11080" max="11080" width="10.28515625" style="22"/>
    <col min="11081" max="11081" width="10.5703125" style="22" customWidth="1"/>
    <col min="11082" max="11082" width="88" style="22" customWidth="1"/>
    <col min="11083" max="11090" width="0" style="22" hidden="1" customWidth="1"/>
    <col min="11091" max="11091" width="10.7109375" style="22" customWidth="1"/>
    <col min="11092" max="11092" width="22.42578125" style="22" customWidth="1"/>
    <col min="11093" max="11093" width="27.42578125" style="22" customWidth="1"/>
    <col min="11094" max="11094" width="29.42578125" style="22" customWidth="1"/>
    <col min="11095" max="11095" width="21.42578125" style="22" customWidth="1"/>
    <col min="11096" max="11096" width="6.28515625" style="22" customWidth="1"/>
    <col min="11097" max="11098" width="19.140625" style="22" bestFit="1" customWidth="1"/>
    <col min="11099" max="11100" width="8.7109375" style="22" customWidth="1"/>
    <col min="11101" max="11101" width="10" style="22" bestFit="1" customWidth="1"/>
    <col min="11102" max="11107" width="8.7109375" style="22" customWidth="1"/>
    <col min="11108" max="11109" width="17.85546875" style="22" bestFit="1" customWidth="1"/>
    <col min="11110" max="11111" width="8.7109375" style="22" customWidth="1"/>
    <col min="11112" max="11112" width="10.28515625" style="22"/>
    <col min="11113" max="11114" width="8.85546875" style="22" bestFit="1" customWidth="1"/>
    <col min="11115" max="11116" width="8.7109375" style="22" customWidth="1"/>
    <col min="11117" max="11117" width="8.85546875" style="22" bestFit="1" customWidth="1"/>
    <col min="11118" max="11125" width="8.7109375" style="22" customWidth="1"/>
    <col min="11126" max="11126" width="10.28515625" style="22"/>
    <col min="11127" max="11127" width="8.7109375" style="22" customWidth="1"/>
    <col min="11128" max="11128" width="10.28515625" style="22"/>
    <col min="11129" max="11130" width="8.85546875" style="22" bestFit="1" customWidth="1"/>
    <col min="11131" max="11132" width="8.7109375" style="22" customWidth="1"/>
    <col min="11133" max="11133" width="8.85546875" style="22" bestFit="1" customWidth="1"/>
    <col min="11134" max="11141" width="8.7109375" style="22" customWidth="1"/>
    <col min="11142" max="11142" width="10.28515625" style="22"/>
    <col min="11143" max="11143" width="8.7109375" style="22" customWidth="1"/>
    <col min="11144" max="11144" width="10.28515625" style="22"/>
    <col min="11145" max="11146" width="8.85546875" style="22" bestFit="1" customWidth="1"/>
    <col min="11147" max="11148" width="8.7109375" style="22" customWidth="1"/>
    <col min="11149" max="11149" width="8.85546875" style="22" bestFit="1" customWidth="1"/>
    <col min="11150" max="11157" width="8.7109375" style="22" customWidth="1"/>
    <col min="11158" max="11158" width="10.28515625" style="22"/>
    <col min="11159" max="11159" width="8.7109375" style="22" customWidth="1"/>
    <col min="11160" max="11160" width="10.28515625" style="22"/>
    <col min="11161" max="11162" width="8.85546875" style="22" bestFit="1" customWidth="1"/>
    <col min="11163" max="11164" width="8.7109375" style="22" customWidth="1"/>
    <col min="11165" max="11165" width="8.85546875" style="22" bestFit="1" customWidth="1"/>
    <col min="11166" max="11173" width="8.7109375" style="22" customWidth="1"/>
    <col min="11174" max="11174" width="10.28515625" style="22"/>
    <col min="11175" max="11175" width="8.7109375" style="22" customWidth="1"/>
    <col min="11176" max="11176" width="10.28515625" style="22"/>
    <col min="11177" max="11178" width="8.85546875" style="22" bestFit="1" customWidth="1"/>
    <col min="11179" max="11180" width="8.7109375" style="22" customWidth="1"/>
    <col min="11181" max="11181" width="8.85546875" style="22" bestFit="1" customWidth="1"/>
    <col min="11182" max="11189" width="8.7109375" style="22" customWidth="1"/>
    <col min="11190" max="11190" width="10.28515625" style="22"/>
    <col min="11191" max="11191" width="8.7109375" style="22" customWidth="1"/>
    <col min="11192" max="11192" width="10.28515625" style="22"/>
    <col min="11193" max="11194" width="8.85546875" style="22" bestFit="1" customWidth="1"/>
    <col min="11195" max="11196" width="8.7109375" style="22" customWidth="1"/>
    <col min="11197" max="11197" width="8.85546875" style="22" bestFit="1" customWidth="1"/>
    <col min="11198" max="11205" width="8.7109375" style="22" customWidth="1"/>
    <col min="11206" max="11206" width="10.28515625" style="22"/>
    <col min="11207" max="11207" width="8.7109375" style="22" customWidth="1"/>
    <col min="11208" max="11208" width="10.28515625" style="22"/>
    <col min="11209" max="11210" width="8.85546875" style="22" bestFit="1" customWidth="1"/>
    <col min="11211" max="11212" width="8.7109375" style="22" customWidth="1"/>
    <col min="11213" max="11213" width="8.85546875" style="22" bestFit="1" customWidth="1"/>
    <col min="11214" max="11221" width="8.7109375" style="22" customWidth="1"/>
    <col min="11222" max="11222" width="10.28515625" style="22"/>
    <col min="11223" max="11223" width="8.7109375" style="22" customWidth="1"/>
    <col min="11224" max="11224" width="10.28515625" style="22"/>
    <col min="11225" max="11226" width="8.85546875" style="22" bestFit="1" customWidth="1"/>
    <col min="11227" max="11228" width="8.7109375" style="22" customWidth="1"/>
    <col min="11229" max="11229" width="8.85546875" style="22" bestFit="1" customWidth="1"/>
    <col min="11230" max="11237" width="8.7109375" style="22" customWidth="1"/>
    <col min="11238" max="11238" width="10.28515625" style="22"/>
    <col min="11239" max="11239" width="8.7109375" style="22" customWidth="1"/>
    <col min="11240" max="11240" width="10.28515625" style="22"/>
    <col min="11241" max="11242" width="8.85546875" style="22" bestFit="1" customWidth="1"/>
    <col min="11243" max="11244" width="8.7109375" style="22" customWidth="1"/>
    <col min="11245" max="11245" width="8.85546875" style="22" bestFit="1" customWidth="1"/>
    <col min="11246" max="11253" width="8.7109375" style="22" customWidth="1"/>
    <col min="11254" max="11254" width="10.28515625" style="22"/>
    <col min="11255" max="11255" width="8.7109375" style="22" customWidth="1"/>
    <col min="11256" max="11256" width="10.28515625" style="22"/>
    <col min="11257" max="11258" width="8.85546875" style="22" bestFit="1" customWidth="1"/>
    <col min="11259" max="11260" width="8.7109375" style="22" customWidth="1"/>
    <col min="11261" max="11261" width="8.85546875" style="22" bestFit="1" customWidth="1"/>
    <col min="11262" max="11269" width="8.7109375" style="22" customWidth="1"/>
    <col min="11270" max="11270" width="10.28515625" style="22"/>
    <col min="11271" max="11271" width="8.7109375" style="22" customWidth="1"/>
    <col min="11272" max="11272" width="10.28515625" style="22"/>
    <col min="11273" max="11274" width="8.85546875" style="22" bestFit="1" customWidth="1"/>
    <col min="11275" max="11276" width="8.7109375" style="22" customWidth="1"/>
    <col min="11277" max="11277" width="8.85546875" style="22" bestFit="1" customWidth="1"/>
    <col min="11278" max="11285" width="8.7109375" style="22" customWidth="1"/>
    <col min="11286" max="11286" width="10.28515625" style="22"/>
    <col min="11287" max="11287" width="8.7109375" style="22" customWidth="1"/>
    <col min="11288" max="11288" width="10.28515625" style="22"/>
    <col min="11289" max="11290" width="8.85546875" style="22" bestFit="1" customWidth="1"/>
    <col min="11291" max="11292" width="8.7109375" style="22" customWidth="1"/>
    <col min="11293" max="11293" width="8.85546875" style="22" bestFit="1" customWidth="1"/>
    <col min="11294" max="11301" width="8.7109375" style="22" customWidth="1"/>
    <col min="11302" max="11302" width="10.28515625" style="22"/>
    <col min="11303" max="11303" width="8.7109375" style="22" customWidth="1"/>
    <col min="11304" max="11304" width="10.28515625" style="22"/>
    <col min="11305" max="11306" width="8.85546875" style="22" bestFit="1" customWidth="1"/>
    <col min="11307" max="11308" width="8.7109375" style="22" customWidth="1"/>
    <col min="11309" max="11309" width="8.85546875" style="22" bestFit="1" customWidth="1"/>
    <col min="11310" max="11317" width="8.7109375" style="22" customWidth="1"/>
    <col min="11318" max="11318" width="10.28515625" style="22"/>
    <col min="11319" max="11319" width="8.7109375" style="22" customWidth="1"/>
    <col min="11320" max="11320" width="10.28515625" style="22"/>
    <col min="11321" max="11322" width="8.85546875" style="22" bestFit="1" customWidth="1"/>
    <col min="11323" max="11324" width="8.7109375" style="22" customWidth="1"/>
    <col min="11325" max="11325" width="8.85546875" style="22" bestFit="1" customWidth="1"/>
    <col min="11326" max="11333" width="8.7109375" style="22" customWidth="1"/>
    <col min="11334" max="11334" width="10.28515625" style="22"/>
    <col min="11335" max="11335" width="8.7109375" style="22" customWidth="1"/>
    <col min="11336" max="11336" width="10.28515625" style="22"/>
    <col min="11337" max="11337" width="10.5703125" style="22" customWidth="1"/>
    <col min="11338" max="11338" width="88" style="22" customWidth="1"/>
    <col min="11339" max="11346" width="0" style="22" hidden="1" customWidth="1"/>
    <col min="11347" max="11347" width="10.7109375" style="22" customWidth="1"/>
    <col min="11348" max="11348" width="22.42578125" style="22" customWidth="1"/>
    <col min="11349" max="11349" width="27.42578125" style="22" customWidth="1"/>
    <col min="11350" max="11350" width="29.42578125" style="22" customWidth="1"/>
    <col min="11351" max="11351" width="21.42578125" style="22" customWidth="1"/>
    <col min="11352" max="11352" width="6.28515625" style="22" customWidth="1"/>
    <col min="11353" max="11354" width="19.140625" style="22" bestFit="1" customWidth="1"/>
    <col min="11355" max="11356" width="8.7109375" style="22" customWidth="1"/>
    <col min="11357" max="11357" width="10" style="22" bestFit="1" customWidth="1"/>
    <col min="11358" max="11363" width="8.7109375" style="22" customWidth="1"/>
    <col min="11364" max="11365" width="17.85546875" style="22" bestFit="1" customWidth="1"/>
    <col min="11366" max="11367" width="8.7109375" style="22" customWidth="1"/>
    <col min="11368" max="11368" width="10.28515625" style="22"/>
    <col min="11369" max="11370" width="8.85546875" style="22" bestFit="1" customWidth="1"/>
    <col min="11371" max="11372" width="8.7109375" style="22" customWidth="1"/>
    <col min="11373" max="11373" width="8.85546875" style="22" bestFit="1" customWidth="1"/>
    <col min="11374" max="11381" width="8.7109375" style="22" customWidth="1"/>
    <col min="11382" max="11382" width="10.28515625" style="22"/>
    <col min="11383" max="11383" width="8.7109375" style="22" customWidth="1"/>
    <col min="11384" max="11384" width="10.28515625" style="22"/>
    <col min="11385" max="11386" width="8.85546875" style="22" bestFit="1" customWidth="1"/>
    <col min="11387" max="11388" width="8.7109375" style="22" customWidth="1"/>
    <col min="11389" max="11389" width="8.85546875" style="22" bestFit="1" customWidth="1"/>
    <col min="11390" max="11397" width="8.7109375" style="22" customWidth="1"/>
    <col min="11398" max="11398" width="10.28515625" style="22"/>
    <col min="11399" max="11399" width="8.7109375" style="22" customWidth="1"/>
    <col min="11400" max="11400" width="10.28515625" style="22"/>
    <col min="11401" max="11402" width="8.85546875" style="22" bestFit="1" customWidth="1"/>
    <col min="11403" max="11404" width="8.7109375" style="22" customWidth="1"/>
    <col min="11405" max="11405" width="8.85546875" style="22" bestFit="1" customWidth="1"/>
    <col min="11406" max="11413" width="8.7109375" style="22" customWidth="1"/>
    <col min="11414" max="11414" width="10.28515625" style="22"/>
    <col min="11415" max="11415" width="8.7109375" style="22" customWidth="1"/>
    <col min="11416" max="11416" width="10.28515625" style="22"/>
    <col min="11417" max="11418" width="8.85546875" style="22" bestFit="1" customWidth="1"/>
    <col min="11419" max="11420" width="8.7109375" style="22" customWidth="1"/>
    <col min="11421" max="11421" width="8.85546875" style="22" bestFit="1" customWidth="1"/>
    <col min="11422" max="11429" width="8.7109375" style="22" customWidth="1"/>
    <col min="11430" max="11430" width="10.28515625" style="22"/>
    <col min="11431" max="11431" width="8.7109375" style="22" customWidth="1"/>
    <col min="11432" max="11432" width="10.28515625" style="22"/>
    <col min="11433" max="11434" width="8.85546875" style="22" bestFit="1" customWidth="1"/>
    <col min="11435" max="11436" width="8.7109375" style="22" customWidth="1"/>
    <col min="11437" max="11437" width="8.85546875" style="22" bestFit="1" customWidth="1"/>
    <col min="11438" max="11445" width="8.7109375" style="22" customWidth="1"/>
    <col min="11446" max="11446" width="10.28515625" style="22"/>
    <col min="11447" max="11447" width="8.7109375" style="22" customWidth="1"/>
    <col min="11448" max="11448" width="10.28515625" style="22"/>
    <col min="11449" max="11450" width="8.85546875" style="22" bestFit="1" customWidth="1"/>
    <col min="11451" max="11452" width="8.7109375" style="22" customWidth="1"/>
    <col min="11453" max="11453" width="8.85546875" style="22" bestFit="1" customWidth="1"/>
    <col min="11454" max="11461" width="8.7109375" style="22" customWidth="1"/>
    <col min="11462" max="11462" width="10.28515625" style="22"/>
    <col min="11463" max="11463" width="8.7109375" style="22" customWidth="1"/>
    <col min="11464" max="11464" width="10.28515625" style="22"/>
    <col min="11465" max="11466" width="8.85546875" style="22" bestFit="1" customWidth="1"/>
    <col min="11467" max="11468" width="8.7109375" style="22" customWidth="1"/>
    <col min="11469" max="11469" width="8.85546875" style="22" bestFit="1" customWidth="1"/>
    <col min="11470" max="11477" width="8.7109375" style="22" customWidth="1"/>
    <col min="11478" max="11478" width="10.28515625" style="22"/>
    <col min="11479" max="11479" width="8.7109375" style="22" customWidth="1"/>
    <col min="11480" max="11480" width="10.28515625" style="22"/>
    <col min="11481" max="11482" width="8.85546875" style="22" bestFit="1" customWidth="1"/>
    <col min="11483" max="11484" width="8.7109375" style="22" customWidth="1"/>
    <col min="11485" max="11485" width="8.85546875" style="22" bestFit="1" customWidth="1"/>
    <col min="11486" max="11493" width="8.7109375" style="22" customWidth="1"/>
    <col min="11494" max="11494" width="10.28515625" style="22"/>
    <col min="11495" max="11495" width="8.7109375" style="22" customWidth="1"/>
    <col min="11496" max="11496" width="10.28515625" style="22"/>
    <col min="11497" max="11498" width="8.85546875" style="22" bestFit="1" customWidth="1"/>
    <col min="11499" max="11500" width="8.7109375" style="22" customWidth="1"/>
    <col min="11501" max="11501" width="8.85546875" style="22" bestFit="1" customWidth="1"/>
    <col min="11502" max="11509" width="8.7109375" style="22" customWidth="1"/>
    <col min="11510" max="11510" width="10.28515625" style="22"/>
    <col min="11511" max="11511" width="8.7109375" style="22" customWidth="1"/>
    <col min="11512" max="11512" width="10.28515625" style="22"/>
    <col min="11513" max="11514" width="8.85546875" style="22" bestFit="1" customWidth="1"/>
    <col min="11515" max="11516" width="8.7109375" style="22" customWidth="1"/>
    <col min="11517" max="11517" width="8.85546875" style="22" bestFit="1" customWidth="1"/>
    <col min="11518" max="11525" width="8.7109375" style="22" customWidth="1"/>
    <col min="11526" max="11526" width="10.28515625" style="22"/>
    <col min="11527" max="11527" width="8.7109375" style="22" customWidth="1"/>
    <col min="11528" max="11528" width="10.28515625" style="22"/>
    <col min="11529" max="11530" width="8.85546875" style="22" bestFit="1" customWidth="1"/>
    <col min="11531" max="11532" width="8.7109375" style="22" customWidth="1"/>
    <col min="11533" max="11533" width="8.85546875" style="22" bestFit="1" customWidth="1"/>
    <col min="11534" max="11541" width="8.7109375" style="22" customWidth="1"/>
    <col min="11542" max="11542" width="10.28515625" style="22"/>
    <col min="11543" max="11543" width="8.7109375" style="22" customWidth="1"/>
    <col min="11544" max="11544" width="10.28515625" style="22"/>
    <col min="11545" max="11546" width="8.85546875" style="22" bestFit="1" customWidth="1"/>
    <col min="11547" max="11548" width="8.7109375" style="22" customWidth="1"/>
    <col min="11549" max="11549" width="8.85546875" style="22" bestFit="1" customWidth="1"/>
    <col min="11550" max="11557" width="8.7109375" style="22" customWidth="1"/>
    <col min="11558" max="11558" width="10.28515625" style="22"/>
    <col min="11559" max="11559" width="8.7109375" style="22" customWidth="1"/>
    <col min="11560" max="11560" width="10.28515625" style="22"/>
    <col min="11561" max="11562" width="8.85546875" style="22" bestFit="1" customWidth="1"/>
    <col min="11563" max="11564" width="8.7109375" style="22" customWidth="1"/>
    <col min="11565" max="11565" width="8.85546875" style="22" bestFit="1" customWidth="1"/>
    <col min="11566" max="11573" width="8.7109375" style="22" customWidth="1"/>
    <col min="11574" max="11574" width="10.28515625" style="22"/>
    <col min="11575" max="11575" width="8.7109375" style="22" customWidth="1"/>
    <col min="11576" max="11576" width="10.28515625" style="22"/>
    <col min="11577" max="11578" width="8.85546875" style="22" bestFit="1" customWidth="1"/>
    <col min="11579" max="11580" width="8.7109375" style="22" customWidth="1"/>
    <col min="11581" max="11581" width="8.85546875" style="22" bestFit="1" customWidth="1"/>
    <col min="11582" max="11589" width="8.7109375" style="22" customWidth="1"/>
    <col min="11590" max="11590" width="10.28515625" style="22"/>
    <col min="11591" max="11591" width="8.7109375" style="22" customWidth="1"/>
    <col min="11592" max="11592" width="10.28515625" style="22"/>
    <col min="11593" max="11593" width="10.5703125" style="22" customWidth="1"/>
    <col min="11594" max="11594" width="88" style="22" customWidth="1"/>
    <col min="11595" max="11602" width="0" style="22" hidden="1" customWidth="1"/>
    <col min="11603" max="11603" width="10.7109375" style="22" customWidth="1"/>
    <col min="11604" max="11604" width="22.42578125" style="22" customWidth="1"/>
    <col min="11605" max="11605" width="27.42578125" style="22" customWidth="1"/>
    <col min="11606" max="11606" width="29.42578125" style="22" customWidth="1"/>
    <col min="11607" max="11607" width="21.42578125" style="22" customWidth="1"/>
    <col min="11608" max="11608" width="6.28515625" style="22" customWidth="1"/>
    <col min="11609" max="11610" width="19.140625" style="22" bestFit="1" customWidth="1"/>
    <col min="11611" max="11612" width="8.7109375" style="22" customWidth="1"/>
    <col min="11613" max="11613" width="10" style="22" bestFit="1" customWidth="1"/>
    <col min="11614" max="11619" width="8.7109375" style="22" customWidth="1"/>
    <col min="11620" max="11621" width="17.85546875" style="22" bestFit="1" customWidth="1"/>
    <col min="11622" max="11623" width="8.7109375" style="22" customWidth="1"/>
    <col min="11624" max="11624" width="10.28515625" style="22"/>
    <col min="11625" max="11626" width="8.85546875" style="22" bestFit="1" customWidth="1"/>
    <col min="11627" max="11628" width="8.7109375" style="22" customWidth="1"/>
    <col min="11629" max="11629" width="8.85546875" style="22" bestFit="1" customWidth="1"/>
    <col min="11630" max="11637" width="8.7109375" style="22" customWidth="1"/>
    <col min="11638" max="11638" width="10.28515625" style="22"/>
    <col min="11639" max="11639" width="8.7109375" style="22" customWidth="1"/>
    <col min="11640" max="11640" width="10.28515625" style="22"/>
    <col min="11641" max="11642" width="8.85546875" style="22" bestFit="1" customWidth="1"/>
    <col min="11643" max="11644" width="8.7109375" style="22" customWidth="1"/>
    <col min="11645" max="11645" width="8.85546875" style="22" bestFit="1" customWidth="1"/>
    <col min="11646" max="11653" width="8.7109375" style="22" customWidth="1"/>
    <col min="11654" max="11654" width="10.28515625" style="22"/>
    <col min="11655" max="11655" width="8.7109375" style="22" customWidth="1"/>
    <col min="11656" max="11656" width="10.28515625" style="22"/>
    <col min="11657" max="11658" width="8.85546875" style="22" bestFit="1" customWidth="1"/>
    <col min="11659" max="11660" width="8.7109375" style="22" customWidth="1"/>
    <col min="11661" max="11661" width="8.85546875" style="22" bestFit="1" customWidth="1"/>
    <col min="11662" max="11669" width="8.7109375" style="22" customWidth="1"/>
    <col min="11670" max="11670" width="10.28515625" style="22"/>
    <col min="11671" max="11671" width="8.7109375" style="22" customWidth="1"/>
    <col min="11672" max="11672" width="10.28515625" style="22"/>
    <col min="11673" max="11674" width="8.85546875" style="22" bestFit="1" customWidth="1"/>
    <col min="11675" max="11676" width="8.7109375" style="22" customWidth="1"/>
    <col min="11677" max="11677" width="8.85546875" style="22" bestFit="1" customWidth="1"/>
    <col min="11678" max="11685" width="8.7109375" style="22" customWidth="1"/>
    <col min="11686" max="11686" width="10.28515625" style="22"/>
    <col min="11687" max="11687" width="8.7109375" style="22" customWidth="1"/>
    <col min="11688" max="11688" width="10.28515625" style="22"/>
    <col min="11689" max="11690" width="8.85546875" style="22" bestFit="1" customWidth="1"/>
    <col min="11691" max="11692" width="8.7109375" style="22" customWidth="1"/>
    <col min="11693" max="11693" width="8.85546875" style="22" bestFit="1" customWidth="1"/>
    <col min="11694" max="11701" width="8.7109375" style="22" customWidth="1"/>
    <col min="11702" max="11702" width="10.28515625" style="22"/>
    <col min="11703" max="11703" width="8.7109375" style="22" customWidth="1"/>
    <col min="11704" max="11704" width="10.28515625" style="22"/>
    <col min="11705" max="11706" width="8.85546875" style="22" bestFit="1" customWidth="1"/>
    <col min="11707" max="11708" width="8.7109375" style="22" customWidth="1"/>
    <col min="11709" max="11709" width="8.85546875" style="22" bestFit="1" customWidth="1"/>
    <col min="11710" max="11717" width="8.7109375" style="22" customWidth="1"/>
    <col min="11718" max="11718" width="10.28515625" style="22"/>
    <col min="11719" max="11719" width="8.7109375" style="22" customWidth="1"/>
    <col min="11720" max="11720" width="10.28515625" style="22"/>
    <col min="11721" max="11722" width="8.85546875" style="22" bestFit="1" customWidth="1"/>
    <col min="11723" max="11724" width="8.7109375" style="22" customWidth="1"/>
    <col min="11725" max="11725" width="8.85546875" style="22" bestFit="1" customWidth="1"/>
    <col min="11726" max="11733" width="8.7109375" style="22" customWidth="1"/>
    <col min="11734" max="11734" width="10.28515625" style="22"/>
    <col min="11735" max="11735" width="8.7109375" style="22" customWidth="1"/>
    <col min="11736" max="11736" width="10.28515625" style="22"/>
    <col min="11737" max="11738" width="8.85546875" style="22" bestFit="1" customWidth="1"/>
    <col min="11739" max="11740" width="8.7109375" style="22" customWidth="1"/>
    <col min="11741" max="11741" width="8.85546875" style="22" bestFit="1" customWidth="1"/>
    <col min="11742" max="11749" width="8.7109375" style="22" customWidth="1"/>
    <col min="11750" max="11750" width="10.28515625" style="22"/>
    <col min="11751" max="11751" width="8.7109375" style="22" customWidth="1"/>
    <col min="11752" max="11752" width="10.28515625" style="22"/>
    <col min="11753" max="11754" width="8.85546875" style="22" bestFit="1" customWidth="1"/>
    <col min="11755" max="11756" width="8.7109375" style="22" customWidth="1"/>
    <col min="11757" max="11757" width="8.85546875" style="22" bestFit="1" customWidth="1"/>
    <col min="11758" max="11765" width="8.7109375" style="22" customWidth="1"/>
    <col min="11766" max="11766" width="10.28515625" style="22"/>
    <col min="11767" max="11767" width="8.7109375" style="22" customWidth="1"/>
    <col min="11768" max="11768" width="10.28515625" style="22"/>
    <col min="11769" max="11770" width="8.85546875" style="22" bestFit="1" customWidth="1"/>
    <col min="11771" max="11772" width="8.7109375" style="22" customWidth="1"/>
    <col min="11773" max="11773" width="8.85546875" style="22" bestFit="1" customWidth="1"/>
    <col min="11774" max="11781" width="8.7109375" style="22" customWidth="1"/>
    <col min="11782" max="11782" width="10.28515625" style="22"/>
    <col min="11783" max="11783" width="8.7109375" style="22" customWidth="1"/>
    <col min="11784" max="11784" width="10.28515625" style="22"/>
    <col min="11785" max="11786" width="8.85546875" style="22" bestFit="1" customWidth="1"/>
    <col min="11787" max="11788" width="8.7109375" style="22" customWidth="1"/>
    <col min="11789" max="11789" width="8.85546875" style="22" bestFit="1" customWidth="1"/>
    <col min="11790" max="11797" width="8.7109375" style="22" customWidth="1"/>
    <col min="11798" max="11798" width="10.28515625" style="22"/>
    <col min="11799" max="11799" width="8.7109375" style="22" customWidth="1"/>
    <col min="11800" max="11800" width="10.28515625" style="22"/>
    <col min="11801" max="11802" width="8.85546875" style="22" bestFit="1" customWidth="1"/>
    <col min="11803" max="11804" width="8.7109375" style="22" customWidth="1"/>
    <col min="11805" max="11805" width="8.85546875" style="22" bestFit="1" customWidth="1"/>
    <col min="11806" max="11813" width="8.7109375" style="22" customWidth="1"/>
    <col min="11814" max="11814" width="10.28515625" style="22"/>
    <col min="11815" max="11815" width="8.7109375" style="22" customWidth="1"/>
    <col min="11816" max="11816" width="10.28515625" style="22"/>
    <col min="11817" max="11818" width="8.85546875" style="22" bestFit="1" customWidth="1"/>
    <col min="11819" max="11820" width="8.7109375" style="22" customWidth="1"/>
    <col min="11821" max="11821" width="8.85546875" style="22" bestFit="1" customWidth="1"/>
    <col min="11822" max="11829" width="8.7109375" style="22" customWidth="1"/>
    <col min="11830" max="11830" width="10.28515625" style="22"/>
    <col min="11831" max="11831" width="8.7109375" style="22" customWidth="1"/>
    <col min="11832" max="11832" width="10.28515625" style="22"/>
    <col min="11833" max="11834" width="8.85546875" style="22" bestFit="1" customWidth="1"/>
    <col min="11835" max="11836" width="8.7109375" style="22" customWidth="1"/>
    <col min="11837" max="11837" width="8.85546875" style="22" bestFit="1" customWidth="1"/>
    <col min="11838" max="11845" width="8.7109375" style="22" customWidth="1"/>
    <col min="11846" max="11846" width="10.28515625" style="22"/>
    <col min="11847" max="11847" width="8.7109375" style="22" customWidth="1"/>
    <col min="11848" max="11848" width="10.28515625" style="22"/>
    <col min="11849" max="11849" width="10.5703125" style="22" customWidth="1"/>
    <col min="11850" max="11850" width="88" style="22" customWidth="1"/>
    <col min="11851" max="11858" width="0" style="22" hidden="1" customWidth="1"/>
    <col min="11859" max="11859" width="10.7109375" style="22" customWidth="1"/>
    <col min="11860" max="11860" width="22.42578125" style="22" customWidth="1"/>
    <col min="11861" max="11861" width="27.42578125" style="22" customWidth="1"/>
    <col min="11862" max="11862" width="29.42578125" style="22" customWidth="1"/>
    <col min="11863" max="11863" width="21.42578125" style="22" customWidth="1"/>
    <col min="11864" max="11864" width="6.28515625" style="22" customWidth="1"/>
    <col min="11865" max="11866" width="19.140625" style="22" bestFit="1" customWidth="1"/>
    <col min="11867" max="11868" width="8.7109375" style="22" customWidth="1"/>
    <col min="11869" max="11869" width="10" style="22" bestFit="1" customWidth="1"/>
    <col min="11870" max="11875" width="8.7109375" style="22" customWidth="1"/>
    <col min="11876" max="11877" width="17.85546875" style="22" bestFit="1" customWidth="1"/>
    <col min="11878" max="11879" width="8.7109375" style="22" customWidth="1"/>
    <col min="11880" max="11880" width="10.28515625" style="22"/>
    <col min="11881" max="11882" width="8.85546875" style="22" bestFit="1" customWidth="1"/>
    <col min="11883" max="11884" width="8.7109375" style="22" customWidth="1"/>
    <col min="11885" max="11885" width="8.85546875" style="22" bestFit="1" customWidth="1"/>
    <col min="11886" max="11893" width="8.7109375" style="22" customWidth="1"/>
    <col min="11894" max="11894" width="10.28515625" style="22"/>
    <col min="11895" max="11895" width="8.7109375" style="22" customWidth="1"/>
    <col min="11896" max="11896" width="10.28515625" style="22"/>
    <col min="11897" max="11898" width="8.85546875" style="22" bestFit="1" customWidth="1"/>
    <col min="11899" max="11900" width="8.7109375" style="22" customWidth="1"/>
    <col min="11901" max="11901" width="8.85546875" style="22" bestFit="1" customWidth="1"/>
    <col min="11902" max="11909" width="8.7109375" style="22" customWidth="1"/>
    <col min="11910" max="11910" width="10.28515625" style="22"/>
    <col min="11911" max="11911" width="8.7109375" style="22" customWidth="1"/>
    <col min="11912" max="11912" width="10.28515625" style="22"/>
    <col min="11913" max="11914" width="8.85546875" style="22" bestFit="1" customWidth="1"/>
    <col min="11915" max="11916" width="8.7109375" style="22" customWidth="1"/>
    <col min="11917" max="11917" width="8.85546875" style="22" bestFit="1" customWidth="1"/>
    <col min="11918" max="11925" width="8.7109375" style="22" customWidth="1"/>
    <col min="11926" max="11926" width="10.28515625" style="22"/>
    <col min="11927" max="11927" width="8.7109375" style="22" customWidth="1"/>
    <col min="11928" max="11928" width="10.28515625" style="22"/>
    <col min="11929" max="11930" width="8.85546875" style="22" bestFit="1" customWidth="1"/>
    <col min="11931" max="11932" width="8.7109375" style="22" customWidth="1"/>
    <col min="11933" max="11933" width="8.85546875" style="22" bestFit="1" customWidth="1"/>
    <col min="11934" max="11941" width="8.7109375" style="22" customWidth="1"/>
    <col min="11942" max="11942" width="10.28515625" style="22"/>
    <col min="11943" max="11943" width="8.7109375" style="22" customWidth="1"/>
    <col min="11944" max="11944" width="10.28515625" style="22"/>
    <col min="11945" max="11946" width="8.85546875" style="22" bestFit="1" customWidth="1"/>
    <col min="11947" max="11948" width="8.7109375" style="22" customWidth="1"/>
    <col min="11949" max="11949" width="8.85546875" style="22" bestFit="1" customWidth="1"/>
    <col min="11950" max="11957" width="8.7109375" style="22" customWidth="1"/>
    <col min="11958" max="11958" width="10.28515625" style="22"/>
    <col min="11959" max="11959" width="8.7109375" style="22" customWidth="1"/>
    <col min="11960" max="11960" width="10.28515625" style="22"/>
    <col min="11961" max="11962" width="8.85546875" style="22" bestFit="1" customWidth="1"/>
    <col min="11963" max="11964" width="8.7109375" style="22" customWidth="1"/>
    <col min="11965" max="11965" width="8.85546875" style="22" bestFit="1" customWidth="1"/>
    <col min="11966" max="11973" width="8.7109375" style="22" customWidth="1"/>
    <col min="11974" max="11974" width="10.28515625" style="22"/>
    <col min="11975" max="11975" width="8.7109375" style="22" customWidth="1"/>
    <col min="11976" max="11976" width="10.28515625" style="22"/>
    <col min="11977" max="11978" width="8.85546875" style="22" bestFit="1" customWidth="1"/>
    <col min="11979" max="11980" width="8.7109375" style="22" customWidth="1"/>
    <col min="11981" max="11981" width="8.85546875" style="22" bestFit="1" customWidth="1"/>
    <col min="11982" max="11989" width="8.7109375" style="22" customWidth="1"/>
    <col min="11990" max="11990" width="10.28515625" style="22"/>
    <col min="11991" max="11991" width="8.7109375" style="22" customWidth="1"/>
    <col min="11992" max="11992" width="10.28515625" style="22"/>
    <col min="11993" max="11994" width="8.85546875" style="22" bestFit="1" customWidth="1"/>
    <col min="11995" max="11996" width="8.7109375" style="22" customWidth="1"/>
    <col min="11997" max="11997" width="8.85546875" style="22" bestFit="1" customWidth="1"/>
    <col min="11998" max="12005" width="8.7109375" style="22" customWidth="1"/>
    <col min="12006" max="12006" width="10.28515625" style="22"/>
    <col min="12007" max="12007" width="8.7109375" style="22" customWidth="1"/>
    <col min="12008" max="12008" width="10.28515625" style="22"/>
    <col min="12009" max="12010" width="8.85546875" style="22" bestFit="1" customWidth="1"/>
    <col min="12011" max="12012" width="8.7109375" style="22" customWidth="1"/>
    <col min="12013" max="12013" width="8.85546875" style="22" bestFit="1" customWidth="1"/>
    <col min="12014" max="12021" width="8.7109375" style="22" customWidth="1"/>
    <col min="12022" max="12022" width="10.28515625" style="22"/>
    <col min="12023" max="12023" width="8.7109375" style="22" customWidth="1"/>
    <col min="12024" max="12024" width="10.28515625" style="22"/>
    <col min="12025" max="12026" width="8.85546875" style="22" bestFit="1" customWidth="1"/>
    <col min="12027" max="12028" width="8.7109375" style="22" customWidth="1"/>
    <col min="12029" max="12029" width="8.85546875" style="22" bestFit="1" customWidth="1"/>
    <col min="12030" max="12037" width="8.7109375" style="22" customWidth="1"/>
    <col min="12038" max="12038" width="10.28515625" style="22"/>
    <col min="12039" max="12039" width="8.7109375" style="22" customWidth="1"/>
    <col min="12040" max="12040" width="10.28515625" style="22"/>
    <col min="12041" max="12042" width="8.85546875" style="22" bestFit="1" customWidth="1"/>
    <col min="12043" max="12044" width="8.7109375" style="22" customWidth="1"/>
    <col min="12045" max="12045" width="8.85546875" style="22" bestFit="1" customWidth="1"/>
    <col min="12046" max="12053" width="8.7109375" style="22" customWidth="1"/>
    <col min="12054" max="12054" width="10.28515625" style="22"/>
    <col min="12055" max="12055" width="8.7109375" style="22" customWidth="1"/>
    <col min="12056" max="12056" width="10.28515625" style="22"/>
    <col min="12057" max="12058" width="8.85546875" style="22" bestFit="1" customWidth="1"/>
    <col min="12059" max="12060" width="8.7109375" style="22" customWidth="1"/>
    <col min="12061" max="12061" width="8.85546875" style="22" bestFit="1" customWidth="1"/>
    <col min="12062" max="12069" width="8.7109375" style="22" customWidth="1"/>
    <col min="12070" max="12070" width="10.28515625" style="22"/>
    <col min="12071" max="12071" width="8.7109375" style="22" customWidth="1"/>
    <col min="12072" max="12072" width="10.28515625" style="22"/>
    <col min="12073" max="12074" width="8.85546875" style="22" bestFit="1" customWidth="1"/>
    <col min="12075" max="12076" width="8.7109375" style="22" customWidth="1"/>
    <col min="12077" max="12077" width="8.85546875" style="22" bestFit="1" customWidth="1"/>
    <col min="12078" max="12085" width="8.7109375" style="22" customWidth="1"/>
    <col min="12086" max="12086" width="10.28515625" style="22"/>
    <col min="12087" max="12087" width="8.7109375" style="22" customWidth="1"/>
    <col min="12088" max="12088" width="10.28515625" style="22"/>
    <col min="12089" max="12090" width="8.85546875" style="22" bestFit="1" customWidth="1"/>
    <col min="12091" max="12092" width="8.7109375" style="22" customWidth="1"/>
    <col min="12093" max="12093" width="8.85546875" style="22" bestFit="1" customWidth="1"/>
    <col min="12094" max="12101" width="8.7109375" style="22" customWidth="1"/>
    <col min="12102" max="12102" width="10.28515625" style="22"/>
    <col min="12103" max="12103" width="8.7109375" style="22" customWidth="1"/>
    <col min="12104" max="12104" width="10.28515625" style="22"/>
    <col min="12105" max="12105" width="10.5703125" style="22" customWidth="1"/>
    <col min="12106" max="12106" width="88" style="22" customWidth="1"/>
    <col min="12107" max="12114" width="0" style="22" hidden="1" customWidth="1"/>
    <col min="12115" max="12115" width="10.7109375" style="22" customWidth="1"/>
    <col min="12116" max="12116" width="22.42578125" style="22" customWidth="1"/>
    <col min="12117" max="12117" width="27.42578125" style="22" customWidth="1"/>
    <col min="12118" max="12118" width="29.42578125" style="22" customWidth="1"/>
    <col min="12119" max="12119" width="21.42578125" style="22" customWidth="1"/>
    <col min="12120" max="12120" width="6.28515625" style="22" customWidth="1"/>
    <col min="12121" max="12122" width="19.140625" style="22" bestFit="1" customWidth="1"/>
    <col min="12123" max="12124" width="8.7109375" style="22" customWidth="1"/>
    <col min="12125" max="12125" width="10" style="22" bestFit="1" customWidth="1"/>
    <col min="12126" max="12131" width="8.7109375" style="22" customWidth="1"/>
    <col min="12132" max="12133" width="17.85546875" style="22" bestFit="1" customWidth="1"/>
    <col min="12134" max="12135" width="8.7109375" style="22" customWidth="1"/>
    <col min="12136" max="12136" width="10.28515625" style="22"/>
    <col min="12137" max="12138" width="8.85546875" style="22" bestFit="1" customWidth="1"/>
    <col min="12139" max="12140" width="8.7109375" style="22" customWidth="1"/>
    <col min="12141" max="12141" width="8.85546875" style="22" bestFit="1" customWidth="1"/>
    <col min="12142" max="12149" width="8.7109375" style="22" customWidth="1"/>
    <col min="12150" max="12150" width="10.28515625" style="22"/>
    <col min="12151" max="12151" width="8.7109375" style="22" customWidth="1"/>
    <col min="12152" max="12152" width="10.28515625" style="22"/>
    <col min="12153" max="12154" width="8.85546875" style="22" bestFit="1" customWidth="1"/>
    <col min="12155" max="12156" width="8.7109375" style="22" customWidth="1"/>
    <col min="12157" max="12157" width="8.85546875" style="22" bestFit="1" customWidth="1"/>
    <col min="12158" max="12165" width="8.7109375" style="22" customWidth="1"/>
    <col min="12166" max="12166" width="10.28515625" style="22"/>
    <col min="12167" max="12167" width="8.7109375" style="22" customWidth="1"/>
    <col min="12168" max="12168" width="10.28515625" style="22"/>
    <col min="12169" max="12170" width="8.85546875" style="22" bestFit="1" customWidth="1"/>
    <col min="12171" max="12172" width="8.7109375" style="22" customWidth="1"/>
    <col min="12173" max="12173" width="8.85546875" style="22" bestFit="1" customWidth="1"/>
    <col min="12174" max="12181" width="8.7109375" style="22" customWidth="1"/>
    <col min="12182" max="12182" width="10.28515625" style="22"/>
    <col min="12183" max="12183" width="8.7109375" style="22" customWidth="1"/>
    <col min="12184" max="12184" width="10.28515625" style="22"/>
    <col min="12185" max="12186" width="8.85546875" style="22" bestFit="1" customWidth="1"/>
    <col min="12187" max="12188" width="8.7109375" style="22" customWidth="1"/>
    <col min="12189" max="12189" width="8.85546875" style="22" bestFit="1" customWidth="1"/>
    <col min="12190" max="12197" width="8.7109375" style="22" customWidth="1"/>
    <col min="12198" max="12198" width="10.28515625" style="22"/>
    <col min="12199" max="12199" width="8.7109375" style="22" customWidth="1"/>
    <col min="12200" max="12200" width="10.28515625" style="22"/>
    <col min="12201" max="12202" width="8.85546875" style="22" bestFit="1" customWidth="1"/>
    <col min="12203" max="12204" width="8.7109375" style="22" customWidth="1"/>
    <col min="12205" max="12205" width="8.85546875" style="22" bestFit="1" customWidth="1"/>
    <col min="12206" max="12213" width="8.7109375" style="22" customWidth="1"/>
    <col min="12214" max="12214" width="10.28515625" style="22"/>
    <col min="12215" max="12215" width="8.7109375" style="22" customWidth="1"/>
    <col min="12216" max="12216" width="10.28515625" style="22"/>
    <col min="12217" max="12218" width="8.85546875" style="22" bestFit="1" customWidth="1"/>
    <col min="12219" max="12220" width="8.7109375" style="22" customWidth="1"/>
    <col min="12221" max="12221" width="8.85546875" style="22" bestFit="1" customWidth="1"/>
    <col min="12222" max="12229" width="8.7109375" style="22" customWidth="1"/>
    <col min="12230" max="12230" width="10.28515625" style="22"/>
    <col min="12231" max="12231" width="8.7109375" style="22" customWidth="1"/>
    <col min="12232" max="12232" width="10.28515625" style="22"/>
    <col min="12233" max="12234" width="8.85546875" style="22" bestFit="1" customWidth="1"/>
    <col min="12235" max="12236" width="8.7109375" style="22" customWidth="1"/>
    <col min="12237" max="12237" width="8.85546875" style="22" bestFit="1" customWidth="1"/>
    <col min="12238" max="12245" width="8.7109375" style="22" customWidth="1"/>
    <col min="12246" max="12246" width="10.28515625" style="22"/>
    <col min="12247" max="12247" width="8.7109375" style="22" customWidth="1"/>
    <col min="12248" max="12248" width="10.28515625" style="22"/>
    <col min="12249" max="12250" width="8.85546875" style="22" bestFit="1" customWidth="1"/>
    <col min="12251" max="12252" width="8.7109375" style="22" customWidth="1"/>
    <col min="12253" max="12253" width="8.85546875" style="22" bestFit="1" customWidth="1"/>
    <col min="12254" max="12261" width="8.7109375" style="22" customWidth="1"/>
    <col min="12262" max="12262" width="10.28515625" style="22"/>
    <col min="12263" max="12263" width="8.7109375" style="22" customWidth="1"/>
    <col min="12264" max="12264" width="10.28515625" style="22"/>
    <col min="12265" max="12266" width="8.85546875" style="22" bestFit="1" customWidth="1"/>
    <col min="12267" max="12268" width="8.7109375" style="22" customWidth="1"/>
    <col min="12269" max="12269" width="8.85546875" style="22" bestFit="1" customWidth="1"/>
    <col min="12270" max="12277" width="8.7109375" style="22" customWidth="1"/>
    <col min="12278" max="12278" width="10.28515625" style="22"/>
    <col min="12279" max="12279" width="8.7109375" style="22" customWidth="1"/>
    <col min="12280" max="12280" width="10.28515625" style="22"/>
    <col min="12281" max="12282" width="8.85546875" style="22" bestFit="1" customWidth="1"/>
    <col min="12283" max="12284" width="8.7109375" style="22" customWidth="1"/>
    <col min="12285" max="12285" width="8.85546875" style="22" bestFit="1" customWidth="1"/>
    <col min="12286" max="12293" width="8.7109375" style="22" customWidth="1"/>
    <col min="12294" max="12294" width="10.28515625" style="22"/>
    <col min="12295" max="12295" width="8.7109375" style="22" customWidth="1"/>
    <col min="12296" max="12296" width="10.28515625" style="22"/>
    <col min="12297" max="12298" width="8.85546875" style="22" bestFit="1" customWidth="1"/>
    <col min="12299" max="12300" width="8.7109375" style="22" customWidth="1"/>
    <col min="12301" max="12301" width="8.85546875" style="22" bestFit="1" customWidth="1"/>
    <col min="12302" max="12309" width="8.7109375" style="22" customWidth="1"/>
    <col min="12310" max="12310" width="10.28515625" style="22"/>
    <col min="12311" max="12311" width="8.7109375" style="22" customWidth="1"/>
    <col min="12312" max="12312" width="10.28515625" style="22"/>
    <col min="12313" max="12314" width="8.85546875" style="22" bestFit="1" customWidth="1"/>
    <col min="12315" max="12316" width="8.7109375" style="22" customWidth="1"/>
    <col min="12317" max="12317" width="8.85546875" style="22" bestFit="1" customWidth="1"/>
    <col min="12318" max="12325" width="8.7109375" style="22" customWidth="1"/>
    <col min="12326" max="12326" width="10.28515625" style="22"/>
    <col min="12327" max="12327" width="8.7109375" style="22" customWidth="1"/>
    <col min="12328" max="12328" width="10.28515625" style="22"/>
    <col min="12329" max="12330" width="8.85546875" style="22" bestFit="1" customWidth="1"/>
    <col min="12331" max="12332" width="8.7109375" style="22" customWidth="1"/>
    <col min="12333" max="12333" width="8.85546875" style="22" bestFit="1" customWidth="1"/>
    <col min="12334" max="12341" width="8.7109375" style="22" customWidth="1"/>
    <col min="12342" max="12342" width="10.28515625" style="22"/>
    <col min="12343" max="12343" width="8.7109375" style="22" customWidth="1"/>
    <col min="12344" max="12344" width="10.28515625" style="22"/>
    <col min="12345" max="12346" width="8.85546875" style="22" bestFit="1" customWidth="1"/>
    <col min="12347" max="12348" width="8.7109375" style="22" customWidth="1"/>
    <col min="12349" max="12349" width="8.85546875" style="22" bestFit="1" customWidth="1"/>
    <col min="12350" max="12357" width="8.7109375" style="22" customWidth="1"/>
    <col min="12358" max="12358" width="10.28515625" style="22"/>
    <col min="12359" max="12359" width="8.7109375" style="22" customWidth="1"/>
    <col min="12360" max="12360" width="10.28515625" style="22"/>
    <col min="12361" max="12361" width="10.5703125" style="22" customWidth="1"/>
    <col min="12362" max="12362" width="88" style="22" customWidth="1"/>
    <col min="12363" max="12370" width="0" style="22" hidden="1" customWidth="1"/>
    <col min="12371" max="12371" width="10.7109375" style="22" customWidth="1"/>
    <col min="12372" max="12372" width="22.42578125" style="22" customWidth="1"/>
    <col min="12373" max="12373" width="27.42578125" style="22" customWidth="1"/>
    <col min="12374" max="12374" width="29.42578125" style="22" customWidth="1"/>
    <col min="12375" max="12375" width="21.42578125" style="22" customWidth="1"/>
    <col min="12376" max="12376" width="6.28515625" style="22" customWidth="1"/>
    <col min="12377" max="12378" width="19.140625" style="22" bestFit="1" customWidth="1"/>
    <col min="12379" max="12380" width="8.7109375" style="22" customWidth="1"/>
    <col min="12381" max="12381" width="10" style="22" bestFit="1" customWidth="1"/>
    <col min="12382" max="12387" width="8.7109375" style="22" customWidth="1"/>
    <col min="12388" max="12389" width="17.85546875" style="22" bestFit="1" customWidth="1"/>
    <col min="12390" max="12391" width="8.7109375" style="22" customWidth="1"/>
    <col min="12392" max="12392" width="10.28515625" style="22"/>
    <col min="12393" max="12394" width="8.85546875" style="22" bestFit="1" customWidth="1"/>
    <col min="12395" max="12396" width="8.7109375" style="22" customWidth="1"/>
    <col min="12397" max="12397" width="8.85546875" style="22" bestFit="1" customWidth="1"/>
    <col min="12398" max="12405" width="8.7109375" style="22" customWidth="1"/>
    <col min="12406" max="12406" width="10.28515625" style="22"/>
    <col min="12407" max="12407" width="8.7109375" style="22" customWidth="1"/>
    <col min="12408" max="12408" width="10.28515625" style="22"/>
    <col min="12409" max="12410" width="8.85546875" style="22" bestFit="1" customWidth="1"/>
    <col min="12411" max="12412" width="8.7109375" style="22" customWidth="1"/>
    <col min="12413" max="12413" width="8.85546875" style="22" bestFit="1" customWidth="1"/>
    <col min="12414" max="12421" width="8.7109375" style="22" customWidth="1"/>
    <col min="12422" max="12422" width="10.28515625" style="22"/>
    <col min="12423" max="12423" width="8.7109375" style="22" customWidth="1"/>
    <col min="12424" max="12424" width="10.28515625" style="22"/>
    <col min="12425" max="12426" width="8.85546875" style="22" bestFit="1" customWidth="1"/>
    <col min="12427" max="12428" width="8.7109375" style="22" customWidth="1"/>
    <col min="12429" max="12429" width="8.85546875" style="22" bestFit="1" customWidth="1"/>
    <col min="12430" max="12437" width="8.7109375" style="22" customWidth="1"/>
    <col min="12438" max="12438" width="10.28515625" style="22"/>
    <col min="12439" max="12439" width="8.7109375" style="22" customWidth="1"/>
    <col min="12440" max="12440" width="10.28515625" style="22"/>
    <col min="12441" max="12442" width="8.85546875" style="22" bestFit="1" customWidth="1"/>
    <col min="12443" max="12444" width="8.7109375" style="22" customWidth="1"/>
    <col min="12445" max="12445" width="8.85546875" style="22" bestFit="1" customWidth="1"/>
    <col min="12446" max="12453" width="8.7109375" style="22" customWidth="1"/>
    <col min="12454" max="12454" width="10.28515625" style="22"/>
    <col min="12455" max="12455" width="8.7109375" style="22" customWidth="1"/>
    <col min="12456" max="12456" width="10.28515625" style="22"/>
    <col min="12457" max="12458" width="8.85546875" style="22" bestFit="1" customWidth="1"/>
    <col min="12459" max="12460" width="8.7109375" style="22" customWidth="1"/>
    <col min="12461" max="12461" width="8.85546875" style="22" bestFit="1" customWidth="1"/>
    <col min="12462" max="12469" width="8.7109375" style="22" customWidth="1"/>
    <col min="12470" max="12470" width="10.28515625" style="22"/>
    <col min="12471" max="12471" width="8.7109375" style="22" customWidth="1"/>
    <col min="12472" max="12472" width="10.28515625" style="22"/>
    <col min="12473" max="12474" width="8.85546875" style="22" bestFit="1" customWidth="1"/>
    <col min="12475" max="12476" width="8.7109375" style="22" customWidth="1"/>
    <col min="12477" max="12477" width="8.85546875" style="22" bestFit="1" customWidth="1"/>
    <col min="12478" max="12485" width="8.7109375" style="22" customWidth="1"/>
    <col min="12486" max="12486" width="10.28515625" style="22"/>
    <col min="12487" max="12487" width="8.7109375" style="22" customWidth="1"/>
    <col min="12488" max="12488" width="10.28515625" style="22"/>
    <col min="12489" max="12490" width="8.85546875" style="22" bestFit="1" customWidth="1"/>
    <col min="12491" max="12492" width="8.7109375" style="22" customWidth="1"/>
    <col min="12493" max="12493" width="8.85546875" style="22" bestFit="1" customWidth="1"/>
    <col min="12494" max="12501" width="8.7109375" style="22" customWidth="1"/>
    <col min="12502" max="12502" width="10.28515625" style="22"/>
    <col min="12503" max="12503" width="8.7109375" style="22" customWidth="1"/>
    <col min="12504" max="12504" width="10.28515625" style="22"/>
    <col min="12505" max="12506" width="8.85546875" style="22" bestFit="1" customWidth="1"/>
    <col min="12507" max="12508" width="8.7109375" style="22" customWidth="1"/>
    <col min="12509" max="12509" width="8.85546875" style="22" bestFit="1" customWidth="1"/>
    <col min="12510" max="12517" width="8.7109375" style="22" customWidth="1"/>
    <col min="12518" max="12518" width="10.28515625" style="22"/>
    <col min="12519" max="12519" width="8.7109375" style="22" customWidth="1"/>
    <col min="12520" max="12520" width="10.28515625" style="22"/>
    <col min="12521" max="12522" width="8.85546875" style="22" bestFit="1" customWidth="1"/>
    <col min="12523" max="12524" width="8.7109375" style="22" customWidth="1"/>
    <col min="12525" max="12525" width="8.85546875" style="22" bestFit="1" customWidth="1"/>
    <col min="12526" max="12533" width="8.7109375" style="22" customWidth="1"/>
    <col min="12534" max="12534" width="10.28515625" style="22"/>
    <col min="12535" max="12535" width="8.7109375" style="22" customWidth="1"/>
    <col min="12536" max="12536" width="10.28515625" style="22"/>
    <col min="12537" max="12538" width="8.85546875" style="22" bestFit="1" customWidth="1"/>
    <col min="12539" max="12540" width="8.7109375" style="22" customWidth="1"/>
    <col min="12541" max="12541" width="8.85546875" style="22" bestFit="1" customWidth="1"/>
    <col min="12542" max="12549" width="8.7109375" style="22" customWidth="1"/>
    <col min="12550" max="12550" width="10.28515625" style="22"/>
    <col min="12551" max="12551" width="8.7109375" style="22" customWidth="1"/>
    <col min="12552" max="12552" width="10.28515625" style="22"/>
    <col min="12553" max="12554" width="8.85546875" style="22" bestFit="1" customWidth="1"/>
    <col min="12555" max="12556" width="8.7109375" style="22" customWidth="1"/>
    <col min="12557" max="12557" width="8.85546875" style="22" bestFit="1" customWidth="1"/>
    <col min="12558" max="12565" width="8.7109375" style="22" customWidth="1"/>
    <col min="12566" max="12566" width="10.28515625" style="22"/>
    <col min="12567" max="12567" width="8.7109375" style="22" customWidth="1"/>
    <col min="12568" max="12568" width="10.28515625" style="22"/>
    <col min="12569" max="12570" width="8.85546875" style="22" bestFit="1" customWidth="1"/>
    <col min="12571" max="12572" width="8.7109375" style="22" customWidth="1"/>
    <col min="12573" max="12573" width="8.85546875" style="22" bestFit="1" customWidth="1"/>
    <col min="12574" max="12581" width="8.7109375" style="22" customWidth="1"/>
    <col min="12582" max="12582" width="10.28515625" style="22"/>
    <col min="12583" max="12583" width="8.7109375" style="22" customWidth="1"/>
    <col min="12584" max="12584" width="10.28515625" style="22"/>
    <col min="12585" max="12586" width="8.85546875" style="22" bestFit="1" customWidth="1"/>
    <col min="12587" max="12588" width="8.7109375" style="22" customWidth="1"/>
    <col min="12589" max="12589" width="8.85546875" style="22" bestFit="1" customWidth="1"/>
    <col min="12590" max="12597" width="8.7109375" style="22" customWidth="1"/>
    <col min="12598" max="12598" width="10.28515625" style="22"/>
    <col min="12599" max="12599" width="8.7109375" style="22" customWidth="1"/>
    <col min="12600" max="12600" width="10.28515625" style="22"/>
    <col min="12601" max="12602" width="8.85546875" style="22" bestFit="1" customWidth="1"/>
    <col min="12603" max="12604" width="8.7109375" style="22" customWidth="1"/>
    <col min="12605" max="12605" width="8.85546875" style="22" bestFit="1" customWidth="1"/>
    <col min="12606" max="12613" width="8.7109375" style="22" customWidth="1"/>
    <col min="12614" max="12614" width="10.28515625" style="22"/>
    <col min="12615" max="12615" width="8.7109375" style="22" customWidth="1"/>
    <col min="12616" max="12616" width="10.28515625" style="22"/>
    <col min="12617" max="12617" width="10.5703125" style="22" customWidth="1"/>
    <col min="12618" max="12618" width="88" style="22" customWidth="1"/>
    <col min="12619" max="12626" width="0" style="22" hidden="1" customWidth="1"/>
    <col min="12627" max="12627" width="10.7109375" style="22" customWidth="1"/>
    <col min="12628" max="12628" width="22.42578125" style="22" customWidth="1"/>
    <col min="12629" max="12629" width="27.42578125" style="22" customWidth="1"/>
    <col min="12630" max="12630" width="29.42578125" style="22" customWidth="1"/>
    <col min="12631" max="12631" width="21.42578125" style="22" customWidth="1"/>
    <col min="12632" max="12632" width="6.28515625" style="22" customWidth="1"/>
    <col min="12633" max="12634" width="19.140625" style="22" bestFit="1" customWidth="1"/>
    <col min="12635" max="12636" width="8.7109375" style="22" customWidth="1"/>
    <col min="12637" max="12637" width="10" style="22" bestFit="1" customWidth="1"/>
    <col min="12638" max="12643" width="8.7109375" style="22" customWidth="1"/>
    <col min="12644" max="12645" width="17.85546875" style="22" bestFit="1" customWidth="1"/>
    <col min="12646" max="12647" width="8.7109375" style="22" customWidth="1"/>
    <col min="12648" max="12648" width="10.28515625" style="22"/>
    <col min="12649" max="12650" width="8.85546875" style="22" bestFit="1" customWidth="1"/>
    <col min="12651" max="12652" width="8.7109375" style="22" customWidth="1"/>
    <col min="12653" max="12653" width="8.85546875" style="22" bestFit="1" customWidth="1"/>
    <col min="12654" max="12661" width="8.7109375" style="22" customWidth="1"/>
    <col min="12662" max="12662" width="10.28515625" style="22"/>
    <col min="12663" max="12663" width="8.7109375" style="22" customWidth="1"/>
    <col min="12664" max="12664" width="10.28515625" style="22"/>
    <col min="12665" max="12666" width="8.85546875" style="22" bestFit="1" customWidth="1"/>
    <col min="12667" max="12668" width="8.7109375" style="22" customWidth="1"/>
    <col min="12669" max="12669" width="8.85546875" style="22" bestFit="1" customWidth="1"/>
    <col min="12670" max="12677" width="8.7109375" style="22" customWidth="1"/>
    <col min="12678" max="12678" width="10.28515625" style="22"/>
    <col min="12679" max="12679" width="8.7109375" style="22" customWidth="1"/>
    <col min="12680" max="12680" width="10.28515625" style="22"/>
    <col min="12681" max="12682" width="8.85546875" style="22" bestFit="1" customWidth="1"/>
    <col min="12683" max="12684" width="8.7109375" style="22" customWidth="1"/>
    <col min="12685" max="12685" width="8.85546875" style="22" bestFit="1" customWidth="1"/>
    <col min="12686" max="12693" width="8.7109375" style="22" customWidth="1"/>
    <col min="12694" max="12694" width="10.28515625" style="22"/>
    <col min="12695" max="12695" width="8.7109375" style="22" customWidth="1"/>
    <col min="12696" max="12696" width="10.28515625" style="22"/>
    <col min="12697" max="12698" width="8.85546875" style="22" bestFit="1" customWidth="1"/>
    <col min="12699" max="12700" width="8.7109375" style="22" customWidth="1"/>
    <col min="12701" max="12701" width="8.85546875" style="22" bestFit="1" customWidth="1"/>
    <col min="12702" max="12709" width="8.7109375" style="22" customWidth="1"/>
    <col min="12710" max="12710" width="10.28515625" style="22"/>
    <col min="12711" max="12711" width="8.7109375" style="22" customWidth="1"/>
    <col min="12712" max="12712" width="10.28515625" style="22"/>
    <col min="12713" max="12714" width="8.85546875" style="22" bestFit="1" customWidth="1"/>
    <col min="12715" max="12716" width="8.7109375" style="22" customWidth="1"/>
    <col min="12717" max="12717" width="8.85546875" style="22" bestFit="1" customWidth="1"/>
    <col min="12718" max="12725" width="8.7109375" style="22" customWidth="1"/>
    <col min="12726" max="12726" width="10.28515625" style="22"/>
    <col min="12727" max="12727" width="8.7109375" style="22" customWidth="1"/>
    <col min="12728" max="12728" width="10.28515625" style="22"/>
    <col min="12729" max="12730" width="8.85546875" style="22" bestFit="1" customWidth="1"/>
    <col min="12731" max="12732" width="8.7109375" style="22" customWidth="1"/>
    <col min="12733" max="12733" width="8.85546875" style="22" bestFit="1" customWidth="1"/>
    <col min="12734" max="12741" width="8.7109375" style="22" customWidth="1"/>
    <col min="12742" max="12742" width="10.28515625" style="22"/>
    <col min="12743" max="12743" width="8.7109375" style="22" customWidth="1"/>
    <col min="12744" max="12744" width="10.28515625" style="22"/>
    <col min="12745" max="12746" width="8.85546875" style="22" bestFit="1" customWidth="1"/>
    <col min="12747" max="12748" width="8.7109375" style="22" customWidth="1"/>
    <col min="12749" max="12749" width="8.85546875" style="22" bestFit="1" customWidth="1"/>
    <col min="12750" max="12757" width="8.7109375" style="22" customWidth="1"/>
    <col min="12758" max="12758" width="10.28515625" style="22"/>
    <col min="12759" max="12759" width="8.7109375" style="22" customWidth="1"/>
    <col min="12760" max="12760" width="10.28515625" style="22"/>
    <col min="12761" max="12762" width="8.85546875" style="22" bestFit="1" customWidth="1"/>
    <col min="12763" max="12764" width="8.7109375" style="22" customWidth="1"/>
    <col min="12765" max="12765" width="8.85546875" style="22" bestFit="1" customWidth="1"/>
    <col min="12766" max="12773" width="8.7109375" style="22" customWidth="1"/>
    <col min="12774" max="12774" width="10.28515625" style="22"/>
    <col min="12775" max="12775" width="8.7109375" style="22" customWidth="1"/>
    <col min="12776" max="12776" width="10.28515625" style="22"/>
    <col min="12777" max="12778" width="8.85546875" style="22" bestFit="1" customWidth="1"/>
    <col min="12779" max="12780" width="8.7109375" style="22" customWidth="1"/>
    <col min="12781" max="12781" width="8.85546875" style="22" bestFit="1" customWidth="1"/>
    <col min="12782" max="12789" width="8.7109375" style="22" customWidth="1"/>
    <col min="12790" max="12790" width="10.28515625" style="22"/>
    <col min="12791" max="12791" width="8.7109375" style="22" customWidth="1"/>
    <col min="12792" max="12792" width="10.28515625" style="22"/>
    <col min="12793" max="12794" width="8.85546875" style="22" bestFit="1" customWidth="1"/>
    <col min="12795" max="12796" width="8.7109375" style="22" customWidth="1"/>
    <col min="12797" max="12797" width="8.85546875" style="22" bestFit="1" customWidth="1"/>
    <col min="12798" max="12805" width="8.7109375" style="22" customWidth="1"/>
    <col min="12806" max="12806" width="10.28515625" style="22"/>
    <col min="12807" max="12807" width="8.7109375" style="22" customWidth="1"/>
    <col min="12808" max="12808" width="10.28515625" style="22"/>
    <col min="12809" max="12810" width="8.85546875" style="22" bestFit="1" customWidth="1"/>
    <col min="12811" max="12812" width="8.7109375" style="22" customWidth="1"/>
    <col min="12813" max="12813" width="8.85546875" style="22" bestFit="1" customWidth="1"/>
    <col min="12814" max="12821" width="8.7109375" style="22" customWidth="1"/>
    <col min="12822" max="12822" width="10.28515625" style="22"/>
    <col min="12823" max="12823" width="8.7109375" style="22" customWidth="1"/>
    <col min="12824" max="12824" width="10.28515625" style="22"/>
    <col min="12825" max="12826" width="8.85546875" style="22" bestFit="1" customWidth="1"/>
    <col min="12827" max="12828" width="8.7109375" style="22" customWidth="1"/>
    <col min="12829" max="12829" width="8.85546875" style="22" bestFit="1" customWidth="1"/>
    <col min="12830" max="12837" width="8.7109375" style="22" customWidth="1"/>
    <col min="12838" max="12838" width="10.28515625" style="22"/>
    <col min="12839" max="12839" width="8.7109375" style="22" customWidth="1"/>
    <col min="12840" max="12840" width="10.28515625" style="22"/>
    <col min="12841" max="12842" width="8.85546875" style="22" bestFit="1" customWidth="1"/>
    <col min="12843" max="12844" width="8.7109375" style="22" customWidth="1"/>
    <col min="12845" max="12845" width="8.85546875" style="22" bestFit="1" customWidth="1"/>
    <col min="12846" max="12853" width="8.7109375" style="22" customWidth="1"/>
    <col min="12854" max="12854" width="10.28515625" style="22"/>
    <col min="12855" max="12855" width="8.7109375" style="22" customWidth="1"/>
    <col min="12856" max="12856" width="10.28515625" style="22"/>
    <col min="12857" max="12858" width="8.85546875" style="22" bestFit="1" customWidth="1"/>
    <col min="12859" max="12860" width="8.7109375" style="22" customWidth="1"/>
    <col min="12861" max="12861" width="8.85546875" style="22" bestFit="1" customWidth="1"/>
    <col min="12862" max="12869" width="8.7109375" style="22" customWidth="1"/>
    <col min="12870" max="12870" width="10.28515625" style="22"/>
    <col min="12871" max="12871" width="8.7109375" style="22" customWidth="1"/>
    <col min="12872" max="12872" width="10.28515625" style="22"/>
    <col min="12873" max="12873" width="10.5703125" style="22" customWidth="1"/>
    <col min="12874" max="12874" width="88" style="22" customWidth="1"/>
    <col min="12875" max="12882" width="0" style="22" hidden="1" customWidth="1"/>
    <col min="12883" max="12883" width="10.7109375" style="22" customWidth="1"/>
    <col min="12884" max="12884" width="22.42578125" style="22" customWidth="1"/>
    <col min="12885" max="12885" width="27.42578125" style="22" customWidth="1"/>
    <col min="12886" max="12886" width="29.42578125" style="22" customWidth="1"/>
    <col min="12887" max="12887" width="21.42578125" style="22" customWidth="1"/>
    <col min="12888" max="12888" width="6.28515625" style="22" customWidth="1"/>
    <col min="12889" max="12890" width="19.140625" style="22" bestFit="1" customWidth="1"/>
    <col min="12891" max="12892" width="8.7109375" style="22" customWidth="1"/>
    <col min="12893" max="12893" width="10" style="22" bestFit="1" customWidth="1"/>
    <col min="12894" max="12899" width="8.7109375" style="22" customWidth="1"/>
    <col min="12900" max="12901" width="17.85546875" style="22" bestFit="1" customWidth="1"/>
    <col min="12902" max="12903" width="8.7109375" style="22" customWidth="1"/>
    <col min="12904" max="12904" width="10.28515625" style="22"/>
    <col min="12905" max="12906" width="8.85546875" style="22" bestFit="1" customWidth="1"/>
    <col min="12907" max="12908" width="8.7109375" style="22" customWidth="1"/>
    <col min="12909" max="12909" width="8.85546875" style="22" bestFit="1" customWidth="1"/>
    <col min="12910" max="12917" width="8.7109375" style="22" customWidth="1"/>
    <col min="12918" max="12918" width="10.28515625" style="22"/>
    <col min="12919" max="12919" width="8.7109375" style="22" customWidth="1"/>
    <col min="12920" max="12920" width="10.28515625" style="22"/>
    <col min="12921" max="12922" width="8.85546875" style="22" bestFit="1" customWidth="1"/>
    <col min="12923" max="12924" width="8.7109375" style="22" customWidth="1"/>
    <col min="12925" max="12925" width="8.85546875" style="22" bestFit="1" customWidth="1"/>
    <col min="12926" max="12933" width="8.7109375" style="22" customWidth="1"/>
    <col min="12934" max="12934" width="10.28515625" style="22"/>
    <col min="12935" max="12935" width="8.7109375" style="22" customWidth="1"/>
    <col min="12936" max="12936" width="10.28515625" style="22"/>
    <col min="12937" max="12938" width="8.85546875" style="22" bestFit="1" customWidth="1"/>
    <col min="12939" max="12940" width="8.7109375" style="22" customWidth="1"/>
    <col min="12941" max="12941" width="8.85546875" style="22" bestFit="1" customWidth="1"/>
    <col min="12942" max="12949" width="8.7109375" style="22" customWidth="1"/>
    <col min="12950" max="12950" width="10.28515625" style="22"/>
    <col min="12951" max="12951" width="8.7109375" style="22" customWidth="1"/>
    <col min="12952" max="12952" width="10.28515625" style="22"/>
    <col min="12953" max="12954" width="8.85546875" style="22" bestFit="1" customWidth="1"/>
    <col min="12955" max="12956" width="8.7109375" style="22" customWidth="1"/>
    <col min="12957" max="12957" width="8.85546875" style="22" bestFit="1" customWidth="1"/>
    <col min="12958" max="12965" width="8.7109375" style="22" customWidth="1"/>
    <col min="12966" max="12966" width="10.28515625" style="22"/>
    <col min="12967" max="12967" width="8.7109375" style="22" customWidth="1"/>
    <col min="12968" max="12968" width="10.28515625" style="22"/>
    <col min="12969" max="12970" width="8.85546875" style="22" bestFit="1" customWidth="1"/>
    <col min="12971" max="12972" width="8.7109375" style="22" customWidth="1"/>
    <col min="12973" max="12973" width="8.85546875" style="22" bestFit="1" customWidth="1"/>
    <col min="12974" max="12981" width="8.7109375" style="22" customWidth="1"/>
    <col min="12982" max="12982" width="10.28515625" style="22"/>
    <col min="12983" max="12983" width="8.7109375" style="22" customWidth="1"/>
    <col min="12984" max="12984" width="10.28515625" style="22"/>
    <col min="12985" max="12986" width="8.85546875" style="22" bestFit="1" customWidth="1"/>
    <col min="12987" max="12988" width="8.7109375" style="22" customWidth="1"/>
    <col min="12989" max="12989" width="8.85546875" style="22" bestFit="1" customWidth="1"/>
    <col min="12990" max="12997" width="8.7109375" style="22" customWidth="1"/>
    <col min="12998" max="12998" width="10.28515625" style="22"/>
    <col min="12999" max="12999" width="8.7109375" style="22" customWidth="1"/>
    <col min="13000" max="13000" width="10.28515625" style="22"/>
    <col min="13001" max="13002" width="8.85546875" style="22" bestFit="1" customWidth="1"/>
    <col min="13003" max="13004" width="8.7109375" style="22" customWidth="1"/>
    <col min="13005" max="13005" width="8.85546875" style="22" bestFit="1" customWidth="1"/>
    <col min="13006" max="13013" width="8.7109375" style="22" customWidth="1"/>
    <col min="13014" max="13014" width="10.28515625" style="22"/>
    <col min="13015" max="13015" width="8.7109375" style="22" customWidth="1"/>
    <col min="13016" max="13016" width="10.28515625" style="22"/>
    <col min="13017" max="13018" width="8.85546875" style="22" bestFit="1" customWidth="1"/>
    <col min="13019" max="13020" width="8.7109375" style="22" customWidth="1"/>
    <col min="13021" max="13021" width="8.85546875" style="22" bestFit="1" customWidth="1"/>
    <col min="13022" max="13029" width="8.7109375" style="22" customWidth="1"/>
    <col min="13030" max="13030" width="10.28515625" style="22"/>
    <col min="13031" max="13031" width="8.7109375" style="22" customWidth="1"/>
    <col min="13032" max="13032" width="10.28515625" style="22"/>
    <col min="13033" max="13034" width="8.85546875" style="22" bestFit="1" customWidth="1"/>
    <col min="13035" max="13036" width="8.7109375" style="22" customWidth="1"/>
    <col min="13037" max="13037" width="8.85546875" style="22" bestFit="1" customWidth="1"/>
    <col min="13038" max="13045" width="8.7109375" style="22" customWidth="1"/>
    <col min="13046" max="13046" width="10.28515625" style="22"/>
    <col min="13047" max="13047" width="8.7109375" style="22" customWidth="1"/>
    <col min="13048" max="13048" width="10.28515625" style="22"/>
    <col min="13049" max="13050" width="8.85546875" style="22" bestFit="1" customWidth="1"/>
    <col min="13051" max="13052" width="8.7109375" style="22" customWidth="1"/>
    <col min="13053" max="13053" width="8.85546875" style="22" bestFit="1" customWidth="1"/>
    <col min="13054" max="13061" width="8.7109375" style="22" customWidth="1"/>
    <col min="13062" max="13062" width="10.28515625" style="22"/>
    <col min="13063" max="13063" width="8.7109375" style="22" customWidth="1"/>
    <col min="13064" max="13064" width="10.28515625" style="22"/>
    <col min="13065" max="13066" width="8.85546875" style="22" bestFit="1" customWidth="1"/>
    <col min="13067" max="13068" width="8.7109375" style="22" customWidth="1"/>
    <col min="13069" max="13069" width="8.85546875" style="22" bestFit="1" customWidth="1"/>
    <col min="13070" max="13077" width="8.7109375" style="22" customWidth="1"/>
    <col min="13078" max="13078" width="10.28515625" style="22"/>
    <col min="13079" max="13079" width="8.7109375" style="22" customWidth="1"/>
    <col min="13080" max="13080" width="10.28515625" style="22"/>
    <col min="13081" max="13082" width="8.85546875" style="22" bestFit="1" customWidth="1"/>
    <col min="13083" max="13084" width="8.7109375" style="22" customWidth="1"/>
    <col min="13085" max="13085" width="8.85546875" style="22" bestFit="1" customWidth="1"/>
    <col min="13086" max="13093" width="8.7109375" style="22" customWidth="1"/>
    <col min="13094" max="13094" width="10.28515625" style="22"/>
    <col min="13095" max="13095" width="8.7109375" style="22" customWidth="1"/>
    <col min="13096" max="13096" width="10.28515625" style="22"/>
    <col min="13097" max="13098" width="8.85546875" style="22" bestFit="1" customWidth="1"/>
    <col min="13099" max="13100" width="8.7109375" style="22" customWidth="1"/>
    <col min="13101" max="13101" width="8.85546875" style="22" bestFit="1" customWidth="1"/>
    <col min="13102" max="13109" width="8.7109375" style="22" customWidth="1"/>
    <col min="13110" max="13110" width="10.28515625" style="22"/>
    <col min="13111" max="13111" width="8.7109375" style="22" customWidth="1"/>
    <col min="13112" max="13112" width="10.28515625" style="22"/>
    <col min="13113" max="13114" width="8.85546875" style="22" bestFit="1" customWidth="1"/>
    <col min="13115" max="13116" width="8.7109375" style="22" customWidth="1"/>
    <col min="13117" max="13117" width="8.85546875" style="22" bestFit="1" customWidth="1"/>
    <col min="13118" max="13125" width="8.7109375" style="22" customWidth="1"/>
    <col min="13126" max="13126" width="10.28515625" style="22"/>
    <col min="13127" max="13127" width="8.7109375" style="22" customWidth="1"/>
    <col min="13128" max="13128" width="10.28515625" style="22"/>
    <col min="13129" max="13129" width="10.5703125" style="22" customWidth="1"/>
    <col min="13130" max="13130" width="88" style="22" customWidth="1"/>
    <col min="13131" max="13138" width="0" style="22" hidden="1" customWidth="1"/>
    <col min="13139" max="13139" width="10.7109375" style="22" customWidth="1"/>
    <col min="13140" max="13140" width="22.42578125" style="22" customWidth="1"/>
    <col min="13141" max="13141" width="27.42578125" style="22" customWidth="1"/>
    <col min="13142" max="13142" width="29.42578125" style="22" customWidth="1"/>
    <col min="13143" max="13143" width="21.42578125" style="22" customWidth="1"/>
    <col min="13144" max="13144" width="6.28515625" style="22" customWidth="1"/>
    <col min="13145" max="13146" width="19.140625" style="22" bestFit="1" customWidth="1"/>
    <col min="13147" max="13148" width="8.7109375" style="22" customWidth="1"/>
    <col min="13149" max="13149" width="10" style="22" bestFit="1" customWidth="1"/>
    <col min="13150" max="13155" width="8.7109375" style="22" customWidth="1"/>
    <col min="13156" max="13157" width="17.85546875" style="22" bestFit="1" customWidth="1"/>
    <col min="13158" max="13159" width="8.7109375" style="22" customWidth="1"/>
    <col min="13160" max="13160" width="10.28515625" style="22"/>
    <col min="13161" max="13162" width="8.85546875" style="22" bestFit="1" customWidth="1"/>
    <col min="13163" max="13164" width="8.7109375" style="22" customWidth="1"/>
    <col min="13165" max="13165" width="8.85546875" style="22" bestFit="1" customWidth="1"/>
    <col min="13166" max="13173" width="8.7109375" style="22" customWidth="1"/>
    <col min="13174" max="13174" width="10.28515625" style="22"/>
    <col min="13175" max="13175" width="8.7109375" style="22" customWidth="1"/>
    <col min="13176" max="13176" width="10.28515625" style="22"/>
    <col min="13177" max="13178" width="8.85546875" style="22" bestFit="1" customWidth="1"/>
    <col min="13179" max="13180" width="8.7109375" style="22" customWidth="1"/>
    <col min="13181" max="13181" width="8.85546875" style="22" bestFit="1" customWidth="1"/>
    <col min="13182" max="13189" width="8.7109375" style="22" customWidth="1"/>
    <col min="13190" max="13190" width="10.28515625" style="22"/>
    <col min="13191" max="13191" width="8.7109375" style="22" customWidth="1"/>
    <col min="13192" max="13192" width="10.28515625" style="22"/>
    <col min="13193" max="13194" width="8.85546875" style="22" bestFit="1" customWidth="1"/>
    <col min="13195" max="13196" width="8.7109375" style="22" customWidth="1"/>
    <col min="13197" max="13197" width="8.85546875" style="22" bestFit="1" customWidth="1"/>
    <col min="13198" max="13205" width="8.7109375" style="22" customWidth="1"/>
    <col min="13206" max="13206" width="10.28515625" style="22"/>
    <col min="13207" max="13207" width="8.7109375" style="22" customWidth="1"/>
    <col min="13208" max="13208" width="10.28515625" style="22"/>
    <col min="13209" max="13210" width="8.85546875" style="22" bestFit="1" customWidth="1"/>
    <col min="13211" max="13212" width="8.7109375" style="22" customWidth="1"/>
    <col min="13213" max="13213" width="8.85546875" style="22" bestFit="1" customWidth="1"/>
    <col min="13214" max="13221" width="8.7109375" style="22" customWidth="1"/>
    <col min="13222" max="13222" width="10.28515625" style="22"/>
    <col min="13223" max="13223" width="8.7109375" style="22" customWidth="1"/>
    <col min="13224" max="13224" width="10.28515625" style="22"/>
    <col min="13225" max="13226" width="8.85546875" style="22" bestFit="1" customWidth="1"/>
    <col min="13227" max="13228" width="8.7109375" style="22" customWidth="1"/>
    <col min="13229" max="13229" width="8.85546875" style="22" bestFit="1" customWidth="1"/>
    <col min="13230" max="13237" width="8.7109375" style="22" customWidth="1"/>
    <col min="13238" max="13238" width="10.28515625" style="22"/>
    <col min="13239" max="13239" width="8.7109375" style="22" customWidth="1"/>
    <col min="13240" max="13240" width="10.28515625" style="22"/>
    <col min="13241" max="13242" width="8.85546875" style="22" bestFit="1" customWidth="1"/>
    <col min="13243" max="13244" width="8.7109375" style="22" customWidth="1"/>
    <col min="13245" max="13245" width="8.85546875" style="22" bestFit="1" customWidth="1"/>
    <col min="13246" max="13253" width="8.7109375" style="22" customWidth="1"/>
    <col min="13254" max="13254" width="10.28515625" style="22"/>
    <col min="13255" max="13255" width="8.7109375" style="22" customWidth="1"/>
    <col min="13256" max="13256" width="10.28515625" style="22"/>
    <col min="13257" max="13258" width="8.85546875" style="22" bestFit="1" customWidth="1"/>
    <col min="13259" max="13260" width="8.7109375" style="22" customWidth="1"/>
    <col min="13261" max="13261" width="8.85546875" style="22" bestFit="1" customWidth="1"/>
    <col min="13262" max="13269" width="8.7109375" style="22" customWidth="1"/>
    <col min="13270" max="13270" width="10.28515625" style="22"/>
    <col min="13271" max="13271" width="8.7109375" style="22" customWidth="1"/>
    <col min="13272" max="13272" width="10.28515625" style="22"/>
    <col min="13273" max="13274" width="8.85546875" style="22" bestFit="1" customWidth="1"/>
    <col min="13275" max="13276" width="8.7109375" style="22" customWidth="1"/>
    <col min="13277" max="13277" width="8.85546875" style="22" bestFit="1" customWidth="1"/>
    <col min="13278" max="13285" width="8.7109375" style="22" customWidth="1"/>
    <col min="13286" max="13286" width="10.28515625" style="22"/>
    <col min="13287" max="13287" width="8.7109375" style="22" customWidth="1"/>
    <col min="13288" max="13288" width="10.28515625" style="22"/>
    <col min="13289" max="13290" width="8.85546875" style="22" bestFit="1" customWidth="1"/>
    <col min="13291" max="13292" width="8.7109375" style="22" customWidth="1"/>
    <col min="13293" max="13293" width="8.85546875" style="22" bestFit="1" customWidth="1"/>
    <col min="13294" max="13301" width="8.7109375" style="22" customWidth="1"/>
    <col min="13302" max="13302" width="10.28515625" style="22"/>
    <col min="13303" max="13303" width="8.7109375" style="22" customWidth="1"/>
    <col min="13304" max="13304" width="10.28515625" style="22"/>
    <col min="13305" max="13306" width="8.85546875" style="22" bestFit="1" customWidth="1"/>
    <col min="13307" max="13308" width="8.7109375" style="22" customWidth="1"/>
    <col min="13309" max="13309" width="8.85546875" style="22" bestFit="1" customWidth="1"/>
    <col min="13310" max="13317" width="8.7109375" style="22" customWidth="1"/>
    <col min="13318" max="13318" width="10.28515625" style="22"/>
    <col min="13319" max="13319" width="8.7109375" style="22" customWidth="1"/>
    <col min="13320" max="13320" width="10.28515625" style="22"/>
    <col min="13321" max="13322" width="8.85546875" style="22" bestFit="1" customWidth="1"/>
    <col min="13323" max="13324" width="8.7109375" style="22" customWidth="1"/>
    <col min="13325" max="13325" width="8.85546875" style="22" bestFit="1" customWidth="1"/>
    <col min="13326" max="13333" width="8.7109375" style="22" customWidth="1"/>
    <col min="13334" max="13334" width="10.28515625" style="22"/>
    <col min="13335" max="13335" width="8.7109375" style="22" customWidth="1"/>
    <col min="13336" max="13336" width="10.28515625" style="22"/>
    <col min="13337" max="13338" width="8.85546875" style="22" bestFit="1" customWidth="1"/>
    <col min="13339" max="13340" width="8.7109375" style="22" customWidth="1"/>
    <col min="13341" max="13341" width="8.85546875" style="22" bestFit="1" customWidth="1"/>
    <col min="13342" max="13349" width="8.7109375" style="22" customWidth="1"/>
    <col min="13350" max="13350" width="10.28515625" style="22"/>
    <col min="13351" max="13351" width="8.7109375" style="22" customWidth="1"/>
    <col min="13352" max="13352" width="10.28515625" style="22"/>
    <col min="13353" max="13354" width="8.85546875" style="22" bestFit="1" customWidth="1"/>
    <col min="13355" max="13356" width="8.7109375" style="22" customWidth="1"/>
    <col min="13357" max="13357" width="8.85546875" style="22" bestFit="1" customWidth="1"/>
    <col min="13358" max="13365" width="8.7109375" style="22" customWidth="1"/>
    <col min="13366" max="13366" width="10.28515625" style="22"/>
    <col min="13367" max="13367" width="8.7109375" style="22" customWidth="1"/>
    <col min="13368" max="13368" width="10.28515625" style="22"/>
    <col min="13369" max="13370" width="8.85546875" style="22" bestFit="1" customWidth="1"/>
    <col min="13371" max="13372" width="8.7109375" style="22" customWidth="1"/>
    <col min="13373" max="13373" width="8.85546875" style="22" bestFit="1" customWidth="1"/>
    <col min="13374" max="13381" width="8.7109375" style="22" customWidth="1"/>
    <col min="13382" max="13382" width="10.28515625" style="22"/>
    <col min="13383" max="13383" width="8.7109375" style="22" customWidth="1"/>
    <col min="13384" max="13384" width="10.28515625" style="22"/>
    <col min="13385" max="13385" width="10.5703125" style="22" customWidth="1"/>
    <col min="13386" max="13386" width="88" style="22" customWidth="1"/>
    <col min="13387" max="13394" width="0" style="22" hidden="1" customWidth="1"/>
    <col min="13395" max="13395" width="10.7109375" style="22" customWidth="1"/>
    <col min="13396" max="13396" width="22.42578125" style="22" customWidth="1"/>
    <col min="13397" max="13397" width="27.42578125" style="22" customWidth="1"/>
    <col min="13398" max="13398" width="29.42578125" style="22" customWidth="1"/>
    <col min="13399" max="13399" width="21.42578125" style="22" customWidth="1"/>
    <col min="13400" max="13400" width="6.28515625" style="22" customWidth="1"/>
    <col min="13401" max="13402" width="19.140625" style="22" bestFit="1" customWidth="1"/>
    <col min="13403" max="13404" width="8.7109375" style="22" customWidth="1"/>
    <col min="13405" max="13405" width="10" style="22" bestFit="1" customWidth="1"/>
    <col min="13406" max="13411" width="8.7109375" style="22" customWidth="1"/>
    <col min="13412" max="13413" width="17.85546875" style="22" bestFit="1" customWidth="1"/>
    <col min="13414" max="13415" width="8.7109375" style="22" customWidth="1"/>
    <col min="13416" max="13416" width="10.28515625" style="22"/>
    <col min="13417" max="13418" width="8.85546875" style="22" bestFit="1" customWidth="1"/>
    <col min="13419" max="13420" width="8.7109375" style="22" customWidth="1"/>
    <col min="13421" max="13421" width="8.85546875" style="22" bestFit="1" customWidth="1"/>
    <col min="13422" max="13429" width="8.7109375" style="22" customWidth="1"/>
    <col min="13430" max="13430" width="10.28515625" style="22"/>
    <col min="13431" max="13431" width="8.7109375" style="22" customWidth="1"/>
    <col min="13432" max="13432" width="10.28515625" style="22"/>
    <col min="13433" max="13434" width="8.85546875" style="22" bestFit="1" customWidth="1"/>
    <col min="13435" max="13436" width="8.7109375" style="22" customWidth="1"/>
    <col min="13437" max="13437" width="8.85546875" style="22" bestFit="1" customWidth="1"/>
    <col min="13438" max="13445" width="8.7109375" style="22" customWidth="1"/>
    <col min="13446" max="13446" width="10.28515625" style="22"/>
    <col min="13447" max="13447" width="8.7109375" style="22" customWidth="1"/>
    <col min="13448" max="13448" width="10.28515625" style="22"/>
    <col min="13449" max="13450" width="8.85546875" style="22" bestFit="1" customWidth="1"/>
    <col min="13451" max="13452" width="8.7109375" style="22" customWidth="1"/>
    <col min="13453" max="13453" width="8.85546875" style="22" bestFit="1" customWidth="1"/>
    <col min="13454" max="13461" width="8.7109375" style="22" customWidth="1"/>
    <col min="13462" max="13462" width="10.28515625" style="22"/>
    <col min="13463" max="13463" width="8.7109375" style="22" customWidth="1"/>
    <col min="13464" max="13464" width="10.28515625" style="22"/>
    <col min="13465" max="13466" width="8.85546875" style="22" bestFit="1" customWidth="1"/>
    <col min="13467" max="13468" width="8.7109375" style="22" customWidth="1"/>
    <col min="13469" max="13469" width="8.85546875" style="22" bestFit="1" customWidth="1"/>
    <col min="13470" max="13477" width="8.7109375" style="22" customWidth="1"/>
    <col min="13478" max="13478" width="10.28515625" style="22"/>
    <col min="13479" max="13479" width="8.7109375" style="22" customWidth="1"/>
    <col min="13480" max="13480" width="10.28515625" style="22"/>
    <col min="13481" max="13482" width="8.85546875" style="22" bestFit="1" customWidth="1"/>
    <col min="13483" max="13484" width="8.7109375" style="22" customWidth="1"/>
    <col min="13485" max="13485" width="8.85546875" style="22" bestFit="1" customWidth="1"/>
    <col min="13486" max="13493" width="8.7109375" style="22" customWidth="1"/>
    <col min="13494" max="13494" width="10.28515625" style="22"/>
    <col min="13495" max="13495" width="8.7109375" style="22" customWidth="1"/>
    <col min="13496" max="13496" width="10.28515625" style="22"/>
    <col min="13497" max="13498" width="8.85546875" style="22" bestFit="1" customWidth="1"/>
    <col min="13499" max="13500" width="8.7109375" style="22" customWidth="1"/>
    <col min="13501" max="13501" width="8.85546875" style="22" bestFit="1" customWidth="1"/>
    <col min="13502" max="13509" width="8.7109375" style="22" customWidth="1"/>
    <col min="13510" max="13510" width="10.28515625" style="22"/>
    <col min="13511" max="13511" width="8.7109375" style="22" customWidth="1"/>
    <col min="13512" max="13512" width="10.28515625" style="22"/>
    <col min="13513" max="13514" width="8.85546875" style="22" bestFit="1" customWidth="1"/>
    <col min="13515" max="13516" width="8.7109375" style="22" customWidth="1"/>
    <col min="13517" max="13517" width="8.85546875" style="22" bestFit="1" customWidth="1"/>
    <col min="13518" max="13525" width="8.7109375" style="22" customWidth="1"/>
    <col min="13526" max="13526" width="10.28515625" style="22"/>
    <col min="13527" max="13527" width="8.7109375" style="22" customWidth="1"/>
    <col min="13528" max="13528" width="10.28515625" style="22"/>
    <col min="13529" max="13530" width="8.85546875" style="22" bestFit="1" customWidth="1"/>
    <col min="13531" max="13532" width="8.7109375" style="22" customWidth="1"/>
    <col min="13533" max="13533" width="8.85546875" style="22" bestFit="1" customWidth="1"/>
    <col min="13534" max="13541" width="8.7109375" style="22" customWidth="1"/>
    <col min="13542" max="13542" width="10.28515625" style="22"/>
    <col min="13543" max="13543" width="8.7109375" style="22" customWidth="1"/>
    <col min="13544" max="13544" width="10.28515625" style="22"/>
    <col min="13545" max="13546" width="8.85546875" style="22" bestFit="1" customWidth="1"/>
    <col min="13547" max="13548" width="8.7109375" style="22" customWidth="1"/>
    <col min="13549" max="13549" width="8.85546875" style="22" bestFit="1" customWidth="1"/>
    <col min="13550" max="13557" width="8.7109375" style="22" customWidth="1"/>
    <col min="13558" max="13558" width="10.28515625" style="22"/>
    <col min="13559" max="13559" width="8.7109375" style="22" customWidth="1"/>
    <col min="13560" max="13560" width="10.28515625" style="22"/>
    <col min="13561" max="13562" width="8.85546875" style="22" bestFit="1" customWidth="1"/>
    <col min="13563" max="13564" width="8.7109375" style="22" customWidth="1"/>
    <col min="13565" max="13565" width="8.85546875" style="22" bestFit="1" customWidth="1"/>
    <col min="13566" max="13573" width="8.7109375" style="22" customWidth="1"/>
    <col min="13574" max="13574" width="10.28515625" style="22"/>
    <col min="13575" max="13575" width="8.7109375" style="22" customWidth="1"/>
    <col min="13576" max="13576" width="10.28515625" style="22"/>
    <col min="13577" max="13578" width="8.85546875" style="22" bestFit="1" customWidth="1"/>
    <col min="13579" max="13580" width="8.7109375" style="22" customWidth="1"/>
    <col min="13581" max="13581" width="8.85546875" style="22" bestFit="1" customWidth="1"/>
    <col min="13582" max="13589" width="8.7109375" style="22" customWidth="1"/>
    <col min="13590" max="13590" width="10.28515625" style="22"/>
    <col min="13591" max="13591" width="8.7109375" style="22" customWidth="1"/>
    <col min="13592" max="13592" width="10.28515625" style="22"/>
    <col min="13593" max="13594" width="8.85546875" style="22" bestFit="1" customWidth="1"/>
    <col min="13595" max="13596" width="8.7109375" style="22" customWidth="1"/>
    <col min="13597" max="13597" width="8.85546875" style="22" bestFit="1" customWidth="1"/>
    <col min="13598" max="13605" width="8.7109375" style="22" customWidth="1"/>
    <col min="13606" max="13606" width="10.28515625" style="22"/>
    <col min="13607" max="13607" width="8.7109375" style="22" customWidth="1"/>
    <col min="13608" max="13608" width="10.28515625" style="22"/>
    <col min="13609" max="13610" width="8.85546875" style="22" bestFit="1" customWidth="1"/>
    <col min="13611" max="13612" width="8.7109375" style="22" customWidth="1"/>
    <col min="13613" max="13613" width="8.85546875" style="22" bestFit="1" customWidth="1"/>
    <col min="13614" max="13621" width="8.7109375" style="22" customWidth="1"/>
    <col min="13622" max="13622" width="10.28515625" style="22"/>
    <col min="13623" max="13623" width="8.7109375" style="22" customWidth="1"/>
    <col min="13624" max="13624" width="10.28515625" style="22"/>
    <col min="13625" max="13626" width="8.85546875" style="22" bestFit="1" customWidth="1"/>
    <col min="13627" max="13628" width="8.7109375" style="22" customWidth="1"/>
    <col min="13629" max="13629" width="8.85546875" style="22" bestFit="1" customWidth="1"/>
    <col min="13630" max="13637" width="8.7109375" style="22" customWidth="1"/>
    <col min="13638" max="13638" width="10.28515625" style="22"/>
    <col min="13639" max="13639" width="8.7109375" style="22" customWidth="1"/>
    <col min="13640" max="13640" width="10.28515625" style="22"/>
    <col min="13641" max="13641" width="10.5703125" style="22" customWidth="1"/>
    <col min="13642" max="13642" width="88" style="22" customWidth="1"/>
    <col min="13643" max="13650" width="0" style="22" hidden="1" customWidth="1"/>
    <col min="13651" max="13651" width="10.7109375" style="22" customWidth="1"/>
    <col min="13652" max="13652" width="22.42578125" style="22" customWidth="1"/>
    <col min="13653" max="13653" width="27.42578125" style="22" customWidth="1"/>
    <col min="13654" max="13654" width="29.42578125" style="22" customWidth="1"/>
    <col min="13655" max="13655" width="21.42578125" style="22" customWidth="1"/>
    <col min="13656" max="13656" width="6.28515625" style="22" customWidth="1"/>
    <col min="13657" max="13658" width="19.140625" style="22" bestFit="1" customWidth="1"/>
    <col min="13659" max="13660" width="8.7109375" style="22" customWidth="1"/>
    <col min="13661" max="13661" width="10" style="22" bestFit="1" customWidth="1"/>
    <col min="13662" max="13667" width="8.7109375" style="22" customWidth="1"/>
    <col min="13668" max="13669" width="17.85546875" style="22" bestFit="1" customWidth="1"/>
    <col min="13670" max="13671" width="8.7109375" style="22" customWidth="1"/>
    <col min="13672" max="13672" width="10.28515625" style="22"/>
    <col min="13673" max="13674" width="8.85546875" style="22" bestFit="1" customWidth="1"/>
    <col min="13675" max="13676" width="8.7109375" style="22" customWidth="1"/>
    <col min="13677" max="13677" width="8.85546875" style="22" bestFit="1" customWidth="1"/>
    <col min="13678" max="13685" width="8.7109375" style="22" customWidth="1"/>
    <col min="13686" max="13686" width="10.28515625" style="22"/>
    <col min="13687" max="13687" width="8.7109375" style="22" customWidth="1"/>
    <col min="13688" max="13688" width="10.28515625" style="22"/>
    <col min="13689" max="13690" width="8.85546875" style="22" bestFit="1" customWidth="1"/>
    <col min="13691" max="13692" width="8.7109375" style="22" customWidth="1"/>
    <col min="13693" max="13693" width="8.85546875" style="22" bestFit="1" customWidth="1"/>
    <col min="13694" max="13701" width="8.7109375" style="22" customWidth="1"/>
    <col min="13702" max="13702" width="10.28515625" style="22"/>
    <col min="13703" max="13703" width="8.7109375" style="22" customWidth="1"/>
    <col min="13704" max="13704" width="10.28515625" style="22"/>
    <col min="13705" max="13706" width="8.85546875" style="22" bestFit="1" customWidth="1"/>
    <col min="13707" max="13708" width="8.7109375" style="22" customWidth="1"/>
    <col min="13709" max="13709" width="8.85546875" style="22" bestFit="1" customWidth="1"/>
    <col min="13710" max="13717" width="8.7109375" style="22" customWidth="1"/>
    <col min="13718" max="13718" width="10.28515625" style="22"/>
    <col min="13719" max="13719" width="8.7109375" style="22" customWidth="1"/>
    <col min="13720" max="13720" width="10.28515625" style="22"/>
    <col min="13721" max="13722" width="8.85546875" style="22" bestFit="1" customWidth="1"/>
    <col min="13723" max="13724" width="8.7109375" style="22" customWidth="1"/>
    <col min="13725" max="13725" width="8.85546875" style="22" bestFit="1" customWidth="1"/>
    <col min="13726" max="13733" width="8.7109375" style="22" customWidth="1"/>
    <col min="13734" max="13734" width="10.28515625" style="22"/>
    <col min="13735" max="13735" width="8.7109375" style="22" customWidth="1"/>
    <col min="13736" max="13736" width="10.28515625" style="22"/>
    <col min="13737" max="13738" width="8.85546875" style="22" bestFit="1" customWidth="1"/>
    <col min="13739" max="13740" width="8.7109375" style="22" customWidth="1"/>
    <col min="13741" max="13741" width="8.85546875" style="22" bestFit="1" customWidth="1"/>
    <col min="13742" max="13749" width="8.7109375" style="22" customWidth="1"/>
    <col min="13750" max="13750" width="10.28515625" style="22"/>
    <col min="13751" max="13751" width="8.7109375" style="22" customWidth="1"/>
    <col min="13752" max="13752" width="10.28515625" style="22"/>
    <col min="13753" max="13754" width="8.85546875" style="22" bestFit="1" customWidth="1"/>
    <col min="13755" max="13756" width="8.7109375" style="22" customWidth="1"/>
    <col min="13757" max="13757" width="8.85546875" style="22" bestFit="1" customWidth="1"/>
    <col min="13758" max="13765" width="8.7109375" style="22" customWidth="1"/>
    <col min="13766" max="13766" width="10.28515625" style="22"/>
    <col min="13767" max="13767" width="8.7109375" style="22" customWidth="1"/>
    <col min="13768" max="13768" width="10.28515625" style="22"/>
    <col min="13769" max="13770" width="8.85546875" style="22" bestFit="1" customWidth="1"/>
    <col min="13771" max="13772" width="8.7109375" style="22" customWidth="1"/>
    <col min="13773" max="13773" width="8.85546875" style="22" bestFit="1" customWidth="1"/>
    <col min="13774" max="13781" width="8.7109375" style="22" customWidth="1"/>
    <col min="13782" max="13782" width="10.28515625" style="22"/>
    <col min="13783" max="13783" width="8.7109375" style="22" customWidth="1"/>
    <col min="13784" max="13784" width="10.28515625" style="22"/>
    <col min="13785" max="13786" width="8.85546875" style="22" bestFit="1" customWidth="1"/>
    <col min="13787" max="13788" width="8.7109375" style="22" customWidth="1"/>
    <col min="13789" max="13789" width="8.85546875" style="22" bestFit="1" customWidth="1"/>
    <col min="13790" max="13797" width="8.7109375" style="22" customWidth="1"/>
    <col min="13798" max="13798" width="10.28515625" style="22"/>
    <col min="13799" max="13799" width="8.7109375" style="22" customWidth="1"/>
    <col min="13800" max="13800" width="10.28515625" style="22"/>
    <col min="13801" max="13802" width="8.85546875" style="22" bestFit="1" customWidth="1"/>
    <col min="13803" max="13804" width="8.7109375" style="22" customWidth="1"/>
    <col min="13805" max="13805" width="8.85546875" style="22" bestFit="1" customWidth="1"/>
    <col min="13806" max="13813" width="8.7109375" style="22" customWidth="1"/>
    <col min="13814" max="13814" width="10.28515625" style="22"/>
    <col min="13815" max="13815" width="8.7109375" style="22" customWidth="1"/>
    <col min="13816" max="13816" width="10.28515625" style="22"/>
    <col min="13817" max="13818" width="8.85546875" style="22" bestFit="1" customWidth="1"/>
    <col min="13819" max="13820" width="8.7109375" style="22" customWidth="1"/>
    <col min="13821" max="13821" width="8.85546875" style="22" bestFit="1" customWidth="1"/>
    <col min="13822" max="13829" width="8.7109375" style="22" customWidth="1"/>
    <col min="13830" max="13830" width="10.28515625" style="22"/>
    <col min="13831" max="13831" width="8.7109375" style="22" customWidth="1"/>
    <col min="13832" max="13832" width="10.28515625" style="22"/>
    <col min="13833" max="13834" width="8.85546875" style="22" bestFit="1" customWidth="1"/>
    <col min="13835" max="13836" width="8.7109375" style="22" customWidth="1"/>
    <col min="13837" max="13837" width="8.85546875" style="22" bestFit="1" customWidth="1"/>
    <col min="13838" max="13845" width="8.7109375" style="22" customWidth="1"/>
    <col min="13846" max="13846" width="10.28515625" style="22"/>
    <col min="13847" max="13847" width="8.7109375" style="22" customWidth="1"/>
    <col min="13848" max="13848" width="10.28515625" style="22"/>
    <col min="13849" max="13850" width="8.85546875" style="22" bestFit="1" customWidth="1"/>
    <col min="13851" max="13852" width="8.7109375" style="22" customWidth="1"/>
    <col min="13853" max="13853" width="8.85546875" style="22" bestFit="1" customWidth="1"/>
    <col min="13854" max="13861" width="8.7109375" style="22" customWidth="1"/>
    <col min="13862" max="13862" width="10.28515625" style="22"/>
    <col min="13863" max="13863" width="8.7109375" style="22" customWidth="1"/>
    <col min="13864" max="13864" width="10.28515625" style="22"/>
    <col min="13865" max="13866" width="8.85546875" style="22" bestFit="1" customWidth="1"/>
    <col min="13867" max="13868" width="8.7109375" style="22" customWidth="1"/>
    <col min="13869" max="13869" width="8.85546875" style="22" bestFit="1" customWidth="1"/>
    <col min="13870" max="13877" width="8.7109375" style="22" customWidth="1"/>
    <col min="13878" max="13878" width="10.28515625" style="22"/>
    <col min="13879" max="13879" width="8.7109375" style="22" customWidth="1"/>
    <col min="13880" max="13880" width="10.28515625" style="22"/>
    <col min="13881" max="13882" width="8.85546875" style="22" bestFit="1" customWidth="1"/>
    <col min="13883" max="13884" width="8.7109375" style="22" customWidth="1"/>
    <col min="13885" max="13885" width="8.85546875" style="22" bestFit="1" customWidth="1"/>
    <col min="13886" max="13893" width="8.7109375" style="22" customWidth="1"/>
    <col min="13894" max="13894" width="10.28515625" style="22"/>
    <col min="13895" max="13895" width="8.7109375" style="22" customWidth="1"/>
    <col min="13896" max="13896" width="10.28515625" style="22"/>
    <col min="13897" max="13897" width="10.5703125" style="22" customWidth="1"/>
    <col min="13898" max="13898" width="88" style="22" customWidth="1"/>
    <col min="13899" max="13906" width="0" style="22" hidden="1" customWidth="1"/>
    <col min="13907" max="13907" width="10.7109375" style="22" customWidth="1"/>
    <col min="13908" max="13908" width="22.42578125" style="22" customWidth="1"/>
    <col min="13909" max="13909" width="27.42578125" style="22" customWidth="1"/>
    <col min="13910" max="13910" width="29.42578125" style="22" customWidth="1"/>
    <col min="13911" max="13911" width="21.42578125" style="22" customWidth="1"/>
    <col min="13912" max="13912" width="6.28515625" style="22" customWidth="1"/>
    <col min="13913" max="13914" width="19.140625" style="22" bestFit="1" customWidth="1"/>
    <col min="13915" max="13916" width="8.7109375" style="22" customWidth="1"/>
    <col min="13917" max="13917" width="10" style="22" bestFit="1" customWidth="1"/>
    <col min="13918" max="13923" width="8.7109375" style="22" customWidth="1"/>
    <col min="13924" max="13925" width="17.85546875" style="22" bestFit="1" customWidth="1"/>
    <col min="13926" max="13927" width="8.7109375" style="22" customWidth="1"/>
    <col min="13928" max="13928" width="10.28515625" style="22"/>
    <col min="13929" max="13930" width="8.85546875" style="22" bestFit="1" customWidth="1"/>
    <col min="13931" max="13932" width="8.7109375" style="22" customWidth="1"/>
    <col min="13933" max="13933" width="8.85546875" style="22" bestFit="1" customWidth="1"/>
    <col min="13934" max="13941" width="8.7109375" style="22" customWidth="1"/>
    <col min="13942" max="13942" width="10.28515625" style="22"/>
    <col min="13943" max="13943" width="8.7109375" style="22" customWidth="1"/>
    <col min="13944" max="13944" width="10.28515625" style="22"/>
    <col min="13945" max="13946" width="8.85546875" style="22" bestFit="1" customWidth="1"/>
    <col min="13947" max="13948" width="8.7109375" style="22" customWidth="1"/>
    <col min="13949" max="13949" width="8.85546875" style="22" bestFit="1" customWidth="1"/>
    <col min="13950" max="13957" width="8.7109375" style="22" customWidth="1"/>
    <col min="13958" max="13958" width="10.28515625" style="22"/>
    <col min="13959" max="13959" width="8.7109375" style="22" customWidth="1"/>
    <col min="13960" max="13960" width="10.28515625" style="22"/>
    <col min="13961" max="13962" width="8.85546875" style="22" bestFit="1" customWidth="1"/>
    <col min="13963" max="13964" width="8.7109375" style="22" customWidth="1"/>
    <col min="13965" max="13965" width="8.85546875" style="22" bestFit="1" customWidth="1"/>
    <col min="13966" max="13973" width="8.7109375" style="22" customWidth="1"/>
    <col min="13974" max="13974" width="10.28515625" style="22"/>
    <col min="13975" max="13975" width="8.7109375" style="22" customWidth="1"/>
    <col min="13976" max="13976" width="10.28515625" style="22"/>
    <col min="13977" max="13978" width="8.85546875" style="22" bestFit="1" customWidth="1"/>
    <col min="13979" max="13980" width="8.7109375" style="22" customWidth="1"/>
    <col min="13981" max="13981" width="8.85546875" style="22" bestFit="1" customWidth="1"/>
    <col min="13982" max="13989" width="8.7109375" style="22" customWidth="1"/>
    <col min="13990" max="13990" width="10.28515625" style="22"/>
    <col min="13991" max="13991" width="8.7109375" style="22" customWidth="1"/>
    <col min="13992" max="13992" width="10.28515625" style="22"/>
    <col min="13993" max="13994" width="8.85546875" style="22" bestFit="1" customWidth="1"/>
    <col min="13995" max="13996" width="8.7109375" style="22" customWidth="1"/>
    <col min="13997" max="13997" width="8.85546875" style="22" bestFit="1" customWidth="1"/>
    <col min="13998" max="14005" width="8.7109375" style="22" customWidth="1"/>
    <col min="14006" max="14006" width="10.28515625" style="22"/>
    <col min="14007" max="14007" width="8.7109375" style="22" customWidth="1"/>
    <col min="14008" max="14008" width="10.28515625" style="22"/>
    <col min="14009" max="14010" width="8.85546875" style="22" bestFit="1" customWidth="1"/>
    <col min="14011" max="14012" width="8.7109375" style="22" customWidth="1"/>
    <col min="14013" max="14013" width="8.85546875" style="22" bestFit="1" customWidth="1"/>
    <col min="14014" max="14021" width="8.7109375" style="22" customWidth="1"/>
    <col min="14022" max="14022" width="10.28515625" style="22"/>
    <col min="14023" max="14023" width="8.7109375" style="22" customWidth="1"/>
    <col min="14024" max="14024" width="10.28515625" style="22"/>
    <col min="14025" max="14026" width="8.85546875" style="22" bestFit="1" customWidth="1"/>
    <col min="14027" max="14028" width="8.7109375" style="22" customWidth="1"/>
    <col min="14029" max="14029" width="8.85546875" style="22" bestFit="1" customWidth="1"/>
    <col min="14030" max="14037" width="8.7109375" style="22" customWidth="1"/>
    <col min="14038" max="14038" width="10.28515625" style="22"/>
    <col min="14039" max="14039" width="8.7109375" style="22" customWidth="1"/>
    <col min="14040" max="14040" width="10.28515625" style="22"/>
    <col min="14041" max="14042" width="8.85546875" style="22" bestFit="1" customWidth="1"/>
    <col min="14043" max="14044" width="8.7109375" style="22" customWidth="1"/>
    <col min="14045" max="14045" width="8.85546875" style="22" bestFit="1" customWidth="1"/>
    <col min="14046" max="14053" width="8.7109375" style="22" customWidth="1"/>
    <col min="14054" max="14054" width="10.28515625" style="22"/>
    <col min="14055" max="14055" width="8.7109375" style="22" customWidth="1"/>
    <col min="14056" max="14056" width="10.28515625" style="22"/>
    <col min="14057" max="14058" width="8.85546875" style="22" bestFit="1" customWidth="1"/>
    <col min="14059" max="14060" width="8.7109375" style="22" customWidth="1"/>
    <col min="14061" max="14061" width="8.85546875" style="22" bestFit="1" customWidth="1"/>
    <col min="14062" max="14069" width="8.7109375" style="22" customWidth="1"/>
    <col min="14070" max="14070" width="10.28515625" style="22"/>
    <col min="14071" max="14071" width="8.7109375" style="22" customWidth="1"/>
    <col min="14072" max="14072" width="10.28515625" style="22"/>
    <col min="14073" max="14074" width="8.85546875" style="22" bestFit="1" customWidth="1"/>
    <col min="14075" max="14076" width="8.7109375" style="22" customWidth="1"/>
    <col min="14077" max="14077" width="8.85546875" style="22" bestFit="1" customWidth="1"/>
    <col min="14078" max="14085" width="8.7109375" style="22" customWidth="1"/>
    <col min="14086" max="14086" width="10.28515625" style="22"/>
    <col min="14087" max="14087" width="8.7109375" style="22" customWidth="1"/>
    <col min="14088" max="14088" width="10.28515625" style="22"/>
    <col min="14089" max="14090" width="8.85546875" style="22" bestFit="1" customWidth="1"/>
    <col min="14091" max="14092" width="8.7109375" style="22" customWidth="1"/>
    <col min="14093" max="14093" width="8.85546875" style="22" bestFit="1" customWidth="1"/>
    <col min="14094" max="14101" width="8.7109375" style="22" customWidth="1"/>
    <col min="14102" max="14102" width="10.28515625" style="22"/>
    <col min="14103" max="14103" width="8.7109375" style="22" customWidth="1"/>
    <col min="14104" max="14104" width="10.28515625" style="22"/>
    <col min="14105" max="14106" width="8.85546875" style="22" bestFit="1" customWidth="1"/>
    <col min="14107" max="14108" width="8.7109375" style="22" customWidth="1"/>
    <col min="14109" max="14109" width="8.85546875" style="22" bestFit="1" customWidth="1"/>
    <col min="14110" max="14117" width="8.7109375" style="22" customWidth="1"/>
    <col min="14118" max="14118" width="10.28515625" style="22"/>
    <col min="14119" max="14119" width="8.7109375" style="22" customWidth="1"/>
    <col min="14120" max="14120" width="10.28515625" style="22"/>
    <col min="14121" max="14122" width="8.85546875" style="22" bestFit="1" customWidth="1"/>
    <col min="14123" max="14124" width="8.7109375" style="22" customWidth="1"/>
    <col min="14125" max="14125" width="8.85546875" style="22" bestFit="1" customWidth="1"/>
    <col min="14126" max="14133" width="8.7109375" style="22" customWidth="1"/>
    <col min="14134" max="14134" width="10.28515625" style="22"/>
    <col min="14135" max="14135" width="8.7109375" style="22" customWidth="1"/>
    <col min="14136" max="14136" width="10.28515625" style="22"/>
    <col min="14137" max="14138" width="8.85546875" style="22" bestFit="1" customWidth="1"/>
    <col min="14139" max="14140" width="8.7109375" style="22" customWidth="1"/>
    <col min="14141" max="14141" width="8.85546875" style="22" bestFit="1" customWidth="1"/>
    <col min="14142" max="14149" width="8.7109375" style="22" customWidth="1"/>
    <col min="14150" max="14150" width="10.28515625" style="22"/>
    <col min="14151" max="14151" width="8.7109375" style="22" customWidth="1"/>
    <col min="14152" max="14152" width="10.28515625" style="22"/>
    <col min="14153" max="14153" width="10.5703125" style="22" customWidth="1"/>
    <col min="14154" max="14154" width="88" style="22" customWidth="1"/>
    <col min="14155" max="14162" width="0" style="22" hidden="1" customWidth="1"/>
    <col min="14163" max="14163" width="10.7109375" style="22" customWidth="1"/>
    <col min="14164" max="14164" width="22.42578125" style="22" customWidth="1"/>
    <col min="14165" max="14165" width="27.42578125" style="22" customWidth="1"/>
    <col min="14166" max="14166" width="29.42578125" style="22" customWidth="1"/>
    <col min="14167" max="14167" width="21.42578125" style="22" customWidth="1"/>
    <col min="14168" max="14168" width="6.28515625" style="22" customWidth="1"/>
    <col min="14169" max="14170" width="19.140625" style="22" bestFit="1" customWidth="1"/>
    <col min="14171" max="14172" width="8.7109375" style="22" customWidth="1"/>
    <col min="14173" max="14173" width="10" style="22" bestFit="1" customWidth="1"/>
    <col min="14174" max="14179" width="8.7109375" style="22" customWidth="1"/>
    <col min="14180" max="14181" width="17.85546875" style="22" bestFit="1" customWidth="1"/>
    <col min="14182" max="14183" width="8.7109375" style="22" customWidth="1"/>
    <col min="14184" max="14184" width="10.28515625" style="22"/>
    <col min="14185" max="14186" width="8.85546875" style="22" bestFit="1" customWidth="1"/>
    <col min="14187" max="14188" width="8.7109375" style="22" customWidth="1"/>
    <col min="14189" max="14189" width="8.85546875" style="22" bestFit="1" customWidth="1"/>
    <col min="14190" max="14197" width="8.7109375" style="22" customWidth="1"/>
    <col min="14198" max="14198" width="10.28515625" style="22"/>
    <col min="14199" max="14199" width="8.7109375" style="22" customWidth="1"/>
    <col min="14200" max="14200" width="10.28515625" style="22"/>
    <col min="14201" max="14202" width="8.85546875" style="22" bestFit="1" customWidth="1"/>
    <col min="14203" max="14204" width="8.7109375" style="22" customWidth="1"/>
    <col min="14205" max="14205" width="8.85546875" style="22" bestFit="1" customWidth="1"/>
    <col min="14206" max="14213" width="8.7109375" style="22" customWidth="1"/>
    <col min="14214" max="14214" width="10.28515625" style="22"/>
    <col min="14215" max="14215" width="8.7109375" style="22" customWidth="1"/>
    <col min="14216" max="14216" width="10.28515625" style="22"/>
    <col min="14217" max="14218" width="8.85546875" style="22" bestFit="1" customWidth="1"/>
    <col min="14219" max="14220" width="8.7109375" style="22" customWidth="1"/>
    <col min="14221" max="14221" width="8.85546875" style="22" bestFit="1" customWidth="1"/>
    <col min="14222" max="14229" width="8.7109375" style="22" customWidth="1"/>
    <col min="14230" max="14230" width="10.28515625" style="22"/>
    <col min="14231" max="14231" width="8.7109375" style="22" customWidth="1"/>
    <col min="14232" max="14232" width="10.28515625" style="22"/>
    <col min="14233" max="14234" width="8.85546875" style="22" bestFit="1" customWidth="1"/>
    <col min="14235" max="14236" width="8.7109375" style="22" customWidth="1"/>
    <col min="14237" max="14237" width="8.85546875" style="22" bestFit="1" customWidth="1"/>
    <col min="14238" max="14245" width="8.7109375" style="22" customWidth="1"/>
    <col min="14246" max="14246" width="10.28515625" style="22"/>
    <col min="14247" max="14247" width="8.7109375" style="22" customWidth="1"/>
    <col min="14248" max="14248" width="10.28515625" style="22"/>
    <col min="14249" max="14250" width="8.85546875" style="22" bestFit="1" customWidth="1"/>
    <col min="14251" max="14252" width="8.7109375" style="22" customWidth="1"/>
    <col min="14253" max="14253" width="8.85546875" style="22" bestFit="1" customWidth="1"/>
    <col min="14254" max="14261" width="8.7109375" style="22" customWidth="1"/>
    <col min="14262" max="14262" width="10.28515625" style="22"/>
    <col min="14263" max="14263" width="8.7109375" style="22" customWidth="1"/>
    <col min="14264" max="14264" width="10.28515625" style="22"/>
    <col min="14265" max="14266" width="8.85546875" style="22" bestFit="1" customWidth="1"/>
    <col min="14267" max="14268" width="8.7109375" style="22" customWidth="1"/>
    <col min="14269" max="14269" width="8.85546875" style="22" bestFit="1" customWidth="1"/>
    <col min="14270" max="14277" width="8.7109375" style="22" customWidth="1"/>
    <col min="14278" max="14278" width="10.28515625" style="22"/>
    <col min="14279" max="14279" width="8.7109375" style="22" customWidth="1"/>
    <col min="14280" max="14280" width="10.28515625" style="22"/>
    <col min="14281" max="14282" width="8.85546875" style="22" bestFit="1" customWidth="1"/>
    <col min="14283" max="14284" width="8.7109375" style="22" customWidth="1"/>
    <col min="14285" max="14285" width="8.85546875" style="22" bestFit="1" customWidth="1"/>
    <col min="14286" max="14293" width="8.7109375" style="22" customWidth="1"/>
    <col min="14294" max="14294" width="10.28515625" style="22"/>
    <col min="14295" max="14295" width="8.7109375" style="22" customWidth="1"/>
    <col min="14296" max="14296" width="10.28515625" style="22"/>
    <col min="14297" max="14298" width="8.85546875" style="22" bestFit="1" customWidth="1"/>
    <col min="14299" max="14300" width="8.7109375" style="22" customWidth="1"/>
    <col min="14301" max="14301" width="8.85546875" style="22" bestFit="1" customWidth="1"/>
    <col min="14302" max="14309" width="8.7109375" style="22" customWidth="1"/>
    <col min="14310" max="14310" width="10.28515625" style="22"/>
    <col min="14311" max="14311" width="8.7109375" style="22" customWidth="1"/>
    <col min="14312" max="14312" width="10.28515625" style="22"/>
    <col min="14313" max="14314" width="8.85546875" style="22" bestFit="1" customWidth="1"/>
    <col min="14315" max="14316" width="8.7109375" style="22" customWidth="1"/>
    <col min="14317" max="14317" width="8.85546875" style="22" bestFit="1" customWidth="1"/>
    <col min="14318" max="14325" width="8.7109375" style="22" customWidth="1"/>
    <col min="14326" max="14326" width="10.28515625" style="22"/>
    <col min="14327" max="14327" width="8.7109375" style="22" customWidth="1"/>
    <col min="14328" max="14328" width="10.28515625" style="22"/>
    <col min="14329" max="14330" width="8.85546875" style="22" bestFit="1" customWidth="1"/>
    <col min="14331" max="14332" width="8.7109375" style="22" customWidth="1"/>
    <col min="14333" max="14333" width="8.85546875" style="22" bestFit="1" customWidth="1"/>
    <col min="14334" max="14341" width="8.7109375" style="22" customWidth="1"/>
    <col min="14342" max="14342" width="10.28515625" style="22"/>
    <col min="14343" max="14343" width="8.7109375" style="22" customWidth="1"/>
    <col min="14344" max="14344" width="10.28515625" style="22"/>
    <col min="14345" max="14346" width="8.85546875" style="22" bestFit="1" customWidth="1"/>
    <col min="14347" max="14348" width="8.7109375" style="22" customWidth="1"/>
    <col min="14349" max="14349" width="8.85546875" style="22" bestFit="1" customWidth="1"/>
    <col min="14350" max="14357" width="8.7109375" style="22" customWidth="1"/>
    <col min="14358" max="14358" width="10.28515625" style="22"/>
    <col min="14359" max="14359" width="8.7109375" style="22" customWidth="1"/>
    <col min="14360" max="14360" width="10.28515625" style="22"/>
    <col min="14361" max="14362" width="8.85546875" style="22" bestFit="1" customWidth="1"/>
    <col min="14363" max="14364" width="8.7109375" style="22" customWidth="1"/>
    <col min="14365" max="14365" width="8.85546875" style="22" bestFit="1" customWidth="1"/>
    <col min="14366" max="14373" width="8.7109375" style="22" customWidth="1"/>
    <col min="14374" max="14374" width="10.28515625" style="22"/>
    <col min="14375" max="14375" width="8.7109375" style="22" customWidth="1"/>
    <col min="14376" max="14376" width="10.28515625" style="22"/>
    <col min="14377" max="14378" width="8.85546875" style="22" bestFit="1" customWidth="1"/>
    <col min="14379" max="14380" width="8.7109375" style="22" customWidth="1"/>
    <col min="14381" max="14381" width="8.85546875" style="22" bestFit="1" customWidth="1"/>
    <col min="14382" max="14389" width="8.7109375" style="22" customWidth="1"/>
    <col min="14390" max="14390" width="10.28515625" style="22"/>
    <col min="14391" max="14391" width="8.7109375" style="22" customWidth="1"/>
    <col min="14392" max="14392" width="10.28515625" style="22"/>
    <col min="14393" max="14394" width="8.85546875" style="22" bestFit="1" customWidth="1"/>
    <col min="14395" max="14396" width="8.7109375" style="22" customWidth="1"/>
    <col min="14397" max="14397" width="8.85546875" style="22" bestFit="1" customWidth="1"/>
    <col min="14398" max="14405" width="8.7109375" style="22" customWidth="1"/>
    <col min="14406" max="14406" width="10.28515625" style="22"/>
    <col min="14407" max="14407" width="8.7109375" style="22" customWidth="1"/>
    <col min="14408" max="14408" width="10.28515625" style="22"/>
    <col min="14409" max="14409" width="10.5703125" style="22" customWidth="1"/>
    <col min="14410" max="14410" width="88" style="22" customWidth="1"/>
    <col min="14411" max="14418" width="0" style="22" hidden="1" customWidth="1"/>
    <col min="14419" max="14419" width="10.7109375" style="22" customWidth="1"/>
    <col min="14420" max="14420" width="22.42578125" style="22" customWidth="1"/>
    <col min="14421" max="14421" width="27.42578125" style="22" customWidth="1"/>
    <col min="14422" max="14422" width="29.42578125" style="22" customWidth="1"/>
    <col min="14423" max="14423" width="21.42578125" style="22" customWidth="1"/>
    <col min="14424" max="14424" width="6.28515625" style="22" customWidth="1"/>
    <col min="14425" max="14426" width="19.140625" style="22" bestFit="1" customWidth="1"/>
    <col min="14427" max="14428" width="8.7109375" style="22" customWidth="1"/>
    <col min="14429" max="14429" width="10" style="22" bestFit="1" customWidth="1"/>
    <col min="14430" max="14435" width="8.7109375" style="22" customWidth="1"/>
    <col min="14436" max="14437" width="17.85546875" style="22" bestFit="1" customWidth="1"/>
    <col min="14438" max="14439" width="8.7109375" style="22" customWidth="1"/>
    <col min="14440" max="14440" width="10.28515625" style="22"/>
    <col min="14441" max="14442" width="8.85546875" style="22" bestFit="1" customWidth="1"/>
    <col min="14443" max="14444" width="8.7109375" style="22" customWidth="1"/>
    <col min="14445" max="14445" width="8.85546875" style="22" bestFit="1" customWidth="1"/>
    <col min="14446" max="14453" width="8.7109375" style="22" customWidth="1"/>
    <col min="14454" max="14454" width="10.28515625" style="22"/>
    <col min="14455" max="14455" width="8.7109375" style="22" customWidth="1"/>
    <col min="14456" max="14456" width="10.28515625" style="22"/>
    <col min="14457" max="14458" width="8.85546875" style="22" bestFit="1" customWidth="1"/>
    <col min="14459" max="14460" width="8.7109375" style="22" customWidth="1"/>
    <col min="14461" max="14461" width="8.85546875" style="22" bestFit="1" customWidth="1"/>
    <col min="14462" max="14469" width="8.7109375" style="22" customWidth="1"/>
    <col min="14470" max="14470" width="10.28515625" style="22"/>
    <col min="14471" max="14471" width="8.7109375" style="22" customWidth="1"/>
    <col min="14472" max="14472" width="10.28515625" style="22"/>
    <col min="14473" max="14474" width="8.85546875" style="22" bestFit="1" customWidth="1"/>
    <col min="14475" max="14476" width="8.7109375" style="22" customWidth="1"/>
    <col min="14477" max="14477" width="8.85546875" style="22" bestFit="1" customWidth="1"/>
    <col min="14478" max="14485" width="8.7109375" style="22" customWidth="1"/>
    <col min="14486" max="14486" width="10.28515625" style="22"/>
    <col min="14487" max="14487" width="8.7109375" style="22" customWidth="1"/>
    <col min="14488" max="14488" width="10.28515625" style="22"/>
    <col min="14489" max="14490" width="8.85546875" style="22" bestFit="1" customWidth="1"/>
    <col min="14491" max="14492" width="8.7109375" style="22" customWidth="1"/>
    <col min="14493" max="14493" width="8.85546875" style="22" bestFit="1" customWidth="1"/>
    <col min="14494" max="14501" width="8.7109375" style="22" customWidth="1"/>
    <col min="14502" max="14502" width="10.28515625" style="22"/>
    <col min="14503" max="14503" width="8.7109375" style="22" customWidth="1"/>
    <col min="14504" max="14504" width="10.28515625" style="22"/>
    <col min="14505" max="14506" width="8.85546875" style="22" bestFit="1" customWidth="1"/>
    <col min="14507" max="14508" width="8.7109375" style="22" customWidth="1"/>
    <col min="14509" max="14509" width="8.85546875" style="22" bestFit="1" customWidth="1"/>
    <col min="14510" max="14517" width="8.7109375" style="22" customWidth="1"/>
    <col min="14518" max="14518" width="10.28515625" style="22"/>
    <col min="14519" max="14519" width="8.7109375" style="22" customWidth="1"/>
    <col min="14520" max="14520" width="10.28515625" style="22"/>
    <col min="14521" max="14522" width="8.85546875" style="22" bestFit="1" customWidth="1"/>
    <col min="14523" max="14524" width="8.7109375" style="22" customWidth="1"/>
    <col min="14525" max="14525" width="8.85546875" style="22" bestFit="1" customWidth="1"/>
    <col min="14526" max="14533" width="8.7109375" style="22" customWidth="1"/>
    <col min="14534" max="14534" width="10.28515625" style="22"/>
    <col min="14535" max="14535" width="8.7109375" style="22" customWidth="1"/>
    <col min="14536" max="14536" width="10.28515625" style="22"/>
    <col min="14537" max="14538" width="8.85546875" style="22" bestFit="1" customWidth="1"/>
    <col min="14539" max="14540" width="8.7109375" style="22" customWidth="1"/>
    <col min="14541" max="14541" width="8.85546875" style="22" bestFit="1" customWidth="1"/>
    <col min="14542" max="14549" width="8.7109375" style="22" customWidth="1"/>
    <col min="14550" max="14550" width="10.28515625" style="22"/>
    <col min="14551" max="14551" width="8.7109375" style="22" customWidth="1"/>
    <col min="14552" max="14552" width="10.28515625" style="22"/>
    <col min="14553" max="14554" width="8.85546875" style="22" bestFit="1" customWidth="1"/>
    <col min="14555" max="14556" width="8.7109375" style="22" customWidth="1"/>
    <col min="14557" max="14557" width="8.85546875" style="22" bestFit="1" customWidth="1"/>
    <col min="14558" max="14565" width="8.7109375" style="22" customWidth="1"/>
    <col min="14566" max="14566" width="10.28515625" style="22"/>
    <col min="14567" max="14567" width="8.7109375" style="22" customWidth="1"/>
    <col min="14568" max="14568" width="10.28515625" style="22"/>
    <col min="14569" max="14570" width="8.85546875" style="22" bestFit="1" customWidth="1"/>
    <col min="14571" max="14572" width="8.7109375" style="22" customWidth="1"/>
    <col min="14573" max="14573" width="8.85546875" style="22" bestFit="1" customWidth="1"/>
    <col min="14574" max="14581" width="8.7109375" style="22" customWidth="1"/>
    <col min="14582" max="14582" width="10.28515625" style="22"/>
    <col min="14583" max="14583" width="8.7109375" style="22" customWidth="1"/>
    <col min="14584" max="14584" width="10.28515625" style="22"/>
    <col min="14585" max="14586" width="8.85546875" style="22" bestFit="1" customWidth="1"/>
    <col min="14587" max="14588" width="8.7109375" style="22" customWidth="1"/>
    <col min="14589" max="14589" width="8.85546875" style="22" bestFit="1" customWidth="1"/>
    <col min="14590" max="14597" width="8.7109375" style="22" customWidth="1"/>
    <col min="14598" max="14598" width="10.28515625" style="22"/>
    <col min="14599" max="14599" width="8.7109375" style="22" customWidth="1"/>
    <col min="14600" max="14600" width="10.28515625" style="22"/>
    <col min="14601" max="14602" width="8.85546875" style="22" bestFit="1" customWidth="1"/>
    <col min="14603" max="14604" width="8.7109375" style="22" customWidth="1"/>
    <col min="14605" max="14605" width="8.85546875" style="22" bestFit="1" customWidth="1"/>
    <col min="14606" max="14613" width="8.7109375" style="22" customWidth="1"/>
    <col min="14614" max="14614" width="10.28515625" style="22"/>
    <col min="14615" max="14615" width="8.7109375" style="22" customWidth="1"/>
    <col min="14616" max="14616" width="10.28515625" style="22"/>
    <col min="14617" max="14618" width="8.85546875" style="22" bestFit="1" customWidth="1"/>
    <col min="14619" max="14620" width="8.7109375" style="22" customWidth="1"/>
    <col min="14621" max="14621" width="8.85546875" style="22" bestFit="1" customWidth="1"/>
    <col min="14622" max="14629" width="8.7109375" style="22" customWidth="1"/>
    <col min="14630" max="14630" width="10.28515625" style="22"/>
    <col min="14631" max="14631" width="8.7109375" style="22" customWidth="1"/>
    <col min="14632" max="14632" width="10.28515625" style="22"/>
    <col min="14633" max="14634" width="8.85546875" style="22" bestFit="1" customWidth="1"/>
    <col min="14635" max="14636" width="8.7109375" style="22" customWidth="1"/>
    <col min="14637" max="14637" width="8.85546875" style="22" bestFit="1" customWidth="1"/>
    <col min="14638" max="14645" width="8.7109375" style="22" customWidth="1"/>
    <col min="14646" max="14646" width="10.28515625" style="22"/>
    <col min="14647" max="14647" width="8.7109375" style="22" customWidth="1"/>
    <col min="14648" max="14648" width="10.28515625" style="22"/>
    <col min="14649" max="14650" width="8.85546875" style="22" bestFit="1" customWidth="1"/>
    <col min="14651" max="14652" width="8.7109375" style="22" customWidth="1"/>
    <col min="14653" max="14653" width="8.85546875" style="22" bestFit="1" customWidth="1"/>
    <col min="14654" max="14661" width="8.7109375" style="22" customWidth="1"/>
    <col min="14662" max="14662" width="10.28515625" style="22"/>
    <col min="14663" max="14663" width="8.7109375" style="22" customWidth="1"/>
    <col min="14664" max="14664" width="10.28515625" style="22"/>
    <col min="14665" max="14665" width="10.5703125" style="22" customWidth="1"/>
    <col min="14666" max="14666" width="88" style="22" customWidth="1"/>
    <col min="14667" max="14674" width="0" style="22" hidden="1" customWidth="1"/>
    <col min="14675" max="14675" width="10.7109375" style="22" customWidth="1"/>
    <col min="14676" max="14676" width="22.42578125" style="22" customWidth="1"/>
    <col min="14677" max="14677" width="27.42578125" style="22" customWidth="1"/>
    <col min="14678" max="14678" width="29.42578125" style="22" customWidth="1"/>
    <col min="14679" max="14679" width="21.42578125" style="22" customWidth="1"/>
    <col min="14680" max="14680" width="6.28515625" style="22" customWidth="1"/>
    <col min="14681" max="14682" width="19.140625" style="22" bestFit="1" customWidth="1"/>
    <col min="14683" max="14684" width="8.7109375" style="22" customWidth="1"/>
    <col min="14685" max="14685" width="10" style="22" bestFit="1" customWidth="1"/>
    <col min="14686" max="14691" width="8.7109375" style="22" customWidth="1"/>
    <col min="14692" max="14693" width="17.85546875" style="22" bestFit="1" customWidth="1"/>
    <col min="14694" max="14695" width="8.7109375" style="22" customWidth="1"/>
    <col min="14696" max="14696" width="10.28515625" style="22"/>
    <col min="14697" max="14698" width="8.85546875" style="22" bestFit="1" customWidth="1"/>
    <col min="14699" max="14700" width="8.7109375" style="22" customWidth="1"/>
    <col min="14701" max="14701" width="8.85546875" style="22" bestFit="1" customWidth="1"/>
    <col min="14702" max="14709" width="8.7109375" style="22" customWidth="1"/>
    <col min="14710" max="14710" width="10.28515625" style="22"/>
    <col min="14711" max="14711" width="8.7109375" style="22" customWidth="1"/>
    <col min="14712" max="14712" width="10.28515625" style="22"/>
    <col min="14713" max="14714" width="8.85546875" style="22" bestFit="1" customWidth="1"/>
    <col min="14715" max="14716" width="8.7109375" style="22" customWidth="1"/>
    <col min="14717" max="14717" width="8.85546875" style="22" bestFit="1" customWidth="1"/>
    <col min="14718" max="14725" width="8.7109375" style="22" customWidth="1"/>
    <col min="14726" max="14726" width="10.28515625" style="22"/>
    <col min="14727" max="14727" width="8.7109375" style="22" customWidth="1"/>
    <col min="14728" max="14728" width="10.28515625" style="22"/>
    <col min="14729" max="14730" width="8.85546875" style="22" bestFit="1" customWidth="1"/>
    <col min="14731" max="14732" width="8.7109375" style="22" customWidth="1"/>
    <col min="14733" max="14733" width="8.85546875" style="22" bestFit="1" customWidth="1"/>
    <col min="14734" max="14741" width="8.7109375" style="22" customWidth="1"/>
    <col min="14742" max="14742" width="10.28515625" style="22"/>
    <col min="14743" max="14743" width="8.7109375" style="22" customWidth="1"/>
    <col min="14744" max="14744" width="10.28515625" style="22"/>
    <col min="14745" max="14746" width="8.85546875" style="22" bestFit="1" customWidth="1"/>
    <col min="14747" max="14748" width="8.7109375" style="22" customWidth="1"/>
    <col min="14749" max="14749" width="8.85546875" style="22" bestFit="1" customWidth="1"/>
    <col min="14750" max="14757" width="8.7109375" style="22" customWidth="1"/>
    <col min="14758" max="14758" width="10.28515625" style="22"/>
    <col min="14759" max="14759" width="8.7109375" style="22" customWidth="1"/>
    <col min="14760" max="14760" width="10.28515625" style="22"/>
    <col min="14761" max="14762" width="8.85546875" style="22" bestFit="1" customWidth="1"/>
    <col min="14763" max="14764" width="8.7109375" style="22" customWidth="1"/>
    <col min="14765" max="14765" width="8.85546875" style="22" bestFit="1" customWidth="1"/>
    <col min="14766" max="14773" width="8.7109375" style="22" customWidth="1"/>
    <col min="14774" max="14774" width="10.28515625" style="22"/>
    <col min="14775" max="14775" width="8.7109375" style="22" customWidth="1"/>
    <col min="14776" max="14776" width="10.28515625" style="22"/>
    <col min="14777" max="14778" width="8.85546875" style="22" bestFit="1" customWidth="1"/>
    <col min="14779" max="14780" width="8.7109375" style="22" customWidth="1"/>
    <col min="14781" max="14781" width="8.85546875" style="22" bestFit="1" customWidth="1"/>
    <col min="14782" max="14789" width="8.7109375" style="22" customWidth="1"/>
    <col min="14790" max="14790" width="10.28515625" style="22"/>
    <col min="14791" max="14791" width="8.7109375" style="22" customWidth="1"/>
    <col min="14792" max="14792" width="10.28515625" style="22"/>
    <col min="14793" max="14794" width="8.85546875" style="22" bestFit="1" customWidth="1"/>
    <col min="14795" max="14796" width="8.7109375" style="22" customWidth="1"/>
    <col min="14797" max="14797" width="8.85546875" style="22" bestFit="1" customWidth="1"/>
    <col min="14798" max="14805" width="8.7109375" style="22" customWidth="1"/>
    <col min="14806" max="14806" width="10.28515625" style="22"/>
    <col min="14807" max="14807" width="8.7109375" style="22" customWidth="1"/>
    <col min="14808" max="14808" width="10.28515625" style="22"/>
    <col min="14809" max="14810" width="8.85546875" style="22" bestFit="1" customWidth="1"/>
    <col min="14811" max="14812" width="8.7109375" style="22" customWidth="1"/>
    <col min="14813" max="14813" width="8.85546875" style="22" bestFit="1" customWidth="1"/>
    <col min="14814" max="14821" width="8.7109375" style="22" customWidth="1"/>
    <col min="14822" max="14822" width="10.28515625" style="22"/>
    <col min="14823" max="14823" width="8.7109375" style="22" customWidth="1"/>
    <col min="14824" max="14824" width="10.28515625" style="22"/>
    <col min="14825" max="14826" width="8.85546875" style="22" bestFit="1" customWidth="1"/>
    <col min="14827" max="14828" width="8.7109375" style="22" customWidth="1"/>
    <col min="14829" max="14829" width="8.85546875" style="22" bestFit="1" customWidth="1"/>
    <col min="14830" max="14837" width="8.7109375" style="22" customWidth="1"/>
    <col min="14838" max="14838" width="10.28515625" style="22"/>
    <col min="14839" max="14839" width="8.7109375" style="22" customWidth="1"/>
    <col min="14840" max="14840" width="10.28515625" style="22"/>
    <col min="14841" max="14842" width="8.85546875" style="22" bestFit="1" customWidth="1"/>
    <col min="14843" max="14844" width="8.7109375" style="22" customWidth="1"/>
    <col min="14845" max="14845" width="8.85546875" style="22" bestFit="1" customWidth="1"/>
    <col min="14846" max="14853" width="8.7109375" style="22" customWidth="1"/>
    <col min="14854" max="14854" width="10.28515625" style="22"/>
    <col min="14855" max="14855" width="8.7109375" style="22" customWidth="1"/>
    <col min="14856" max="14856" width="10.28515625" style="22"/>
    <col min="14857" max="14858" width="8.85546875" style="22" bestFit="1" customWidth="1"/>
    <col min="14859" max="14860" width="8.7109375" style="22" customWidth="1"/>
    <col min="14861" max="14861" width="8.85546875" style="22" bestFit="1" customWidth="1"/>
    <col min="14862" max="14869" width="8.7109375" style="22" customWidth="1"/>
    <col min="14870" max="14870" width="10.28515625" style="22"/>
    <col min="14871" max="14871" width="8.7109375" style="22" customWidth="1"/>
    <col min="14872" max="14872" width="10.28515625" style="22"/>
    <col min="14873" max="14874" width="8.85546875" style="22" bestFit="1" customWidth="1"/>
    <col min="14875" max="14876" width="8.7109375" style="22" customWidth="1"/>
    <col min="14877" max="14877" width="8.85546875" style="22" bestFit="1" customWidth="1"/>
    <col min="14878" max="14885" width="8.7109375" style="22" customWidth="1"/>
    <col min="14886" max="14886" width="10.28515625" style="22"/>
    <col min="14887" max="14887" width="8.7109375" style="22" customWidth="1"/>
    <col min="14888" max="14888" width="10.28515625" style="22"/>
    <col min="14889" max="14890" width="8.85546875" style="22" bestFit="1" customWidth="1"/>
    <col min="14891" max="14892" width="8.7109375" style="22" customWidth="1"/>
    <col min="14893" max="14893" width="8.85546875" style="22" bestFit="1" customWidth="1"/>
    <col min="14894" max="14901" width="8.7109375" style="22" customWidth="1"/>
    <col min="14902" max="14902" width="10.28515625" style="22"/>
    <col min="14903" max="14903" width="8.7109375" style="22" customWidth="1"/>
    <col min="14904" max="14904" width="10.28515625" style="22"/>
    <col min="14905" max="14906" width="8.85546875" style="22" bestFit="1" customWidth="1"/>
    <col min="14907" max="14908" width="8.7109375" style="22" customWidth="1"/>
    <col min="14909" max="14909" width="8.85546875" style="22" bestFit="1" customWidth="1"/>
    <col min="14910" max="14917" width="8.7109375" style="22" customWidth="1"/>
    <col min="14918" max="14918" width="10.28515625" style="22"/>
    <col min="14919" max="14919" width="8.7109375" style="22" customWidth="1"/>
    <col min="14920" max="14920" width="10.28515625" style="22"/>
    <col min="14921" max="14921" width="10.5703125" style="22" customWidth="1"/>
    <col min="14922" max="14922" width="88" style="22" customWidth="1"/>
    <col min="14923" max="14930" width="0" style="22" hidden="1" customWidth="1"/>
    <col min="14931" max="14931" width="10.7109375" style="22" customWidth="1"/>
    <col min="14932" max="14932" width="22.42578125" style="22" customWidth="1"/>
    <col min="14933" max="14933" width="27.42578125" style="22" customWidth="1"/>
    <col min="14934" max="14934" width="29.42578125" style="22" customWidth="1"/>
    <col min="14935" max="14935" width="21.42578125" style="22" customWidth="1"/>
    <col min="14936" max="14936" width="6.28515625" style="22" customWidth="1"/>
    <col min="14937" max="14938" width="19.140625" style="22" bestFit="1" customWidth="1"/>
    <col min="14939" max="14940" width="8.7109375" style="22" customWidth="1"/>
    <col min="14941" max="14941" width="10" style="22" bestFit="1" customWidth="1"/>
    <col min="14942" max="14947" width="8.7109375" style="22" customWidth="1"/>
    <col min="14948" max="14949" width="17.85546875" style="22" bestFit="1" customWidth="1"/>
    <col min="14950" max="14951" width="8.7109375" style="22" customWidth="1"/>
    <col min="14952" max="14952" width="10.28515625" style="22"/>
    <col min="14953" max="14954" width="8.85546875" style="22" bestFit="1" customWidth="1"/>
    <col min="14955" max="14956" width="8.7109375" style="22" customWidth="1"/>
    <col min="14957" max="14957" width="8.85546875" style="22" bestFit="1" customWidth="1"/>
    <col min="14958" max="14965" width="8.7109375" style="22" customWidth="1"/>
    <col min="14966" max="14966" width="10.28515625" style="22"/>
    <col min="14967" max="14967" width="8.7109375" style="22" customWidth="1"/>
    <col min="14968" max="14968" width="10.28515625" style="22"/>
    <col min="14969" max="14970" width="8.85546875" style="22" bestFit="1" customWidth="1"/>
    <col min="14971" max="14972" width="8.7109375" style="22" customWidth="1"/>
    <col min="14973" max="14973" width="8.85546875" style="22" bestFit="1" customWidth="1"/>
    <col min="14974" max="14981" width="8.7109375" style="22" customWidth="1"/>
    <col min="14982" max="14982" width="10.28515625" style="22"/>
    <col min="14983" max="14983" width="8.7109375" style="22" customWidth="1"/>
    <col min="14984" max="14984" width="10.28515625" style="22"/>
    <col min="14985" max="14986" width="8.85546875" style="22" bestFit="1" customWidth="1"/>
    <col min="14987" max="14988" width="8.7109375" style="22" customWidth="1"/>
    <col min="14989" max="14989" width="8.85546875" style="22" bestFit="1" customWidth="1"/>
    <col min="14990" max="14997" width="8.7109375" style="22" customWidth="1"/>
    <col min="14998" max="14998" width="10.28515625" style="22"/>
    <col min="14999" max="14999" width="8.7109375" style="22" customWidth="1"/>
    <col min="15000" max="15000" width="10.28515625" style="22"/>
    <col min="15001" max="15002" width="8.85546875" style="22" bestFit="1" customWidth="1"/>
    <col min="15003" max="15004" width="8.7109375" style="22" customWidth="1"/>
    <col min="15005" max="15005" width="8.85546875" style="22" bestFit="1" customWidth="1"/>
    <col min="15006" max="15013" width="8.7109375" style="22" customWidth="1"/>
    <col min="15014" max="15014" width="10.28515625" style="22"/>
    <col min="15015" max="15015" width="8.7109375" style="22" customWidth="1"/>
    <col min="15016" max="15016" width="10.28515625" style="22"/>
    <col min="15017" max="15018" width="8.85546875" style="22" bestFit="1" customWidth="1"/>
    <col min="15019" max="15020" width="8.7109375" style="22" customWidth="1"/>
    <col min="15021" max="15021" width="8.85546875" style="22" bestFit="1" customWidth="1"/>
    <col min="15022" max="15029" width="8.7109375" style="22" customWidth="1"/>
    <col min="15030" max="15030" width="10.28515625" style="22"/>
    <col min="15031" max="15031" width="8.7109375" style="22" customWidth="1"/>
    <col min="15032" max="15032" width="10.28515625" style="22"/>
    <col min="15033" max="15034" width="8.85546875" style="22" bestFit="1" customWidth="1"/>
    <col min="15035" max="15036" width="8.7109375" style="22" customWidth="1"/>
    <col min="15037" max="15037" width="8.85546875" style="22" bestFit="1" customWidth="1"/>
    <col min="15038" max="15045" width="8.7109375" style="22" customWidth="1"/>
    <col min="15046" max="15046" width="10.28515625" style="22"/>
    <col min="15047" max="15047" width="8.7109375" style="22" customWidth="1"/>
    <col min="15048" max="15048" width="10.28515625" style="22"/>
    <col min="15049" max="15050" width="8.85546875" style="22" bestFit="1" customWidth="1"/>
    <col min="15051" max="15052" width="8.7109375" style="22" customWidth="1"/>
    <col min="15053" max="15053" width="8.85546875" style="22" bestFit="1" customWidth="1"/>
    <col min="15054" max="15061" width="8.7109375" style="22" customWidth="1"/>
    <col min="15062" max="15062" width="10.28515625" style="22"/>
    <col min="15063" max="15063" width="8.7109375" style="22" customWidth="1"/>
    <col min="15064" max="15064" width="10.28515625" style="22"/>
    <col min="15065" max="15066" width="8.85546875" style="22" bestFit="1" customWidth="1"/>
    <col min="15067" max="15068" width="8.7109375" style="22" customWidth="1"/>
    <col min="15069" max="15069" width="8.85546875" style="22" bestFit="1" customWidth="1"/>
    <col min="15070" max="15077" width="8.7109375" style="22" customWidth="1"/>
    <col min="15078" max="15078" width="10.28515625" style="22"/>
    <col min="15079" max="15079" width="8.7109375" style="22" customWidth="1"/>
    <col min="15080" max="15080" width="10.28515625" style="22"/>
    <col min="15081" max="15082" width="8.85546875" style="22" bestFit="1" customWidth="1"/>
    <col min="15083" max="15084" width="8.7109375" style="22" customWidth="1"/>
    <col min="15085" max="15085" width="8.85546875" style="22" bestFit="1" customWidth="1"/>
    <col min="15086" max="15093" width="8.7109375" style="22" customWidth="1"/>
    <col min="15094" max="15094" width="10.28515625" style="22"/>
    <col min="15095" max="15095" width="8.7109375" style="22" customWidth="1"/>
    <col min="15096" max="15096" width="10.28515625" style="22"/>
    <col min="15097" max="15098" width="8.85546875" style="22" bestFit="1" customWidth="1"/>
    <col min="15099" max="15100" width="8.7109375" style="22" customWidth="1"/>
    <col min="15101" max="15101" width="8.85546875" style="22" bestFit="1" customWidth="1"/>
    <col min="15102" max="15109" width="8.7109375" style="22" customWidth="1"/>
    <col min="15110" max="15110" width="10.28515625" style="22"/>
    <col min="15111" max="15111" width="8.7109375" style="22" customWidth="1"/>
    <col min="15112" max="15112" width="10.28515625" style="22"/>
    <col min="15113" max="15114" width="8.85546875" style="22" bestFit="1" customWidth="1"/>
    <col min="15115" max="15116" width="8.7109375" style="22" customWidth="1"/>
    <col min="15117" max="15117" width="8.85546875" style="22" bestFit="1" customWidth="1"/>
    <col min="15118" max="15125" width="8.7109375" style="22" customWidth="1"/>
    <col min="15126" max="15126" width="10.28515625" style="22"/>
    <col min="15127" max="15127" width="8.7109375" style="22" customWidth="1"/>
    <col min="15128" max="15128" width="10.28515625" style="22"/>
    <col min="15129" max="15130" width="8.85546875" style="22" bestFit="1" customWidth="1"/>
    <col min="15131" max="15132" width="8.7109375" style="22" customWidth="1"/>
    <col min="15133" max="15133" width="8.85546875" style="22" bestFit="1" customWidth="1"/>
    <col min="15134" max="15141" width="8.7109375" style="22" customWidth="1"/>
    <col min="15142" max="15142" width="10.28515625" style="22"/>
    <col min="15143" max="15143" width="8.7109375" style="22" customWidth="1"/>
    <col min="15144" max="15144" width="10.28515625" style="22"/>
    <col min="15145" max="15146" width="8.85546875" style="22" bestFit="1" customWidth="1"/>
    <col min="15147" max="15148" width="8.7109375" style="22" customWidth="1"/>
    <col min="15149" max="15149" width="8.85546875" style="22" bestFit="1" customWidth="1"/>
    <col min="15150" max="15157" width="8.7109375" style="22" customWidth="1"/>
    <col min="15158" max="15158" width="10.28515625" style="22"/>
    <col min="15159" max="15159" width="8.7109375" style="22" customWidth="1"/>
    <col min="15160" max="15160" width="10.28515625" style="22"/>
    <col min="15161" max="15162" width="8.85546875" style="22" bestFit="1" customWidth="1"/>
    <col min="15163" max="15164" width="8.7109375" style="22" customWidth="1"/>
    <col min="15165" max="15165" width="8.85546875" style="22" bestFit="1" customWidth="1"/>
    <col min="15166" max="15173" width="8.7109375" style="22" customWidth="1"/>
    <col min="15174" max="15174" width="10.28515625" style="22"/>
    <col min="15175" max="15175" width="8.7109375" style="22" customWidth="1"/>
    <col min="15176" max="15176" width="10.28515625" style="22"/>
    <col min="15177" max="15177" width="10.5703125" style="22" customWidth="1"/>
    <col min="15178" max="15178" width="88" style="22" customWidth="1"/>
    <col min="15179" max="15186" width="0" style="22" hidden="1" customWidth="1"/>
    <col min="15187" max="15187" width="10.7109375" style="22" customWidth="1"/>
    <col min="15188" max="15188" width="22.42578125" style="22" customWidth="1"/>
    <col min="15189" max="15189" width="27.42578125" style="22" customWidth="1"/>
    <col min="15190" max="15190" width="29.42578125" style="22" customWidth="1"/>
    <col min="15191" max="15191" width="21.42578125" style="22" customWidth="1"/>
    <col min="15192" max="15192" width="6.28515625" style="22" customWidth="1"/>
    <col min="15193" max="15194" width="19.140625" style="22" bestFit="1" customWidth="1"/>
    <col min="15195" max="15196" width="8.7109375" style="22" customWidth="1"/>
    <col min="15197" max="15197" width="10" style="22" bestFit="1" customWidth="1"/>
    <col min="15198" max="15203" width="8.7109375" style="22" customWidth="1"/>
    <col min="15204" max="15205" width="17.85546875" style="22" bestFit="1" customWidth="1"/>
    <col min="15206" max="15207" width="8.7109375" style="22" customWidth="1"/>
    <col min="15208" max="15208" width="10.28515625" style="22"/>
    <col min="15209" max="15210" width="8.85546875" style="22" bestFit="1" customWidth="1"/>
    <col min="15211" max="15212" width="8.7109375" style="22" customWidth="1"/>
    <col min="15213" max="15213" width="8.85546875" style="22" bestFit="1" customWidth="1"/>
    <col min="15214" max="15221" width="8.7109375" style="22" customWidth="1"/>
    <col min="15222" max="15222" width="10.28515625" style="22"/>
    <col min="15223" max="15223" width="8.7109375" style="22" customWidth="1"/>
    <col min="15224" max="15224" width="10.28515625" style="22"/>
    <col min="15225" max="15226" width="8.85546875" style="22" bestFit="1" customWidth="1"/>
    <col min="15227" max="15228" width="8.7109375" style="22" customWidth="1"/>
    <col min="15229" max="15229" width="8.85546875" style="22" bestFit="1" customWidth="1"/>
    <col min="15230" max="15237" width="8.7109375" style="22" customWidth="1"/>
    <col min="15238" max="15238" width="10.28515625" style="22"/>
    <col min="15239" max="15239" width="8.7109375" style="22" customWidth="1"/>
    <col min="15240" max="15240" width="10.28515625" style="22"/>
    <col min="15241" max="15242" width="8.85546875" style="22" bestFit="1" customWidth="1"/>
    <col min="15243" max="15244" width="8.7109375" style="22" customWidth="1"/>
    <col min="15245" max="15245" width="8.85546875" style="22" bestFit="1" customWidth="1"/>
    <col min="15246" max="15253" width="8.7109375" style="22" customWidth="1"/>
    <col min="15254" max="15254" width="10.28515625" style="22"/>
    <col min="15255" max="15255" width="8.7109375" style="22" customWidth="1"/>
    <col min="15256" max="15256" width="10.28515625" style="22"/>
    <col min="15257" max="15258" width="8.85546875" style="22" bestFit="1" customWidth="1"/>
    <col min="15259" max="15260" width="8.7109375" style="22" customWidth="1"/>
    <col min="15261" max="15261" width="8.85546875" style="22" bestFit="1" customWidth="1"/>
    <col min="15262" max="15269" width="8.7109375" style="22" customWidth="1"/>
    <col min="15270" max="15270" width="10.28515625" style="22"/>
    <col min="15271" max="15271" width="8.7109375" style="22" customWidth="1"/>
    <col min="15272" max="15272" width="10.28515625" style="22"/>
    <col min="15273" max="15274" width="8.85546875" style="22" bestFit="1" customWidth="1"/>
    <col min="15275" max="15276" width="8.7109375" style="22" customWidth="1"/>
    <col min="15277" max="15277" width="8.85546875" style="22" bestFit="1" customWidth="1"/>
    <col min="15278" max="15285" width="8.7109375" style="22" customWidth="1"/>
    <col min="15286" max="15286" width="10.28515625" style="22"/>
    <col min="15287" max="15287" width="8.7109375" style="22" customWidth="1"/>
    <col min="15288" max="15288" width="10.28515625" style="22"/>
    <col min="15289" max="15290" width="8.85546875" style="22" bestFit="1" customWidth="1"/>
    <col min="15291" max="15292" width="8.7109375" style="22" customWidth="1"/>
    <col min="15293" max="15293" width="8.85546875" style="22" bestFit="1" customWidth="1"/>
    <col min="15294" max="15301" width="8.7109375" style="22" customWidth="1"/>
    <col min="15302" max="15302" width="10.28515625" style="22"/>
    <col min="15303" max="15303" width="8.7109375" style="22" customWidth="1"/>
    <col min="15304" max="15304" width="10.28515625" style="22"/>
    <col min="15305" max="15306" width="8.85546875" style="22" bestFit="1" customWidth="1"/>
    <col min="15307" max="15308" width="8.7109375" style="22" customWidth="1"/>
    <col min="15309" max="15309" width="8.85546875" style="22" bestFit="1" customWidth="1"/>
    <col min="15310" max="15317" width="8.7109375" style="22" customWidth="1"/>
    <col min="15318" max="15318" width="10.28515625" style="22"/>
    <col min="15319" max="15319" width="8.7109375" style="22" customWidth="1"/>
    <col min="15320" max="15320" width="10.28515625" style="22"/>
    <col min="15321" max="15322" width="8.85546875" style="22" bestFit="1" customWidth="1"/>
    <col min="15323" max="15324" width="8.7109375" style="22" customWidth="1"/>
    <col min="15325" max="15325" width="8.85546875" style="22" bestFit="1" customWidth="1"/>
    <col min="15326" max="15333" width="8.7109375" style="22" customWidth="1"/>
    <col min="15334" max="15334" width="10.28515625" style="22"/>
    <col min="15335" max="15335" width="8.7109375" style="22" customWidth="1"/>
    <col min="15336" max="15336" width="10.28515625" style="22"/>
    <col min="15337" max="15338" width="8.85546875" style="22" bestFit="1" customWidth="1"/>
    <col min="15339" max="15340" width="8.7109375" style="22" customWidth="1"/>
    <col min="15341" max="15341" width="8.85546875" style="22" bestFit="1" customWidth="1"/>
    <col min="15342" max="15349" width="8.7109375" style="22" customWidth="1"/>
    <col min="15350" max="15350" width="10.28515625" style="22"/>
    <col min="15351" max="15351" width="8.7109375" style="22" customWidth="1"/>
    <col min="15352" max="15352" width="10.28515625" style="22"/>
    <col min="15353" max="15354" width="8.85546875" style="22" bestFit="1" customWidth="1"/>
    <col min="15355" max="15356" width="8.7109375" style="22" customWidth="1"/>
    <col min="15357" max="15357" width="8.85546875" style="22" bestFit="1" customWidth="1"/>
    <col min="15358" max="15365" width="8.7109375" style="22" customWidth="1"/>
    <col min="15366" max="15366" width="10.28515625" style="22"/>
    <col min="15367" max="15367" width="8.7109375" style="22" customWidth="1"/>
    <col min="15368" max="15368" width="10.28515625" style="22"/>
    <col min="15369" max="15370" width="8.85546875" style="22" bestFit="1" customWidth="1"/>
    <col min="15371" max="15372" width="8.7109375" style="22" customWidth="1"/>
    <col min="15373" max="15373" width="8.85546875" style="22" bestFit="1" customWidth="1"/>
    <col min="15374" max="15381" width="8.7109375" style="22" customWidth="1"/>
    <col min="15382" max="15382" width="10.28515625" style="22"/>
    <col min="15383" max="15383" width="8.7109375" style="22" customWidth="1"/>
    <col min="15384" max="15384" width="10.28515625" style="22"/>
    <col min="15385" max="15386" width="8.85546875" style="22" bestFit="1" customWidth="1"/>
    <col min="15387" max="15388" width="8.7109375" style="22" customWidth="1"/>
    <col min="15389" max="15389" width="8.85546875" style="22" bestFit="1" customWidth="1"/>
    <col min="15390" max="15397" width="8.7109375" style="22" customWidth="1"/>
    <col min="15398" max="15398" width="10.28515625" style="22"/>
    <col min="15399" max="15399" width="8.7109375" style="22" customWidth="1"/>
    <col min="15400" max="15400" width="10.28515625" style="22"/>
    <col min="15401" max="15402" width="8.85546875" style="22" bestFit="1" customWidth="1"/>
    <col min="15403" max="15404" width="8.7109375" style="22" customWidth="1"/>
    <col min="15405" max="15405" width="8.85546875" style="22" bestFit="1" customWidth="1"/>
    <col min="15406" max="15413" width="8.7109375" style="22" customWidth="1"/>
    <col min="15414" max="15414" width="10.28515625" style="22"/>
    <col min="15415" max="15415" width="8.7109375" style="22" customWidth="1"/>
    <col min="15416" max="15416" width="10.28515625" style="22"/>
    <col min="15417" max="15418" width="8.85546875" style="22" bestFit="1" customWidth="1"/>
    <col min="15419" max="15420" width="8.7109375" style="22" customWidth="1"/>
    <col min="15421" max="15421" width="8.85546875" style="22" bestFit="1" customWidth="1"/>
    <col min="15422" max="15429" width="8.7109375" style="22" customWidth="1"/>
    <col min="15430" max="15430" width="10.28515625" style="22"/>
    <col min="15431" max="15431" width="8.7109375" style="22" customWidth="1"/>
    <col min="15432" max="15432" width="10.28515625" style="22"/>
    <col min="15433" max="15433" width="10.5703125" style="22" customWidth="1"/>
    <col min="15434" max="15434" width="88" style="22" customWidth="1"/>
    <col min="15435" max="15442" width="0" style="22" hidden="1" customWidth="1"/>
    <col min="15443" max="15443" width="10.7109375" style="22" customWidth="1"/>
    <col min="15444" max="15444" width="22.42578125" style="22" customWidth="1"/>
    <col min="15445" max="15445" width="27.42578125" style="22" customWidth="1"/>
    <col min="15446" max="15446" width="29.42578125" style="22" customWidth="1"/>
    <col min="15447" max="15447" width="21.42578125" style="22" customWidth="1"/>
    <col min="15448" max="15448" width="6.28515625" style="22" customWidth="1"/>
    <col min="15449" max="15450" width="19.140625" style="22" bestFit="1" customWidth="1"/>
    <col min="15451" max="15452" width="8.7109375" style="22" customWidth="1"/>
    <col min="15453" max="15453" width="10" style="22" bestFit="1" customWidth="1"/>
    <col min="15454" max="15459" width="8.7109375" style="22" customWidth="1"/>
    <col min="15460" max="15461" width="17.85546875" style="22" bestFit="1" customWidth="1"/>
    <col min="15462" max="15463" width="8.7109375" style="22" customWidth="1"/>
    <col min="15464" max="15464" width="10.28515625" style="22"/>
    <col min="15465" max="15466" width="8.85546875" style="22" bestFit="1" customWidth="1"/>
    <col min="15467" max="15468" width="8.7109375" style="22" customWidth="1"/>
    <col min="15469" max="15469" width="8.85546875" style="22" bestFit="1" customWidth="1"/>
    <col min="15470" max="15477" width="8.7109375" style="22" customWidth="1"/>
    <col min="15478" max="15478" width="10.28515625" style="22"/>
    <col min="15479" max="15479" width="8.7109375" style="22" customWidth="1"/>
    <col min="15480" max="15480" width="10.28515625" style="22"/>
    <col min="15481" max="15482" width="8.85546875" style="22" bestFit="1" customWidth="1"/>
    <col min="15483" max="15484" width="8.7109375" style="22" customWidth="1"/>
    <col min="15485" max="15485" width="8.85546875" style="22" bestFit="1" customWidth="1"/>
    <col min="15486" max="15493" width="8.7109375" style="22" customWidth="1"/>
    <col min="15494" max="15494" width="10.28515625" style="22"/>
    <col min="15495" max="15495" width="8.7109375" style="22" customWidth="1"/>
    <col min="15496" max="15496" width="10.28515625" style="22"/>
    <col min="15497" max="15498" width="8.85546875" style="22" bestFit="1" customWidth="1"/>
    <col min="15499" max="15500" width="8.7109375" style="22" customWidth="1"/>
    <col min="15501" max="15501" width="8.85546875" style="22" bestFit="1" customWidth="1"/>
    <col min="15502" max="15509" width="8.7109375" style="22" customWidth="1"/>
    <col min="15510" max="15510" width="10.28515625" style="22"/>
    <col min="15511" max="15511" width="8.7109375" style="22" customWidth="1"/>
    <col min="15512" max="15512" width="10.28515625" style="22"/>
    <col min="15513" max="15514" width="8.85546875" style="22" bestFit="1" customWidth="1"/>
    <col min="15515" max="15516" width="8.7109375" style="22" customWidth="1"/>
    <col min="15517" max="15517" width="8.85546875" style="22" bestFit="1" customWidth="1"/>
    <col min="15518" max="15525" width="8.7109375" style="22" customWidth="1"/>
    <col min="15526" max="15526" width="10.28515625" style="22"/>
    <col min="15527" max="15527" width="8.7109375" style="22" customWidth="1"/>
    <col min="15528" max="15528" width="10.28515625" style="22"/>
    <col min="15529" max="15530" width="8.85546875" style="22" bestFit="1" customWidth="1"/>
    <col min="15531" max="15532" width="8.7109375" style="22" customWidth="1"/>
    <col min="15533" max="15533" width="8.85546875" style="22" bestFit="1" customWidth="1"/>
    <col min="15534" max="15541" width="8.7109375" style="22" customWidth="1"/>
    <col min="15542" max="15542" width="10.28515625" style="22"/>
    <col min="15543" max="15543" width="8.7109375" style="22" customWidth="1"/>
    <col min="15544" max="15544" width="10.28515625" style="22"/>
    <col min="15545" max="15546" width="8.85546875" style="22" bestFit="1" customWidth="1"/>
    <col min="15547" max="15548" width="8.7109375" style="22" customWidth="1"/>
    <col min="15549" max="15549" width="8.85546875" style="22" bestFit="1" customWidth="1"/>
    <col min="15550" max="15557" width="8.7109375" style="22" customWidth="1"/>
    <col min="15558" max="15558" width="10.28515625" style="22"/>
    <col min="15559" max="15559" width="8.7109375" style="22" customWidth="1"/>
    <col min="15560" max="15560" width="10.28515625" style="22"/>
    <col min="15561" max="15562" width="8.85546875" style="22" bestFit="1" customWidth="1"/>
    <col min="15563" max="15564" width="8.7109375" style="22" customWidth="1"/>
    <col min="15565" max="15565" width="8.85546875" style="22" bestFit="1" customWidth="1"/>
    <col min="15566" max="15573" width="8.7109375" style="22" customWidth="1"/>
    <col min="15574" max="15574" width="10.28515625" style="22"/>
    <col min="15575" max="15575" width="8.7109375" style="22" customWidth="1"/>
    <col min="15576" max="15576" width="10.28515625" style="22"/>
    <col min="15577" max="15578" width="8.85546875" style="22" bestFit="1" customWidth="1"/>
    <col min="15579" max="15580" width="8.7109375" style="22" customWidth="1"/>
    <col min="15581" max="15581" width="8.85546875" style="22" bestFit="1" customWidth="1"/>
    <col min="15582" max="15589" width="8.7109375" style="22" customWidth="1"/>
    <col min="15590" max="15590" width="10.28515625" style="22"/>
    <col min="15591" max="15591" width="8.7109375" style="22" customWidth="1"/>
    <col min="15592" max="15592" width="10.28515625" style="22"/>
    <col min="15593" max="15594" width="8.85546875" style="22" bestFit="1" customWidth="1"/>
    <col min="15595" max="15596" width="8.7109375" style="22" customWidth="1"/>
    <col min="15597" max="15597" width="8.85546875" style="22" bestFit="1" customWidth="1"/>
    <col min="15598" max="15605" width="8.7109375" style="22" customWidth="1"/>
    <col min="15606" max="15606" width="10.28515625" style="22"/>
    <col min="15607" max="15607" width="8.7109375" style="22" customWidth="1"/>
    <col min="15608" max="15608" width="10.28515625" style="22"/>
    <col min="15609" max="15610" width="8.85546875" style="22" bestFit="1" customWidth="1"/>
    <col min="15611" max="15612" width="8.7109375" style="22" customWidth="1"/>
    <col min="15613" max="15613" width="8.85546875" style="22" bestFit="1" customWidth="1"/>
    <col min="15614" max="15621" width="8.7109375" style="22" customWidth="1"/>
    <col min="15622" max="15622" width="10.28515625" style="22"/>
    <col min="15623" max="15623" width="8.7109375" style="22" customWidth="1"/>
    <col min="15624" max="15624" width="10.28515625" style="22"/>
    <col min="15625" max="15626" width="8.85546875" style="22" bestFit="1" customWidth="1"/>
    <col min="15627" max="15628" width="8.7109375" style="22" customWidth="1"/>
    <col min="15629" max="15629" width="8.85546875" style="22" bestFit="1" customWidth="1"/>
    <col min="15630" max="15637" width="8.7109375" style="22" customWidth="1"/>
    <col min="15638" max="15638" width="10.28515625" style="22"/>
    <col min="15639" max="15639" width="8.7109375" style="22" customWidth="1"/>
    <col min="15640" max="15640" width="10.28515625" style="22"/>
    <col min="15641" max="15642" width="8.85546875" style="22" bestFit="1" customWidth="1"/>
    <col min="15643" max="15644" width="8.7109375" style="22" customWidth="1"/>
    <col min="15645" max="15645" width="8.85546875" style="22" bestFit="1" customWidth="1"/>
    <col min="15646" max="15653" width="8.7109375" style="22" customWidth="1"/>
    <col min="15654" max="15654" width="10.28515625" style="22"/>
    <col min="15655" max="15655" width="8.7109375" style="22" customWidth="1"/>
    <col min="15656" max="15656" width="10.28515625" style="22"/>
    <col min="15657" max="15658" width="8.85546875" style="22" bestFit="1" customWidth="1"/>
    <col min="15659" max="15660" width="8.7109375" style="22" customWidth="1"/>
    <col min="15661" max="15661" width="8.85546875" style="22" bestFit="1" customWidth="1"/>
    <col min="15662" max="15669" width="8.7109375" style="22" customWidth="1"/>
    <col min="15670" max="15670" width="10.28515625" style="22"/>
    <col min="15671" max="15671" width="8.7109375" style="22" customWidth="1"/>
    <col min="15672" max="15672" width="10.28515625" style="22"/>
    <col min="15673" max="15674" width="8.85546875" style="22" bestFit="1" customWidth="1"/>
    <col min="15675" max="15676" width="8.7109375" style="22" customWidth="1"/>
    <col min="15677" max="15677" width="8.85546875" style="22" bestFit="1" customWidth="1"/>
    <col min="15678" max="15685" width="8.7109375" style="22" customWidth="1"/>
    <col min="15686" max="15686" width="10.28515625" style="22"/>
    <col min="15687" max="15687" width="8.7109375" style="22" customWidth="1"/>
    <col min="15688" max="15688" width="10.28515625" style="22"/>
    <col min="15689" max="15689" width="10.5703125" style="22" customWidth="1"/>
    <col min="15690" max="15690" width="88" style="22" customWidth="1"/>
    <col min="15691" max="15698" width="0" style="22" hidden="1" customWidth="1"/>
    <col min="15699" max="15699" width="10.7109375" style="22" customWidth="1"/>
    <col min="15700" max="15700" width="22.42578125" style="22" customWidth="1"/>
    <col min="15701" max="15701" width="27.42578125" style="22" customWidth="1"/>
    <col min="15702" max="15702" width="29.42578125" style="22" customWidth="1"/>
    <col min="15703" max="15703" width="21.42578125" style="22" customWidth="1"/>
    <col min="15704" max="15704" width="6.28515625" style="22" customWidth="1"/>
    <col min="15705" max="15706" width="19.140625" style="22" bestFit="1" customWidth="1"/>
    <col min="15707" max="15708" width="8.7109375" style="22" customWidth="1"/>
    <col min="15709" max="15709" width="10" style="22" bestFit="1" customWidth="1"/>
    <col min="15710" max="15715" width="8.7109375" style="22" customWidth="1"/>
    <col min="15716" max="15717" width="17.85546875" style="22" bestFit="1" customWidth="1"/>
    <col min="15718" max="15719" width="8.7109375" style="22" customWidth="1"/>
    <col min="15720" max="15720" width="10.28515625" style="22"/>
    <col min="15721" max="15722" width="8.85546875" style="22" bestFit="1" customWidth="1"/>
    <col min="15723" max="15724" width="8.7109375" style="22" customWidth="1"/>
    <col min="15725" max="15725" width="8.85546875" style="22" bestFit="1" customWidth="1"/>
    <col min="15726" max="15733" width="8.7109375" style="22" customWidth="1"/>
    <col min="15734" max="15734" width="10.28515625" style="22"/>
    <col min="15735" max="15735" width="8.7109375" style="22" customWidth="1"/>
    <col min="15736" max="15736" width="10.28515625" style="22"/>
    <col min="15737" max="15738" width="8.85546875" style="22" bestFit="1" customWidth="1"/>
    <col min="15739" max="15740" width="8.7109375" style="22" customWidth="1"/>
    <col min="15741" max="15741" width="8.85546875" style="22" bestFit="1" customWidth="1"/>
    <col min="15742" max="15749" width="8.7109375" style="22" customWidth="1"/>
    <col min="15750" max="15750" width="10.28515625" style="22"/>
    <col min="15751" max="15751" width="8.7109375" style="22" customWidth="1"/>
    <col min="15752" max="15752" width="10.28515625" style="22"/>
    <col min="15753" max="15754" width="8.85546875" style="22" bestFit="1" customWidth="1"/>
    <col min="15755" max="15756" width="8.7109375" style="22" customWidth="1"/>
    <col min="15757" max="15757" width="8.85546875" style="22" bestFit="1" customWidth="1"/>
    <col min="15758" max="15765" width="8.7109375" style="22" customWidth="1"/>
    <col min="15766" max="15766" width="10.28515625" style="22"/>
    <col min="15767" max="15767" width="8.7109375" style="22" customWidth="1"/>
    <col min="15768" max="15768" width="10.28515625" style="22"/>
    <col min="15769" max="15770" width="8.85546875" style="22" bestFit="1" customWidth="1"/>
    <col min="15771" max="15772" width="8.7109375" style="22" customWidth="1"/>
    <col min="15773" max="15773" width="8.85546875" style="22" bestFit="1" customWidth="1"/>
    <col min="15774" max="15781" width="8.7109375" style="22" customWidth="1"/>
    <col min="15782" max="15782" width="10.28515625" style="22"/>
    <col min="15783" max="15783" width="8.7109375" style="22" customWidth="1"/>
    <col min="15784" max="15784" width="10.28515625" style="22"/>
    <col min="15785" max="15786" width="8.85546875" style="22" bestFit="1" customWidth="1"/>
    <col min="15787" max="15788" width="8.7109375" style="22" customWidth="1"/>
    <col min="15789" max="15789" width="8.85546875" style="22" bestFit="1" customWidth="1"/>
    <col min="15790" max="15797" width="8.7109375" style="22" customWidth="1"/>
    <col min="15798" max="15798" width="10.28515625" style="22"/>
    <col min="15799" max="15799" width="8.7109375" style="22" customWidth="1"/>
    <col min="15800" max="15800" width="10.28515625" style="22"/>
    <col min="15801" max="15802" width="8.85546875" style="22" bestFit="1" customWidth="1"/>
    <col min="15803" max="15804" width="8.7109375" style="22" customWidth="1"/>
    <col min="15805" max="15805" width="8.85546875" style="22" bestFit="1" customWidth="1"/>
    <col min="15806" max="15813" width="8.7109375" style="22" customWidth="1"/>
    <col min="15814" max="15814" width="10.28515625" style="22"/>
    <col min="15815" max="15815" width="8.7109375" style="22" customWidth="1"/>
    <col min="15816" max="15816" width="10.28515625" style="22"/>
    <col min="15817" max="15818" width="8.85546875" style="22" bestFit="1" customWidth="1"/>
    <col min="15819" max="15820" width="8.7109375" style="22" customWidth="1"/>
    <col min="15821" max="15821" width="8.85546875" style="22" bestFit="1" customWidth="1"/>
    <col min="15822" max="15829" width="8.7109375" style="22" customWidth="1"/>
    <col min="15830" max="15830" width="10.28515625" style="22"/>
    <col min="15831" max="15831" width="8.7109375" style="22" customWidth="1"/>
    <col min="15832" max="15832" width="10.28515625" style="22"/>
    <col min="15833" max="15834" width="8.85546875" style="22" bestFit="1" customWidth="1"/>
    <col min="15835" max="15836" width="8.7109375" style="22" customWidth="1"/>
    <col min="15837" max="15837" width="8.85546875" style="22" bestFit="1" customWidth="1"/>
    <col min="15838" max="15845" width="8.7109375" style="22" customWidth="1"/>
    <col min="15846" max="15846" width="10.28515625" style="22"/>
    <col min="15847" max="15847" width="8.7109375" style="22" customWidth="1"/>
    <col min="15848" max="15848" width="10.28515625" style="22"/>
    <col min="15849" max="15850" width="8.85546875" style="22" bestFit="1" customWidth="1"/>
    <col min="15851" max="15852" width="8.7109375" style="22" customWidth="1"/>
    <col min="15853" max="15853" width="8.85546875" style="22" bestFit="1" customWidth="1"/>
    <col min="15854" max="15861" width="8.7109375" style="22" customWidth="1"/>
    <col min="15862" max="15862" width="10.28515625" style="22"/>
    <col min="15863" max="15863" width="8.7109375" style="22" customWidth="1"/>
    <col min="15864" max="15864" width="10.28515625" style="22"/>
    <col min="15865" max="15866" width="8.85546875" style="22" bestFit="1" customWidth="1"/>
    <col min="15867" max="15868" width="8.7109375" style="22" customWidth="1"/>
    <col min="15869" max="15869" width="8.85546875" style="22" bestFit="1" customWidth="1"/>
    <col min="15870" max="15877" width="8.7109375" style="22" customWidth="1"/>
    <col min="15878" max="15878" width="10.28515625" style="22"/>
    <col min="15879" max="15879" width="8.7109375" style="22" customWidth="1"/>
    <col min="15880" max="15880" width="10.28515625" style="22"/>
    <col min="15881" max="15882" width="8.85546875" style="22" bestFit="1" customWidth="1"/>
    <col min="15883" max="15884" width="8.7109375" style="22" customWidth="1"/>
    <col min="15885" max="15885" width="8.85546875" style="22" bestFit="1" customWidth="1"/>
    <col min="15886" max="15893" width="8.7109375" style="22" customWidth="1"/>
    <col min="15894" max="15894" width="10.28515625" style="22"/>
    <col min="15895" max="15895" width="8.7109375" style="22" customWidth="1"/>
    <col min="15896" max="15896" width="10.28515625" style="22"/>
    <col min="15897" max="15898" width="8.85546875" style="22" bestFit="1" customWidth="1"/>
    <col min="15899" max="15900" width="8.7109375" style="22" customWidth="1"/>
    <col min="15901" max="15901" width="8.85546875" style="22" bestFit="1" customWidth="1"/>
    <col min="15902" max="15909" width="8.7109375" style="22" customWidth="1"/>
    <col min="15910" max="15910" width="10.28515625" style="22"/>
    <col min="15911" max="15911" width="8.7109375" style="22" customWidth="1"/>
    <col min="15912" max="15912" width="10.28515625" style="22"/>
    <col min="15913" max="15914" width="8.85546875" style="22" bestFit="1" customWidth="1"/>
    <col min="15915" max="15916" width="8.7109375" style="22" customWidth="1"/>
    <col min="15917" max="15917" width="8.85546875" style="22" bestFit="1" customWidth="1"/>
    <col min="15918" max="15925" width="8.7109375" style="22" customWidth="1"/>
    <col min="15926" max="15926" width="10.28515625" style="22"/>
    <col min="15927" max="15927" width="8.7109375" style="22" customWidth="1"/>
    <col min="15928" max="15928" width="10.28515625" style="22"/>
    <col min="15929" max="15930" width="8.85546875" style="22" bestFit="1" customWidth="1"/>
    <col min="15931" max="15932" width="8.7109375" style="22" customWidth="1"/>
    <col min="15933" max="15933" width="8.85546875" style="22" bestFit="1" customWidth="1"/>
    <col min="15934" max="15941" width="8.7109375" style="22" customWidth="1"/>
    <col min="15942" max="15942" width="10.28515625" style="22"/>
    <col min="15943" max="15943" width="8.7109375" style="22" customWidth="1"/>
    <col min="15944" max="16384" width="10.28515625" style="22"/>
  </cols>
  <sheetData>
    <row r="1" spans="1:17" ht="36.75" customHeight="1">
      <c r="A1" s="1028" t="s">
        <v>6052</v>
      </c>
      <c r="B1" s="1028"/>
      <c r="C1" s="1028"/>
      <c r="D1" s="1028"/>
      <c r="E1" s="1028"/>
      <c r="F1" s="1028"/>
      <c r="G1" s="1028"/>
      <c r="H1" s="1029"/>
      <c r="I1" s="20"/>
      <c r="J1" s="20"/>
      <c r="K1" s="20"/>
      <c r="L1" s="20"/>
      <c r="M1" s="20"/>
      <c r="N1" s="20"/>
      <c r="O1" s="21"/>
    </row>
    <row r="2" spans="1:17" ht="22.5">
      <c r="A2" s="1030" t="s">
        <v>3610</v>
      </c>
      <c r="B2" s="1030"/>
      <c r="C2" s="1030"/>
      <c r="D2" s="1030"/>
      <c r="E2" s="1030"/>
      <c r="F2" s="1030"/>
      <c r="G2" s="1030"/>
      <c r="H2" s="1031"/>
      <c r="I2" s="21"/>
      <c r="J2" s="21"/>
      <c r="K2" s="21"/>
      <c r="L2" s="21"/>
      <c r="M2" s="21"/>
      <c r="N2" s="21"/>
      <c r="O2" s="24"/>
    </row>
    <row r="3" spans="1:17" ht="22.5">
      <c r="A3" s="1030" t="s">
        <v>6739</v>
      </c>
      <c r="B3" s="1030"/>
      <c r="C3" s="1030"/>
      <c r="D3" s="1030"/>
      <c r="E3" s="1030"/>
      <c r="F3" s="1030"/>
      <c r="G3" s="1030"/>
      <c r="H3" s="1031"/>
      <c r="I3" s="21"/>
      <c r="J3" s="21"/>
      <c r="K3" s="21"/>
      <c r="L3" s="21"/>
      <c r="M3" s="21"/>
      <c r="N3" s="21"/>
      <c r="O3" s="24"/>
    </row>
    <row r="4" spans="1:17" ht="23.25">
      <c r="A4" s="1032" t="s">
        <v>6740</v>
      </c>
      <c r="B4" s="1032"/>
      <c r="C4" s="1032"/>
      <c r="D4" s="1032"/>
      <c r="E4" s="1032"/>
      <c r="F4" s="1032"/>
      <c r="G4" s="1032"/>
      <c r="H4" s="1033"/>
      <c r="I4" s="25"/>
      <c r="J4" s="25"/>
      <c r="K4" s="25"/>
      <c r="L4" s="25"/>
      <c r="M4" s="25"/>
      <c r="N4" s="25"/>
      <c r="O4" s="26"/>
    </row>
    <row r="5" spans="1:17" ht="24.75" customHeight="1">
      <c r="A5" s="368"/>
      <c r="B5" s="27"/>
      <c r="C5" s="28"/>
      <c r="D5" s="28"/>
      <c r="E5" s="28"/>
      <c r="F5" s="29"/>
      <c r="G5" s="29"/>
      <c r="H5" s="30"/>
    </row>
    <row r="6" spans="1:17" ht="30" customHeight="1">
      <c r="A6" s="1034" t="s">
        <v>0</v>
      </c>
      <c r="B6" s="1034" t="s">
        <v>3656</v>
      </c>
      <c r="C6" s="1034" t="s">
        <v>1</v>
      </c>
      <c r="D6" s="1036" t="s">
        <v>3657</v>
      </c>
      <c r="E6" s="1037"/>
      <c r="F6" s="1040" t="s">
        <v>5556</v>
      </c>
      <c r="G6" s="1040"/>
      <c r="H6" s="1040"/>
      <c r="I6" s="1041" t="s">
        <v>3658</v>
      </c>
      <c r="J6" s="1041" t="s">
        <v>3659</v>
      </c>
      <c r="K6" s="1040" t="s">
        <v>2</v>
      </c>
      <c r="L6" s="1040"/>
      <c r="M6" s="1040"/>
      <c r="N6" s="367"/>
      <c r="O6" s="367"/>
    </row>
    <row r="7" spans="1:17" ht="55.5" customHeight="1">
      <c r="A7" s="1035"/>
      <c r="B7" s="1035"/>
      <c r="C7" s="1035"/>
      <c r="D7" s="1038"/>
      <c r="E7" s="1039"/>
      <c r="F7" s="1042" t="s">
        <v>3</v>
      </c>
      <c r="G7" s="1042" t="s">
        <v>4</v>
      </c>
      <c r="H7" s="1042"/>
      <c r="I7" s="1041"/>
      <c r="J7" s="1041"/>
      <c r="K7" s="1042" t="s">
        <v>3</v>
      </c>
      <c r="L7" s="1042" t="s">
        <v>4</v>
      </c>
      <c r="M7" s="1042"/>
      <c r="N7" s="367"/>
      <c r="O7" s="367"/>
    </row>
    <row r="8" spans="1:17" ht="38.25" customHeight="1">
      <c r="A8" s="1035"/>
      <c r="B8" s="1035"/>
      <c r="C8" s="1035"/>
      <c r="D8" s="363" t="s">
        <v>4523</v>
      </c>
      <c r="E8" s="363" t="s">
        <v>4524</v>
      </c>
      <c r="F8" s="1042"/>
      <c r="G8" s="362" t="s">
        <v>5334</v>
      </c>
      <c r="H8" s="362" t="s">
        <v>5</v>
      </c>
      <c r="I8" s="1041"/>
      <c r="J8" s="1041"/>
      <c r="K8" s="1042"/>
      <c r="L8" s="362" t="s">
        <v>4193</v>
      </c>
      <c r="M8" s="362" t="s">
        <v>5</v>
      </c>
      <c r="N8" s="367"/>
      <c r="O8" s="367"/>
    </row>
    <row r="9" spans="1:17" s="17" customFormat="1" ht="22.5" hidden="1" customHeight="1">
      <c r="A9" s="59" t="s">
        <v>6</v>
      </c>
      <c r="B9" s="1043" t="s">
        <v>3945</v>
      </c>
      <c r="C9" s="1043"/>
      <c r="D9" s="1043"/>
      <c r="E9" s="1043"/>
      <c r="F9" s="1043"/>
      <c r="G9" s="1043"/>
      <c r="H9" s="1043"/>
      <c r="I9" s="60"/>
      <c r="J9" s="60"/>
      <c r="K9" s="60"/>
      <c r="L9" s="60"/>
      <c r="M9" s="60"/>
      <c r="N9" s="32"/>
      <c r="O9" s="32"/>
      <c r="Q9" s="33"/>
    </row>
    <row r="10" spans="1:17" s="17" customFormat="1" ht="19.5" hidden="1" customHeight="1">
      <c r="A10" s="363"/>
      <c r="B10" s="1044" t="s">
        <v>7</v>
      </c>
      <c r="C10" s="1044"/>
      <c r="D10" s="1044"/>
      <c r="E10" s="1044"/>
      <c r="F10" s="1044"/>
      <c r="G10" s="1044"/>
      <c r="H10" s="1044"/>
      <c r="I10" s="61"/>
      <c r="J10" s="61"/>
      <c r="K10" s="61"/>
      <c r="L10" s="61"/>
      <c r="M10" s="61"/>
      <c r="N10" s="1"/>
      <c r="O10" s="1"/>
      <c r="Q10" s="33"/>
    </row>
    <row r="11" spans="1:17" s="17" customFormat="1" ht="16.5" hidden="1" customHeight="1">
      <c r="A11" s="363"/>
      <c r="B11" s="1045" t="s">
        <v>8</v>
      </c>
      <c r="C11" s="1045"/>
      <c r="D11" s="1045"/>
      <c r="E11" s="1045"/>
      <c r="F11" s="1045"/>
      <c r="G11" s="1045"/>
      <c r="H11" s="1045"/>
      <c r="I11" s="62"/>
      <c r="J11" s="63"/>
      <c r="K11" s="63"/>
      <c r="L11" s="63"/>
      <c r="M11" s="63"/>
      <c r="N11" s="34"/>
      <c r="O11" s="35"/>
      <c r="P11" s="36"/>
      <c r="Q11" s="37"/>
    </row>
    <row r="12" spans="1:17" s="17" customFormat="1" ht="16.5" hidden="1" customHeight="1">
      <c r="A12" s="364">
        <v>1</v>
      </c>
      <c r="B12" s="365" t="s">
        <v>9</v>
      </c>
      <c r="C12" s="365" t="s">
        <v>3332</v>
      </c>
      <c r="D12" s="365"/>
      <c r="E12" s="365"/>
      <c r="F12" s="64" t="e">
        <f>#REF!</f>
        <v>#REF!</v>
      </c>
      <c r="G12" s="65"/>
      <c r="H12" s="65"/>
      <c r="I12" s="66"/>
      <c r="J12" s="67"/>
      <c r="K12" s="68" t="e">
        <f>#REF!</f>
        <v>#REF!</v>
      </c>
      <c r="L12" s="69"/>
      <c r="M12" s="69"/>
      <c r="N12" s="11"/>
      <c r="O12" s="18"/>
      <c r="P12" s="38"/>
      <c r="Q12" s="16"/>
    </row>
    <row r="13" spans="1:17" s="17" customFormat="1" ht="16.5" hidden="1" customHeight="1">
      <c r="A13" s="364">
        <f>A12+1</f>
        <v>2</v>
      </c>
      <c r="B13" s="365" t="s">
        <v>10</v>
      </c>
      <c r="C13" s="365" t="s">
        <v>3332</v>
      </c>
      <c r="D13" s="365"/>
      <c r="E13" s="365"/>
      <c r="F13" s="64" t="e">
        <f>#REF!</f>
        <v>#REF!</v>
      </c>
      <c r="G13" s="65"/>
      <c r="H13" s="65"/>
      <c r="I13" s="66"/>
      <c r="J13" s="67"/>
      <c r="K13" s="68" t="e">
        <f>#REF!</f>
        <v>#REF!</v>
      </c>
      <c r="L13" s="69"/>
      <c r="M13" s="69"/>
      <c r="N13" s="11"/>
      <c r="O13" s="18"/>
      <c r="P13" s="39"/>
      <c r="Q13" s="16"/>
    </row>
    <row r="14" spans="1:17" s="17" customFormat="1" ht="16.5" hidden="1" customHeight="1">
      <c r="A14" s="364">
        <f>A13+1</f>
        <v>3</v>
      </c>
      <c r="B14" s="365" t="s">
        <v>11</v>
      </c>
      <c r="C14" s="365" t="s">
        <v>3332</v>
      </c>
      <c r="D14" s="365"/>
      <c r="E14" s="365"/>
      <c r="F14" s="64" t="e">
        <f>#REF!</f>
        <v>#REF!</v>
      </c>
      <c r="G14" s="65"/>
      <c r="H14" s="65"/>
      <c r="I14" s="66"/>
      <c r="J14" s="67"/>
      <c r="K14" s="68" t="e">
        <f>#REF!</f>
        <v>#REF!</v>
      </c>
      <c r="L14" s="69"/>
      <c r="M14" s="69"/>
      <c r="N14" s="11"/>
      <c r="O14" s="18"/>
      <c r="P14" s="38"/>
      <c r="Q14" s="16"/>
    </row>
    <row r="15" spans="1:17" s="17" customFormat="1" ht="16.5" hidden="1" customHeight="1">
      <c r="A15" s="364">
        <f t="shared" ref="A15:A20" si="0">A14+1</f>
        <v>4</v>
      </c>
      <c r="B15" s="365" t="s">
        <v>12</v>
      </c>
      <c r="C15" s="365" t="s">
        <v>3332</v>
      </c>
      <c r="D15" s="365"/>
      <c r="E15" s="365"/>
      <c r="F15" s="64" t="e">
        <f>#REF!</f>
        <v>#REF!</v>
      </c>
      <c r="G15" s="65"/>
      <c r="H15" s="65"/>
      <c r="I15" s="66"/>
      <c r="J15" s="67"/>
      <c r="K15" s="68" t="e">
        <f>#REF!</f>
        <v>#REF!</v>
      </c>
      <c r="L15" s="69"/>
      <c r="M15" s="69"/>
      <c r="N15" s="11"/>
      <c r="O15" s="18"/>
      <c r="P15" s="15"/>
      <c r="Q15" s="16"/>
    </row>
    <row r="16" spans="1:17" s="17" customFormat="1" ht="16.5" hidden="1" customHeight="1">
      <c r="A16" s="364">
        <f t="shared" si="0"/>
        <v>5</v>
      </c>
      <c r="B16" s="365" t="s">
        <v>13</v>
      </c>
      <c r="C16" s="365" t="s">
        <v>3332</v>
      </c>
      <c r="D16" s="365"/>
      <c r="E16" s="365"/>
      <c r="F16" s="64" t="e">
        <f>#REF!</f>
        <v>#REF!</v>
      </c>
      <c r="G16" s="65"/>
      <c r="H16" s="65"/>
      <c r="I16" s="66"/>
      <c r="J16" s="67"/>
      <c r="K16" s="68" t="e">
        <f>#REF!</f>
        <v>#REF!</v>
      </c>
      <c r="L16" s="69"/>
      <c r="M16" s="69"/>
      <c r="N16" s="11"/>
      <c r="O16" s="18"/>
      <c r="P16" s="15"/>
      <c r="Q16" s="16"/>
    </row>
    <row r="17" spans="1:17" s="17" customFormat="1" ht="16.5" hidden="1" customHeight="1">
      <c r="A17" s="364">
        <f t="shared" si="0"/>
        <v>6</v>
      </c>
      <c r="B17" s="365" t="s">
        <v>14</v>
      </c>
      <c r="C17" s="365" t="s">
        <v>3332</v>
      </c>
      <c r="D17" s="365"/>
      <c r="E17" s="365"/>
      <c r="F17" s="64" t="e">
        <f>#REF!</f>
        <v>#REF!</v>
      </c>
      <c r="G17" s="65"/>
      <c r="H17" s="65"/>
      <c r="I17" s="66"/>
      <c r="J17" s="67"/>
      <c r="K17" s="68" t="e">
        <f>#REF!</f>
        <v>#REF!</v>
      </c>
      <c r="L17" s="69"/>
      <c r="M17" s="69"/>
      <c r="N17" s="11"/>
      <c r="O17" s="18"/>
      <c r="P17" s="15"/>
      <c r="Q17" s="16"/>
    </row>
    <row r="18" spans="1:17" s="17" customFormat="1" ht="16.5" hidden="1" customHeight="1">
      <c r="A18" s="364">
        <f t="shared" si="0"/>
        <v>7</v>
      </c>
      <c r="B18" s="365" t="s">
        <v>15</v>
      </c>
      <c r="C18" s="365" t="s">
        <v>3332</v>
      </c>
      <c r="D18" s="365"/>
      <c r="E18" s="365"/>
      <c r="F18" s="64">
        <v>180400</v>
      </c>
      <c r="G18" s="65"/>
      <c r="H18" s="65"/>
      <c r="I18" s="66"/>
      <c r="J18" s="67"/>
      <c r="K18" s="68">
        <v>180400</v>
      </c>
      <c r="L18" s="69"/>
      <c r="M18" s="69"/>
      <c r="N18" s="11"/>
      <c r="O18" s="18"/>
      <c r="P18" s="15"/>
      <c r="Q18" s="16"/>
    </row>
    <row r="19" spans="1:17" s="17" customFormat="1" ht="16.5" hidden="1" customHeight="1">
      <c r="A19" s="364">
        <f t="shared" si="0"/>
        <v>8</v>
      </c>
      <c r="B19" s="365" t="s">
        <v>16</v>
      </c>
      <c r="C19" s="365" t="s">
        <v>3332</v>
      </c>
      <c r="D19" s="365"/>
      <c r="E19" s="365"/>
      <c r="F19" s="64">
        <v>150700</v>
      </c>
      <c r="G19" s="65"/>
      <c r="H19" s="65"/>
      <c r="I19" s="66"/>
      <c r="J19" s="67"/>
      <c r="K19" s="68">
        <v>150700</v>
      </c>
      <c r="L19" s="69"/>
      <c r="M19" s="69"/>
      <c r="N19" s="11"/>
      <c r="O19" s="18"/>
      <c r="P19" s="15"/>
      <c r="Q19" s="16"/>
    </row>
    <row r="20" spans="1:17" s="17" customFormat="1" ht="16.5" hidden="1" customHeight="1">
      <c r="A20" s="364">
        <f t="shared" si="0"/>
        <v>9</v>
      </c>
      <c r="B20" s="365" t="s">
        <v>17</v>
      </c>
      <c r="C20" s="365" t="s">
        <v>3332</v>
      </c>
      <c r="D20" s="365"/>
      <c r="E20" s="365"/>
      <c r="F20" s="64" t="e">
        <f>#REF!</f>
        <v>#REF!</v>
      </c>
      <c r="G20" s="65"/>
      <c r="H20" s="65"/>
      <c r="I20" s="66"/>
      <c r="J20" s="67"/>
      <c r="K20" s="68" t="e">
        <f>#REF!</f>
        <v>#REF!</v>
      </c>
      <c r="L20" s="69"/>
      <c r="M20" s="69"/>
      <c r="N20" s="11"/>
      <c r="O20" s="18"/>
      <c r="P20" s="15"/>
      <c r="Q20" s="16"/>
    </row>
    <row r="21" spans="1:17" s="6" customFormat="1" ht="66.75" hidden="1" customHeight="1">
      <c r="A21" s="70"/>
      <c r="B21" s="1044" t="s">
        <v>6050</v>
      </c>
      <c r="C21" s="1044"/>
      <c r="D21" s="1044"/>
      <c r="E21" s="1044"/>
      <c r="F21" s="1044"/>
      <c r="G21" s="1044"/>
      <c r="H21" s="1044"/>
      <c r="I21" s="61"/>
      <c r="J21" s="61"/>
      <c r="K21" s="61"/>
      <c r="L21" s="61"/>
      <c r="M21" s="61"/>
      <c r="N21" s="2"/>
      <c r="O21" s="40"/>
      <c r="P21" s="9"/>
      <c r="Q21" s="5"/>
    </row>
    <row r="22" spans="1:17" s="6" customFormat="1" ht="19.5" hidden="1">
      <c r="A22" s="70"/>
      <c r="B22" s="1046" t="s">
        <v>5901</v>
      </c>
      <c r="C22" s="1047"/>
      <c r="D22" s="1047"/>
      <c r="E22" s="1047"/>
      <c r="F22" s="1047"/>
      <c r="G22" s="1047"/>
      <c r="H22" s="1048"/>
      <c r="I22" s="61"/>
      <c r="J22" s="61"/>
      <c r="K22" s="61"/>
      <c r="L22" s="61"/>
      <c r="M22" s="61"/>
      <c r="N22" s="2"/>
      <c r="O22" s="3"/>
      <c r="P22" s="4"/>
      <c r="Q22" s="5"/>
    </row>
    <row r="23" spans="1:17" s="6" customFormat="1" ht="20.25" hidden="1" customHeight="1">
      <c r="A23" s="104">
        <v>1</v>
      </c>
      <c r="B23" s="365" t="s">
        <v>18</v>
      </c>
      <c r="C23" s="104" t="s">
        <v>6093</v>
      </c>
      <c r="D23" s="104"/>
      <c r="E23" s="104"/>
      <c r="F23" s="64">
        <v>290000</v>
      </c>
      <c r="G23" s="369"/>
      <c r="H23" s="71"/>
      <c r="I23" s="61"/>
      <c r="J23" s="61"/>
      <c r="K23" s="61"/>
      <c r="L23" s="61"/>
      <c r="M23" s="61"/>
      <c r="N23" s="2"/>
      <c r="O23" s="3"/>
      <c r="P23" s="4"/>
      <c r="Q23" s="5"/>
    </row>
    <row r="24" spans="1:17" s="6" customFormat="1" ht="20.25" hidden="1" customHeight="1">
      <c r="A24" s="104">
        <v>2</v>
      </c>
      <c r="B24" s="365" t="s">
        <v>19</v>
      </c>
      <c r="C24" s="104" t="s">
        <v>6093</v>
      </c>
      <c r="D24" s="104"/>
      <c r="E24" s="104"/>
      <c r="F24" s="64">
        <v>285000</v>
      </c>
      <c r="G24" s="360"/>
      <c r="H24" s="71"/>
      <c r="I24" s="61"/>
      <c r="J24" s="61"/>
      <c r="K24" s="61"/>
      <c r="L24" s="61"/>
      <c r="M24" s="61"/>
      <c r="N24" s="2"/>
      <c r="O24" s="3"/>
      <c r="P24" s="4"/>
      <c r="Q24" s="5"/>
    </row>
    <row r="25" spans="1:17" s="6" customFormat="1" ht="20.25" hidden="1" customHeight="1">
      <c r="A25" s="104">
        <v>3</v>
      </c>
      <c r="B25" s="365" t="s">
        <v>20</v>
      </c>
      <c r="C25" s="104" t="s">
        <v>6093</v>
      </c>
      <c r="D25" s="104"/>
      <c r="E25" s="104"/>
      <c r="F25" s="64">
        <v>280000</v>
      </c>
      <c r="G25" s="360"/>
      <c r="H25" s="71"/>
      <c r="I25" s="61"/>
      <c r="J25" s="61"/>
      <c r="K25" s="61"/>
      <c r="L25" s="61"/>
      <c r="M25" s="61"/>
      <c r="N25" s="2"/>
      <c r="O25" s="3"/>
      <c r="P25" s="4"/>
      <c r="Q25" s="5"/>
    </row>
    <row r="26" spans="1:17" s="6" customFormat="1" ht="20.25" hidden="1" customHeight="1">
      <c r="A26" s="104">
        <v>4</v>
      </c>
      <c r="B26" s="365" t="s">
        <v>21</v>
      </c>
      <c r="C26" s="104" t="s">
        <v>6093</v>
      </c>
      <c r="D26" s="104"/>
      <c r="E26" s="104"/>
      <c r="F26" s="64">
        <v>280000</v>
      </c>
      <c r="G26" s="360"/>
      <c r="H26" s="71"/>
      <c r="I26" s="61"/>
      <c r="J26" s="61"/>
      <c r="K26" s="61"/>
      <c r="L26" s="61"/>
      <c r="M26" s="61"/>
      <c r="N26" s="2"/>
      <c r="O26" s="3"/>
      <c r="P26" s="4"/>
      <c r="Q26" s="5"/>
    </row>
    <row r="27" spans="1:17" s="6" customFormat="1" ht="20.25" hidden="1" customHeight="1">
      <c r="A27" s="104">
        <v>5</v>
      </c>
      <c r="B27" s="365" t="s">
        <v>4882</v>
      </c>
      <c r="C27" s="104" t="s">
        <v>6093</v>
      </c>
      <c r="D27" s="104"/>
      <c r="E27" s="104"/>
      <c r="F27" s="64">
        <v>245000</v>
      </c>
      <c r="G27" s="360"/>
      <c r="H27" s="71"/>
      <c r="I27" s="61"/>
      <c r="J27" s="61"/>
      <c r="K27" s="61"/>
      <c r="L27" s="61"/>
      <c r="M27" s="61"/>
      <c r="N27" s="2"/>
      <c r="O27" s="3"/>
      <c r="P27" s="4"/>
      <c r="Q27" s="5"/>
    </row>
    <row r="28" spans="1:17" s="6" customFormat="1" ht="20.25" hidden="1" customHeight="1">
      <c r="A28" s="104">
        <v>6</v>
      </c>
      <c r="B28" s="365" t="s">
        <v>22</v>
      </c>
      <c r="C28" s="104" t="s">
        <v>6093</v>
      </c>
      <c r="D28" s="104"/>
      <c r="E28" s="104"/>
      <c r="F28" s="64">
        <v>230000</v>
      </c>
      <c r="G28" s="360"/>
      <c r="H28" s="71"/>
      <c r="I28" s="61"/>
      <c r="J28" s="61"/>
      <c r="K28" s="61"/>
      <c r="L28" s="61"/>
      <c r="M28" s="61"/>
      <c r="N28" s="2"/>
      <c r="O28" s="3"/>
      <c r="P28" s="4"/>
      <c r="Q28" s="5"/>
    </row>
    <row r="29" spans="1:17" s="6" customFormat="1" ht="20.25" hidden="1" customHeight="1">
      <c r="A29" s="104">
        <v>7</v>
      </c>
      <c r="B29" s="365" t="s">
        <v>5902</v>
      </c>
      <c r="C29" s="104" t="s">
        <v>6093</v>
      </c>
      <c r="D29" s="104"/>
      <c r="E29" s="104"/>
      <c r="F29" s="64">
        <v>198000</v>
      </c>
      <c r="G29" s="360"/>
      <c r="H29" s="71"/>
      <c r="I29" s="61"/>
      <c r="J29" s="61"/>
      <c r="K29" s="61"/>
      <c r="L29" s="61"/>
      <c r="M29" s="61"/>
      <c r="N29" s="2"/>
      <c r="O29" s="3"/>
      <c r="P29" s="4"/>
      <c r="Q29" s="5"/>
    </row>
    <row r="30" spans="1:17" s="6" customFormat="1" ht="20.25" hidden="1" customHeight="1">
      <c r="A30" s="104">
        <v>8</v>
      </c>
      <c r="B30" s="365" t="s">
        <v>5903</v>
      </c>
      <c r="C30" s="104" t="s">
        <v>6093</v>
      </c>
      <c r="D30" s="104"/>
      <c r="E30" s="104"/>
      <c r="F30" s="64">
        <v>186000</v>
      </c>
      <c r="G30" s="360"/>
      <c r="H30" s="71"/>
      <c r="I30" s="61"/>
      <c r="J30" s="61"/>
      <c r="K30" s="61"/>
      <c r="L30" s="61"/>
      <c r="M30" s="61"/>
      <c r="N30" s="2"/>
      <c r="O30" s="3"/>
      <c r="P30" s="4"/>
      <c r="Q30" s="5"/>
    </row>
    <row r="31" spans="1:17" s="6" customFormat="1" ht="20.25" hidden="1" customHeight="1">
      <c r="A31" s="104">
        <v>9</v>
      </c>
      <c r="B31" s="365" t="s">
        <v>5471</v>
      </c>
      <c r="C31" s="104" t="s">
        <v>6093</v>
      </c>
      <c r="D31" s="104"/>
      <c r="E31" s="104"/>
      <c r="F31" s="64">
        <v>178000</v>
      </c>
      <c r="G31" s="360"/>
      <c r="H31" s="71"/>
      <c r="I31" s="61"/>
      <c r="J31" s="61"/>
      <c r="K31" s="61"/>
      <c r="L31" s="61"/>
      <c r="M31" s="61"/>
      <c r="N31" s="2"/>
      <c r="O31" s="3"/>
      <c r="P31" s="4"/>
      <c r="Q31" s="5"/>
    </row>
    <row r="32" spans="1:17" s="6" customFormat="1" ht="20.25" hidden="1" customHeight="1">
      <c r="A32" s="104">
        <v>10</v>
      </c>
      <c r="B32" s="365" t="s">
        <v>5472</v>
      </c>
      <c r="C32" s="104" t="s">
        <v>6093</v>
      </c>
      <c r="D32" s="104"/>
      <c r="E32" s="104"/>
      <c r="F32" s="64">
        <v>173000</v>
      </c>
      <c r="G32" s="360"/>
      <c r="H32" s="71"/>
      <c r="I32" s="61"/>
      <c r="J32" s="61"/>
      <c r="K32" s="61"/>
      <c r="L32" s="61"/>
      <c r="M32" s="61"/>
      <c r="N32" s="2"/>
      <c r="O32" s="3"/>
      <c r="P32" s="4"/>
      <c r="Q32" s="5"/>
    </row>
    <row r="33" spans="1:17" s="6" customFormat="1" ht="20.25" hidden="1" customHeight="1">
      <c r="A33" s="104">
        <v>11</v>
      </c>
      <c r="B33" s="365" t="s">
        <v>5473</v>
      </c>
      <c r="C33" s="104" t="s">
        <v>6093</v>
      </c>
      <c r="D33" s="104"/>
      <c r="E33" s="104"/>
      <c r="F33" s="64">
        <v>168000</v>
      </c>
      <c r="G33" s="360"/>
      <c r="H33" s="71"/>
      <c r="I33" s="61"/>
      <c r="J33" s="61"/>
      <c r="K33" s="61"/>
      <c r="L33" s="61"/>
      <c r="M33" s="61"/>
      <c r="N33" s="2"/>
      <c r="O33" s="3"/>
      <c r="P33" s="4"/>
      <c r="Q33" s="5"/>
    </row>
    <row r="34" spans="1:17" s="6" customFormat="1" ht="20.25" hidden="1" customHeight="1">
      <c r="A34" s="104">
        <v>12</v>
      </c>
      <c r="B34" s="365" t="s">
        <v>15</v>
      </c>
      <c r="C34" s="104" t="s">
        <v>6093</v>
      </c>
      <c r="D34" s="104"/>
      <c r="E34" s="104"/>
      <c r="F34" s="64">
        <v>205000</v>
      </c>
      <c r="G34" s="360"/>
      <c r="H34" s="71"/>
      <c r="I34" s="61"/>
      <c r="J34" s="61"/>
      <c r="K34" s="61"/>
      <c r="L34" s="61"/>
      <c r="M34" s="61"/>
      <c r="N34" s="2"/>
      <c r="O34" s="3"/>
      <c r="P34" s="4"/>
      <c r="Q34" s="5"/>
    </row>
    <row r="35" spans="1:17" s="6" customFormat="1" ht="20.25" hidden="1" customHeight="1">
      <c r="A35" s="104">
        <v>13</v>
      </c>
      <c r="B35" s="365" t="s">
        <v>5474</v>
      </c>
      <c r="C35" s="104" t="s">
        <v>6093</v>
      </c>
      <c r="D35" s="104"/>
      <c r="E35" s="104"/>
      <c r="F35" s="64">
        <v>190000</v>
      </c>
      <c r="G35" s="360"/>
      <c r="H35" s="71"/>
      <c r="I35" s="61"/>
      <c r="J35" s="61"/>
      <c r="K35" s="61"/>
      <c r="L35" s="61"/>
      <c r="M35" s="61"/>
      <c r="N35" s="2"/>
      <c r="O35" s="3"/>
      <c r="P35" s="4"/>
      <c r="Q35" s="5"/>
    </row>
    <row r="36" spans="1:17" s="6" customFormat="1" ht="20.25" hidden="1" customHeight="1">
      <c r="A36" s="104">
        <v>14</v>
      </c>
      <c r="B36" s="365" t="s">
        <v>24</v>
      </c>
      <c r="C36" s="104" t="s">
        <v>6093</v>
      </c>
      <c r="D36" s="104"/>
      <c r="E36" s="104"/>
      <c r="F36" s="64">
        <v>195000</v>
      </c>
      <c r="G36" s="360"/>
      <c r="H36" s="71"/>
      <c r="I36" s="61"/>
      <c r="J36" s="61"/>
      <c r="K36" s="61"/>
      <c r="L36" s="61"/>
      <c r="M36" s="61"/>
      <c r="N36" s="2"/>
      <c r="O36" s="3"/>
      <c r="P36" s="4"/>
      <c r="Q36" s="5"/>
    </row>
    <row r="37" spans="1:17" s="6" customFormat="1" ht="20.25" hidden="1" customHeight="1">
      <c r="A37" s="104">
        <v>15</v>
      </c>
      <c r="B37" s="365" t="s">
        <v>5475</v>
      </c>
      <c r="C37" s="104" t="s">
        <v>6093</v>
      </c>
      <c r="D37" s="104"/>
      <c r="E37" s="104"/>
      <c r="F37" s="64">
        <v>200000</v>
      </c>
      <c r="G37" s="360"/>
      <c r="H37" s="71"/>
      <c r="I37" s="61"/>
      <c r="J37" s="61"/>
      <c r="K37" s="61"/>
      <c r="L37" s="61"/>
      <c r="M37" s="61"/>
      <c r="N37" s="2"/>
      <c r="O37" s="3"/>
      <c r="P37" s="4"/>
      <c r="Q37" s="5"/>
    </row>
    <row r="38" spans="1:17" s="6" customFormat="1" ht="20.25" hidden="1" customHeight="1">
      <c r="A38" s="104">
        <v>16</v>
      </c>
      <c r="B38" s="365" t="s">
        <v>25</v>
      </c>
      <c r="C38" s="104" t="s">
        <v>6093</v>
      </c>
      <c r="D38" s="104"/>
      <c r="E38" s="104"/>
      <c r="F38" s="64">
        <v>255000</v>
      </c>
      <c r="G38" s="360"/>
      <c r="H38" s="71"/>
      <c r="I38" s="61"/>
      <c r="J38" s="61"/>
      <c r="K38" s="61"/>
      <c r="L38" s="61"/>
      <c r="M38" s="61"/>
      <c r="N38" s="2"/>
      <c r="O38" s="3"/>
      <c r="P38" s="4"/>
      <c r="Q38" s="5"/>
    </row>
    <row r="39" spans="1:17" s="6" customFormat="1" ht="20.25" hidden="1" customHeight="1">
      <c r="A39" s="104">
        <v>17</v>
      </c>
      <c r="B39" s="365" t="s">
        <v>23</v>
      </c>
      <c r="C39" s="104" t="s">
        <v>6093</v>
      </c>
      <c r="D39" s="104"/>
      <c r="E39" s="104"/>
      <c r="F39" s="64">
        <v>234000</v>
      </c>
      <c r="G39" s="360"/>
      <c r="H39" s="71"/>
      <c r="I39" s="61"/>
      <c r="J39" s="61"/>
      <c r="K39" s="61"/>
      <c r="L39" s="61"/>
      <c r="M39" s="61"/>
      <c r="N39" s="2"/>
      <c r="O39" s="3"/>
      <c r="P39" s="4"/>
      <c r="Q39" s="5"/>
    </row>
    <row r="40" spans="1:17" s="6" customFormat="1" ht="19.5" hidden="1">
      <c r="A40" s="70"/>
      <c r="B40" s="1046" t="s">
        <v>5904</v>
      </c>
      <c r="C40" s="1047"/>
      <c r="D40" s="1047"/>
      <c r="E40" s="1047"/>
      <c r="F40" s="1047"/>
      <c r="G40" s="1047"/>
      <c r="H40" s="1048"/>
      <c r="I40" s="61"/>
      <c r="J40" s="61"/>
      <c r="K40" s="61"/>
      <c r="L40" s="61"/>
      <c r="M40" s="61"/>
      <c r="N40" s="2"/>
      <c r="O40" s="3"/>
      <c r="P40" s="4"/>
      <c r="Q40" s="5"/>
    </row>
    <row r="41" spans="1:17" s="6" customFormat="1" ht="21" hidden="1" customHeight="1">
      <c r="A41" s="104">
        <v>1</v>
      </c>
      <c r="B41" s="365" t="s">
        <v>18</v>
      </c>
      <c r="C41" s="104"/>
      <c r="D41" s="104"/>
      <c r="E41" s="104"/>
      <c r="F41" s="64">
        <v>276000</v>
      </c>
      <c r="G41" s="361"/>
      <c r="H41" s="361"/>
      <c r="I41" s="61"/>
      <c r="J41" s="61"/>
      <c r="K41" s="61"/>
      <c r="L41" s="61"/>
      <c r="M41" s="61"/>
      <c r="N41" s="2"/>
      <c r="O41" s="3"/>
      <c r="P41" s="4"/>
      <c r="Q41" s="5"/>
    </row>
    <row r="42" spans="1:17" s="6" customFormat="1" ht="21" hidden="1" customHeight="1">
      <c r="A42" s="104">
        <v>2</v>
      </c>
      <c r="B42" s="365" t="s">
        <v>19</v>
      </c>
      <c r="C42" s="104" t="s">
        <v>6093</v>
      </c>
      <c r="D42" s="104"/>
      <c r="E42" s="104"/>
      <c r="F42" s="64">
        <v>271000</v>
      </c>
      <c r="G42" s="361"/>
      <c r="H42" s="361"/>
      <c r="I42" s="61"/>
      <c r="J42" s="61"/>
      <c r="K42" s="61"/>
      <c r="L42" s="61"/>
      <c r="M42" s="61"/>
      <c r="N42" s="2"/>
      <c r="O42" s="3"/>
      <c r="P42" s="4"/>
      <c r="Q42" s="5"/>
    </row>
    <row r="43" spans="1:17" s="6" customFormat="1" ht="21" hidden="1" customHeight="1">
      <c r="A43" s="104">
        <v>3</v>
      </c>
      <c r="B43" s="365" t="s">
        <v>20</v>
      </c>
      <c r="C43" s="104" t="s">
        <v>6093</v>
      </c>
      <c r="D43" s="104"/>
      <c r="E43" s="104"/>
      <c r="F43" s="64">
        <v>266000</v>
      </c>
      <c r="G43" s="361"/>
      <c r="H43" s="361"/>
      <c r="I43" s="61"/>
      <c r="J43" s="61"/>
      <c r="K43" s="61"/>
      <c r="L43" s="61"/>
      <c r="M43" s="61"/>
      <c r="N43" s="2"/>
      <c r="O43" s="3"/>
      <c r="P43" s="4"/>
      <c r="Q43" s="5"/>
    </row>
    <row r="44" spans="1:17" s="6" customFormat="1" ht="21" hidden="1" customHeight="1">
      <c r="A44" s="104">
        <v>4</v>
      </c>
      <c r="B44" s="365" t="s">
        <v>21</v>
      </c>
      <c r="C44" s="104" t="s">
        <v>6093</v>
      </c>
      <c r="D44" s="104"/>
      <c r="E44" s="104"/>
      <c r="F44" s="64">
        <v>221000</v>
      </c>
      <c r="G44" s="361"/>
      <c r="H44" s="361"/>
      <c r="I44" s="61"/>
      <c r="J44" s="61"/>
      <c r="K44" s="61"/>
      <c r="L44" s="61"/>
      <c r="M44" s="61"/>
      <c r="N44" s="2"/>
      <c r="O44" s="3"/>
      <c r="P44" s="4"/>
      <c r="Q44" s="5"/>
    </row>
    <row r="45" spans="1:17" s="6" customFormat="1" ht="21" hidden="1" customHeight="1">
      <c r="A45" s="104">
        <v>5</v>
      </c>
      <c r="B45" s="365" t="s">
        <v>4882</v>
      </c>
      <c r="C45" s="104" t="s">
        <v>6093</v>
      </c>
      <c r="D45" s="104"/>
      <c r="E45" s="104"/>
      <c r="F45" s="64">
        <v>231000</v>
      </c>
      <c r="G45" s="361"/>
      <c r="H45" s="361"/>
      <c r="I45" s="61"/>
      <c r="J45" s="61"/>
      <c r="K45" s="61"/>
      <c r="L45" s="61"/>
      <c r="M45" s="61"/>
      <c r="N45" s="2"/>
      <c r="O45" s="3"/>
      <c r="P45" s="4"/>
      <c r="Q45" s="5"/>
    </row>
    <row r="46" spans="1:17" s="6" customFormat="1" ht="21" hidden="1" customHeight="1">
      <c r="A46" s="104">
        <v>6</v>
      </c>
      <c r="B46" s="365" t="s">
        <v>22</v>
      </c>
      <c r="C46" s="104" t="s">
        <v>6093</v>
      </c>
      <c r="D46" s="104"/>
      <c r="E46" s="104"/>
      <c r="F46" s="64">
        <v>216000</v>
      </c>
      <c r="G46" s="361"/>
      <c r="H46" s="361"/>
      <c r="I46" s="61"/>
      <c r="J46" s="61"/>
      <c r="K46" s="61"/>
      <c r="L46" s="61"/>
      <c r="M46" s="61"/>
      <c r="N46" s="2"/>
      <c r="O46" s="3"/>
      <c r="P46" s="4"/>
      <c r="Q46" s="5"/>
    </row>
    <row r="47" spans="1:17" s="6" customFormat="1" ht="21" hidden="1" customHeight="1">
      <c r="A47" s="104">
        <v>7</v>
      </c>
      <c r="B47" s="365" t="s">
        <v>5902</v>
      </c>
      <c r="C47" s="104" t="s">
        <v>6093</v>
      </c>
      <c r="D47" s="104"/>
      <c r="E47" s="104"/>
      <c r="F47" s="64">
        <v>184000</v>
      </c>
      <c r="G47" s="361"/>
      <c r="H47" s="361"/>
      <c r="I47" s="61"/>
      <c r="J47" s="61"/>
      <c r="K47" s="61"/>
      <c r="L47" s="61"/>
      <c r="M47" s="61"/>
      <c r="N47" s="2"/>
      <c r="O47" s="3"/>
      <c r="P47" s="4"/>
      <c r="Q47" s="5"/>
    </row>
    <row r="48" spans="1:17" s="6" customFormat="1" ht="21" hidden="1" customHeight="1">
      <c r="A48" s="104">
        <v>8</v>
      </c>
      <c r="B48" s="365" t="s">
        <v>5903</v>
      </c>
      <c r="C48" s="104" t="s">
        <v>6093</v>
      </c>
      <c r="D48" s="104"/>
      <c r="E48" s="104"/>
      <c r="F48" s="64">
        <v>172000</v>
      </c>
      <c r="G48" s="361"/>
      <c r="H48" s="361"/>
      <c r="I48" s="61"/>
      <c r="J48" s="61"/>
      <c r="K48" s="61"/>
      <c r="L48" s="61"/>
      <c r="M48" s="61"/>
      <c r="N48" s="2"/>
      <c r="O48" s="3"/>
      <c r="P48" s="4"/>
      <c r="Q48" s="5"/>
    </row>
    <row r="49" spans="1:17" s="6" customFormat="1" ht="21" hidden="1" customHeight="1">
      <c r="A49" s="104">
        <v>9</v>
      </c>
      <c r="B49" s="365" t="s">
        <v>5471</v>
      </c>
      <c r="C49" s="104" t="s">
        <v>6093</v>
      </c>
      <c r="D49" s="104"/>
      <c r="E49" s="104"/>
      <c r="F49" s="64">
        <v>164000</v>
      </c>
      <c r="G49" s="361"/>
      <c r="H49" s="361"/>
      <c r="I49" s="61"/>
      <c r="J49" s="61"/>
      <c r="K49" s="61"/>
      <c r="L49" s="61"/>
      <c r="M49" s="61"/>
      <c r="N49" s="2"/>
      <c r="O49" s="3"/>
      <c r="P49" s="4"/>
      <c r="Q49" s="5"/>
    </row>
    <row r="50" spans="1:17" s="6" customFormat="1" ht="21" hidden="1" customHeight="1">
      <c r="A50" s="104">
        <v>10</v>
      </c>
      <c r="B50" s="365" t="s">
        <v>5472</v>
      </c>
      <c r="C50" s="104" t="s">
        <v>6093</v>
      </c>
      <c r="D50" s="104"/>
      <c r="E50" s="104"/>
      <c r="F50" s="64">
        <v>159000</v>
      </c>
      <c r="G50" s="361"/>
      <c r="H50" s="361"/>
      <c r="I50" s="61"/>
      <c r="J50" s="61"/>
      <c r="K50" s="61"/>
      <c r="L50" s="61"/>
      <c r="M50" s="61"/>
      <c r="N50" s="2"/>
      <c r="O50" s="3"/>
      <c r="P50" s="4"/>
      <c r="Q50" s="5"/>
    </row>
    <row r="51" spans="1:17" s="6" customFormat="1" ht="21" hidden="1" customHeight="1">
      <c r="A51" s="104">
        <v>11</v>
      </c>
      <c r="B51" s="365" t="s">
        <v>5473</v>
      </c>
      <c r="C51" s="104" t="s">
        <v>6093</v>
      </c>
      <c r="D51" s="104"/>
      <c r="E51" s="104"/>
      <c r="F51" s="64">
        <v>154000</v>
      </c>
      <c r="G51" s="361"/>
      <c r="H51" s="361"/>
      <c r="I51" s="61"/>
      <c r="J51" s="61"/>
      <c r="K51" s="61"/>
      <c r="L51" s="61"/>
      <c r="M51" s="61"/>
      <c r="N51" s="2"/>
      <c r="O51" s="3"/>
      <c r="P51" s="4"/>
      <c r="Q51" s="5"/>
    </row>
    <row r="52" spans="1:17" s="6" customFormat="1" ht="21" hidden="1" customHeight="1">
      <c r="A52" s="104">
        <v>12</v>
      </c>
      <c r="B52" s="365" t="s">
        <v>15</v>
      </c>
      <c r="C52" s="104" t="s">
        <v>6093</v>
      </c>
      <c r="D52" s="104"/>
      <c r="E52" s="104"/>
      <c r="F52" s="64">
        <v>191000</v>
      </c>
      <c r="G52" s="361"/>
      <c r="H52" s="361"/>
      <c r="I52" s="61"/>
      <c r="J52" s="61"/>
      <c r="K52" s="61"/>
      <c r="L52" s="61"/>
      <c r="M52" s="61"/>
      <c r="N52" s="2"/>
      <c r="O52" s="3"/>
      <c r="P52" s="4"/>
      <c r="Q52" s="5"/>
    </row>
    <row r="53" spans="1:17" s="6" customFormat="1" ht="21" hidden="1" customHeight="1">
      <c r="A53" s="104">
        <v>13</v>
      </c>
      <c r="B53" s="365" t="s">
        <v>5474</v>
      </c>
      <c r="C53" s="104" t="s">
        <v>6093</v>
      </c>
      <c r="D53" s="104"/>
      <c r="E53" s="104"/>
      <c r="F53" s="64">
        <v>176000</v>
      </c>
      <c r="G53" s="361"/>
      <c r="H53" s="361"/>
      <c r="I53" s="61"/>
      <c r="J53" s="61"/>
      <c r="K53" s="61"/>
      <c r="L53" s="61"/>
      <c r="M53" s="61"/>
      <c r="N53" s="2"/>
      <c r="O53" s="3"/>
      <c r="P53" s="4"/>
      <c r="Q53" s="5"/>
    </row>
    <row r="54" spans="1:17" s="6" customFormat="1" ht="21" hidden="1" customHeight="1">
      <c r="A54" s="104">
        <v>14</v>
      </c>
      <c r="B54" s="365" t="s">
        <v>24</v>
      </c>
      <c r="C54" s="104" t="s">
        <v>6093</v>
      </c>
      <c r="D54" s="104"/>
      <c r="E54" s="104"/>
      <c r="F54" s="64">
        <v>181000</v>
      </c>
      <c r="G54" s="361"/>
      <c r="H54" s="361"/>
      <c r="I54" s="61"/>
      <c r="J54" s="61"/>
      <c r="K54" s="61"/>
      <c r="L54" s="61"/>
      <c r="M54" s="61"/>
      <c r="N54" s="2"/>
      <c r="O54" s="3"/>
      <c r="P54" s="4"/>
      <c r="Q54" s="5"/>
    </row>
    <row r="55" spans="1:17" s="6" customFormat="1" ht="21" hidden="1" customHeight="1">
      <c r="A55" s="104">
        <v>15</v>
      </c>
      <c r="B55" s="365" t="s">
        <v>5475</v>
      </c>
      <c r="C55" s="104" t="s">
        <v>6093</v>
      </c>
      <c r="D55" s="104"/>
      <c r="E55" s="104"/>
      <c r="F55" s="64">
        <v>186000</v>
      </c>
      <c r="G55" s="361"/>
      <c r="H55" s="361"/>
      <c r="I55" s="61"/>
      <c r="J55" s="61"/>
      <c r="K55" s="61"/>
      <c r="L55" s="61"/>
      <c r="M55" s="61"/>
      <c r="N55" s="2"/>
      <c r="O55" s="3"/>
      <c r="P55" s="4"/>
      <c r="Q55" s="5"/>
    </row>
    <row r="56" spans="1:17" s="6" customFormat="1" ht="21" hidden="1" customHeight="1">
      <c r="A56" s="104">
        <v>16</v>
      </c>
      <c r="B56" s="365" t="s">
        <v>25</v>
      </c>
      <c r="C56" s="104" t="s">
        <v>6093</v>
      </c>
      <c r="D56" s="104"/>
      <c r="E56" s="104"/>
      <c r="F56" s="64">
        <v>241000</v>
      </c>
      <c r="G56" s="361"/>
      <c r="H56" s="361"/>
      <c r="I56" s="61"/>
      <c r="J56" s="61"/>
      <c r="K56" s="61"/>
      <c r="L56" s="61"/>
      <c r="M56" s="61"/>
      <c r="N56" s="2"/>
      <c r="O56" s="3"/>
      <c r="P56" s="4"/>
      <c r="Q56" s="5"/>
    </row>
    <row r="57" spans="1:17" s="6" customFormat="1" ht="21" hidden="1" customHeight="1">
      <c r="A57" s="104">
        <v>17</v>
      </c>
      <c r="B57" s="365" t="s">
        <v>23</v>
      </c>
      <c r="C57" s="104" t="s">
        <v>6093</v>
      </c>
      <c r="D57" s="104"/>
      <c r="E57" s="104"/>
      <c r="F57" s="64">
        <v>216000</v>
      </c>
      <c r="G57" s="361"/>
      <c r="H57" s="361"/>
      <c r="I57" s="61"/>
      <c r="J57" s="61"/>
      <c r="K57" s="61"/>
      <c r="L57" s="61"/>
      <c r="M57" s="61"/>
      <c r="N57" s="2"/>
      <c r="O57" s="3"/>
      <c r="P57" s="4"/>
      <c r="Q57" s="5"/>
    </row>
    <row r="58" spans="1:17" s="6" customFormat="1" ht="19.5" hidden="1">
      <c r="A58" s="70"/>
      <c r="B58" s="1046" t="s">
        <v>5905</v>
      </c>
      <c r="C58" s="1047"/>
      <c r="D58" s="1047"/>
      <c r="E58" s="1047"/>
      <c r="F58" s="1047"/>
      <c r="G58" s="1047"/>
      <c r="H58" s="1048"/>
      <c r="I58" s="61"/>
      <c r="J58" s="61"/>
      <c r="K58" s="61"/>
      <c r="L58" s="61"/>
      <c r="M58" s="61"/>
      <c r="N58" s="2"/>
      <c r="O58" s="3"/>
      <c r="P58" s="4"/>
      <c r="Q58" s="5"/>
    </row>
    <row r="59" spans="1:17" s="6" customFormat="1" ht="21" hidden="1" customHeight="1">
      <c r="A59" s="104">
        <v>18</v>
      </c>
      <c r="B59" s="365" t="s">
        <v>5476</v>
      </c>
      <c r="C59" s="104" t="s">
        <v>6093</v>
      </c>
      <c r="D59" s="104"/>
      <c r="E59" s="104"/>
      <c r="F59" s="64">
        <v>105000</v>
      </c>
      <c r="G59" s="361"/>
      <c r="H59" s="361"/>
      <c r="I59" s="61"/>
      <c r="J59" s="61"/>
      <c r="K59" s="61"/>
      <c r="L59" s="61"/>
      <c r="M59" s="61"/>
      <c r="N59" s="2"/>
      <c r="O59" s="3"/>
      <c r="P59" s="4"/>
      <c r="Q59" s="5"/>
    </row>
    <row r="60" spans="1:17" s="6" customFormat="1" ht="21" hidden="1" customHeight="1">
      <c r="A60" s="104">
        <v>19</v>
      </c>
      <c r="B60" s="365" t="s">
        <v>5477</v>
      </c>
      <c r="C60" s="104" t="s">
        <v>6093</v>
      </c>
      <c r="D60" s="104"/>
      <c r="E60" s="104"/>
      <c r="F60" s="64">
        <v>115000</v>
      </c>
      <c r="G60" s="361"/>
      <c r="H60" s="361"/>
      <c r="I60" s="61"/>
      <c r="J60" s="61"/>
      <c r="K60" s="61"/>
      <c r="L60" s="61"/>
      <c r="M60" s="61"/>
      <c r="N60" s="2"/>
      <c r="O60" s="3"/>
      <c r="P60" s="4"/>
      <c r="Q60" s="5"/>
    </row>
    <row r="61" spans="1:17" s="6" customFormat="1" ht="21" hidden="1" customHeight="1">
      <c r="A61" s="104">
        <v>20</v>
      </c>
      <c r="B61" s="365" t="s">
        <v>5478</v>
      </c>
      <c r="C61" s="104" t="s">
        <v>6093</v>
      </c>
      <c r="D61" s="104"/>
      <c r="E61" s="104"/>
      <c r="F61" s="64">
        <v>115000</v>
      </c>
      <c r="G61" s="361"/>
      <c r="H61" s="361"/>
      <c r="I61" s="61"/>
      <c r="J61" s="61"/>
      <c r="K61" s="61"/>
      <c r="L61" s="61"/>
      <c r="M61" s="61"/>
      <c r="N61" s="2"/>
      <c r="O61" s="3"/>
      <c r="P61" s="4"/>
      <c r="Q61" s="5"/>
    </row>
    <row r="62" spans="1:17" s="6" customFormat="1" ht="21" hidden="1" customHeight="1">
      <c r="A62" s="104">
        <v>21</v>
      </c>
      <c r="B62" s="365" t="s">
        <v>5479</v>
      </c>
      <c r="C62" s="104" t="s">
        <v>6093</v>
      </c>
      <c r="D62" s="104"/>
      <c r="E62" s="104"/>
      <c r="F62" s="64">
        <v>100000</v>
      </c>
      <c r="G62" s="361"/>
      <c r="H62" s="361"/>
      <c r="I62" s="61"/>
      <c r="J62" s="61"/>
      <c r="K62" s="61"/>
      <c r="L62" s="61"/>
      <c r="M62" s="61"/>
      <c r="N62" s="2"/>
      <c r="O62" s="3"/>
      <c r="P62" s="4"/>
      <c r="Q62" s="5"/>
    </row>
    <row r="63" spans="1:17" s="6" customFormat="1" ht="21" hidden="1" customHeight="1">
      <c r="A63" s="104">
        <v>22</v>
      </c>
      <c r="B63" s="365" t="s">
        <v>5480</v>
      </c>
      <c r="C63" s="104" t="s">
        <v>6093</v>
      </c>
      <c r="D63" s="104"/>
      <c r="E63" s="104"/>
      <c r="F63" s="64">
        <v>95000</v>
      </c>
      <c r="G63" s="361"/>
      <c r="H63" s="361"/>
      <c r="I63" s="61"/>
      <c r="J63" s="61"/>
      <c r="K63" s="61"/>
      <c r="L63" s="61"/>
      <c r="M63" s="61"/>
      <c r="N63" s="2"/>
      <c r="O63" s="3"/>
      <c r="P63" s="4"/>
      <c r="Q63" s="5"/>
    </row>
    <row r="64" spans="1:17" s="6" customFormat="1" ht="24" hidden="1" customHeight="1">
      <c r="A64" s="363"/>
      <c r="B64" s="1044" t="s">
        <v>3655</v>
      </c>
      <c r="C64" s="1044"/>
      <c r="D64" s="1044"/>
      <c r="E64" s="1044"/>
      <c r="F64" s="1044"/>
      <c r="G64" s="1044"/>
      <c r="H64" s="1044"/>
      <c r="I64" s="61"/>
      <c r="J64" s="61"/>
      <c r="K64" s="61"/>
      <c r="L64" s="61"/>
      <c r="M64" s="61"/>
      <c r="N64" s="2"/>
      <c r="O64" s="7"/>
      <c r="Q64" s="5"/>
    </row>
    <row r="65" spans="1:17" s="6" customFormat="1" ht="66.75" hidden="1" customHeight="1">
      <c r="A65" s="363"/>
      <c r="B65" s="1046" t="s">
        <v>6051</v>
      </c>
      <c r="C65" s="1047"/>
      <c r="D65" s="1047"/>
      <c r="E65" s="1047"/>
      <c r="F65" s="1047"/>
      <c r="G65" s="1047"/>
      <c r="H65" s="1048"/>
      <c r="I65" s="62"/>
      <c r="J65" s="62"/>
      <c r="K65" s="62"/>
      <c r="L65" s="62"/>
      <c r="M65" s="62"/>
      <c r="N65" s="7"/>
      <c r="O65" s="7"/>
      <c r="Q65" s="5"/>
    </row>
    <row r="66" spans="1:17" s="6" customFormat="1" ht="21" hidden="1" customHeight="1">
      <c r="A66" s="104">
        <v>1</v>
      </c>
      <c r="B66" s="365" t="s">
        <v>35</v>
      </c>
      <c r="C66" s="104" t="s">
        <v>6093</v>
      </c>
      <c r="D66" s="104"/>
      <c r="E66" s="104"/>
      <c r="F66" s="68">
        <v>300000</v>
      </c>
      <c r="G66" s="365"/>
      <c r="H66" s="64"/>
      <c r="I66" s="72"/>
      <c r="J66" s="73"/>
      <c r="K66" s="68">
        <f>T66/1.1</f>
        <v>0</v>
      </c>
      <c r="L66" s="365"/>
      <c r="M66" s="365"/>
      <c r="N66" s="42"/>
      <c r="O66" s="13">
        <v>302500</v>
      </c>
      <c r="P66" s="9"/>
      <c r="Q66" s="5"/>
    </row>
    <row r="67" spans="1:17" s="6" customFormat="1" ht="21" hidden="1" customHeight="1">
      <c r="A67" s="104">
        <f>A66+1</f>
        <v>2</v>
      </c>
      <c r="B67" s="365" t="s">
        <v>36</v>
      </c>
      <c r="C67" s="104" t="s">
        <v>6093</v>
      </c>
      <c r="D67" s="104"/>
      <c r="E67" s="104"/>
      <c r="F67" s="68">
        <v>300000</v>
      </c>
      <c r="G67" s="365"/>
      <c r="H67" s="64"/>
      <c r="I67" s="72"/>
      <c r="J67" s="73"/>
      <c r="K67" s="68">
        <f t="shared" ref="K67:K96" si="1">T67/1.1</f>
        <v>0</v>
      </c>
      <c r="L67" s="365"/>
      <c r="M67" s="365"/>
      <c r="N67" s="42"/>
      <c r="O67" s="13">
        <v>302500</v>
      </c>
      <c r="P67" s="9"/>
      <c r="Q67" s="5"/>
    </row>
    <row r="68" spans="1:17" s="6" customFormat="1" ht="21" hidden="1" customHeight="1">
      <c r="A68" s="104">
        <f t="shared" ref="A68:A96" si="2">A67+1</f>
        <v>3</v>
      </c>
      <c r="B68" s="365" t="s">
        <v>37</v>
      </c>
      <c r="C68" s="104" t="s">
        <v>6093</v>
      </c>
      <c r="D68" s="104"/>
      <c r="E68" s="104"/>
      <c r="F68" s="68">
        <v>290000</v>
      </c>
      <c r="G68" s="365"/>
      <c r="H68" s="64"/>
      <c r="I68" s="72"/>
      <c r="J68" s="73"/>
      <c r="K68" s="68">
        <f t="shared" si="1"/>
        <v>0</v>
      </c>
      <c r="L68" s="365"/>
      <c r="M68" s="365"/>
      <c r="N68" s="42"/>
      <c r="O68" s="13">
        <v>291500</v>
      </c>
      <c r="P68" s="9"/>
      <c r="Q68" s="5"/>
    </row>
    <row r="69" spans="1:17" s="6" customFormat="1" ht="21" hidden="1" customHeight="1">
      <c r="A69" s="104">
        <f t="shared" si="2"/>
        <v>4</v>
      </c>
      <c r="B69" s="365" t="s">
        <v>4599</v>
      </c>
      <c r="C69" s="104" t="s">
        <v>6093</v>
      </c>
      <c r="D69" s="104"/>
      <c r="E69" s="104"/>
      <c r="F69" s="68">
        <v>235000</v>
      </c>
      <c r="G69" s="365"/>
      <c r="H69" s="64"/>
      <c r="I69" s="72"/>
      <c r="J69" s="73"/>
      <c r="K69" s="68">
        <f t="shared" si="1"/>
        <v>0</v>
      </c>
      <c r="L69" s="365"/>
      <c r="M69" s="365"/>
      <c r="N69" s="42"/>
      <c r="O69" s="13">
        <v>231000</v>
      </c>
      <c r="P69" s="9"/>
      <c r="Q69" s="5"/>
    </row>
    <row r="70" spans="1:17" s="6" customFormat="1" ht="21" hidden="1" customHeight="1">
      <c r="A70" s="104">
        <f t="shared" si="2"/>
        <v>5</v>
      </c>
      <c r="B70" s="365" t="s">
        <v>4600</v>
      </c>
      <c r="C70" s="104" t="s">
        <v>6093</v>
      </c>
      <c r="D70" s="104"/>
      <c r="E70" s="104"/>
      <c r="F70" s="68">
        <v>250000</v>
      </c>
      <c r="G70" s="365"/>
      <c r="H70" s="64"/>
      <c r="I70" s="72"/>
      <c r="J70" s="73"/>
      <c r="K70" s="68">
        <f t="shared" si="1"/>
        <v>0</v>
      </c>
      <c r="L70" s="365"/>
      <c r="M70" s="365"/>
      <c r="N70" s="42"/>
      <c r="O70" s="13">
        <v>247500</v>
      </c>
      <c r="P70" s="9"/>
      <c r="Q70" s="5"/>
    </row>
    <row r="71" spans="1:17" s="6" customFormat="1" ht="21" hidden="1" customHeight="1">
      <c r="A71" s="104">
        <f t="shared" si="2"/>
        <v>6</v>
      </c>
      <c r="B71" s="365" t="s">
        <v>4601</v>
      </c>
      <c r="C71" s="104" t="s">
        <v>6093</v>
      </c>
      <c r="D71" s="104"/>
      <c r="E71" s="104"/>
      <c r="F71" s="68">
        <v>240000</v>
      </c>
      <c r="G71" s="365"/>
      <c r="H71" s="64"/>
      <c r="I71" s="72"/>
      <c r="J71" s="73"/>
      <c r="K71" s="68">
        <f t="shared" si="1"/>
        <v>0</v>
      </c>
      <c r="L71" s="365"/>
      <c r="M71" s="365"/>
      <c r="N71" s="42"/>
      <c r="O71" s="13">
        <v>220000</v>
      </c>
      <c r="P71" s="9"/>
      <c r="Q71" s="5"/>
    </row>
    <row r="72" spans="1:17" s="6" customFormat="1" ht="21" hidden="1" customHeight="1">
      <c r="A72" s="104">
        <f t="shared" si="2"/>
        <v>7</v>
      </c>
      <c r="B72" s="365" t="s">
        <v>4602</v>
      </c>
      <c r="C72" s="104" t="s">
        <v>6093</v>
      </c>
      <c r="D72" s="104"/>
      <c r="E72" s="104"/>
      <c r="F72" s="68">
        <v>215000</v>
      </c>
      <c r="G72" s="365"/>
      <c r="H72" s="64"/>
      <c r="I72" s="72"/>
      <c r="J72" s="73"/>
      <c r="K72" s="68">
        <f t="shared" si="1"/>
        <v>0</v>
      </c>
      <c r="L72" s="365"/>
      <c r="M72" s="365"/>
      <c r="N72" s="42"/>
      <c r="O72" s="13">
        <v>231000</v>
      </c>
      <c r="P72" s="9"/>
      <c r="Q72" s="5"/>
    </row>
    <row r="73" spans="1:17" s="6" customFormat="1" ht="21" hidden="1" customHeight="1">
      <c r="A73" s="104">
        <f t="shared" si="2"/>
        <v>8</v>
      </c>
      <c r="B73" s="365" t="s">
        <v>4603</v>
      </c>
      <c r="C73" s="104" t="s">
        <v>6093</v>
      </c>
      <c r="D73" s="104"/>
      <c r="E73" s="104"/>
      <c r="F73" s="68">
        <v>235000</v>
      </c>
      <c r="G73" s="365"/>
      <c r="H73" s="64"/>
      <c r="I73" s="72"/>
      <c r="J73" s="73"/>
      <c r="K73" s="68">
        <f t="shared" si="1"/>
        <v>0</v>
      </c>
      <c r="L73" s="365"/>
      <c r="M73" s="365"/>
      <c r="N73" s="42"/>
      <c r="O73" s="13">
        <v>223300</v>
      </c>
      <c r="P73" s="9"/>
      <c r="Q73" s="5"/>
    </row>
    <row r="74" spans="1:17" s="6" customFormat="1" ht="21" hidden="1" customHeight="1">
      <c r="A74" s="104">
        <f t="shared" si="2"/>
        <v>9</v>
      </c>
      <c r="B74" s="365" t="s">
        <v>4604</v>
      </c>
      <c r="C74" s="104" t="s">
        <v>6093</v>
      </c>
      <c r="D74" s="104"/>
      <c r="E74" s="104"/>
      <c r="F74" s="68">
        <v>235000</v>
      </c>
      <c r="G74" s="365"/>
      <c r="H74" s="64"/>
      <c r="I74" s="72"/>
      <c r="J74" s="73"/>
      <c r="K74" s="68">
        <f t="shared" si="1"/>
        <v>0</v>
      </c>
      <c r="L74" s="365"/>
      <c r="M74" s="365"/>
      <c r="N74" s="42"/>
      <c r="O74" s="13">
        <v>198000</v>
      </c>
      <c r="P74" s="9"/>
      <c r="Q74" s="5"/>
    </row>
    <row r="75" spans="1:17" s="6" customFormat="1" ht="21" hidden="1" customHeight="1">
      <c r="A75" s="104">
        <f t="shared" si="2"/>
        <v>10</v>
      </c>
      <c r="B75" s="365" t="s">
        <v>38</v>
      </c>
      <c r="C75" s="104" t="s">
        <v>6093</v>
      </c>
      <c r="D75" s="104"/>
      <c r="E75" s="104"/>
      <c r="F75" s="68">
        <v>228000</v>
      </c>
      <c r="G75" s="365"/>
      <c r="H75" s="64"/>
      <c r="I75" s="72"/>
      <c r="J75" s="73"/>
      <c r="K75" s="68">
        <f t="shared" si="1"/>
        <v>0</v>
      </c>
      <c r="L75" s="365"/>
      <c r="M75" s="365"/>
      <c r="N75" s="42"/>
      <c r="O75" s="13">
        <v>192500</v>
      </c>
      <c r="P75" s="9"/>
      <c r="Q75" s="5"/>
    </row>
    <row r="76" spans="1:17" s="6" customFormat="1" ht="21" hidden="1" customHeight="1">
      <c r="A76" s="104">
        <f t="shared" si="2"/>
        <v>11</v>
      </c>
      <c r="B76" s="365" t="s">
        <v>39</v>
      </c>
      <c r="C76" s="104" t="s">
        <v>6093</v>
      </c>
      <c r="D76" s="104"/>
      <c r="E76" s="104"/>
      <c r="F76" s="68">
        <v>208000</v>
      </c>
      <c r="G76" s="365"/>
      <c r="H76" s="64"/>
      <c r="I76" s="72"/>
      <c r="J76" s="73"/>
      <c r="K76" s="68">
        <f t="shared" si="1"/>
        <v>0</v>
      </c>
      <c r="L76" s="365"/>
      <c r="M76" s="365"/>
      <c r="N76" s="42"/>
      <c r="O76" s="13">
        <v>225500</v>
      </c>
      <c r="P76" s="9"/>
      <c r="Q76" s="5"/>
    </row>
    <row r="77" spans="1:17" s="6" customFormat="1" ht="21" hidden="1" customHeight="1">
      <c r="A77" s="104">
        <f t="shared" si="2"/>
        <v>12</v>
      </c>
      <c r="B77" s="365" t="s">
        <v>40</v>
      </c>
      <c r="C77" s="104" t="s">
        <v>6093</v>
      </c>
      <c r="D77" s="104"/>
      <c r="E77" s="104"/>
      <c r="F77" s="68">
        <v>200000</v>
      </c>
      <c r="G77" s="365"/>
      <c r="H77" s="64"/>
      <c r="I77" s="72"/>
      <c r="J77" s="73"/>
      <c r="K77" s="68">
        <f t="shared" si="1"/>
        <v>0</v>
      </c>
      <c r="L77" s="365"/>
      <c r="M77" s="365"/>
      <c r="N77" s="42"/>
      <c r="O77" s="13">
        <v>231000</v>
      </c>
      <c r="P77" s="9"/>
      <c r="Q77" s="5"/>
    </row>
    <row r="78" spans="1:17" s="6" customFormat="1" ht="21" hidden="1" customHeight="1">
      <c r="A78" s="104">
        <f t="shared" si="2"/>
        <v>13</v>
      </c>
      <c r="B78" s="365" t="s">
        <v>41</v>
      </c>
      <c r="C78" s="104" t="s">
        <v>6093</v>
      </c>
      <c r="D78" s="104"/>
      <c r="E78" s="104"/>
      <c r="F78" s="68">
        <v>155000</v>
      </c>
      <c r="G78" s="365"/>
      <c r="H78" s="64"/>
      <c r="I78" s="72"/>
      <c r="J78" s="73"/>
      <c r="K78" s="68">
        <f t="shared" si="1"/>
        <v>0</v>
      </c>
      <c r="L78" s="365"/>
      <c r="M78" s="365"/>
      <c r="N78" s="42"/>
      <c r="O78" s="13">
        <v>270600</v>
      </c>
      <c r="P78" s="9"/>
      <c r="Q78" s="5"/>
    </row>
    <row r="79" spans="1:17" s="6" customFormat="1" ht="21" hidden="1" customHeight="1">
      <c r="A79" s="104">
        <f t="shared" si="2"/>
        <v>14</v>
      </c>
      <c r="B79" s="365" t="s">
        <v>15</v>
      </c>
      <c r="C79" s="104" t="s">
        <v>6093</v>
      </c>
      <c r="D79" s="104"/>
      <c r="E79" s="104"/>
      <c r="F79" s="68">
        <v>240000</v>
      </c>
      <c r="G79" s="365"/>
      <c r="H79" s="64"/>
      <c r="I79" s="72"/>
      <c r="J79" s="73"/>
      <c r="K79" s="68">
        <f t="shared" si="1"/>
        <v>0</v>
      </c>
      <c r="L79" s="365"/>
      <c r="M79" s="365"/>
      <c r="N79" s="42"/>
      <c r="O79" s="13">
        <v>225500</v>
      </c>
      <c r="P79" s="9"/>
      <c r="Q79" s="5"/>
    </row>
    <row r="80" spans="1:17" s="6" customFormat="1" ht="21" hidden="1" customHeight="1">
      <c r="A80" s="104">
        <f t="shared" si="2"/>
        <v>15</v>
      </c>
      <c r="B80" s="365" t="s">
        <v>4605</v>
      </c>
      <c r="C80" s="104" t="s">
        <v>6093</v>
      </c>
      <c r="D80" s="104"/>
      <c r="E80" s="104"/>
      <c r="F80" s="68">
        <v>245000</v>
      </c>
      <c r="G80" s="365"/>
      <c r="H80" s="64"/>
      <c r="I80" s="72"/>
      <c r="J80" s="73"/>
      <c r="K80" s="68">
        <f t="shared" si="1"/>
        <v>0</v>
      </c>
      <c r="L80" s="365"/>
      <c r="M80" s="365"/>
      <c r="N80" s="42"/>
      <c r="O80" s="13">
        <v>225500</v>
      </c>
      <c r="P80" s="9"/>
      <c r="Q80" s="5"/>
    </row>
    <row r="81" spans="1:17" s="6" customFormat="1" ht="21" hidden="1" customHeight="1">
      <c r="A81" s="104">
        <f t="shared" si="2"/>
        <v>16</v>
      </c>
      <c r="B81" s="365" t="s">
        <v>4606</v>
      </c>
      <c r="C81" s="104" t="s">
        <v>6093</v>
      </c>
      <c r="D81" s="104"/>
      <c r="E81" s="104"/>
      <c r="F81" s="68">
        <v>271000</v>
      </c>
      <c r="G81" s="365"/>
      <c r="H81" s="64"/>
      <c r="I81" s="72"/>
      <c r="J81" s="73"/>
      <c r="K81" s="68">
        <f t="shared" si="1"/>
        <v>0</v>
      </c>
      <c r="L81" s="365"/>
      <c r="M81" s="365"/>
      <c r="N81" s="42"/>
      <c r="O81" s="13">
        <v>319000</v>
      </c>
      <c r="P81" s="9"/>
      <c r="Q81" s="5"/>
    </row>
    <row r="82" spans="1:17" s="6" customFormat="1" ht="21" hidden="1" customHeight="1">
      <c r="A82" s="104">
        <f t="shared" si="2"/>
        <v>17</v>
      </c>
      <c r="B82" s="365" t="s">
        <v>4607</v>
      </c>
      <c r="C82" s="104" t="s">
        <v>6093</v>
      </c>
      <c r="D82" s="104"/>
      <c r="E82" s="104"/>
      <c r="F82" s="68">
        <v>235000</v>
      </c>
      <c r="G82" s="365"/>
      <c r="H82" s="64"/>
      <c r="I82" s="72"/>
      <c r="J82" s="73"/>
      <c r="K82" s="68">
        <f t="shared" si="1"/>
        <v>0</v>
      </c>
      <c r="L82" s="365"/>
      <c r="M82" s="365"/>
      <c r="N82" s="42"/>
      <c r="O82" s="13">
        <v>308000</v>
      </c>
      <c r="P82" s="9"/>
      <c r="Q82" s="5"/>
    </row>
    <row r="83" spans="1:17" s="6" customFormat="1" ht="21" hidden="1" customHeight="1">
      <c r="A83" s="104">
        <f t="shared" si="2"/>
        <v>18</v>
      </c>
      <c r="B83" s="365" t="s">
        <v>3430</v>
      </c>
      <c r="C83" s="104" t="s">
        <v>6094</v>
      </c>
      <c r="D83" s="104"/>
      <c r="E83" s="104"/>
      <c r="F83" s="68">
        <v>235000</v>
      </c>
      <c r="G83" s="365"/>
      <c r="H83" s="64"/>
      <c r="I83" s="72"/>
      <c r="J83" s="72"/>
      <c r="K83" s="68">
        <f t="shared" si="1"/>
        <v>0</v>
      </c>
      <c r="L83" s="365"/>
      <c r="M83" s="365"/>
      <c r="N83" s="43"/>
      <c r="O83" s="14">
        <v>335500</v>
      </c>
      <c r="P83" s="9"/>
      <c r="Q83" s="5"/>
    </row>
    <row r="84" spans="1:17" s="6" customFormat="1" ht="21" hidden="1" customHeight="1">
      <c r="A84" s="104">
        <f t="shared" si="2"/>
        <v>19</v>
      </c>
      <c r="B84" s="365" t="s">
        <v>3431</v>
      </c>
      <c r="C84" s="104" t="s">
        <v>6094</v>
      </c>
      <c r="D84" s="104"/>
      <c r="E84" s="104"/>
      <c r="F84" s="68">
        <v>310000</v>
      </c>
      <c r="G84" s="365"/>
      <c r="H84" s="64"/>
      <c r="I84" s="72"/>
      <c r="J84" s="72"/>
      <c r="K84" s="68">
        <f t="shared" si="1"/>
        <v>0</v>
      </c>
      <c r="L84" s="365"/>
      <c r="M84" s="365"/>
      <c r="N84" s="43"/>
      <c r="O84" s="14">
        <v>363000</v>
      </c>
      <c r="P84" s="9"/>
      <c r="Q84" s="5"/>
    </row>
    <row r="85" spans="1:17" s="6" customFormat="1" ht="21" hidden="1" customHeight="1">
      <c r="A85" s="104">
        <f t="shared" si="2"/>
        <v>20</v>
      </c>
      <c r="B85" s="365" t="s">
        <v>3432</v>
      </c>
      <c r="C85" s="104" t="s">
        <v>6094</v>
      </c>
      <c r="D85" s="104"/>
      <c r="E85" s="104"/>
      <c r="F85" s="68">
        <v>300000</v>
      </c>
      <c r="G85" s="365"/>
      <c r="H85" s="64"/>
      <c r="I85" s="72"/>
      <c r="J85" s="72"/>
      <c r="K85" s="68">
        <f t="shared" si="1"/>
        <v>0</v>
      </c>
      <c r="L85" s="365"/>
      <c r="M85" s="365"/>
      <c r="N85" s="43"/>
      <c r="O85" s="14">
        <v>341000</v>
      </c>
      <c r="P85" s="9"/>
      <c r="Q85" s="5"/>
    </row>
    <row r="86" spans="1:17" s="6" customFormat="1" ht="21" hidden="1" customHeight="1">
      <c r="A86" s="104">
        <f t="shared" si="2"/>
        <v>21</v>
      </c>
      <c r="B86" s="365" t="s">
        <v>3433</v>
      </c>
      <c r="C86" s="104" t="s">
        <v>6094</v>
      </c>
      <c r="D86" s="104"/>
      <c r="E86" s="104"/>
      <c r="F86" s="68">
        <v>325000</v>
      </c>
      <c r="G86" s="365"/>
      <c r="H86" s="64"/>
      <c r="I86" s="72"/>
      <c r="J86" s="72"/>
      <c r="K86" s="68">
        <f t="shared" si="1"/>
        <v>0</v>
      </c>
      <c r="L86" s="365"/>
      <c r="M86" s="365"/>
      <c r="N86" s="43"/>
      <c r="O86" s="14">
        <v>269500</v>
      </c>
      <c r="P86" s="9"/>
      <c r="Q86" s="5"/>
    </row>
    <row r="87" spans="1:17" s="6" customFormat="1" ht="21" hidden="1" customHeight="1">
      <c r="A87" s="104">
        <f t="shared" si="2"/>
        <v>22</v>
      </c>
      <c r="B87" s="365" t="s">
        <v>3434</v>
      </c>
      <c r="C87" s="104" t="s">
        <v>6094</v>
      </c>
      <c r="D87" s="104"/>
      <c r="E87" s="104"/>
      <c r="F87" s="68">
        <v>350000</v>
      </c>
      <c r="G87" s="365"/>
      <c r="H87" s="64"/>
      <c r="I87" s="72"/>
      <c r="J87" s="72"/>
      <c r="K87" s="68">
        <f t="shared" si="1"/>
        <v>0</v>
      </c>
      <c r="L87" s="365"/>
      <c r="M87" s="365"/>
      <c r="N87" s="43"/>
      <c r="O87" s="14">
        <v>269500</v>
      </c>
      <c r="P87" s="9"/>
      <c r="Q87" s="5"/>
    </row>
    <row r="88" spans="1:17" s="6" customFormat="1" ht="21" hidden="1" customHeight="1">
      <c r="A88" s="104">
        <f t="shared" si="2"/>
        <v>23</v>
      </c>
      <c r="B88" s="365" t="s">
        <v>3435</v>
      </c>
      <c r="C88" s="104" t="s">
        <v>6094</v>
      </c>
      <c r="D88" s="104"/>
      <c r="E88" s="104"/>
      <c r="F88" s="68">
        <v>330000</v>
      </c>
      <c r="G88" s="365"/>
      <c r="H88" s="64"/>
      <c r="I88" s="72"/>
      <c r="J88" s="72"/>
      <c r="K88" s="68">
        <f t="shared" si="1"/>
        <v>0</v>
      </c>
      <c r="L88" s="365"/>
      <c r="M88" s="365"/>
      <c r="N88" s="43"/>
      <c r="O88" s="14">
        <v>258500</v>
      </c>
      <c r="P88" s="9"/>
      <c r="Q88" s="5"/>
    </row>
    <row r="89" spans="1:17" s="6" customFormat="1" ht="21" hidden="1" customHeight="1">
      <c r="A89" s="104">
        <f t="shared" si="2"/>
        <v>24</v>
      </c>
      <c r="B89" s="365" t="s">
        <v>4608</v>
      </c>
      <c r="C89" s="104" t="s">
        <v>6094</v>
      </c>
      <c r="D89" s="104"/>
      <c r="E89" s="104"/>
      <c r="F89" s="68">
        <v>260000</v>
      </c>
      <c r="G89" s="365"/>
      <c r="H89" s="64"/>
      <c r="I89" s="72"/>
      <c r="J89" s="72"/>
      <c r="K89" s="68">
        <f t="shared" si="1"/>
        <v>0</v>
      </c>
      <c r="L89" s="365"/>
      <c r="M89" s="365"/>
      <c r="N89" s="43"/>
      <c r="O89" s="14">
        <v>258500</v>
      </c>
      <c r="P89" s="9"/>
      <c r="Q89" s="5"/>
    </row>
    <row r="90" spans="1:17" s="6" customFormat="1" ht="21" hidden="1" customHeight="1">
      <c r="A90" s="104">
        <f t="shared" si="2"/>
        <v>25</v>
      </c>
      <c r="B90" s="365" t="s">
        <v>4609</v>
      </c>
      <c r="C90" s="104" t="s">
        <v>6094</v>
      </c>
      <c r="D90" s="104"/>
      <c r="E90" s="104"/>
      <c r="F90" s="68">
        <v>260000</v>
      </c>
      <c r="G90" s="365"/>
      <c r="H90" s="64"/>
      <c r="I90" s="72"/>
      <c r="J90" s="72"/>
      <c r="K90" s="68">
        <f t="shared" si="1"/>
        <v>0</v>
      </c>
      <c r="L90" s="365"/>
      <c r="M90" s="365"/>
      <c r="N90" s="43"/>
      <c r="O90" s="14">
        <v>258500</v>
      </c>
      <c r="P90" s="9"/>
      <c r="Q90" s="5"/>
    </row>
    <row r="91" spans="1:17" s="6" customFormat="1" ht="21" hidden="1" customHeight="1">
      <c r="A91" s="104">
        <f t="shared" si="2"/>
        <v>26</v>
      </c>
      <c r="B91" s="365" t="s">
        <v>4610</v>
      </c>
      <c r="C91" s="104" t="s">
        <v>6094</v>
      </c>
      <c r="D91" s="104"/>
      <c r="E91" s="104"/>
      <c r="F91" s="68">
        <v>260000</v>
      </c>
      <c r="G91" s="365"/>
      <c r="H91" s="64"/>
      <c r="I91" s="72"/>
      <c r="J91" s="72"/>
      <c r="K91" s="68">
        <f t="shared" si="1"/>
        <v>0</v>
      </c>
      <c r="L91" s="365"/>
      <c r="M91" s="365"/>
      <c r="N91" s="43"/>
      <c r="O91" s="14">
        <v>269500</v>
      </c>
      <c r="P91" s="9"/>
      <c r="Q91" s="5"/>
    </row>
    <row r="92" spans="1:17" s="6" customFormat="1" ht="21" hidden="1" customHeight="1">
      <c r="A92" s="104">
        <f t="shared" si="2"/>
        <v>27</v>
      </c>
      <c r="B92" s="365" t="s">
        <v>43</v>
      </c>
      <c r="C92" s="104" t="s">
        <v>6094</v>
      </c>
      <c r="D92" s="104"/>
      <c r="E92" s="104"/>
      <c r="F92" s="68">
        <v>270000</v>
      </c>
      <c r="G92" s="365"/>
      <c r="H92" s="64"/>
      <c r="I92" s="72"/>
      <c r="J92" s="72"/>
      <c r="K92" s="68">
        <f t="shared" si="1"/>
        <v>0</v>
      </c>
      <c r="L92" s="365"/>
      <c r="M92" s="365"/>
      <c r="N92" s="43"/>
      <c r="O92" s="14">
        <v>253000</v>
      </c>
      <c r="P92" s="9"/>
      <c r="Q92" s="5"/>
    </row>
    <row r="93" spans="1:17" s="6" customFormat="1" ht="21" hidden="1" customHeight="1">
      <c r="A93" s="104">
        <f t="shared" si="2"/>
        <v>28</v>
      </c>
      <c r="B93" s="365" t="s">
        <v>44</v>
      </c>
      <c r="C93" s="104" t="s">
        <v>6094</v>
      </c>
      <c r="D93" s="104"/>
      <c r="E93" s="104"/>
      <c r="F93" s="68">
        <v>255000</v>
      </c>
      <c r="G93" s="365"/>
      <c r="H93" s="64"/>
      <c r="I93" s="72"/>
      <c r="J93" s="72"/>
      <c r="K93" s="68">
        <f t="shared" si="1"/>
        <v>0</v>
      </c>
      <c r="L93" s="365"/>
      <c r="M93" s="365"/>
      <c r="N93" s="43"/>
      <c r="O93" s="14">
        <v>238700</v>
      </c>
      <c r="P93" s="9"/>
      <c r="Q93" s="5"/>
    </row>
    <row r="94" spans="1:17" s="6" customFormat="1" ht="21" hidden="1" customHeight="1">
      <c r="A94" s="104">
        <f t="shared" si="2"/>
        <v>29</v>
      </c>
      <c r="B94" s="365" t="s">
        <v>42</v>
      </c>
      <c r="C94" s="104" t="s">
        <v>6094</v>
      </c>
      <c r="D94" s="104"/>
      <c r="E94" s="104"/>
      <c r="F94" s="68">
        <v>250000</v>
      </c>
      <c r="G94" s="365"/>
      <c r="H94" s="64"/>
      <c r="I94" s="72"/>
      <c r="J94" s="72"/>
      <c r="K94" s="68"/>
      <c r="L94" s="365"/>
      <c r="M94" s="365"/>
      <c r="N94" s="43"/>
      <c r="O94" s="14"/>
      <c r="P94" s="9"/>
      <c r="Q94" s="5"/>
    </row>
    <row r="95" spans="1:17" s="6" customFormat="1" ht="21" hidden="1" customHeight="1">
      <c r="A95" s="104">
        <f t="shared" si="2"/>
        <v>30</v>
      </c>
      <c r="B95" s="365" t="s">
        <v>5141</v>
      </c>
      <c r="C95" s="104" t="s">
        <v>6094</v>
      </c>
      <c r="D95" s="104"/>
      <c r="E95" s="104"/>
      <c r="F95" s="68">
        <v>255000</v>
      </c>
      <c r="G95" s="365"/>
      <c r="H95" s="64"/>
      <c r="I95" s="72"/>
      <c r="J95" s="72"/>
      <c r="K95" s="68"/>
      <c r="L95" s="365"/>
      <c r="M95" s="365"/>
      <c r="N95" s="43"/>
      <c r="O95" s="14"/>
      <c r="P95" s="9"/>
      <c r="Q95" s="5"/>
    </row>
    <row r="96" spans="1:17" s="6" customFormat="1" ht="21" hidden="1" customHeight="1">
      <c r="A96" s="104">
        <f t="shared" si="2"/>
        <v>31</v>
      </c>
      <c r="B96" s="365" t="s">
        <v>3436</v>
      </c>
      <c r="C96" s="104" t="s">
        <v>6094</v>
      </c>
      <c r="D96" s="104"/>
      <c r="E96" s="104"/>
      <c r="F96" s="68">
        <v>155000</v>
      </c>
      <c r="G96" s="365"/>
      <c r="H96" s="64"/>
      <c r="I96" s="72"/>
      <c r="J96" s="72"/>
      <c r="K96" s="68">
        <f t="shared" si="1"/>
        <v>0</v>
      </c>
      <c r="L96" s="365"/>
      <c r="M96" s="365"/>
      <c r="N96" s="43"/>
      <c r="O96" s="14">
        <v>143000</v>
      </c>
      <c r="P96" s="9"/>
      <c r="Q96" s="5"/>
    </row>
    <row r="97" spans="1:17" s="17" customFormat="1" ht="19.5" hidden="1" customHeight="1">
      <c r="A97" s="1049" t="s">
        <v>3426</v>
      </c>
      <c r="B97" s="1050"/>
      <c r="C97" s="1050"/>
      <c r="D97" s="1050"/>
      <c r="E97" s="1050"/>
      <c r="F97" s="1050"/>
      <c r="G97" s="1050"/>
      <c r="H97" s="1051"/>
      <c r="I97" s="61"/>
      <c r="J97" s="61"/>
      <c r="K97" s="61"/>
      <c r="L97" s="61"/>
      <c r="M97" s="61"/>
      <c r="N97" s="1"/>
      <c r="O97" s="44"/>
      <c r="P97" s="15"/>
      <c r="Q97" s="16"/>
    </row>
    <row r="98" spans="1:17" s="17" customFormat="1" ht="16.5" hidden="1" customHeight="1">
      <c r="A98" s="364">
        <v>1</v>
      </c>
      <c r="B98" s="365" t="s">
        <v>26</v>
      </c>
      <c r="C98" s="104" t="s">
        <v>3332</v>
      </c>
      <c r="D98" s="104"/>
      <c r="E98" s="104"/>
      <c r="F98" s="68">
        <v>166818</v>
      </c>
      <c r="G98" s="69"/>
      <c r="H98" s="69"/>
      <c r="I98" s="66"/>
      <c r="J98" s="67"/>
      <c r="K98" s="68">
        <v>166818</v>
      </c>
      <c r="L98" s="69"/>
      <c r="M98" s="69"/>
      <c r="N98" s="11"/>
      <c r="O98" s="18"/>
      <c r="P98" s="15"/>
      <c r="Q98" s="16"/>
    </row>
    <row r="99" spans="1:17" s="17" customFormat="1" ht="16.5" hidden="1" customHeight="1">
      <c r="A99" s="364">
        <v>2</v>
      </c>
      <c r="B99" s="365" t="s">
        <v>27</v>
      </c>
      <c r="C99" s="104" t="s">
        <v>3332</v>
      </c>
      <c r="D99" s="104"/>
      <c r="E99" s="104"/>
      <c r="F99" s="68">
        <v>213636</v>
      </c>
      <c r="G99" s="69"/>
      <c r="H99" s="69"/>
      <c r="I99" s="66"/>
      <c r="J99" s="67"/>
      <c r="K99" s="68">
        <v>213636</v>
      </c>
      <c r="L99" s="69"/>
      <c r="M99" s="69"/>
      <c r="N99" s="11"/>
      <c r="O99" s="18"/>
      <c r="P99" s="15"/>
      <c r="Q99" s="16"/>
    </row>
    <row r="100" spans="1:17" s="17" customFormat="1" ht="16.5" hidden="1" customHeight="1">
      <c r="A100" s="364">
        <v>3</v>
      </c>
      <c r="B100" s="365" t="s">
        <v>28</v>
      </c>
      <c r="C100" s="104" t="s">
        <v>3332</v>
      </c>
      <c r="D100" s="104"/>
      <c r="E100" s="104"/>
      <c r="F100" s="68">
        <v>194545</v>
      </c>
      <c r="G100" s="69"/>
      <c r="H100" s="69"/>
      <c r="I100" s="66"/>
      <c r="J100" s="67"/>
      <c r="K100" s="68">
        <v>194545</v>
      </c>
      <c r="L100" s="69"/>
      <c r="M100" s="69"/>
      <c r="N100" s="11"/>
      <c r="O100" s="18"/>
      <c r="P100" s="15"/>
      <c r="Q100" s="16"/>
    </row>
    <row r="101" spans="1:17" s="17" customFormat="1" ht="16.5" hidden="1" customHeight="1">
      <c r="A101" s="364">
        <v>4</v>
      </c>
      <c r="B101" s="365" t="s">
        <v>29</v>
      </c>
      <c r="C101" s="104" t="s">
        <v>3332</v>
      </c>
      <c r="D101" s="104"/>
      <c r="E101" s="104"/>
      <c r="F101" s="68">
        <v>194545</v>
      </c>
      <c r="G101" s="69"/>
      <c r="H101" s="69"/>
      <c r="I101" s="66"/>
      <c r="J101" s="67"/>
      <c r="K101" s="68">
        <v>194545</v>
      </c>
      <c r="L101" s="69"/>
      <c r="M101" s="69"/>
      <c r="N101" s="11"/>
      <c r="O101" s="18"/>
      <c r="P101" s="15"/>
      <c r="Q101" s="16"/>
    </row>
    <row r="102" spans="1:17" s="17" customFormat="1" ht="16.5" hidden="1" customHeight="1">
      <c r="A102" s="364">
        <v>5</v>
      </c>
      <c r="B102" s="365" t="s">
        <v>30</v>
      </c>
      <c r="C102" s="104" t="s">
        <v>3332</v>
      </c>
      <c r="D102" s="104"/>
      <c r="E102" s="104"/>
      <c r="F102" s="68">
        <v>257636</v>
      </c>
      <c r="G102" s="69"/>
      <c r="H102" s="69"/>
      <c r="I102" s="66"/>
      <c r="J102" s="67"/>
      <c r="K102" s="68">
        <v>257636</v>
      </c>
      <c r="L102" s="69"/>
      <c r="M102" s="69"/>
      <c r="N102" s="11"/>
      <c r="O102" s="18"/>
      <c r="P102" s="15"/>
      <c r="Q102" s="16"/>
    </row>
    <row r="103" spans="1:17" s="17" customFormat="1" ht="16.5" hidden="1" customHeight="1">
      <c r="A103" s="364">
        <v>6</v>
      </c>
      <c r="B103" s="365" t="s">
        <v>31</v>
      </c>
      <c r="C103" s="104" t="s">
        <v>3332</v>
      </c>
      <c r="D103" s="104"/>
      <c r="E103" s="104"/>
      <c r="F103" s="68">
        <v>162182</v>
      </c>
      <c r="G103" s="69"/>
      <c r="H103" s="69"/>
      <c r="I103" s="66"/>
      <c r="J103" s="67"/>
      <c r="K103" s="68">
        <v>162182</v>
      </c>
      <c r="L103" s="69"/>
      <c r="M103" s="69"/>
      <c r="N103" s="11"/>
      <c r="O103" s="18"/>
      <c r="P103" s="15"/>
      <c r="Q103" s="16"/>
    </row>
    <row r="104" spans="1:17" s="17" customFormat="1" ht="16.5" hidden="1" customHeight="1">
      <c r="A104" s="364">
        <v>7</v>
      </c>
      <c r="B104" s="365" t="s">
        <v>32</v>
      </c>
      <c r="C104" s="104" t="s">
        <v>3332</v>
      </c>
      <c r="D104" s="104"/>
      <c r="E104" s="104"/>
      <c r="F104" s="68">
        <v>121273</v>
      </c>
      <c r="G104" s="69"/>
      <c r="H104" s="69"/>
      <c r="I104" s="66"/>
      <c r="J104" s="67"/>
      <c r="K104" s="68">
        <v>121273</v>
      </c>
      <c r="L104" s="69"/>
      <c r="M104" s="69"/>
      <c r="N104" s="11"/>
      <c r="O104" s="18"/>
      <c r="P104" s="15"/>
      <c r="Q104" s="16"/>
    </row>
    <row r="105" spans="1:17" s="17" customFormat="1" ht="16.5" hidden="1" customHeight="1">
      <c r="A105" s="364">
        <v>8</v>
      </c>
      <c r="B105" s="365" t="s">
        <v>33</v>
      </c>
      <c r="C105" s="104" t="s">
        <v>3332</v>
      </c>
      <c r="D105" s="104"/>
      <c r="E105" s="104"/>
      <c r="F105" s="68">
        <v>171727</v>
      </c>
      <c r="G105" s="69"/>
      <c r="H105" s="69"/>
      <c r="I105" s="66"/>
      <c r="J105" s="67"/>
      <c r="K105" s="68">
        <v>171727</v>
      </c>
      <c r="L105" s="69"/>
      <c r="M105" s="69"/>
      <c r="N105" s="11"/>
      <c r="O105" s="18"/>
      <c r="P105" s="15"/>
      <c r="Q105" s="16"/>
    </row>
    <row r="106" spans="1:17" s="17" customFormat="1" ht="16.5" hidden="1" customHeight="1">
      <c r="A106" s="364">
        <v>9</v>
      </c>
      <c r="B106" s="365" t="s">
        <v>34</v>
      </c>
      <c r="C106" s="104" t="s">
        <v>3332</v>
      </c>
      <c r="D106" s="104"/>
      <c r="E106" s="104"/>
      <c r="F106" s="68">
        <v>125818</v>
      </c>
      <c r="G106" s="69"/>
      <c r="H106" s="69"/>
      <c r="I106" s="66"/>
      <c r="J106" s="67"/>
      <c r="K106" s="68">
        <v>125818</v>
      </c>
      <c r="L106" s="69"/>
      <c r="M106" s="69"/>
      <c r="N106" s="11"/>
      <c r="O106" s="18"/>
      <c r="P106" s="15"/>
      <c r="Q106" s="16"/>
    </row>
    <row r="107" spans="1:17" s="17" customFormat="1" ht="16.5" hidden="1" customHeight="1">
      <c r="A107" s="364">
        <v>10</v>
      </c>
      <c r="B107" s="365" t="s">
        <v>3427</v>
      </c>
      <c r="C107" s="104" t="s">
        <v>3332</v>
      </c>
      <c r="D107" s="104"/>
      <c r="E107" s="104"/>
      <c r="F107" s="68">
        <v>89455</v>
      </c>
      <c r="G107" s="69"/>
      <c r="H107" s="69"/>
      <c r="I107" s="66"/>
      <c r="J107" s="67"/>
      <c r="K107" s="68">
        <v>89455</v>
      </c>
      <c r="L107" s="69"/>
      <c r="M107" s="69"/>
      <c r="N107" s="11"/>
      <c r="O107" s="18"/>
      <c r="P107" s="15"/>
      <c r="Q107" s="16"/>
    </row>
    <row r="108" spans="1:17" s="17" customFormat="1" ht="29.25" customHeight="1">
      <c r="A108" s="74"/>
      <c r="B108" s="1043" t="s">
        <v>46</v>
      </c>
      <c r="C108" s="1043"/>
      <c r="D108" s="1043"/>
      <c r="E108" s="1043"/>
      <c r="F108" s="1043"/>
      <c r="G108" s="1043"/>
      <c r="H108" s="1043"/>
      <c r="I108" s="60"/>
      <c r="J108" s="75"/>
      <c r="K108" s="75"/>
      <c r="L108" s="75"/>
      <c r="M108" s="75"/>
      <c r="N108" s="45"/>
      <c r="O108" s="46"/>
      <c r="P108" s="15"/>
      <c r="Q108" s="16"/>
    </row>
    <row r="109" spans="1:17" s="17" customFormat="1" ht="31.5" customHeight="1">
      <c r="A109" s="74">
        <v>1</v>
      </c>
      <c r="B109" s="1043" t="s">
        <v>5456</v>
      </c>
      <c r="C109" s="1043"/>
      <c r="D109" s="1043"/>
      <c r="E109" s="1043"/>
      <c r="F109" s="1043"/>
      <c r="G109" s="1043"/>
      <c r="H109" s="1043"/>
      <c r="I109" s="60"/>
      <c r="J109" s="75"/>
      <c r="K109" s="75"/>
      <c r="L109" s="75"/>
      <c r="M109" s="75"/>
      <c r="N109" s="45"/>
      <c r="O109" s="46"/>
      <c r="P109" s="15"/>
      <c r="Q109" s="16"/>
    </row>
    <row r="110" spans="1:17" s="54" customFormat="1" ht="50.25" hidden="1" customHeight="1">
      <c r="A110" s="81"/>
      <c r="B110" s="1055" t="s">
        <v>4194</v>
      </c>
      <c r="C110" s="1056"/>
      <c r="D110" s="1056"/>
      <c r="E110" s="1056"/>
      <c r="F110" s="1056"/>
      <c r="G110" s="1056"/>
      <c r="H110" s="1057"/>
      <c r="I110" s="82"/>
      <c r="J110" s="82"/>
      <c r="K110" s="82"/>
      <c r="L110" s="82"/>
      <c r="M110" s="82"/>
      <c r="N110" s="50"/>
      <c r="O110" s="51"/>
      <c r="P110" s="52"/>
      <c r="Q110" s="53"/>
    </row>
    <row r="111" spans="1:17" s="54" customFormat="1" ht="16.5" hidden="1">
      <c r="A111" s="81"/>
      <c r="B111" s="1055" t="s">
        <v>5783</v>
      </c>
      <c r="C111" s="1056"/>
      <c r="D111" s="1056"/>
      <c r="E111" s="1056"/>
      <c r="F111" s="1056"/>
      <c r="G111" s="1056"/>
      <c r="H111" s="1057"/>
      <c r="I111" s="82"/>
      <c r="J111" s="82"/>
      <c r="K111" s="82"/>
      <c r="L111" s="82"/>
      <c r="M111" s="82"/>
      <c r="N111" s="50"/>
      <c r="O111" s="51"/>
      <c r="P111" s="52"/>
      <c r="Q111" s="53"/>
    </row>
    <row r="112" spans="1:17" s="54" customFormat="1" ht="33" hidden="1">
      <c r="A112" s="85">
        <v>1</v>
      </c>
      <c r="B112" s="84" t="s">
        <v>3414</v>
      </c>
      <c r="C112" s="85" t="s">
        <v>3332</v>
      </c>
      <c r="D112" s="85" t="s">
        <v>3947</v>
      </c>
      <c r="E112" s="85"/>
      <c r="F112" s="86">
        <v>88000</v>
      </c>
      <c r="G112" s="87"/>
      <c r="H112" s="87"/>
      <c r="I112" s="88"/>
      <c r="J112" s="89"/>
      <c r="K112" s="86">
        <f>T112/1.1</f>
        <v>0</v>
      </c>
      <c r="L112" s="87"/>
      <c r="M112" s="87"/>
      <c r="N112" s="55"/>
      <c r="O112" s="56">
        <v>66000</v>
      </c>
      <c r="P112" s="96"/>
      <c r="Q112" s="53"/>
    </row>
    <row r="113" spans="1:17" s="54" customFormat="1" ht="33" hidden="1">
      <c r="A113" s="85">
        <v>2</v>
      </c>
      <c r="B113" s="84" t="s">
        <v>3414</v>
      </c>
      <c r="C113" s="85" t="s">
        <v>3332</v>
      </c>
      <c r="D113" s="85" t="s">
        <v>3946</v>
      </c>
      <c r="E113" s="85"/>
      <c r="F113" s="86">
        <v>79200</v>
      </c>
      <c r="G113" s="87"/>
      <c r="H113" s="87"/>
      <c r="I113" s="88"/>
      <c r="J113" s="89"/>
      <c r="K113" s="86"/>
      <c r="L113" s="87"/>
      <c r="M113" s="87"/>
      <c r="N113" s="55"/>
      <c r="O113" s="56"/>
      <c r="P113" s="96"/>
      <c r="Q113" s="53"/>
    </row>
    <row r="114" spans="1:17" s="54" customFormat="1" ht="33.75" hidden="1">
      <c r="A114" s="85">
        <v>3</v>
      </c>
      <c r="B114" s="84" t="s">
        <v>3414</v>
      </c>
      <c r="C114" s="85" t="s">
        <v>3332</v>
      </c>
      <c r="D114" s="85" t="s">
        <v>6095</v>
      </c>
      <c r="E114" s="85"/>
      <c r="F114" s="86">
        <v>66000</v>
      </c>
      <c r="G114" s="87"/>
      <c r="H114" s="87"/>
      <c r="I114" s="88"/>
      <c r="J114" s="89"/>
      <c r="K114" s="86"/>
      <c r="L114" s="87"/>
      <c r="M114" s="87"/>
      <c r="N114" s="55"/>
      <c r="O114" s="56"/>
      <c r="P114" s="96"/>
      <c r="Q114" s="53"/>
    </row>
    <row r="115" spans="1:17" s="54" customFormat="1" ht="16.5" hidden="1">
      <c r="A115" s="85">
        <v>4</v>
      </c>
      <c r="B115" s="84" t="s">
        <v>3948</v>
      </c>
      <c r="C115" s="85" t="s">
        <v>3332</v>
      </c>
      <c r="D115" s="85" t="s">
        <v>3949</v>
      </c>
      <c r="E115" s="85"/>
      <c r="F115" s="86">
        <v>110000</v>
      </c>
      <c r="G115" s="87"/>
      <c r="H115" s="87"/>
      <c r="I115" s="88"/>
      <c r="J115" s="89"/>
      <c r="K115" s="86">
        <f>T115/1.1</f>
        <v>0</v>
      </c>
      <c r="L115" s="87"/>
      <c r="M115" s="87"/>
      <c r="N115" s="55"/>
      <c r="O115" s="56">
        <v>88000</v>
      </c>
      <c r="P115" s="96"/>
      <c r="Q115" s="53"/>
    </row>
    <row r="116" spans="1:17" s="54" customFormat="1" ht="54" hidden="1" customHeight="1">
      <c r="A116" s="85">
        <v>5</v>
      </c>
      <c r="B116" s="84" t="s">
        <v>3948</v>
      </c>
      <c r="C116" s="85" t="s">
        <v>3332</v>
      </c>
      <c r="D116" s="85" t="s">
        <v>3950</v>
      </c>
      <c r="E116" s="85"/>
      <c r="F116" s="86">
        <v>132000</v>
      </c>
      <c r="G116" s="87"/>
      <c r="H116" s="87"/>
      <c r="I116" s="88"/>
      <c r="J116" s="88"/>
      <c r="K116" s="97"/>
      <c r="L116" s="88"/>
      <c r="M116" s="88"/>
      <c r="N116" s="98"/>
      <c r="O116" s="99"/>
      <c r="P116" s="96"/>
      <c r="Q116" s="53"/>
    </row>
    <row r="117" spans="1:17" s="54" customFormat="1" ht="42" hidden="1" customHeight="1">
      <c r="A117" s="85">
        <v>6</v>
      </c>
      <c r="B117" s="84" t="s">
        <v>3948</v>
      </c>
      <c r="C117" s="85" t="s">
        <v>3332</v>
      </c>
      <c r="D117" s="85" t="s">
        <v>6096</v>
      </c>
      <c r="E117" s="85"/>
      <c r="F117" s="86">
        <v>99000</v>
      </c>
      <c r="G117" s="87"/>
      <c r="H117" s="87"/>
      <c r="I117" s="88"/>
      <c r="J117" s="88"/>
      <c r="K117" s="97"/>
      <c r="L117" s="88"/>
      <c r="M117" s="88"/>
      <c r="N117" s="98"/>
      <c r="O117" s="99"/>
      <c r="P117" s="96"/>
      <c r="Q117" s="53"/>
    </row>
    <row r="118" spans="1:17" s="17" customFormat="1" ht="57.75" hidden="1" customHeight="1">
      <c r="A118" s="363"/>
      <c r="B118" s="1045" t="s">
        <v>6055</v>
      </c>
      <c r="C118" s="1045"/>
      <c r="D118" s="1045"/>
      <c r="E118" s="1045"/>
      <c r="F118" s="1045"/>
      <c r="G118" s="1045"/>
      <c r="H118" s="1045"/>
      <c r="I118" s="66"/>
      <c r="J118" s="66"/>
      <c r="K118" s="76"/>
      <c r="L118" s="66"/>
      <c r="M118" s="66"/>
      <c r="N118" s="10"/>
      <c r="O118" s="19"/>
      <c r="P118" s="15"/>
      <c r="Q118" s="16"/>
    </row>
    <row r="119" spans="1:17" s="17" customFormat="1" ht="16.5" hidden="1">
      <c r="A119" s="104">
        <v>1</v>
      </c>
      <c r="B119" s="365" t="s">
        <v>3805</v>
      </c>
      <c r="C119" s="104" t="s">
        <v>3332</v>
      </c>
      <c r="D119" s="104"/>
      <c r="E119" s="104"/>
      <c r="F119" s="68">
        <v>77000</v>
      </c>
      <c r="G119" s="69"/>
      <c r="H119" s="69"/>
      <c r="I119" s="66"/>
      <c r="J119" s="66"/>
      <c r="K119" s="76"/>
      <c r="L119" s="66"/>
      <c r="M119" s="66"/>
      <c r="N119" s="10"/>
      <c r="O119" s="19"/>
      <c r="P119" s="15"/>
      <c r="Q119" s="16"/>
    </row>
    <row r="120" spans="1:17" s="17" customFormat="1" ht="16.5">
      <c r="A120" s="104" t="s">
        <v>6211</v>
      </c>
      <c r="B120" s="104" t="s">
        <v>6211</v>
      </c>
      <c r="C120" s="104" t="s">
        <v>6211</v>
      </c>
      <c r="D120" s="104"/>
      <c r="E120" s="104"/>
      <c r="F120" s="366" t="s">
        <v>6211</v>
      </c>
      <c r="G120" s="366" t="s">
        <v>6211</v>
      </c>
      <c r="H120" s="79" t="s">
        <v>6211</v>
      </c>
      <c r="I120" s="66"/>
      <c r="J120" s="66"/>
      <c r="K120" s="76"/>
      <c r="L120" s="66"/>
      <c r="M120" s="66"/>
      <c r="N120" s="10"/>
      <c r="O120" s="19"/>
      <c r="P120" s="15"/>
      <c r="Q120" s="16"/>
    </row>
    <row r="121" spans="1:17" s="17" customFormat="1" ht="54" customHeight="1">
      <c r="A121" s="74">
        <v>2</v>
      </c>
      <c r="B121" s="1058" t="s">
        <v>5458</v>
      </c>
      <c r="C121" s="1059"/>
      <c r="D121" s="1059"/>
      <c r="E121" s="1059"/>
      <c r="F121" s="1059"/>
      <c r="G121" s="1059"/>
      <c r="H121" s="1060"/>
      <c r="I121" s="60"/>
      <c r="J121" s="75"/>
      <c r="K121" s="75"/>
      <c r="L121" s="75"/>
      <c r="M121" s="75"/>
      <c r="N121" s="45"/>
      <c r="O121" s="46"/>
      <c r="P121" s="15"/>
      <c r="Q121" s="16"/>
    </row>
    <row r="122" spans="1:17" s="6" customFormat="1" ht="75.75" hidden="1" customHeight="1">
      <c r="A122" s="363">
        <v>1</v>
      </c>
      <c r="B122" s="1045" t="s">
        <v>6054</v>
      </c>
      <c r="C122" s="1045"/>
      <c r="D122" s="1045"/>
      <c r="E122" s="1045"/>
      <c r="F122" s="1045"/>
      <c r="G122" s="1045"/>
      <c r="H122" s="1045"/>
      <c r="I122" s="62"/>
      <c r="J122" s="62"/>
      <c r="K122" s="62"/>
      <c r="L122" s="62"/>
      <c r="M122" s="62"/>
      <c r="N122" s="7"/>
      <c r="O122" s="8"/>
      <c r="P122" s="9"/>
      <c r="Q122" s="5"/>
    </row>
    <row r="123" spans="1:17" s="6" customFormat="1" ht="16.5" hidden="1">
      <c r="A123" s="77">
        <v>1</v>
      </c>
      <c r="B123" s="365" t="s">
        <v>47</v>
      </c>
      <c r="C123" s="104" t="s">
        <v>3332</v>
      </c>
      <c r="D123" s="104"/>
      <c r="E123" s="104"/>
      <c r="F123" s="68">
        <v>79200</v>
      </c>
      <c r="G123" s="69"/>
      <c r="H123" s="69"/>
      <c r="I123" s="66"/>
      <c r="J123" s="67"/>
      <c r="K123" s="68">
        <v>77000</v>
      </c>
      <c r="L123" s="69"/>
      <c r="M123" s="69"/>
      <c r="N123" s="12"/>
      <c r="O123" s="13"/>
      <c r="P123" s="9"/>
      <c r="Q123" s="5"/>
    </row>
    <row r="124" spans="1:17" s="6" customFormat="1" ht="93.75" hidden="1" customHeight="1">
      <c r="A124" s="356">
        <v>1</v>
      </c>
      <c r="B124" s="1061" t="s">
        <v>6069</v>
      </c>
      <c r="C124" s="1061"/>
      <c r="D124" s="1061"/>
      <c r="E124" s="1061"/>
      <c r="F124" s="1061"/>
      <c r="G124" s="1061"/>
      <c r="H124" s="1061"/>
      <c r="I124" s="62"/>
      <c r="J124" s="62"/>
      <c r="K124" s="62"/>
      <c r="L124" s="62"/>
      <c r="M124" s="62"/>
      <c r="N124" s="7"/>
      <c r="O124" s="8"/>
      <c r="P124" s="9"/>
      <c r="Q124" s="5"/>
    </row>
    <row r="125" spans="1:17" s="6" customFormat="1" ht="16.5" hidden="1">
      <c r="A125" s="357">
        <v>1</v>
      </c>
      <c r="B125" s="358" t="s">
        <v>47</v>
      </c>
      <c r="C125" s="355" t="s">
        <v>3332</v>
      </c>
      <c r="D125" s="355"/>
      <c r="E125" s="355"/>
      <c r="F125" s="359">
        <v>81950</v>
      </c>
      <c r="G125" s="103"/>
      <c r="H125" s="103"/>
      <c r="I125" s="66"/>
      <c r="J125" s="67"/>
      <c r="K125" s="68">
        <v>77000</v>
      </c>
      <c r="L125" s="69"/>
      <c r="M125" s="69"/>
      <c r="N125" s="12"/>
      <c r="O125" s="13"/>
      <c r="P125" s="9"/>
      <c r="Q125" s="5"/>
    </row>
    <row r="126" spans="1:17" s="6" customFormat="1" ht="82.5" hidden="1" customHeight="1">
      <c r="A126" s="356">
        <v>2</v>
      </c>
      <c r="B126" s="1061" t="s">
        <v>6068</v>
      </c>
      <c r="C126" s="1061"/>
      <c r="D126" s="1061"/>
      <c r="E126" s="1061"/>
      <c r="F126" s="1061"/>
      <c r="G126" s="1061"/>
      <c r="H126" s="1061"/>
      <c r="I126" s="62"/>
      <c r="J126" s="62"/>
      <c r="K126" s="62"/>
      <c r="L126" s="62"/>
      <c r="M126" s="62"/>
      <c r="N126" s="7"/>
      <c r="O126" s="8"/>
      <c r="P126" s="9"/>
      <c r="Q126" s="5"/>
    </row>
    <row r="127" spans="1:17" s="6" customFormat="1" ht="16.5" hidden="1">
      <c r="A127" s="357">
        <v>1</v>
      </c>
      <c r="B127" s="358" t="s">
        <v>47</v>
      </c>
      <c r="C127" s="355" t="s">
        <v>3332</v>
      </c>
      <c r="D127" s="355"/>
      <c r="E127" s="355"/>
      <c r="F127" s="359">
        <v>81950</v>
      </c>
      <c r="G127" s="103"/>
      <c r="H127" s="103"/>
      <c r="I127" s="66"/>
      <c r="J127" s="67"/>
      <c r="K127" s="68">
        <v>77000</v>
      </c>
      <c r="L127" s="69"/>
      <c r="M127" s="69"/>
      <c r="N127" s="12"/>
      <c r="O127" s="13"/>
      <c r="P127" s="9"/>
      <c r="Q127" s="5"/>
    </row>
    <row r="128" spans="1:17" s="6" customFormat="1" ht="108" hidden="1" customHeight="1">
      <c r="A128" s="363">
        <v>3</v>
      </c>
      <c r="B128" s="1045" t="s">
        <v>6056</v>
      </c>
      <c r="C128" s="1045"/>
      <c r="D128" s="1045"/>
      <c r="E128" s="1045"/>
      <c r="F128" s="1045"/>
      <c r="G128" s="1045"/>
      <c r="H128" s="1045"/>
      <c r="I128" s="78">
        <v>45318</v>
      </c>
      <c r="J128" s="62"/>
      <c r="K128" s="62"/>
      <c r="L128" s="62"/>
      <c r="M128" s="62"/>
      <c r="N128" s="7"/>
      <c r="O128" s="8"/>
      <c r="P128" s="9"/>
      <c r="Q128" s="5"/>
    </row>
    <row r="129" spans="1:17" s="6" customFormat="1" ht="16.5" hidden="1">
      <c r="A129" s="77">
        <v>1</v>
      </c>
      <c r="B129" s="365" t="s">
        <v>47</v>
      </c>
      <c r="C129" s="104" t="s">
        <v>3332</v>
      </c>
      <c r="D129" s="104"/>
      <c r="E129" s="104"/>
      <c r="F129" s="68">
        <v>81950</v>
      </c>
      <c r="G129" s="69"/>
      <c r="H129" s="69"/>
      <c r="I129" s="66"/>
      <c r="J129" s="67"/>
      <c r="K129" s="68">
        <v>77000</v>
      </c>
      <c r="L129" s="69"/>
      <c r="M129" s="69"/>
      <c r="N129" s="12"/>
      <c r="O129" s="13"/>
      <c r="P129" s="9"/>
      <c r="Q129" s="5"/>
    </row>
    <row r="130" spans="1:17" s="6" customFormat="1" ht="78" hidden="1" customHeight="1">
      <c r="A130" s="363">
        <v>4</v>
      </c>
      <c r="B130" s="1045" t="s">
        <v>6061</v>
      </c>
      <c r="C130" s="1045"/>
      <c r="D130" s="1045"/>
      <c r="E130" s="1045"/>
      <c r="F130" s="1045"/>
      <c r="G130" s="1045"/>
      <c r="H130" s="1045"/>
      <c r="I130" s="62"/>
      <c r="J130" s="62"/>
      <c r="K130" s="62"/>
      <c r="L130" s="62"/>
      <c r="M130" s="62"/>
      <c r="N130" s="7"/>
      <c r="O130" s="8"/>
      <c r="P130" s="9"/>
      <c r="Q130" s="5"/>
    </row>
    <row r="131" spans="1:17" s="6" customFormat="1" ht="16.5" hidden="1" customHeight="1">
      <c r="A131" s="77">
        <v>1</v>
      </c>
      <c r="B131" s="365" t="s">
        <v>47</v>
      </c>
      <c r="C131" s="104" t="s">
        <v>3332</v>
      </c>
      <c r="D131" s="104"/>
      <c r="E131" s="104"/>
      <c r="F131" s="68">
        <v>81950</v>
      </c>
      <c r="G131" s="69"/>
      <c r="H131" s="69"/>
      <c r="I131" s="66"/>
      <c r="J131" s="67"/>
      <c r="K131" s="68">
        <v>77000</v>
      </c>
      <c r="L131" s="69"/>
      <c r="M131" s="69"/>
      <c r="N131" s="12"/>
      <c r="O131" s="13"/>
      <c r="P131" s="9"/>
      <c r="Q131" s="5"/>
    </row>
    <row r="132" spans="1:17" s="6" customFormat="1" ht="76.5" hidden="1" customHeight="1">
      <c r="A132" s="363">
        <v>5</v>
      </c>
      <c r="B132" s="1045" t="s">
        <v>6057</v>
      </c>
      <c r="C132" s="1045"/>
      <c r="D132" s="1045"/>
      <c r="E132" s="1045"/>
      <c r="F132" s="1045"/>
      <c r="G132" s="1045"/>
      <c r="H132" s="1045"/>
      <c r="I132" s="62"/>
      <c r="J132" s="62"/>
      <c r="K132" s="62"/>
      <c r="L132" s="62"/>
      <c r="M132" s="62"/>
      <c r="N132" s="7"/>
      <c r="O132" s="8"/>
      <c r="P132" s="9"/>
      <c r="Q132" s="5"/>
    </row>
    <row r="133" spans="1:17" s="6" customFormat="1" ht="35.25" hidden="1" customHeight="1">
      <c r="A133" s="363"/>
      <c r="B133" s="1052" t="s">
        <v>6059</v>
      </c>
      <c r="C133" s="1053"/>
      <c r="D133" s="1053"/>
      <c r="E133" s="1053"/>
      <c r="F133" s="1053"/>
      <c r="G133" s="1053"/>
      <c r="H133" s="1054"/>
      <c r="I133" s="62"/>
      <c r="J133" s="62"/>
      <c r="K133" s="62"/>
      <c r="L133" s="62"/>
      <c r="M133" s="62"/>
      <c r="N133" s="7"/>
      <c r="O133" s="8"/>
      <c r="P133" s="9"/>
      <c r="Q133" s="5"/>
    </row>
    <row r="134" spans="1:17" s="6" customFormat="1" ht="16.5" hidden="1">
      <c r="A134" s="77">
        <v>1</v>
      </c>
      <c r="B134" s="365" t="s">
        <v>47</v>
      </c>
      <c r="C134" s="104" t="s">
        <v>3332</v>
      </c>
      <c r="D134" s="104"/>
      <c r="E134" s="104"/>
      <c r="F134" s="68">
        <v>79200</v>
      </c>
      <c r="G134" s="69"/>
      <c r="H134" s="69"/>
      <c r="I134" s="66"/>
      <c r="J134" s="67"/>
      <c r="K134" s="68">
        <v>77000</v>
      </c>
      <c r="L134" s="69"/>
      <c r="M134" s="69"/>
      <c r="N134" s="12"/>
      <c r="O134" s="13"/>
      <c r="P134" s="9"/>
      <c r="Q134" s="5"/>
    </row>
    <row r="135" spans="1:17" s="6" customFormat="1" ht="81.75" hidden="1" customHeight="1">
      <c r="A135" s="363">
        <v>6</v>
      </c>
      <c r="B135" s="1045" t="s">
        <v>6058</v>
      </c>
      <c r="C135" s="1045"/>
      <c r="D135" s="1045"/>
      <c r="E135" s="1045"/>
      <c r="F135" s="1045"/>
      <c r="G135" s="1045"/>
      <c r="H135" s="1045"/>
      <c r="I135" s="62"/>
      <c r="J135" s="62"/>
      <c r="K135" s="62"/>
      <c r="L135" s="62"/>
      <c r="M135" s="62"/>
      <c r="N135" s="7"/>
      <c r="O135" s="8"/>
      <c r="P135" s="9"/>
      <c r="Q135" s="5"/>
    </row>
    <row r="136" spans="1:17" s="6" customFormat="1" ht="16.5" hidden="1">
      <c r="A136" s="77">
        <v>1</v>
      </c>
      <c r="B136" s="365" t="s">
        <v>47</v>
      </c>
      <c r="C136" s="104" t="s">
        <v>3332</v>
      </c>
      <c r="D136" s="104"/>
      <c r="E136" s="104"/>
      <c r="F136" s="68">
        <v>81950</v>
      </c>
      <c r="G136" s="69"/>
      <c r="H136" s="69"/>
      <c r="I136" s="66"/>
      <c r="J136" s="67"/>
      <c r="K136" s="68">
        <v>77000</v>
      </c>
      <c r="L136" s="69"/>
      <c r="M136" s="69"/>
      <c r="N136" s="12"/>
      <c r="O136" s="13"/>
      <c r="P136" s="9"/>
      <c r="Q136" s="5"/>
    </row>
    <row r="137" spans="1:17" s="6" customFormat="1" ht="144" customHeight="1">
      <c r="A137" s="363">
        <v>1</v>
      </c>
      <c r="B137" s="1045" t="s">
        <v>6121</v>
      </c>
      <c r="C137" s="1045"/>
      <c r="D137" s="1045"/>
      <c r="E137" s="1045"/>
      <c r="F137" s="1045"/>
      <c r="G137" s="1045"/>
      <c r="H137" s="1045"/>
      <c r="I137" s="62"/>
      <c r="J137" s="62"/>
      <c r="K137" s="62"/>
      <c r="L137" s="62"/>
      <c r="M137" s="62"/>
      <c r="N137" s="7"/>
      <c r="O137" s="8"/>
      <c r="P137" s="9"/>
      <c r="Q137" s="5"/>
    </row>
    <row r="138" spans="1:17" s="6" customFormat="1" ht="16.5">
      <c r="A138" s="77">
        <v>1</v>
      </c>
      <c r="B138" s="365" t="s">
        <v>47</v>
      </c>
      <c r="C138" s="104" t="s">
        <v>3332</v>
      </c>
      <c r="D138" s="104"/>
      <c r="E138" s="104"/>
      <c r="F138" s="68">
        <v>81950</v>
      </c>
      <c r="G138" s="69"/>
      <c r="H138" s="69"/>
      <c r="I138" s="66"/>
      <c r="J138" s="67"/>
      <c r="K138" s="68">
        <v>77000</v>
      </c>
      <c r="L138" s="69"/>
      <c r="M138" s="69"/>
      <c r="N138" s="12"/>
      <c r="O138" s="13"/>
      <c r="P138" s="9"/>
      <c r="Q138" s="5"/>
    </row>
    <row r="139" spans="1:17" s="54" customFormat="1" ht="59.25" hidden="1" customHeight="1">
      <c r="A139" s="81">
        <v>3</v>
      </c>
      <c r="B139" s="1062" t="s">
        <v>5591</v>
      </c>
      <c r="C139" s="1062"/>
      <c r="D139" s="1062"/>
      <c r="E139" s="1062"/>
      <c r="F139" s="1062"/>
      <c r="G139" s="1062"/>
      <c r="H139" s="1062"/>
      <c r="I139" s="82"/>
      <c r="J139" s="82"/>
      <c r="K139" s="82"/>
      <c r="L139" s="82"/>
      <c r="M139" s="82"/>
      <c r="N139" s="50"/>
      <c r="O139" s="51"/>
      <c r="P139" s="52"/>
      <c r="Q139" s="53"/>
    </row>
    <row r="140" spans="1:17" s="54" customFormat="1" ht="16.5" hidden="1">
      <c r="A140" s="83">
        <v>1</v>
      </c>
      <c r="B140" s="84" t="s">
        <v>47</v>
      </c>
      <c r="C140" s="85" t="s">
        <v>3332</v>
      </c>
      <c r="D140" s="85"/>
      <c r="E140" s="85"/>
      <c r="F140" s="86">
        <v>79200</v>
      </c>
      <c r="G140" s="87"/>
      <c r="H140" s="87"/>
      <c r="I140" s="88"/>
      <c r="J140" s="89"/>
      <c r="K140" s="86">
        <v>77000</v>
      </c>
      <c r="L140" s="87"/>
      <c r="M140" s="87"/>
      <c r="N140" s="55"/>
      <c r="O140" s="56"/>
      <c r="P140" s="52"/>
      <c r="Q140" s="53"/>
    </row>
    <row r="141" spans="1:17" s="54" customFormat="1" ht="105" hidden="1" customHeight="1">
      <c r="A141" s="81">
        <v>1</v>
      </c>
      <c r="B141" s="1055" t="s">
        <v>6097</v>
      </c>
      <c r="C141" s="1056"/>
      <c r="D141" s="1056"/>
      <c r="E141" s="1056"/>
      <c r="F141" s="1056"/>
      <c r="G141" s="1056"/>
      <c r="H141" s="1057"/>
      <c r="I141" s="82"/>
      <c r="J141" s="82"/>
      <c r="K141" s="82"/>
      <c r="L141" s="82"/>
      <c r="M141" s="82"/>
      <c r="N141" s="50"/>
      <c r="O141" s="51"/>
      <c r="P141" s="52"/>
      <c r="Q141" s="53"/>
    </row>
    <row r="142" spans="1:17" s="54" customFormat="1" ht="74.25" hidden="1" customHeight="1">
      <c r="A142" s="83">
        <v>1</v>
      </c>
      <c r="B142" s="84" t="s">
        <v>47</v>
      </c>
      <c r="C142" s="85" t="s">
        <v>3332</v>
      </c>
      <c r="D142" s="85"/>
      <c r="E142" s="85"/>
      <c r="F142" s="86">
        <v>79200</v>
      </c>
      <c r="G142" s="87"/>
      <c r="H142" s="87"/>
      <c r="I142" s="88"/>
      <c r="J142" s="89"/>
      <c r="K142" s="86">
        <v>77000</v>
      </c>
      <c r="L142" s="87"/>
      <c r="M142" s="87"/>
      <c r="N142" s="55"/>
      <c r="O142" s="56"/>
      <c r="P142" s="52"/>
      <c r="Q142" s="53"/>
    </row>
    <row r="143" spans="1:17" s="54" customFormat="1" ht="78" hidden="1" customHeight="1">
      <c r="A143" s="81">
        <v>4</v>
      </c>
      <c r="B143" s="1062" t="s">
        <v>6049</v>
      </c>
      <c r="C143" s="1062"/>
      <c r="D143" s="1062"/>
      <c r="E143" s="1062"/>
      <c r="F143" s="1062"/>
      <c r="G143" s="1062"/>
      <c r="H143" s="1062"/>
      <c r="I143" s="90">
        <v>45318</v>
      </c>
      <c r="J143" s="82"/>
      <c r="K143" s="82"/>
      <c r="L143" s="82"/>
      <c r="M143" s="82"/>
      <c r="N143" s="50"/>
      <c r="O143" s="51"/>
      <c r="P143" s="52"/>
      <c r="Q143" s="53"/>
    </row>
    <row r="144" spans="1:17" s="54" customFormat="1" ht="16.5" hidden="1">
      <c r="A144" s="83">
        <v>1</v>
      </c>
      <c r="B144" s="84" t="s">
        <v>47</v>
      </c>
      <c r="C144" s="85" t="s">
        <v>3332</v>
      </c>
      <c r="D144" s="85"/>
      <c r="E144" s="85"/>
      <c r="F144" s="86">
        <v>79200</v>
      </c>
      <c r="G144" s="87"/>
      <c r="H144" s="87"/>
      <c r="I144" s="88"/>
      <c r="J144" s="89"/>
      <c r="K144" s="86">
        <v>77000</v>
      </c>
      <c r="L144" s="87"/>
      <c r="M144" s="87"/>
      <c r="N144" s="55"/>
      <c r="O144" s="56"/>
      <c r="P144" s="52"/>
      <c r="Q144" s="53"/>
    </row>
    <row r="145" spans="1:17" s="54" customFormat="1" ht="90" hidden="1" customHeight="1">
      <c r="A145" s="81">
        <v>6</v>
      </c>
      <c r="B145" s="1062" t="s">
        <v>6060</v>
      </c>
      <c r="C145" s="1062"/>
      <c r="D145" s="1062"/>
      <c r="E145" s="1062"/>
      <c r="F145" s="1062"/>
      <c r="G145" s="1062"/>
      <c r="H145" s="1062"/>
      <c r="I145" s="82"/>
      <c r="J145" s="82"/>
      <c r="K145" s="82"/>
      <c r="L145" s="82"/>
      <c r="M145" s="82"/>
      <c r="N145" s="50"/>
      <c r="O145" s="51"/>
      <c r="P145" s="52"/>
      <c r="Q145" s="53"/>
    </row>
    <row r="146" spans="1:17" s="54" customFormat="1" ht="16.5" hidden="1">
      <c r="A146" s="83">
        <v>1</v>
      </c>
      <c r="B146" s="84" t="s">
        <v>47</v>
      </c>
      <c r="C146" s="85" t="s">
        <v>3332</v>
      </c>
      <c r="D146" s="85"/>
      <c r="E146" s="85"/>
      <c r="F146" s="86">
        <v>79200</v>
      </c>
      <c r="G146" s="87"/>
      <c r="H146" s="87"/>
      <c r="I146" s="88"/>
      <c r="J146" s="89"/>
      <c r="K146" s="86">
        <v>77000</v>
      </c>
      <c r="L146" s="87"/>
      <c r="M146" s="87"/>
      <c r="N146" s="55"/>
      <c r="O146" s="56"/>
      <c r="P146" s="52"/>
      <c r="Q146" s="53"/>
    </row>
    <row r="147" spans="1:17" s="54" customFormat="1" ht="130.5" hidden="1" customHeight="1">
      <c r="A147" s="81">
        <v>7</v>
      </c>
      <c r="B147" s="1062" t="s">
        <v>6098</v>
      </c>
      <c r="C147" s="1062"/>
      <c r="D147" s="1062"/>
      <c r="E147" s="1062"/>
      <c r="F147" s="1062"/>
      <c r="G147" s="1062"/>
      <c r="H147" s="1062"/>
      <c r="I147" s="82"/>
      <c r="J147" s="82"/>
      <c r="K147" s="82"/>
      <c r="L147" s="82"/>
      <c r="M147" s="82"/>
      <c r="N147" s="50"/>
      <c r="O147" s="51"/>
      <c r="P147" s="52"/>
      <c r="Q147" s="53"/>
    </row>
    <row r="148" spans="1:17" s="54" customFormat="1" ht="16.5" hidden="1">
      <c r="A148" s="83">
        <v>1</v>
      </c>
      <c r="B148" s="84" t="s">
        <v>47</v>
      </c>
      <c r="C148" s="85" t="s">
        <v>3332</v>
      </c>
      <c r="D148" s="85"/>
      <c r="E148" s="85"/>
      <c r="F148" s="86">
        <v>79200</v>
      </c>
      <c r="G148" s="87"/>
      <c r="H148" s="87"/>
      <c r="I148" s="88"/>
      <c r="J148" s="89"/>
      <c r="K148" s="86">
        <v>77000</v>
      </c>
      <c r="L148" s="87"/>
      <c r="M148" s="87"/>
      <c r="N148" s="55"/>
      <c r="O148" s="56"/>
      <c r="P148" s="52"/>
      <c r="Q148" s="53"/>
    </row>
    <row r="149" spans="1:17" s="54" customFormat="1" ht="75.75" hidden="1" customHeight="1">
      <c r="A149" s="81">
        <v>10</v>
      </c>
      <c r="B149" s="1062" t="s">
        <v>5590</v>
      </c>
      <c r="C149" s="1062"/>
      <c r="D149" s="1062"/>
      <c r="E149" s="1062"/>
      <c r="F149" s="1062"/>
      <c r="G149" s="1062"/>
      <c r="H149" s="1062"/>
      <c r="I149" s="82"/>
      <c r="J149" s="82"/>
      <c r="K149" s="82"/>
      <c r="L149" s="82"/>
      <c r="M149" s="82"/>
      <c r="N149" s="50"/>
      <c r="O149" s="51"/>
      <c r="P149" s="52"/>
      <c r="Q149" s="53"/>
    </row>
    <row r="150" spans="1:17" s="54" customFormat="1" ht="16.5" hidden="1">
      <c r="A150" s="83">
        <v>1</v>
      </c>
      <c r="B150" s="84" t="s">
        <v>47</v>
      </c>
      <c r="C150" s="85" t="s">
        <v>3332</v>
      </c>
      <c r="D150" s="85"/>
      <c r="E150" s="85"/>
      <c r="F150" s="86">
        <v>81950</v>
      </c>
      <c r="G150" s="87"/>
      <c r="H150" s="87"/>
      <c r="I150" s="88"/>
      <c r="J150" s="89"/>
      <c r="K150" s="86">
        <v>77000</v>
      </c>
      <c r="L150" s="87"/>
      <c r="M150" s="87"/>
      <c r="N150" s="55"/>
      <c r="O150" s="56"/>
      <c r="P150" s="52"/>
      <c r="Q150" s="53"/>
    </row>
    <row r="151" spans="1:17" s="54" customFormat="1" ht="75.75" hidden="1" customHeight="1">
      <c r="A151" s="81">
        <v>9</v>
      </c>
      <c r="B151" s="1062" t="s">
        <v>5482</v>
      </c>
      <c r="C151" s="1062"/>
      <c r="D151" s="1062"/>
      <c r="E151" s="1062"/>
      <c r="F151" s="1062"/>
      <c r="G151" s="1062"/>
      <c r="H151" s="1062"/>
      <c r="I151" s="82"/>
      <c r="J151" s="82"/>
      <c r="K151" s="82"/>
      <c r="L151" s="82"/>
      <c r="M151" s="82"/>
      <c r="N151" s="50"/>
      <c r="O151" s="51"/>
      <c r="P151" s="52"/>
      <c r="Q151" s="53"/>
    </row>
    <row r="152" spans="1:17" s="54" customFormat="1" ht="16.5" hidden="1">
      <c r="A152" s="83">
        <v>1</v>
      </c>
      <c r="B152" s="84" t="s">
        <v>47</v>
      </c>
      <c r="C152" s="85" t="s">
        <v>3332</v>
      </c>
      <c r="D152" s="85"/>
      <c r="E152" s="85"/>
      <c r="F152" s="86">
        <v>79200</v>
      </c>
      <c r="G152" s="87"/>
      <c r="H152" s="87"/>
      <c r="I152" s="88"/>
      <c r="J152" s="89"/>
      <c r="K152" s="86">
        <v>77000</v>
      </c>
      <c r="L152" s="87"/>
      <c r="M152" s="87"/>
      <c r="N152" s="55"/>
      <c r="O152" s="56"/>
      <c r="P152" s="52"/>
      <c r="Q152" s="53"/>
    </row>
    <row r="153" spans="1:17" s="54" customFormat="1" ht="75.75" hidden="1" customHeight="1">
      <c r="A153" s="81">
        <v>10</v>
      </c>
      <c r="B153" s="1055" t="s">
        <v>5588</v>
      </c>
      <c r="C153" s="1056"/>
      <c r="D153" s="1056"/>
      <c r="E153" s="1056"/>
      <c r="F153" s="1056"/>
      <c r="G153" s="1056"/>
      <c r="H153" s="1057"/>
      <c r="I153" s="82"/>
      <c r="J153" s="82"/>
      <c r="K153" s="82"/>
      <c r="L153" s="82"/>
      <c r="M153" s="82"/>
      <c r="N153" s="50"/>
      <c r="O153" s="51"/>
      <c r="P153" s="52"/>
      <c r="Q153" s="53"/>
    </row>
    <row r="154" spans="1:17" s="54" customFormat="1" ht="16.5" hidden="1">
      <c r="A154" s="85">
        <v>1</v>
      </c>
      <c r="B154" s="84" t="s">
        <v>5094</v>
      </c>
      <c r="C154" s="85" t="s">
        <v>3332</v>
      </c>
      <c r="D154" s="85"/>
      <c r="E154" s="85"/>
      <c r="F154" s="86">
        <v>79200</v>
      </c>
      <c r="G154" s="87"/>
      <c r="H154" s="87"/>
      <c r="I154" s="88"/>
      <c r="J154" s="89"/>
      <c r="K154" s="86">
        <v>77000</v>
      </c>
      <c r="L154" s="87"/>
      <c r="M154" s="87"/>
      <c r="N154" s="55"/>
      <c r="O154" s="56"/>
      <c r="P154" s="52"/>
      <c r="Q154" s="53"/>
    </row>
    <row r="155" spans="1:17" s="54" customFormat="1" ht="75.75" hidden="1" customHeight="1">
      <c r="A155" s="81">
        <v>13</v>
      </c>
      <c r="B155" s="1055" t="s">
        <v>5589</v>
      </c>
      <c r="C155" s="1056"/>
      <c r="D155" s="1056"/>
      <c r="E155" s="1056"/>
      <c r="F155" s="1056"/>
      <c r="G155" s="1056"/>
      <c r="H155" s="1057"/>
      <c r="I155" s="82"/>
      <c r="J155" s="82"/>
      <c r="K155" s="82"/>
      <c r="L155" s="82"/>
      <c r="M155" s="82"/>
      <c r="N155" s="50"/>
      <c r="O155" s="51"/>
      <c r="P155" s="52"/>
      <c r="Q155" s="53"/>
    </row>
    <row r="156" spans="1:17" s="54" customFormat="1" ht="16.5" hidden="1">
      <c r="A156" s="85">
        <v>1</v>
      </c>
      <c r="B156" s="84" t="s">
        <v>48</v>
      </c>
      <c r="C156" s="85" t="s">
        <v>3332</v>
      </c>
      <c r="D156" s="85"/>
      <c r="E156" s="85"/>
      <c r="F156" s="86">
        <v>79200</v>
      </c>
      <c r="G156" s="87"/>
      <c r="H156" s="87"/>
      <c r="I156" s="88"/>
      <c r="J156" s="89"/>
      <c r="K156" s="86">
        <v>77000</v>
      </c>
      <c r="L156" s="87"/>
      <c r="M156" s="87"/>
      <c r="N156" s="55"/>
      <c r="O156" s="56"/>
      <c r="P156" s="52"/>
      <c r="Q156" s="53"/>
    </row>
    <row r="157" spans="1:17" s="54" customFormat="1" ht="16.5" hidden="1" customHeight="1">
      <c r="A157" s="81">
        <v>10</v>
      </c>
      <c r="B157" s="1062" t="s">
        <v>5448</v>
      </c>
      <c r="C157" s="1062"/>
      <c r="D157" s="1062"/>
      <c r="E157" s="1062"/>
      <c r="F157" s="1062"/>
      <c r="G157" s="1062"/>
      <c r="H157" s="1062"/>
      <c r="I157" s="82"/>
      <c r="J157" s="82"/>
      <c r="K157" s="82"/>
      <c r="L157" s="82"/>
      <c r="M157" s="82"/>
      <c r="N157" s="50"/>
      <c r="O157" s="51"/>
      <c r="P157" s="52"/>
      <c r="Q157" s="53"/>
    </row>
    <row r="158" spans="1:17" s="54" customFormat="1" ht="16.5" hidden="1">
      <c r="A158" s="83">
        <v>1</v>
      </c>
      <c r="B158" s="84" t="s">
        <v>47</v>
      </c>
      <c r="C158" s="85" t="s">
        <v>3332</v>
      </c>
      <c r="D158" s="85"/>
      <c r="E158" s="85"/>
      <c r="F158" s="86" t="s">
        <v>5447</v>
      </c>
      <c r="G158" s="87"/>
      <c r="H158" s="87"/>
      <c r="I158" s="88"/>
      <c r="J158" s="89"/>
      <c r="K158" s="86">
        <v>77000</v>
      </c>
      <c r="L158" s="87"/>
      <c r="M158" s="87"/>
      <c r="N158" s="55"/>
      <c r="O158" s="56"/>
      <c r="P158" s="52"/>
      <c r="Q158" s="53"/>
    </row>
    <row r="159" spans="1:17" s="54" customFormat="1" ht="16.5" hidden="1" customHeight="1">
      <c r="A159" s="81">
        <v>11</v>
      </c>
      <c r="B159" s="1062" t="s">
        <v>5457</v>
      </c>
      <c r="C159" s="1062"/>
      <c r="D159" s="1062"/>
      <c r="E159" s="1062"/>
      <c r="F159" s="1062"/>
      <c r="G159" s="1062"/>
      <c r="H159" s="1062"/>
      <c r="I159" s="82"/>
      <c r="J159" s="82"/>
      <c r="K159" s="82"/>
      <c r="L159" s="82"/>
      <c r="M159" s="82"/>
      <c r="N159" s="50"/>
      <c r="O159" s="51"/>
      <c r="P159" s="52"/>
      <c r="Q159" s="53"/>
    </row>
    <row r="160" spans="1:17" s="54" customFormat="1" ht="16.5" hidden="1">
      <c r="A160" s="83">
        <v>1</v>
      </c>
      <c r="B160" s="84" t="s">
        <v>47</v>
      </c>
      <c r="C160" s="85" t="s">
        <v>3332</v>
      </c>
      <c r="D160" s="85"/>
      <c r="E160" s="85"/>
      <c r="F160" s="86" t="s">
        <v>5447</v>
      </c>
      <c r="G160" s="87"/>
      <c r="H160" s="87"/>
      <c r="I160" s="88"/>
      <c r="J160" s="89"/>
      <c r="K160" s="86">
        <v>77000</v>
      </c>
      <c r="L160" s="87"/>
      <c r="M160" s="87"/>
      <c r="N160" s="55"/>
      <c r="O160" s="56"/>
      <c r="P160" s="52"/>
      <c r="Q160" s="53"/>
    </row>
    <row r="161" spans="1:17" s="58" customFormat="1" ht="19.5" hidden="1" customHeight="1">
      <c r="A161" s="91"/>
      <c r="B161" s="92" t="s">
        <v>1307</v>
      </c>
      <c r="C161" s="91" t="s">
        <v>70</v>
      </c>
      <c r="D161" s="91"/>
      <c r="E161" s="91"/>
      <c r="F161" s="93">
        <v>8000</v>
      </c>
      <c r="G161" s="93"/>
      <c r="H161" s="94"/>
      <c r="I161" s="95"/>
      <c r="J161" s="95"/>
      <c r="K161" s="93">
        <v>8000</v>
      </c>
      <c r="L161" s="93"/>
      <c r="M161" s="94"/>
      <c r="N161" s="57"/>
      <c r="O161" s="57"/>
    </row>
    <row r="162" spans="1:17" ht="165" customHeight="1">
      <c r="A162" s="1064" t="s">
        <v>6053</v>
      </c>
      <c r="B162" s="1065"/>
      <c r="C162" s="1065"/>
      <c r="D162" s="1065"/>
      <c r="E162" s="1065"/>
      <c r="F162" s="1065"/>
      <c r="G162" s="1065"/>
      <c r="H162" s="1065"/>
      <c r="I162" s="80"/>
      <c r="J162" s="80"/>
      <c r="K162" s="80" t="s">
        <v>844</v>
      </c>
      <c r="L162" s="80"/>
      <c r="M162" s="80"/>
      <c r="N162" s="47"/>
      <c r="O162" s="41"/>
      <c r="Q162" s="22"/>
    </row>
    <row r="163" spans="1:17" ht="66.75" customHeight="1">
      <c r="A163" s="1064" t="s">
        <v>6102</v>
      </c>
      <c r="B163" s="1065"/>
      <c r="C163" s="1065"/>
      <c r="D163" s="1065"/>
      <c r="E163" s="1065"/>
      <c r="F163" s="1065"/>
      <c r="G163" s="1065"/>
      <c r="H163" s="1065"/>
      <c r="I163" s="80"/>
      <c r="J163" s="80"/>
      <c r="K163" s="80"/>
      <c r="L163" s="80"/>
      <c r="M163" s="80"/>
      <c r="N163" s="47"/>
      <c r="O163" s="48"/>
      <c r="Q163" s="22"/>
    </row>
    <row r="164" spans="1:17" ht="62.25" hidden="1" customHeight="1">
      <c r="A164" s="1064" t="s">
        <v>6099</v>
      </c>
      <c r="B164" s="1065"/>
      <c r="C164" s="1065"/>
      <c r="D164" s="1065"/>
      <c r="E164" s="1065"/>
      <c r="F164" s="1065"/>
      <c r="G164" s="1065"/>
      <c r="H164" s="1065"/>
      <c r="I164" s="80"/>
      <c r="J164" s="80"/>
      <c r="K164" s="80"/>
      <c r="L164" s="80"/>
      <c r="M164" s="80"/>
      <c r="N164" s="47"/>
      <c r="O164" s="48"/>
      <c r="Q164" s="22"/>
    </row>
    <row r="165" spans="1:17" ht="125.25" hidden="1" customHeight="1">
      <c r="A165" s="1064" t="s">
        <v>3330</v>
      </c>
      <c r="B165" s="1065"/>
      <c r="C165" s="1065"/>
      <c r="D165" s="1065"/>
      <c r="E165" s="1065"/>
      <c r="F165" s="1065"/>
      <c r="G165" s="1065"/>
      <c r="H165" s="1065"/>
      <c r="I165" s="80"/>
      <c r="J165" s="80"/>
      <c r="K165" s="80"/>
      <c r="L165" s="80"/>
      <c r="M165" s="80"/>
      <c r="N165" s="47"/>
      <c r="O165" s="48"/>
      <c r="Q165" s="22"/>
    </row>
    <row r="166" spans="1:17" ht="111" hidden="1" customHeight="1">
      <c r="A166" s="1064" t="s">
        <v>6100</v>
      </c>
      <c r="B166" s="1065"/>
      <c r="C166" s="1065"/>
      <c r="D166" s="1065"/>
      <c r="E166" s="1065"/>
      <c r="F166" s="1065"/>
      <c r="G166" s="1065"/>
      <c r="H166" s="1065"/>
      <c r="I166" s="80"/>
      <c r="J166" s="80"/>
      <c r="K166" s="80"/>
      <c r="L166" s="80"/>
      <c r="M166" s="80"/>
      <c r="N166" s="47"/>
      <c r="O166" s="48"/>
      <c r="Q166" s="22"/>
    </row>
    <row r="167" spans="1:17">
      <c r="A167" s="1063"/>
      <c r="B167" s="1063"/>
    </row>
  </sheetData>
  <mergeCells count="58">
    <mergeCell ref="A167:B167"/>
    <mergeCell ref="B159:H159"/>
    <mergeCell ref="A162:H162"/>
    <mergeCell ref="A163:H163"/>
    <mergeCell ref="A164:H164"/>
    <mergeCell ref="A165:H165"/>
    <mergeCell ref="A166:H166"/>
    <mergeCell ref="B157:H157"/>
    <mergeCell ref="B135:H135"/>
    <mergeCell ref="B137:H137"/>
    <mergeCell ref="B139:H139"/>
    <mergeCell ref="B141:H141"/>
    <mergeCell ref="B143:H143"/>
    <mergeCell ref="B145:H145"/>
    <mergeCell ref="B147:H147"/>
    <mergeCell ref="B149:H149"/>
    <mergeCell ref="B151:H151"/>
    <mergeCell ref="B153:H153"/>
    <mergeCell ref="B155:H155"/>
    <mergeCell ref="B133:H133"/>
    <mergeCell ref="B110:H110"/>
    <mergeCell ref="B111:H111"/>
    <mergeCell ref="B118:H118"/>
    <mergeCell ref="B121:H121"/>
    <mergeCell ref="B122:H122"/>
    <mergeCell ref="B124:H124"/>
    <mergeCell ref="B126:H126"/>
    <mergeCell ref="B128:H128"/>
    <mergeCell ref="B130:H130"/>
    <mergeCell ref="B132:H132"/>
    <mergeCell ref="B109:H109"/>
    <mergeCell ref="B9:H9"/>
    <mergeCell ref="B10:H10"/>
    <mergeCell ref="B11:H11"/>
    <mergeCell ref="B21:H21"/>
    <mergeCell ref="B22:H22"/>
    <mergeCell ref="B40:H40"/>
    <mergeCell ref="B58:H58"/>
    <mergeCell ref="B64:H64"/>
    <mergeCell ref="B65:H65"/>
    <mergeCell ref="A97:H97"/>
    <mergeCell ref="B108:H108"/>
    <mergeCell ref="I6:I8"/>
    <mergeCell ref="J6:J8"/>
    <mergeCell ref="K6:M6"/>
    <mergeCell ref="F7:F8"/>
    <mergeCell ref="G7:H7"/>
    <mergeCell ref="K7:K8"/>
    <mergeCell ref="L7:M7"/>
    <mergeCell ref="A1:H1"/>
    <mergeCell ref="A2:H2"/>
    <mergeCell ref="A3:H3"/>
    <mergeCell ref="A4:H4"/>
    <mergeCell ref="A6:A8"/>
    <mergeCell ref="B6:B8"/>
    <mergeCell ref="C6:C8"/>
    <mergeCell ref="D6:E7"/>
    <mergeCell ref="F6:H6"/>
  </mergeCells>
  <pageMargins left="0.43307086614173229" right="0.19685039370078741" top="0.51181102362204722" bottom="0.51181102362204722" header="0.31496062992125984" footer="0.31496062992125984"/>
  <pageSetup paperSize="9" scale="52" orientation="portrait" r:id="rId1"/>
  <headerFooter>
    <oddFooter xml:space="preserve">&amp;RPhụ lục 2 Thông báo giá tháng 5/2024       Trang &amp;P/&amp;N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D7925"/>
  <sheetViews>
    <sheetView tabSelected="1" view="pageBreakPreview" zoomScale="55" zoomScaleNormal="100" zoomScaleSheetLayoutView="55" workbookViewId="0">
      <pane ySplit="8" topLeftCell="A113" activePane="bottomLeft" state="frozen"/>
      <selection pane="bottomLeft" activeCell="B115" sqref="B115:H115"/>
    </sheetView>
  </sheetViews>
  <sheetFormatPr defaultRowHeight="15"/>
  <cols>
    <col min="1" max="1" width="7.140625" style="22" customWidth="1"/>
    <col min="2" max="2" width="89.7109375" style="22" customWidth="1"/>
    <col min="3" max="3" width="12" style="49" customWidth="1"/>
    <col min="4" max="4" width="11.42578125" style="49" customWidth="1"/>
    <col min="5" max="5" width="13.42578125" style="49" customWidth="1"/>
    <col min="6" max="8" width="18.42578125" style="31" customWidth="1"/>
    <col min="9" max="10" width="16.7109375" style="31" customWidth="1"/>
    <col min="11" max="11" width="15" style="31" customWidth="1"/>
    <col min="12" max="12" width="16.42578125" style="31" customWidth="1"/>
    <col min="13" max="14" width="16.7109375" style="31" customWidth="1"/>
    <col min="15" max="15" width="21.42578125" style="31" customWidth="1"/>
    <col min="16" max="16" width="12.5703125" style="22" customWidth="1"/>
    <col min="17" max="17" width="27.28515625" style="23" customWidth="1"/>
    <col min="18" max="18" width="255.7109375" style="22" bestFit="1" customWidth="1"/>
    <col min="19" max="21" width="8.7109375" style="22" customWidth="1"/>
    <col min="22" max="22" width="10.28515625" style="22"/>
    <col min="23" max="23" width="8.7109375" style="22" customWidth="1"/>
    <col min="24" max="24" width="10.28515625" style="22"/>
    <col min="25" max="26" width="8.85546875" style="22" bestFit="1" customWidth="1"/>
    <col min="27" max="28" width="8.7109375" style="22" customWidth="1"/>
    <col min="29" max="29" width="8.85546875" style="22" bestFit="1" customWidth="1"/>
    <col min="30" max="37" width="8.7109375" style="22" customWidth="1"/>
    <col min="38" max="38" width="10.28515625" style="22"/>
    <col min="39" max="39" width="8.7109375" style="22" customWidth="1"/>
    <col min="40" max="40" width="10.28515625" style="22"/>
    <col min="41" max="42" width="8.85546875" style="22" bestFit="1" customWidth="1"/>
    <col min="43" max="44" width="8.7109375" style="22" customWidth="1"/>
    <col min="45" max="45" width="8.85546875" style="22" bestFit="1" customWidth="1"/>
    <col min="46" max="53" width="8.7109375" style="22" customWidth="1"/>
    <col min="54" max="54" width="10.28515625" style="22"/>
    <col min="55" max="55" width="8.7109375" style="22" customWidth="1"/>
    <col min="56" max="56" width="10.28515625" style="22"/>
    <col min="57" max="58" width="8.85546875" style="22" bestFit="1" customWidth="1"/>
    <col min="59" max="60" width="8.7109375" style="22" customWidth="1"/>
    <col min="61" max="61" width="8.85546875" style="22" bestFit="1" customWidth="1"/>
    <col min="62" max="69" width="8.7109375" style="22" customWidth="1"/>
    <col min="70" max="70" width="10.28515625" style="22"/>
    <col min="71" max="71" width="8.7109375" style="22" customWidth="1"/>
    <col min="72" max="72" width="10.28515625" style="22"/>
    <col min="73" max="73" width="10.5703125" style="22" customWidth="1"/>
    <col min="74" max="74" width="88" style="22" customWidth="1"/>
    <col min="75" max="82" width="0" style="22" hidden="1" customWidth="1"/>
    <col min="83" max="83" width="10.7109375" style="22" customWidth="1"/>
    <col min="84" max="84" width="22.42578125" style="22" customWidth="1"/>
    <col min="85" max="85" width="27.42578125" style="22" customWidth="1"/>
    <col min="86" max="86" width="29.42578125" style="22" customWidth="1"/>
    <col min="87" max="87" width="21.42578125" style="22" customWidth="1"/>
    <col min="88" max="88" width="6.28515625" style="22" customWidth="1"/>
    <col min="89" max="90" width="19.140625" style="22" bestFit="1" customWidth="1"/>
    <col min="91" max="92" width="8.7109375" style="22" customWidth="1"/>
    <col min="93" max="93" width="10" style="22" bestFit="1" customWidth="1"/>
    <col min="94" max="99" width="8.7109375" style="22" customWidth="1"/>
    <col min="100" max="101" width="17.85546875" style="22" bestFit="1" customWidth="1"/>
    <col min="102" max="103" width="8.7109375" style="22" customWidth="1"/>
    <col min="104" max="104" width="10.28515625" style="22"/>
    <col min="105" max="106" width="8.85546875" style="22" bestFit="1" customWidth="1"/>
    <col min="107" max="108" width="8.7109375" style="22" customWidth="1"/>
    <col min="109" max="109" width="8.85546875" style="22" bestFit="1" customWidth="1"/>
    <col min="110" max="117" width="8.7109375" style="22" customWidth="1"/>
    <col min="118" max="118" width="10.28515625" style="22"/>
    <col min="119" max="119" width="8.7109375" style="22" customWidth="1"/>
    <col min="120" max="120" width="10.28515625" style="22"/>
    <col min="121" max="122" width="8.85546875" style="22" bestFit="1" customWidth="1"/>
    <col min="123" max="124" width="8.7109375" style="22" customWidth="1"/>
    <col min="125" max="125" width="8.85546875" style="22" bestFit="1" customWidth="1"/>
    <col min="126" max="133" width="8.7109375" style="22" customWidth="1"/>
    <col min="134" max="134" width="10.28515625" style="22"/>
    <col min="135" max="135" width="8.7109375" style="22" customWidth="1"/>
    <col min="136" max="136" width="10.28515625" style="22"/>
    <col min="137" max="138" width="8.85546875" style="22" bestFit="1" customWidth="1"/>
    <col min="139" max="140" width="8.7109375" style="22" customWidth="1"/>
    <col min="141" max="141" width="8.85546875" style="22" bestFit="1" customWidth="1"/>
    <col min="142" max="149" width="8.7109375" style="22" customWidth="1"/>
    <col min="150" max="150" width="10.28515625" style="22"/>
    <col min="151" max="151" width="8.7109375" style="22" customWidth="1"/>
    <col min="152" max="152" width="10.28515625" style="22"/>
    <col min="153" max="154" width="8.85546875" style="22" bestFit="1" customWidth="1"/>
    <col min="155" max="156" width="8.7109375" style="22" customWidth="1"/>
    <col min="157" max="157" width="8.85546875" style="22" bestFit="1" customWidth="1"/>
    <col min="158" max="165" width="8.7109375" style="22" customWidth="1"/>
    <col min="166" max="166" width="10.28515625" style="22"/>
    <col min="167" max="167" width="8.7109375" style="22" customWidth="1"/>
    <col min="168" max="168" width="10.28515625" style="22"/>
    <col min="169" max="170" width="8.85546875" style="22" bestFit="1" customWidth="1"/>
    <col min="171" max="172" width="8.7109375" style="22" customWidth="1"/>
    <col min="173" max="173" width="8.85546875" style="22" bestFit="1" customWidth="1"/>
    <col min="174" max="181" width="8.7109375" style="22" customWidth="1"/>
    <col min="182" max="182" width="10.28515625" style="22"/>
    <col min="183" max="183" width="8.7109375" style="22" customWidth="1"/>
    <col min="184" max="184" width="10.28515625" style="22"/>
    <col min="185" max="186" width="8.85546875" style="22" bestFit="1" customWidth="1"/>
    <col min="187" max="188" width="8.7109375" style="22" customWidth="1"/>
    <col min="189" max="189" width="8.85546875" style="22" bestFit="1" customWidth="1"/>
    <col min="190" max="197" width="8.7109375" style="22" customWidth="1"/>
    <col min="198" max="198" width="10.28515625" style="22"/>
    <col min="199" max="199" width="8.7109375" style="22" customWidth="1"/>
    <col min="200" max="200" width="10.28515625" style="22"/>
    <col min="201" max="202" width="8.85546875" style="22" bestFit="1" customWidth="1"/>
    <col min="203" max="204" width="8.7109375" style="22" customWidth="1"/>
    <col min="205" max="205" width="8.85546875" style="22" bestFit="1" customWidth="1"/>
    <col min="206" max="213" width="8.7109375" style="22" customWidth="1"/>
    <col min="214" max="214" width="10.28515625" style="22"/>
    <col min="215" max="215" width="8.7109375" style="22" customWidth="1"/>
    <col min="216" max="216" width="10.28515625" style="22"/>
    <col min="217" max="218" width="8.85546875" style="22" bestFit="1" customWidth="1"/>
    <col min="219" max="220" width="8.7109375" style="22" customWidth="1"/>
    <col min="221" max="221" width="8.85546875" style="22" bestFit="1" customWidth="1"/>
    <col min="222" max="229" width="8.7109375" style="22" customWidth="1"/>
    <col min="230" max="230" width="10.28515625" style="22"/>
    <col min="231" max="231" width="8.7109375" style="22" customWidth="1"/>
    <col min="232" max="232" width="10.28515625" style="22"/>
    <col min="233" max="234" width="8.85546875" style="22" bestFit="1" customWidth="1"/>
    <col min="235" max="236" width="8.7109375" style="22" customWidth="1"/>
    <col min="237" max="237" width="8.85546875" style="22" bestFit="1" customWidth="1"/>
    <col min="238" max="245" width="8.7109375" style="22" customWidth="1"/>
    <col min="246" max="246" width="10.28515625" style="22"/>
    <col min="247" max="247" width="8.7109375" style="22" customWidth="1"/>
    <col min="248" max="248" width="10.28515625" style="22"/>
    <col min="249" max="250" width="8.85546875" style="22" bestFit="1" customWidth="1"/>
    <col min="251" max="252" width="8.7109375" style="22" customWidth="1"/>
    <col min="253" max="253" width="8.85546875" style="22" bestFit="1" customWidth="1"/>
    <col min="254" max="261" width="8.7109375" style="22" customWidth="1"/>
    <col min="262" max="262" width="10.28515625" style="22"/>
    <col min="263" max="263" width="8.7109375" style="22" customWidth="1"/>
    <col min="264" max="264" width="10.28515625" style="22"/>
    <col min="265" max="266" width="8.85546875" style="22" bestFit="1" customWidth="1"/>
    <col min="267" max="268" width="8.7109375" style="22" customWidth="1"/>
    <col min="269" max="269" width="8.85546875" style="22" bestFit="1" customWidth="1"/>
    <col min="270" max="277" width="8.7109375" style="22" customWidth="1"/>
    <col min="278" max="278" width="10.28515625" style="22"/>
    <col min="279" max="279" width="8.7109375" style="22" customWidth="1"/>
    <col min="280" max="280" width="10.28515625" style="22"/>
    <col min="281" max="282" width="8.85546875" style="22" bestFit="1" customWidth="1"/>
    <col min="283" max="284" width="8.7109375" style="22" customWidth="1"/>
    <col min="285" max="285" width="8.85546875" style="22" bestFit="1" customWidth="1"/>
    <col min="286" max="293" width="8.7109375" style="22" customWidth="1"/>
    <col min="294" max="294" width="10.28515625" style="22"/>
    <col min="295" max="295" width="8.7109375" style="22" customWidth="1"/>
    <col min="296" max="296" width="10.28515625" style="22"/>
    <col min="297" max="298" width="8.85546875" style="22" bestFit="1" customWidth="1"/>
    <col min="299" max="300" width="8.7109375" style="22" customWidth="1"/>
    <col min="301" max="301" width="8.85546875" style="22" bestFit="1" customWidth="1"/>
    <col min="302" max="309" width="8.7109375" style="22" customWidth="1"/>
    <col min="310" max="310" width="10.28515625" style="22"/>
    <col min="311" max="311" width="8.7109375" style="22" customWidth="1"/>
    <col min="312" max="312" width="10.28515625" style="22"/>
    <col min="313" max="314" width="8.85546875" style="22" bestFit="1" customWidth="1"/>
    <col min="315" max="316" width="8.7109375" style="22" customWidth="1"/>
    <col min="317" max="317" width="8.85546875" style="22" bestFit="1" customWidth="1"/>
    <col min="318" max="325" width="8.7109375" style="22" customWidth="1"/>
    <col min="326" max="326" width="10.28515625" style="22"/>
    <col min="327" max="327" width="8.7109375" style="22" customWidth="1"/>
    <col min="328" max="328" width="10.28515625" style="22"/>
    <col min="329" max="329" width="10.5703125" style="22" customWidth="1"/>
    <col min="330" max="330" width="88" style="22" customWidth="1"/>
    <col min="331" max="338" width="0" style="22" hidden="1" customWidth="1"/>
    <col min="339" max="339" width="10.7109375" style="22" customWidth="1"/>
    <col min="340" max="340" width="22.42578125" style="22" customWidth="1"/>
    <col min="341" max="341" width="27.42578125" style="22" customWidth="1"/>
    <col min="342" max="342" width="29.42578125" style="22" customWidth="1"/>
    <col min="343" max="343" width="21.42578125" style="22" customWidth="1"/>
    <col min="344" max="344" width="6.28515625" style="22" customWidth="1"/>
    <col min="345" max="346" width="19.140625" style="22" bestFit="1" customWidth="1"/>
    <col min="347" max="348" width="8.7109375" style="22" customWidth="1"/>
    <col min="349" max="349" width="10" style="22" bestFit="1" customWidth="1"/>
    <col min="350" max="355" width="8.7109375" style="22" customWidth="1"/>
    <col min="356" max="357" width="17.85546875" style="22" bestFit="1" customWidth="1"/>
    <col min="358" max="359" width="8.7109375" style="22" customWidth="1"/>
    <col min="360" max="360" width="10.28515625" style="22"/>
    <col min="361" max="362" width="8.85546875" style="22" bestFit="1" customWidth="1"/>
    <col min="363" max="364" width="8.7109375" style="22" customWidth="1"/>
    <col min="365" max="365" width="8.85546875" style="22" bestFit="1" customWidth="1"/>
    <col min="366" max="373" width="8.7109375" style="22" customWidth="1"/>
    <col min="374" max="374" width="10.28515625" style="22"/>
    <col min="375" max="375" width="8.7109375" style="22" customWidth="1"/>
    <col min="376" max="376" width="10.28515625" style="22"/>
    <col min="377" max="378" width="8.85546875" style="22" bestFit="1" customWidth="1"/>
    <col min="379" max="380" width="8.7109375" style="22" customWidth="1"/>
    <col min="381" max="381" width="8.85546875" style="22" bestFit="1" customWidth="1"/>
    <col min="382" max="389" width="8.7109375" style="22" customWidth="1"/>
    <col min="390" max="390" width="10.28515625" style="22"/>
    <col min="391" max="391" width="8.7109375" style="22" customWidth="1"/>
    <col min="392" max="392" width="10.28515625" style="22"/>
    <col min="393" max="394" width="8.85546875" style="22" bestFit="1" customWidth="1"/>
    <col min="395" max="396" width="8.7109375" style="22" customWidth="1"/>
    <col min="397" max="397" width="8.85546875" style="22" bestFit="1" customWidth="1"/>
    <col min="398" max="405" width="8.7109375" style="22" customWidth="1"/>
    <col min="406" max="406" width="10.28515625" style="22"/>
    <col min="407" max="407" width="8.7109375" style="22" customWidth="1"/>
    <col min="408" max="408" width="10.28515625" style="22"/>
    <col min="409" max="410" width="8.85546875" style="22" bestFit="1" customWidth="1"/>
    <col min="411" max="412" width="8.7109375" style="22" customWidth="1"/>
    <col min="413" max="413" width="8.85546875" style="22" bestFit="1" customWidth="1"/>
    <col min="414" max="421" width="8.7109375" style="22" customWidth="1"/>
    <col min="422" max="422" width="10.28515625" style="22"/>
    <col min="423" max="423" width="8.7109375" style="22" customWidth="1"/>
    <col min="424" max="424" width="10.28515625" style="22"/>
    <col min="425" max="426" width="8.85546875" style="22" bestFit="1" customWidth="1"/>
    <col min="427" max="428" width="8.7109375" style="22" customWidth="1"/>
    <col min="429" max="429" width="8.85546875" style="22" bestFit="1" customWidth="1"/>
    <col min="430" max="437" width="8.7109375" style="22" customWidth="1"/>
    <col min="438" max="438" width="10.28515625" style="22"/>
    <col min="439" max="439" width="8.7109375" style="22" customWidth="1"/>
    <col min="440" max="440" width="10.28515625" style="22"/>
    <col min="441" max="442" width="8.85546875" style="22" bestFit="1" customWidth="1"/>
    <col min="443" max="444" width="8.7109375" style="22" customWidth="1"/>
    <col min="445" max="445" width="8.85546875" style="22" bestFit="1" customWidth="1"/>
    <col min="446" max="453" width="8.7109375" style="22" customWidth="1"/>
    <col min="454" max="454" width="10.28515625" style="22"/>
    <col min="455" max="455" width="8.7109375" style="22" customWidth="1"/>
    <col min="456" max="456" width="10.28515625" style="22"/>
    <col min="457" max="458" width="8.85546875" style="22" bestFit="1" customWidth="1"/>
    <col min="459" max="460" width="8.7109375" style="22" customWidth="1"/>
    <col min="461" max="461" width="8.85546875" style="22" bestFit="1" customWidth="1"/>
    <col min="462" max="469" width="8.7109375" style="22" customWidth="1"/>
    <col min="470" max="470" width="10.28515625" style="22"/>
    <col min="471" max="471" width="8.7109375" style="22" customWidth="1"/>
    <col min="472" max="472" width="10.28515625" style="22"/>
    <col min="473" max="474" width="8.85546875" style="22" bestFit="1" customWidth="1"/>
    <col min="475" max="476" width="8.7109375" style="22" customWidth="1"/>
    <col min="477" max="477" width="8.85546875" style="22" bestFit="1" customWidth="1"/>
    <col min="478" max="485" width="8.7109375" style="22" customWidth="1"/>
    <col min="486" max="486" width="10.28515625" style="22"/>
    <col min="487" max="487" width="8.7109375" style="22" customWidth="1"/>
    <col min="488" max="488" width="10.28515625" style="22"/>
    <col min="489" max="490" width="8.85546875" style="22" bestFit="1" customWidth="1"/>
    <col min="491" max="492" width="8.7109375" style="22" customWidth="1"/>
    <col min="493" max="493" width="8.85546875" style="22" bestFit="1" customWidth="1"/>
    <col min="494" max="501" width="8.7109375" style="22" customWidth="1"/>
    <col min="502" max="502" width="10.28515625" style="22"/>
    <col min="503" max="503" width="8.7109375" style="22" customWidth="1"/>
    <col min="504" max="504" width="10.28515625" style="22"/>
    <col min="505" max="506" width="8.85546875" style="22" bestFit="1" customWidth="1"/>
    <col min="507" max="508" width="8.7109375" style="22" customWidth="1"/>
    <col min="509" max="509" width="8.85546875" style="22" bestFit="1" customWidth="1"/>
    <col min="510" max="517" width="8.7109375" style="22" customWidth="1"/>
    <col min="518" max="518" width="10.28515625" style="22"/>
    <col min="519" max="519" width="8.7109375" style="22" customWidth="1"/>
    <col min="520" max="520" width="10.28515625" style="22"/>
    <col min="521" max="522" width="8.85546875" style="22" bestFit="1" customWidth="1"/>
    <col min="523" max="524" width="8.7109375" style="22" customWidth="1"/>
    <col min="525" max="525" width="8.85546875" style="22" bestFit="1" customWidth="1"/>
    <col min="526" max="533" width="8.7109375" style="22" customWidth="1"/>
    <col min="534" max="534" width="10.28515625" style="22"/>
    <col min="535" max="535" width="8.7109375" style="22" customWidth="1"/>
    <col min="536" max="536" width="10.28515625" style="22"/>
    <col min="537" max="538" width="8.85546875" style="22" bestFit="1" customWidth="1"/>
    <col min="539" max="540" width="8.7109375" style="22" customWidth="1"/>
    <col min="541" max="541" width="8.85546875" style="22" bestFit="1" customWidth="1"/>
    <col min="542" max="549" width="8.7109375" style="22" customWidth="1"/>
    <col min="550" max="550" width="10.28515625" style="22"/>
    <col min="551" max="551" width="8.7109375" style="22" customWidth="1"/>
    <col min="552" max="552" width="10.28515625" style="22"/>
    <col min="553" max="554" width="8.85546875" style="22" bestFit="1" customWidth="1"/>
    <col min="555" max="556" width="8.7109375" style="22" customWidth="1"/>
    <col min="557" max="557" width="8.85546875" style="22" bestFit="1" customWidth="1"/>
    <col min="558" max="565" width="8.7109375" style="22" customWidth="1"/>
    <col min="566" max="566" width="10.28515625" style="22"/>
    <col min="567" max="567" width="8.7109375" style="22" customWidth="1"/>
    <col min="568" max="568" width="10.28515625" style="22"/>
    <col min="569" max="570" width="8.85546875" style="22" bestFit="1" customWidth="1"/>
    <col min="571" max="572" width="8.7109375" style="22" customWidth="1"/>
    <col min="573" max="573" width="8.85546875" style="22" bestFit="1" customWidth="1"/>
    <col min="574" max="581" width="8.7109375" style="22" customWidth="1"/>
    <col min="582" max="582" width="10.28515625" style="22"/>
    <col min="583" max="583" width="8.7109375" style="22" customWidth="1"/>
    <col min="584" max="584" width="10.28515625" style="22"/>
    <col min="585" max="585" width="10.5703125" style="22" customWidth="1"/>
    <col min="586" max="586" width="88" style="22" customWidth="1"/>
    <col min="587" max="594" width="0" style="22" hidden="1" customWidth="1"/>
    <col min="595" max="595" width="10.7109375" style="22" customWidth="1"/>
    <col min="596" max="596" width="22.42578125" style="22" customWidth="1"/>
    <col min="597" max="597" width="27.42578125" style="22" customWidth="1"/>
    <col min="598" max="598" width="29.42578125" style="22" customWidth="1"/>
    <col min="599" max="599" width="21.42578125" style="22" customWidth="1"/>
    <col min="600" max="600" width="6.28515625" style="22" customWidth="1"/>
    <col min="601" max="602" width="19.140625" style="22" bestFit="1" customWidth="1"/>
    <col min="603" max="604" width="8.7109375" style="22" customWidth="1"/>
    <col min="605" max="605" width="10" style="22" bestFit="1" customWidth="1"/>
    <col min="606" max="611" width="8.7109375" style="22" customWidth="1"/>
    <col min="612" max="613" width="17.85546875" style="22" bestFit="1" customWidth="1"/>
    <col min="614" max="615" width="8.7109375" style="22" customWidth="1"/>
    <col min="616" max="616" width="10.28515625" style="22"/>
    <col min="617" max="618" width="8.85546875" style="22" bestFit="1" customWidth="1"/>
    <col min="619" max="620" width="8.7109375" style="22" customWidth="1"/>
    <col min="621" max="621" width="8.85546875" style="22" bestFit="1" customWidth="1"/>
    <col min="622" max="629" width="8.7109375" style="22" customWidth="1"/>
    <col min="630" max="630" width="10.28515625" style="22"/>
    <col min="631" max="631" width="8.7109375" style="22" customWidth="1"/>
    <col min="632" max="632" width="10.28515625" style="22"/>
    <col min="633" max="634" width="8.85546875" style="22" bestFit="1" customWidth="1"/>
    <col min="635" max="636" width="8.7109375" style="22" customWidth="1"/>
    <col min="637" max="637" width="8.85546875" style="22" bestFit="1" customWidth="1"/>
    <col min="638" max="645" width="8.7109375" style="22" customWidth="1"/>
    <col min="646" max="646" width="10.28515625" style="22"/>
    <col min="647" max="647" width="8.7109375" style="22" customWidth="1"/>
    <col min="648" max="648" width="10.28515625" style="22"/>
    <col min="649" max="650" width="8.85546875" style="22" bestFit="1" customWidth="1"/>
    <col min="651" max="652" width="8.7109375" style="22" customWidth="1"/>
    <col min="653" max="653" width="8.85546875" style="22" bestFit="1" customWidth="1"/>
    <col min="654" max="661" width="8.7109375" style="22" customWidth="1"/>
    <col min="662" max="662" width="10.28515625" style="22"/>
    <col min="663" max="663" width="8.7109375" style="22" customWidth="1"/>
    <col min="664" max="664" width="10.28515625" style="22"/>
    <col min="665" max="666" width="8.85546875" style="22" bestFit="1" customWidth="1"/>
    <col min="667" max="668" width="8.7109375" style="22" customWidth="1"/>
    <col min="669" max="669" width="8.85546875" style="22" bestFit="1" customWidth="1"/>
    <col min="670" max="677" width="8.7109375" style="22" customWidth="1"/>
    <col min="678" max="678" width="10.28515625" style="22"/>
    <col min="679" max="679" width="8.7109375" style="22" customWidth="1"/>
    <col min="680" max="680" width="10.28515625" style="22"/>
    <col min="681" max="682" width="8.85546875" style="22" bestFit="1" customWidth="1"/>
    <col min="683" max="684" width="8.7109375" style="22" customWidth="1"/>
    <col min="685" max="685" width="8.85546875" style="22" bestFit="1" customWidth="1"/>
    <col min="686" max="693" width="8.7109375" style="22" customWidth="1"/>
    <col min="694" max="694" width="10.28515625" style="22"/>
    <col min="695" max="695" width="8.7109375" style="22" customWidth="1"/>
    <col min="696" max="696" width="10.28515625" style="22"/>
    <col min="697" max="698" width="8.85546875" style="22" bestFit="1" customWidth="1"/>
    <col min="699" max="700" width="8.7109375" style="22" customWidth="1"/>
    <col min="701" max="701" width="8.85546875" style="22" bestFit="1" customWidth="1"/>
    <col min="702" max="709" width="8.7109375" style="22" customWidth="1"/>
    <col min="710" max="710" width="10.28515625" style="22"/>
    <col min="711" max="711" width="8.7109375" style="22" customWidth="1"/>
    <col min="712" max="712" width="10.28515625" style="22"/>
    <col min="713" max="714" width="8.85546875" style="22" bestFit="1" customWidth="1"/>
    <col min="715" max="716" width="8.7109375" style="22" customWidth="1"/>
    <col min="717" max="717" width="8.85546875" style="22" bestFit="1" customWidth="1"/>
    <col min="718" max="725" width="8.7109375" style="22" customWidth="1"/>
    <col min="726" max="726" width="10.28515625" style="22"/>
    <col min="727" max="727" width="8.7109375" style="22" customWidth="1"/>
    <col min="728" max="728" width="10.28515625" style="22"/>
    <col min="729" max="730" width="8.85546875" style="22" bestFit="1" customWidth="1"/>
    <col min="731" max="732" width="8.7109375" style="22" customWidth="1"/>
    <col min="733" max="733" width="8.85546875" style="22" bestFit="1" customWidth="1"/>
    <col min="734" max="741" width="8.7109375" style="22" customWidth="1"/>
    <col min="742" max="742" width="10.28515625" style="22"/>
    <col min="743" max="743" width="8.7109375" style="22" customWidth="1"/>
    <col min="744" max="744" width="10.28515625" style="22"/>
    <col min="745" max="746" width="8.85546875" style="22" bestFit="1" customWidth="1"/>
    <col min="747" max="748" width="8.7109375" style="22" customWidth="1"/>
    <col min="749" max="749" width="8.85546875" style="22" bestFit="1" customWidth="1"/>
    <col min="750" max="757" width="8.7109375" style="22" customWidth="1"/>
    <col min="758" max="758" width="10.28515625" style="22"/>
    <col min="759" max="759" width="8.7109375" style="22" customWidth="1"/>
    <col min="760" max="760" width="10.28515625" style="22"/>
    <col min="761" max="762" width="8.85546875" style="22" bestFit="1" customWidth="1"/>
    <col min="763" max="764" width="8.7109375" style="22" customWidth="1"/>
    <col min="765" max="765" width="8.85546875" style="22" bestFit="1" customWidth="1"/>
    <col min="766" max="773" width="8.7109375" style="22" customWidth="1"/>
    <col min="774" max="774" width="10.28515625" style="22"/>
    <col min="775" max="775" width="8.7109375" style="22" customWidth="1"/>
    <col min="776" max="776" width="10.28515625" style="22"/>
    <col min="777" max="778" width="8.85546875" style="22" bestFit="1" customWidth="1"/>
    <col min="779" max="780" width="8.7109375" style="22" customWidth="1"/>
    <col min="781" max="781" width="8.85546875" style="22" bestFit="1" customWidth="1"/>
    <col min="782" max="789" width="8.7109375" style="22" customWidth="1"/>
    <col min="790" max="790" width="10.28515625" style="22"/>
    <col min="791" max="791" width="8.7109375" style="22" customWidth="1"/>
    <col min="792" max="792" width="10.28515625" style="22"/>
    <col min="793" max="794" width="8.85546875" style="22" bestFit="1" customWidth="1"/>
    <col min="795" max="796" width="8.7109375" style="22" customWidth="1"/>
    <col min="797" max="797" width="8.85546875" style="22" bestFit="1" customWidth="1"/>
    <col min="798" max="805" width="8.7109375" style="22" customWidth="1"/>
    <col min="806" max="806" width="10.28515625" style="22"/>
    <col min="807" max="807" width="8.7109375" style="22" customWidth="1"/>
    <col min="808" max="808" width="10.28515625" style="22"/>
    <col min="809" max="810" width="8.85546875" style="22" bestFit="1" customWidth="1"/>
    <col min="811" max="812" width="8.7109375" style="22" customWidth="1"/>
    <col min="813" max="813" width="8.85546875" style="22" bestFit="1" customWidth="1"/>
    <col min="814" max="821" width="8.7109375" style="22" customWidth="1"/>
    <col min="822" max="822" width="10.28515625" style="22"/>
    <col min="823" max="823" width="8.7109375" style="22" customWidth="1"/>
    <col min="824" max="824" width="10.28515625" style="22"/>
    <col min="825" max="826" width="8.85546875" style="22" bestFit="1" customWidth="1"/>
    <col min="827" max="828" width="8.7109375" style="22" customWidth="1"/>
    <col min="829" max="829" width="8.85546875" style="22" bestFit="1" customWidth="1"/>
    <col min="830" max="837" width="8.7109375" style="22" customWidth="1"/>
    <col min="838" max="838" width="10.28515625" style="22"/>
    <col min="839" max="839" width="8.7109375" style="22" customWidth="1"/>
    <col min="840" max="840" width="10.28515625" style="22"/>
    <col min="841" max="841" width="10.5703125" style="22" customWidth="1"/>
    <col min="842" max="842" width="88" style="22" customWidth="1"/>
    <col min="843" max="850" width="0" style="22" hidden="1" customWidth="1"/>
    <col min="851" max="851" width="10.7109375" style="22" customWidth="1"/>
    <col min="852" max="852" width="22.42578125" style="22" customWidth="1"/>
    <col min="853" max="853" width="27.42578125" style="22" customWidth="1"/>
    <col min="854" max="854" width="29.42578125" style="22" customWidth="1"/>
    <col min="855" max="855" width="21.42578125" style="22" customWidth="1"/>
    <col min="856" max="856" width="6.28515625" style="22" customWidth="1"/>
    <col min="857" max="858" width="19.140625" style="22" bestFit="1" customWidth="1"/>
    <col min="859" max="860" width="8.7109375" style="22" customWidth="1"/>
    <col min="861" max="861" width="10" style="22" bestFit="1" customWidth="1"/>
    <col min="862" max="867" width="8.7109375" style="22" customWidth="1"/>
    <col min="868" max="869" width="17.85546875" style="22" bestFit="1" customWidth="1"/>
    <col min="870" max="871" width="8.7109375" style="22" customWidth="1"/>
    <col min="872" max="872" width="10.28515625" style="22"/>
    <col min="873" max="874" width="8.85546875" style="22" bestFit="1" customWidth="1"/>
    <col min="875" max="876" width="8.7109375" style="22" customWidth="1"/>
    <col min="877" max="877" width="8.85546875" style="22" bestFit="1" customWidth="1"/>
    <col min="878" max="885" width="8.7109375" style="22" customWidth="1"/>
    <col min="886" max="886" width="10.28515625" style="22"/>
    <col min="887" max="887" width="8.7109375" style="22" customWidth="1"/>
    <col min="888" max="888" width="10.28515625" style="22"/>
    <col min="889" max="890" width="8.85546875" style="22" bestFit="1" customWidth="1"/>
    <col min="891" max="892" width="8.7109375" style="22" customWidth="1"/>
    <col min="893" max="893" width="8.85546875" style="22" bestFit="1" customWidth="1"/>
    <col min="894" max="901" width="8.7109375" style="22" customWidth="1"/>
    <col min="902" max="902" width="10.28515625" style="22"/>
    <col min="903" max="903" width="8.7109375" style="22" customWidth="1"/>
    <col min="904" max="904" width="10.28515625" style="22"/>
    <col min="905" max="906" width="8.85546875" style="22" bestFit="1" customWidth="1"/>
    <col min="907" max="908" width="8.7109375" style="22" customWidth="1"/>
    <col min="909" max="909" width="8.85546875" style="22" bestFit="1" customWidth="1"/>
    <col min="910" max="917" width="8.7109375" style="22" customWidth="1"/>
    <col min="918" max="918" width="10.28515625" style="22"/>
    <col min="919" max="919" width="8.7109375" style="22" customWidth="1"/>
    <col min="920" max="920" width="10.28515625" style="22"/>
    <col min="921" max="922" width="8.85546875" style="22" bestFit="1" customWidth="1"/>
    <col min="923" max="924" width="8.7109375" style="22" customWidth="1"/>
    <col min="925" max="925" width="8.85546875" style="22" bestFit="1" customWidth="1"/>
    <col min="926" max="933" width="8.7109375" style="22" customWidth="1"/>
    <col min="934" max="934" width="10.28515625" style="22"/>
    <col min="935" max="935" width="8.7109375" style="22" customWidth="1"/>
    <col min="936" max="936" width="10.28515625" style="22"/>
    <col min="937" max="938" width="8.85546875" style="22" bestFit="1" customWidth="1"/>
    <col min="939" max="940" width="8.7109375" style="22" customWidth="1"/>
    <col min="941" max="941" width="8.85546875" style="22" bestFit="1" customWidth="1"/>
    <col min="942" max="949" width="8.7109375" style="22" customWidth="1"/>
    <col min="950" max="950" width="10.28515625" style="22"/>
    <col min="951" max="951" width="8.7109375" style="22" customWidth="1"/>
    <col min="952" max="952" width="10.28515625" style="22"/>
    <col min="953" max="954" width="8.85546875" style="22" bestFit="1" customWidth="1"/>
    <col min="955" max="956" width="8.7109375" style="22" customWidth="1"/>
    <col min="957" max="957" width="8.85546875" style="22" bestFit="1" customWidth="1"/>
    <col min="958" max="965" width="8.7109375" style="22" customWidth="1"/>
    <col min="966" max="966" width="10.28515625" style="22"/>
    <col min="967" max="967" width="8.7109375" style="22" customWidth="1"/>
    <col min="968" max="968" width="10.28515625" style="22"/>
    <col min="969" max="970" width="8.85546875" style="22" bestFit="1" customWidth="1"/>
    <col min="971" max="972" width="8.7109375" style="22" customWidth="1"/>
    <col min="973" max="973" width="8.85546875" style="22" bestFit="1" customWidth="1"/>
    <col min="974" max="981" width="8.7109375" style="22" customWidth="1"/>
    <col min="982" max="982" width="10.28515625" style="22"/>
    <col min="983" max="983" width="8.7109375" style="22" customWidth="1"/>
    <col min="984" max="984" width="10.28515625" style="22"/>
    <col min="985" max="986" width="8.85546875" style="22" bestFit="1" customWidth="1"/>
    <col min="987" max="988" width="8.7109375" style="22" customWidth="1"/>
    <col min="989" max="989" width="8.85546875" style="22" bestFit="1" customWidth="1"/>
    <col min="990" max="997" width="8.7109375" style="22" customWidth="1"/>
    <col min="998" max="998" width="10.28515625" style="22"/>
    <col min="999" max="999" width="8.7109375" style="22" customWidth="1"/>
    <col min="1000" max="1000" width="10.28515625" style="22"/>
    <col min="1001" max="1002" width="8.85546875" style="22" bestFit="1" customWidth="1"/>
    <col min="1003" max="1004" width="8.7109375" style="22" customWidth="1"/>
    <col min="1005" max="1005" width="8.85546875" style="22" bestFit="1" customWidth="1"/>
    <col min="1006" max="1013" width="8.7109375" style="22" customWidth="1"/>
    <col min="1014" max="1014" width="10.28515625" style="22"/>
    <col min="1015" max="1015" width="8.7109375" style="22" customWidth="1"/>
    <col min="1016" max="1016" width="10.28515625" style="22"/>
    <col min="1017" max="1018" width="8.85546875" style="22" bestFit="1" customWidth="1"/>
    <col min="1019" max="1020" width="8.7109375" style="22" customWidth="1"/>
    <col min="1021" max="1021" width="8.85546875" style="22" bestFit="1" customWidth="1"/>
    <col min="1022" max="1029" width="8.7109375" style="22" customWidth="1"/>
    <col min="1030" max="1030" width="10.28515625" style="22"/>
    <col min="1031" max="1031" width="8.7109375" style="22" customWidth="1"/>
    <col min="1032" max="1032" width="10.28515625" style="22"/>
    <col min="1033" max="1034" width="8.85546875" style="22" bestFit="1" customWidth="1"/>
    <col min="1035" max="1036" width="8.7109375" style="22" customWidth="1"/>
    <col min="1037" max="1037" width="8.85546875" style="22" bestFit="1" customWidth="1"/>
    <col min="1038" max="1045" width="8.7109375" style="22" customWidth="1"/>
    <col min="1046" max="1046" width="10.28515625" style="22"/>
    <col min="1047" max="1047" width="8.7109375" style="22" customWidth="1"/>
    <col min="1048" max="1048" width="10.28515625" style="22"/>
    <col min="1049" max="1050" width="8.85546875" style="22" bestFit="1" customWidth="1"/>
    <col min="1051" max="1052" width="8.7109375" style="22" customWidth="1"/>
    <col min="1053" max="1053" width="8.85546875" style="22" bestFit="1" customWidth="1"/>
    <col min="1054" max="1061" width="8.7109375" style="22" customWidth="1"/>
    <col min="1062" max="1062" width="10.28515625" style="22"/>
    <col min="1063" max="1063" width="8.7109375" style="22" customWidth="1"/>
    <col min="1064" max="1064" width="10.28515625" style="22"/>
    <col min="1065" max="1066" width="8.85546875" style="22" bestFit="1" customWidth="1"/>
    <col min="1067" max="1068" width="8.7109375" style="22" customWidth="1"/>
    <col min="1069" max="1069" width="8.85546875" style="22" bestFit="1" customWidth="1"/>
    <col min="1070" max="1077" width="8.7109375" style="22" customWidth="1"/>
    <col min="1078" max="1078" width="10.28515625" style="22"/>
    <col min="1079" max="1079" width="8.7109375" style="22" customWidth="1"/>
    <col min="1080" max="1080" width="10.28515625" style="22"/>
    <col min="1081" max="1082" width="8.85546875" style="22" bestFit="1" customWidth="1"/>
    <col min="1083" max="1084" width="8.7109375" style="22" customWidth="1"/>
    <col min="1085" max="1085" width="8.85546875" style="22" bestFit="1" customWidth="1"/>
    <col min="1086" max="1093" width="8.7109375" style="22" customWidth="1"/>
    <col min="1094" max="1094" width="10.28515625" style="22"/>
    <col min="1095" max="1095" width="8.7109375" style="22" customWidth="1"/>
    <col min="1096" max="1096" width="10.28515625" style="22"/>
    <col min="1097" max="1097" width="10.5703125" style="22" customWidth="1"/>
    <col min="1098" max="1098" width="88" style="22" customWidth="1"/>
    <col min="1099" max="1106" width="0" style="22" hidden="1" customWidth="1"/>
    <col min="1107" max="1107" width="10.7109375" style="22" customWidth="1"/>
    <col min="1108" max="1108" width="22.42578125" style="22" customWidth="1"/>
    <col min="1109" max="1109" width="27.42578125" style="22" customWidth="1"/>
    <col min="1110" max="1110" width="29.42578125" style="22" customWidth="1"/>
    <col min="1111" max="1111" width="21.42578125" style="22" customWidth="1"/>
    <col min="1112" max="1112" width="6.28515625" style="22" customWidth="1"/>
    <col min="1113" max="1114" width="19.140625" style="22" bestFit="1" customWidth="1"/>
    <col min="1115" max="1116" width="8.7109375" style="22" customWidth="1"/>
    <col min="1117" max="1117" width="10" style="22" bestFit="1" customWidth="1"/>
    <col min="1118" max="1123" width="8.7109375" style="22" customWidth="1"/>
    <col min="1124" max="1125" width="17.85546875" style="22" bestFit="1" customWidth="1"/>
    <col min="1126" max="1127" width="8.7109375" style="22" customWidth="1"/>
    <col min="1128" max="1128" width="10.28515625" style="22"/>
    <col min="1129" max="1130" width="8.85546875" style="22" bestFit="1" customWidth="1"/>
    <col min="1131" max="1132" width="8.7109375" style="22" customWidth="1"/>
    <col min="1133" max="1133" width="8.85546875" style="22" bestFit="1" customWidth="1"/>
    <col min="1134" max="1141" width="8.7109375" style="22" customWidth="1"/>
    <col min="1142" max="1142" width="10.28515625" style="22"/>
    <col min="1143" max="1143" width="8.7109375" style="22" customWidth="1"/>
    <col min="1144" max="1144" width="10.28515625" style="22"/>
    <col min="1145" max="1146" width="8.85546875" style="22" bestFit="1" customWidth="1"/>
    <col min="1147" max="1148" width="8.7109375" style="22" customWidth="1"/>
    <col min="1149" max="1149" width="8.85546875" style="22" bestFit="1" customWidth="1"/>
    <col min="1150" max="1157" width="8.7109375" style="22" customWidth="1"/>
    <col min="1158" max="1158" width="10.28515625" style="22"/>
    <col min="1159" max="1159" width="8.7109375" style="22" customWidth="1"/>
    <col min="1160" max="1160" width="10.28515625" style="22"/>
    <col min="1161" max="1162" width="8.85546875" style="22" bestFit="1" customWidth="1"/>
    <col min="1163" max="1164" width="8.7109375" style="22" customWidth="1"/>
    <col min="1165" max="1165" width="8.85546875" style="22" bestFit="1" customWidth="1"/>
    <col min="1166" max="1173" width="8.7109375" style="22" customWidth="1"/>
    <col min="1174" max="1174" width="10.28515625" style="22"/>
    <col min="1175" max="1175" width="8.7109375" style="22" customWidth="1"/>
    <col min="1176" max="1176" width="10.28515625" style="22"/>
    <col min="1177" max="1178" width="8.85546875" style="22" bestFit="1" customWidth="1"/>
    <col min="1179" max="1180" width="8.7109375" style="22" customWidth="1"/>
    <col min="1181" max="1181" width="8.85546875" style="22" bestFit="1" customWidth="1"/>
    <col min="1182" max="1189" width="8.7109375" style="22" customWidth="1"/>
    <col min="1190" max="1190" width="10.28515625" style="22"/>
    <col min="1191" max="1191" width="8.7109375" style="22" customWidth="1"/>
    <col min="1192" max="1192" width="10.28515625" style="22"/>
    <col min="1193" max="1194" width="8.85546875" style="22" bestFit="1" customWidth="1"/>
    <col min="1195" max="1196" width="8.7109375" style="22" customWidth="1"/>
    <col min="1197" max="1197" width="8.85546875" style="22" bestFit="1" customWidth="1"/>
    <col min="1198" max="1205" width="8.7109375" style="22" customWidth="1"/>
    <col min="1206" max="1206" width="10.28515625" style="22"/>
    <col min="1207" max="1207" width="8.7109375" style="22" customWidth="1"/>
    <col min="1208" max="1208" width="10.28515625" style="22"/>
    <col min="1209" max="1210" width="8.85546875" style="22" bestFit="1" customWidth="1"/>
    <col min="1211" max="1212" width="8.7109375" style="22" customWidth="1"/>
    <col min="1213" max="1213" width="8.85546875" style="22" bestFit="1" customWidth="1"/>
    <col min="1214" max="1221" width="8.7109375" style="22" customWidth="1"/>
    <col min="1222" max="1222" width="10.28515625" style="22"/>
    <col min="1223" max="1223" width="8.7109375" style="22" customWidth="1"/>
    <col min="1224" max="1224" width="10.28515625" style="22"/>
    <col min="1225" max="1226" width="8.85546875" style="22" bestFit="1" customWidth="1"/>
    <col min="1227" max="1228" width="8.7109375" style="22" customWidth="1"/>
    <col min="1229" max="1229" width="8.85546875" style="22" bestFit="1" customWidth="1"/>
    <col min="1230" max="1237" width="8.7109375" style="22" customWidth="1"/>
    <col min="1238" max="1238" width="10.28515625" style="22"/>
    <col min="1239" max="1239" width="8.7109375" style="22" customWidth="1"/>
    <col min="1240" max="1240" width="10.28515625" style="22"/>
    <col min="1241" max="1242" width="8.85546875" style="22" bestFit="1" customWidth="1"/>
    <col min="1243" max="1244" width="8.7109375" style="22" customWidth="1"/>
    <col min="1245" max="1245" width="8.85546875" style="22" bestFit="1" customWidth="1"/>
    <col min="1246" max="1253" width="8.7109375" style="22" customWidth="1"/>
    <col min="1254" max="1254" width="10.28515625" style="22"/>
    <col min="1255" max="1255" width="8.7109375" style="22" customWidth="1"/>
    <col min="1256" max="1256" width="10.28515625" style="22"/>
    <col min="1257" max="1258" width="8.85546875" style="22" bestFit="1" customWidth="1"/>
    <col min="1259" max="1260" width="8.7109375" style="22" customWidth="1"/>
    <col min="1261" max="1261" width="8.85546875" style="22" bestFit="1" customWidth="1"/>
    <col min="1262" max="1269" width="8.7109375" style="22" customWidth="1"/>
    <col min="1270" max="1270" width="10.28515625" style="22"/>
    <col min="1271" max="1271" width="8.7109375" style="22" customWidth="1"/>
    <col min="1272" max="1272" width="10.28515625" style="22"/>
    <col min="1273" max="1274" width="8.85546875" style="22" bestFit="1" customWidth="1"/>
    <col min="1275" max="1276" width="8.7109375" style="22" customWidth="1"/>
    <col min="1277" max="1277" width="8.85546875" style="22" bestFit="1" customWidth="1"/>
    <col min="1278" max="1285" width="8.7109375" style="22" customWidth="1"/>
    <col min="1286" max="1286" width="10.28515625" style="22"/>
    <col min="1287" max="1287" width="8.7109375" style="22" customWidth="1"/>
    <col min="1288" max="1288" width="10.28515625" style="22"/>
    <col min="1289" max="1290" width="8.85546875" style="22" bestFit="1" customWidth="1"/>
    <col min="1291" max="1292" width="8.7109375" style="22" customWidth="1"/>
    <col min="1293" max="1293" width="8.85546875" style="22" bestFit="1" customWidth="1"/>
    <col min="1294" max="1301" width="8.7109375" style="22" customWidth="1"/>
    <col min="1302" max="1302" width="10.28515625" style="22"/>
    <col min="1303" max="1303" width="8.7109375" style="22" customWidth="1"/>
    <col min="1304" max="1304" width="10.28515625" style="22"/>
    <col min="1305" max="1306" width="8.85546875" style="22" bestFit="1" customWidth="1"/>
    <col min="1307" max="1308" width="8.7109375" style="22" customWidth="1"/>
    <col min="1309" max="1309" width="8.85546875" style="22" bestFit="1" customWidth="1"/>
    <col min="1310" max="1317" width="8.7109375" style="22" customWidth="1"/>
    <col min="1318" max="1318" width="10.28515625" style="22"/>
    <col min="1319" max="1319" width="8.7109375" style="22" customWidth="1"/>
    <col min="1320" max="1320" width="10.28515625" style="22"/>
    <col min="1321" max="1322" width="8.85546875" style="22" bestFit="1" customWidth="1"/>
    <col min="1323" max="1324" width="8.7109375" style="22" customWidth="1"/>
    <col min="1325" max="1325" width="8.85546875" style="22" bestFit="1" customWidth="1"/>
    <col min="1326" max="1333" width="8.7109375" style="22" customWidth="1"/>
    <col min="1334" max="1334" width="10.28515625" style="22"/>
    <col min="1335" max="1335" width="8.7109375" style="22" customWidth="1"/>
    <col min="1336" max="1336" width="10.28515625" style="22"/>
    <col min="1337" max="1338" width="8.85546875" style="22" bestFit="1" customWidth="1"/>
    <col min="1339" max="1340" width="8.7109375" style="22" customWidth="1"/>
    <col min="1341" max="1341" width="8.85546875" style="22" bestFit="1" customWidth="1"/>
    <col min="1342" max="1349" width="8.7109375" style="22" customWidth="1"/>
    <col min="1350" max="1350" width="10.28515625" style="22"/>
    <col min="1351" max="1351" width="8.7109375" style="22" customWidth="1"/>
    <col min="1352" max="1352" width="10.28515625" style="22"/>
    <col min="1353" max="1353" width="10.5703125" style="22" customWidth="1"/>
    <col min="1354" max="1354" width="88" style="22" customWidth="1"/>
    <col min="1355" max="1362" width="0" style="22" hidden="1" customWidth="1"/>
    <col min="1363" max="1363" width="10.7109375" style="22" customWidth="1"/>
    <col min="1364" max="1364" width="22.42578125" style="22" customWidth="1"/>
    <col min="1365" max="1365" width="27.42578125" style="22" customWidth="1"/>
    <col min="1366" max="1366" width="29.42578125" style="22" customWidth="1"/>
    <col min="1367" max="1367" width="21.42578125" style="22" customWidth="1"/>
    <col min="1368" max="1368" width="6.28515625" style="22" customWidth="1"/>
    <col min="1369" max="1370" width="19.140625" style="22" bestFit="1" customWidth="1"/>
    <col min="1371" max="1372" width="8.7109375" style="22" customWidth="1"/>
    <col min="1373" max="1373" width="10" style="22" bestFit="1" customWidth="1"/>
    <col min="1374" max="1379" width="8.7109375" style="22" customWidth="1"/>
    <col min="1380" max="1381" width="17.85546875" style="22" bestFit="1" customWidth="1"/>
    <col min="1382" max="1383" width="8.7109375" style="22" customWidth="1"/>
    <col min="1384" max="1384" width="10.28515625" style="22"/>
    <col min="1385" max="1386" width="8.85546875" style="22" bestFit="1" customWidth="1"/>
    <col min="1387" max="1388" width="8.7109375" style="22" customWidth="1"/>
    <col min="1389" max="1389" width="8.85546875" style="22" bestFit="1" customWidth="1"/>
    <col min="1390" max="1397" width="8.7109375" style="22" customWidth="1"/>
    <col min="1398" max="1398" width="10.28515625" style="22"/>
    <col min="1399" max="1399" width="8.7109375" style="22" customWidth="1"/>
    <col min="1400" max="1400" width="10.28515625" style="22"/>
    <col min="1401" max="1402" width="8.85546875" style="22" bestFit="1" customWidth="1"/>
    <col min="1403" max="1404" width="8.7109375" style="22" customWidth="1"/>
    <col min="1405" max="1405" width="8.85546875" style="22" bestFit="1" customWidth="1"/>
    <col min="1406" max="1413" width="8.7109375" style="22" customWidth="1"/>
    <col min="1414" max="1414" width="10.28515625" style="22"/>
    <col min="1415" max="1415" width="8.7109375" style="22" customWidth="1"/>
    <col min="1416" max="1416" width="10.28515625" style="22"/>
    <col min="1417" max="1418" width="8.85546875" style="22" bestFit="1" customWidth="1"/>
    <col min="1419" max="1420" width="8.7109375" style="22" customWidth="1"/>
    <col min="1421" max="1421" width="8.85546875" style="22" bestFit="1" customWidth="1"/>
    <col min="1422" max="1429" width="8.7109375" style="22" customWidth="1"/>
    <col min="1430" max="1430" width="10.28515625" style="22"/>
    <col min="1431" max="1431" width="8.7109375" style="22" customWidth="1"/>
    <col min="1432" max="1432" width="10.28515625" style="22"/>
    <col min="1433" max="1434" width="8.85546875" style="22" bestFit="1" customWidth="1"/>
    <col min="1435" max="1436" width="8.7109375" style="22" customWidth="1"/>
    <col min="1437" max="1437" width="8.85546875" style="22" bestFit="1" customWidth="1"/>
    <col min="1438" max="1445" width="8.7109375" style="22" customWidth="1"/>
    <col min="1446" max="1446" width="10.28515625" style="22"/>
    <col min="1447" max="1447" width="8.7109375" style="22" customWidth="1"/>
    <col min="1448" max="1448" width="10.28515625" style="22"/>
    <col min="1449" max="1450" width="8.85546875" style="22" bestFit="1" customWidth="1"/>
    <col min="1451" max="1452" width="8.7109375" style="22" customWidth="1"/>
    <col min="1453" max="1453" width="8.85546875" style="22" bestFit="1" customWidth="1"/>
    <col min="1454" max="1461" width="8.7109375" style="22" customWidth="1"/>
    <col min="1462" max="1462" width="10.28515625" style="22"/>
    <col min="1463" max="1463" width="8.7109375" style="22" customWidth="1"/>
    <col min="1464" max="1464" width="10.28515625" style="22"/>
    <col min="1465" max="1466" width="8.85546875" style="22" bestFit="1" customWidth="1"/>
    <col min="1467" max="1468" width="8.7109375" style="22" customWidth="1"/>
    <col min="1469" max="1469" width="8.85546875" style="22" bestFit="1" customWidth="1"/>
    <col min="1470" max="1477" width="8.7109375" style="22" customWidth="1"/>
    <col min="1478" max="1478" width="10.28515625" style="22"/>
    <col min="1479" max="1479" width="8.7109375" style="22" customWidth="1"/>
    <col min="1480" max="1480" width="10.28515625" style="22"/>
    <col min="1481" max="1482" width="8.85546875" style="22" bestFit="1" customWidth="1"/>
    <col min="1483" max="1484" width="8.7109375" style="22" customWidth="1"/>
    <col min="1485" max="1485" width="8.85546875" style="22" bestFit="1" customWidth="1"/>
    <col min="1486" max="1493" width="8.7109375" style="22" customWidth="1"/>
    <col min="1494" max="1494" width="10.28515625" style="22"/>
    <col min="1495" max="1495" width="8.7109375" style="22" customWidth="1"/>
    <col min="1496" max="1496" width="10.28515625" style="22"/>
    <col min="1497" max="1498" width="8.85546875" style="22" bestFit="1" customWidth="1"/>
    <col min="1499" max="1500" width="8.7109375" style="22" customWidth="1"/>
    <col min="1501" max="1501" width="8.85546875" style="22" bestFit="1" customWidth="1"/>
    <col min="1502" max="1509" width="8.7109375" style="22" customWidth="1"/>
    <col min="1510" max="1510" width="10.28515625" style="22"/>
    <col min="1511" max="1511" width="8.7109375" style="22" customWidth="1"/>
    <col min="1512" max="1512" width="10.28515625" style="22"/>
    <col min="1513" max="1514" width="8.85546875" style="22" bestFit="1" customWidth="1"/>
    <col min="1515" max="1516" width="8.7109375" style="22" customWidth="1"/>
    <col min="1517" max="1517" width="8.85546875" style="22" bestFit="1" customWidth="1"/>
    <col min="1518" max="1525" width="8.7109375" style="22" customWidth="1"/>
    <col min="1526" max="1526" width="10.28515625" style="22"/>
    <col min="1527" max="1527" width="8.7109375" style="22" customWidth="1"/>
    <col min="1528" max="1528" width="10.28515625" style="22"/>
    <col min="1529" max="1530" width="8.85546875" style="22" bestFit="1" customWidth="1"/>
    <col min="1531" max="1532" width="8.7109375" style="22" customWidth="1"/>
    <col min="1533" max="1533" width="8.85546875" style="22" bestFit="1" customWidth="1"/>
    <col min="1534" max="1541" width="8.7109375" style="22" customWidth="1"/>
    <col min="1542" max="1542" width="10.28515625" style="22"/>
    <col min="1543" max="1543" width="8.7109375" style="22" customWidth="1"/>
    <col min="1544" max="1544" width="10.28515625" style="22"/>
    <col min="1545" max="1546" width="8.85546875" style="22" bestFit="1" customWidth="1"/>
    <col min="1547" max="1548" width="8.7109375" style="22" customWidth="1"/>
    <col min="1549" max="1549" width="8.85546875" style="22" bestFit="1" customWidth="1"/>
    <col min="1550" max="1557" width="8.7109375" style="22" customWidth="1"/>
    <col min="1558" max="1558" width="10.28515625" style="22"/>
    <col min="1559" max="1559" width="8.7109375" style="22" customWidth="1"/>
    <col min="1560" max="1560" width="10.28515625" style="22"/>
    <col min="1561" max="1562" width="8.85546875" style="22" bestFit="1" customWidth="1"/>
    <col min="1563" max="1564" width="8.7109375" style="22" customWidth="1"/>
    <col min="1565" max="1565" width="8.85546875" style="22" bestFit="1" customWidth="1"/>
    <col min="1566" max="1573" width="8.7109375" style="22" customWidth="1"/>
    <col min="1574" max="1574" width="10.28515625" style="22"/>
    <col min="1575" max="1575" width="8.7109375" style="22" customWidth="1"/>
    <col min="1576" max="1576" width="10.28515625" style="22"/>
    <col min="1577" max="1578" width="8.85546875" style="22" bestFit="1" customWidth="1"/>
    <col min="1579" max="1580" width="8.7109375" style="22" customWidth="1"/>
    <col min="1581" max="1581" width="8.85546875" style="22" bestFit="1" customWidth="1"/>
    <col min="1582" max="1589" width="8.7109375" style="22" customWidth="1"/>
    <col min="1590" max="1590" width="10.28515625" style="22"/>
    <col min="1591" max="1591" width="8.7109375" style="22" customWidth="1"/>
    <col min="1592" max="1592" width="10.28515625" style="22"/>
    <col min="1593" max="1594" width="8.85546875" style="22" bestFit="1" customWidth="1"/>
    <col min="1595" max="1596" width="8.7109375" style="22" customWidth="1"/>
    <col min="1597" max="1597" width="8.85546875" style="22" bestFit="1" customWidth="1"/>
    <col min="1598" max="1605" width="8.7109375" style="22" customWidth="1"/>
    <col min="1606" max="1606" width="10.28515625" style="22"/>
    <col min="1607" max="1607" width="8.7109375" style="22" customWidth="1"/>
    <col min="1608" max="1608" width="10.28515625" style="22"/>
    <col min="1609" max="1609" width="10.5703125" style="22" customWidth="1"/>
    <col min="1610" max="1610" width="88" style="22" customWidth="1"/>
    <col min="1611" max="1618" width="0" style="22" hidden="1" customWidth="1"/>
    <col min="1619" max="1619" width="10.7109375" style="22" customWidth="1"/>
    <col min="1620" max="1620" width="22.42578125" style="22" customWidth="1"/>
    <col min="1621" max="1621" width="27.42578125" style="22" customWidth="1"/>
    <col min="1622" max="1622" width="29.42578125" style="22" customWidth="1"/>
    <col min="1623" max="1623" width="21.42578125" style="22" customWidth="1"/>
    <col min="1624" max="1624" width="6.28515625" style="22" customWidth="1"/>
    <col min="1625" max="1626" width="19.140625" style="22" bestFit="1" customWidth="1"/>
    <col min="1627" max="1628" width="8.7109375" style="22" customWidth="1"/>
    <col min="1629" max="1629" width="10" style="22" bestFit="1" customWidth="1"/>
    <col min="1630" max="1635" width="8.7109375" style="22" customWidth="1"/>
    <col min="1636" max="1637" width="17.85546875" style="22" bestFit="1" customWidth="1"/>
    <col min="1638" max="1639" width="8.7109375" style="22" customWidth="1"/>
    <col min="1640" max="1640" width="10.28515625" style="22"/>
    <col min="1641" max="1642" width="8.85546875" style="22" bestFit="1" customWidth="1"/>
    <col min="1643" max="1644" width="8.7109375" style="22" customWidth="1"/>
    <col min="1645" max="1645" width="8.85546875" style="22" bestFit="1" customWidth="1"/>
    <col min="1646" max="1653" width="8.7109375" style="22" customWidth="1"/>
    <col min="1654" max="1654" width="10.28515625" style="22"/>
    <col min="1655" max="1655" width="8.7109375" style="22" customWidth="1"/>
    <col min="1656" max="1656" width="10.28515625" style="22"/>
    <col min="1657" max="1658" width="8.85546875" style="22" bestFit="1" customWidth="1"/>
    <col min="1659" max="1660" width="8.7109375" style="22" customWidth="1"/>
    <col min="1661" max="1661" width="8.85546875" style="22" bestFit="1" customWidth="1"/>
    <col min="1662" max="1669" width="8.7109375" style="22" customWidth="1"/>
    <col min="1670" max="1670" width="10.28515625" style="22"/>
    <col min="1671" max="1671" width="8.7109375" style="22" customWidth="1"/>
    <col min="1672" max="1672" width="10.28515625" style="22"/>
    <col min="1673" max="1674" width="8.85546875" style="22" bestFit="1" customWidth="1"/>
    <col min="1675" max="1676" width="8.7109375" style="22" customWidth="1"/>
    <col min="1677" max="1677" width="8.85546875" style="22" bestFit="1" customWidth="1"/>
    <col min="1678" max="1685" width="8.7109375" style="22" customWidth="1"/>
    <col min="1686" max="1686" width="10.28515625" style="22"/>
    <col min="1687" max="1687" width="8.7109375" style="22" customWidth="1"/>
    <col min="1688" max="1688" width="10.28515625" style="22"/>
    <col min="1689" max="1690" width="8.85546875" style="22" bestFit="1" customWidth="1"/>
    <col min="1691" max="1692" width="8.7109375" style="22" customWidth="1"/>
    <col min="1693" max="1693" width="8.85546875" style="22" bestFit="1" customWidth="1"/>
    <col min="1694" max="1701" width="8.7109375" style="22" customWidth="1"/>
    <col min="1702" max="1702" width="10.28515625" style="22"/>
    <col min="1703" max="1703" width="8.7109375" style="22" customWidth="1"/>
    <col min="1704" max="1704" width="10.28515625" style="22"/>
    <col min="1705" max="1706" width="8.85546875" style="22" bestFit="1" customWidth="1"/>
    <col min="1707" max="1708" width="8.7109375" style="22" customWidth="1"/>
    <col min="1709" max="1709" width="8.85546875" style="22" bestFit="1" customWidth="1"/>
    <col min="1710" max="1717" width="8.7109375" style="22" customWidth="1"/>
    <col min="1718" max="1718" width="10.28515625" style="22"/>
    <col min="1719" max="1719" width="8.7109375" style="22" customWidth="1"/>
    <col min="1720" max="1720" width="10.28515625" style="22"/>
    <col min="1721" max="1722" width="8.85546875" style="22" bestFit="1" customWidth="1"/>
    <col min="1723" max="1724" width="8.7109375" style="22" customWidth="1"/>
    <col min="1725" max="1725" width="8.85546875" style="22" bestFit="1" customWidth="1"/>
    <col min="1726" max="1733" width="8.7109375" style="22" customWidth="1"/>
    <col min="1734" max="1734" width="10.28515625" style="22"/>
    <col min="1735" max="1735" width="8.7109375" style="22" customWidth="1"/>
    <col min="1736" max="1736" width="10.28515625" style="22"/>
    <col min="1737" max="1738" width="8.85546875" style="22" bestFit="1" customWidth="1"/>
    <col min="1739" max="1740" width="8.7109375" style="22" customWidth="1"/>
    <col min="1741" max="1741" width="8.85546875" style="22" bestFit="1" customWidth="1"/>
    <col min="1742" max="1749" width="8.7109375" style="22" customWidth="1"/>
    <col min="1750" max="1750" width="10.28515625" style="22"/>
    <col min="1751" max="1751" width="8.7109375" style="22" customWidth="1"/>
    <col min="1752" max="1752" width="10.28515625" style="22"/>
    <col min="1753" max="1754" width="8.85546875" style="22" bestFit="1" customWidth="1"/>
    <col min="1755" max="1756" width="8.7109375" style="22" customWidth="1"/>
    <col min="1757" max="1757" width="8.85546875" style="22" bestFit="1" customWidth="1"/>
    <col min="1758" max="1765" width="8.7109375" style="22" customWidth="1"/>
    <col min="1766" max="1766" width="10.28515625" style="22"/>
    <col min="1767" max="1767" width="8.7109375" style="22" customWidth="1"/>
    <col min="1768" max="1768" width="10.28515625" style="22"/>
    <col min="1769" max="1770" width="8.85546875" style="22" bestFit="1" customWidth="1"/>
    <col min="1771" max="1772" width="8.7109375" style="22" customWidth="1"/>
    <col min="1773" max="1773" width="8.85546875" style="22" bestFit="1" customWidth="1"/>
    <col min="1774" max="1781" width="8.7109375" style="22" customWidth="1"/>
    <col min="1782" max="1782" width="10.28515625" style="22"/>
    <col min="1783" max="1783" width="8.7109375" style="22" customWidth="1"/>
    <col min="1784" max="1784" width="10.28515625" style="22"/>
    <col min="1785" max="1786" width="8.85546875" style="22" bestFit="1" customWidth="1"/>
    <col min="1787" max="1788" width="8.7109375" style="22" customWidth="1"/>
    <col min="1789" max="1789" width="8.85546875" style="22" bestFit="1" customWidth="1"/>
    <col min="1790" max="1797" width="8.7109375" style="22" customWidth="1"/>
    <col min="1798" max="1798" width="10.28515625" style="22"/>
    <col min="1799" max="1799" width="8.7109375" style="22" customWidth="1"/>
    <col min="1800" max="1800" width="10.28515625" style="22"/>
    <col min="1801" max="1802" width="8.85546875" style="22" bestFit="1" customWidth="1"/>
    <col min="1803" max="1804" width="8.7109375" style="22" customWidth="1"/>
    <col min="1805" max="1805" width="8.85546875" style="22" bestFit="1" customWidth="1"/>
    <col min="1806" max="1813" width="8.7109375" style="22" customWidth="1"/>
    <col min="1814" max="1814" width="10.28515625" style="22"/>
    <col min="1815" max="1815" width="8.7109375" style="22" customWidth="1"/>
    <col min="1816" max="1816" width="10.28515625" style="22"/>
    <col min="1817" max="1818" width="8.85546875" style="22" bestFit="1" customWidth="1"/>
    <col min="1819" max="1820" width="8.7109375" style="22" customWidth="1"/>
    <col min="1821" max="1821" width="8.85546875" style="22" bestFit="1" customWidth="1"/>
    <col min="1822" max="1829" width="8.7109375" style="22" customWidth="1"/>
    <col min="1830" max="1830" width="10.28515625" style="22"/>
    <col min="1831" max="1831" width="8.7109375" style="22" customWidth="1"/>
    <col min="1832" max="1832" width="10.28515625" style="22"/>
    <col min="1833" max="1834" width="8.85546875" style="22" bestFit="1" customWidth="1"/>
    <col min="1835" max="1836" width="8.7109375" style="22" customWidth="1"/>
    <col min="1837" max="1837" width="8.85546875" style="22" bestFit="1" customWidth="1"/>
    <col min="1838" max="1845" width="8.7109375" style="22" customWidth="1"/>
    <col min="1846" max="1846" width="10.28515625" style="22"/>
    <col min="1847" max="1847" width="8.7109375" style="22" customWidth="1"/>
    <col min="1848" max="1848" width="10.28515625" style="22"/>
    <col min="1849" max="1850" width="8.85546875" style="22" bestFit="1" customWidth="1"/>
    <col min="1851" max="1852" width="8.7109375" style="22" customWidth="1"/>
    <col min="1853" max="1853" width="8.85546875" style="22" bestFit="1" customWidth="1"/>
    <col min="1854" max="1861" width="8.7109375" style="22" customWidth="1"/>
    <col min="1862" max="1862" width="10.28515625" style="22"/>
    <col min="1863" max="1863" width="8.7109375" style="22" customWidth="1"/>
    <col min="1864" max="1864" width="10.28515625" style="22"/>
    <col min="1865" max="1865" width="10.5703125" style="22" customWidth="1"/>
    <col min="1866" max="1866" width="88" style="22" customWidth="1"/>
    <col min="1867" max="1874" width="0" style="22" hidden="1" customWidth="1"/>
    <col min="1875" max="1875" width="10.7109375" style="22" customWidth="1"/>
    <col min="1876" max="1876" width="22.42578125" style="22" customWidth="1"/>
    <col min="1877" max="1877" width="27.42578125" style="22" customWidth="1"/>
    <col min="1878" max="1878" width="29.42578125" style="22" customWidth="1"/>
    <col min="1879" max="1879" width="21.42578125" style="22" customWidth="1"/>
    <col min="1880" max="1880" width="6.28515625" style="22" customWidth="1"/>
    <col min="1881" max="1882" width="19.140625" style="22" bestFit="1" customWidth="1"/>
    <col min="1883" max="1884" width="8.7109375" style="22" customWidth="1"/>
    <col min="1885" max="1885" width="10" style="22" bestFit="1" customWidth="1"/>
    <col min="1886" max="1891" width="8.7109375" style="22" customWidth="1"/>
    <col min="1892" max="1893" width="17.85546875" style="22" bestFit="1" customWidth="1"/>
    <col min="1894" max="1895" width="8.7109375" style="22" customWidth="1"/>
    <col min="1896" max="1896" width="10.28515625" style="22"/>
    <col min="1897" max="1898" width="8.85546875" style="22" bestFit="1" customWidth="1"/>
    <col min="1899" max="1900" width="8.7109375" style="22" customWidth="1"/>
    <col min="1901" max="1901" width="8.85546875" style="22" bestFit="1" customWidth="1"/>
    <col min="1902" max="1909" width="8.7109375" style="22" customWidth="1"/>
    <col min="1910" max="1910" width="10.28515625" style="22"/>
    <col min="1911" max="1911" width="8.7109375" style="22" customWidth="1"/>
    <col min="1912" max="1912" width="10.28515625" style="22"/>
    <col min="1913" max="1914" width="8.85546875" style="22" bestFit="1" customWidth="1"/>
    <col min="1915" max="1916" width="8.7109375" style="22" customWidth="1"/>
    <col min="1917" max="1917" width="8.85546875" style="22" bestFit="1" customWidth="1"/>
    <col min="1918" max="1925" width="8.7109375" style="22" customWidth="1"/>
    <col min="1926" max="1926" width="10.28515625" style="22"/>
    <col min="1927" max="1927" width="8.7109375" style="22" customWidth="1"/>
    <col min="1928" max="1928" width="10.28515625" style="22"/>
    <col min="1929" max="1930" width="8.85546875" style="22" bestFit="1" customWidth="1"/>
    <col min="1931" max="1932" width="8.7109375" style="22" customWidth="1"/>
    <col min="1933" max="1933" width="8.85546875" style="22" bestFit="1" customWidth="1"/>
    <col min="1934" max="1941" width="8.7109375" style="22" customWidth="1"/>
    <col min="1942" max="1942" width="10.28515625" style="22"/>
    <col min="1943" max="1943" width="8.7109375" style="22" customWidth="1"/>
    <col min="1944" max="1944" width="10.28515625" style="22"/>
    <col min="1945" max="1946" width="8.85546875" style="22" bestFit="1" customWidth="1"/>
    <col min="1947" max="1948" width="8.7109375" style="22" customWidth="1"/>
    <col min="1949" max="1949" width="8.85546875" style="22" bestFit="1" customWidth="1"/>
    <col min="1950" max="1957" width="8.7109375" style="22" customWidth="1"/>
    <col min="1958" max="1958" width="10.28515625" style="22"/>
    <col min="1959" max="1959" width="8.7109375" style="22" customWidth="1"/>
    <col min="1960" max="1960" width="10.28515625" style="22"/>
    <col min="1961" max="1962" width="8.85546875" style="22" bestFit="1" customWidth="1"/>
    <col min="1963" max="1964" width="8.7109375" style="22" customWidth="1"/>
    <col min="1965" max="1965" width="8.85546875" style="22" bestFit="1" customWidth="1"/>
    <col min="1966" max="1973" width="8.7109375" style="22" customWidth="1"/>
    <col min="1974" max="1974" width="10.28515625" style="22"/>
    <col min="1975" max="1975" width="8.7109375" style="22" customWidth="1"/>
    <col min="1976" max="1976" width="10.28515625" style="22"/>
    <col min="1977" max="1978" width="8.85546875" style="22" bestFit="1" customWidth="1"/>
    <col min="1979" max="1980" width="8.7109375" style="22" customWidth="1"/>
    <col min="1981" max="1981" width="8.85546875" style="22" bestFit="1" customWidth="1"/>
    <col min="1982" max="1989" width="8.7109375" style="22" customWidth="1"/>
    <col min="1990" max="1990" width="10.28515625" style="22"/>
    <col min="1991" max="1991" width="8.7109375" style="22" customWidth="1"/>
    <col min="1992" max="1992" width="10.28515625" style="22"/>
    <col min="1993" max="1994" width="8.85546875" style="22" bestFit="1" customWidth="1"/>
    <col min="1995" max="1996" width="8.7109375" style="22" customWidth="1"/>
    <col min="1997" max="1997" width="8.85546875" style="22" bestFit="1" customWidth="1"/>
    <col min="1998" max="2005" width="8.7109375" style="22" customWidth="1"/>
    <col min="2006" max="2006" width="10.28515625" style="22"/>
    <col min="2007" max="2007" width="8.7109375" style="22" customWidth="1"/>
    <col min="2008" max="2008" width="10.28515625" style="22"/>
    <col min="2009" max="2010" width="8.85546875" style="22" bestFit="1" customWidth="1"/>
    <col min="2011" max="2012" width="8.7109375" style="22" customWidth="1"/>
    <col min="2013" max="2013" width="8.85546875" style="22" bestFit="1" customWidth="1"/>
    <col min="2014" max="2021" width="8.7109375" style="22" customWidth="1"/>
    <col min="2022" max="2022" width="10.28515625" style="22"/>
    <col min="2023" max="2023" width="8.7109375" style="22" customWidth="1"/>
    <col min="2024" max="2024" width="10.28515625" style="22"/>
    <col min="2025" max="2026" width="8.85546875" style="22" bestFit="1" customWidth="1"/>
    <col min="2027" max="2028" width="8.7109375" style="22" customWidth="1"/>
    <col min="2029" max="2029" width="8.85546875" style="22" bestFit="1" customWidth="1"/>
    <col min="2030" max="2037" width="8.7109375" style="22" customWidth="1"/>
    <col min="2038" max="2038" width="10.28515625" style="22"/>
    <col min="2039" max="2039" width="8.7109375" style="22" customWidth="1"/>
    <col min="2040" max="2040" width="10.28515625" style="22"/>
    <col min="2041" max="2042" width="8.85546875" style="22" bestFit="1" customWidth="1"/>
    <col min="2043" max="2044" width="8.7109375" style="22" customWidth="1"/>
    <col min="2045" max="2045" width="8.85546875" style="22" bestFit="1" customWidth="1"/>
    <col min="2046" max="2053" width="8.7109375" style="22" customWidth="1"/>
    <col min="2054" max="2054" width="10.28515625" style="22"/>
    <col min="2055" max="2055" width="8.7109375" style="22" customWidth="1"/>
    <col min="2056" max="2056" width="10.28515625" style="22"/>
    <col min="2057" max="2058" width="8.85546875" style="22" bestFit="1" customWidth="1"/>
    <col min="2059" max="2060" width="8.7109375" style="22" customWidth="1"/>
    <col min="2061" max="2061" width="8.85546875" style="22" bestFit="1" customWidth="1"/>
    <col min="2062" max="2069" width="8.7109375" style="22" customWidth="1"/>
    <col min="2070" max="2070" width="10.28515625" style="22"/>
    <col min="2071" max="2071" width="8.7109375" style="22" customWidth="1"/>
    <col min="2072" max="2072" width="10.28515625" style="22"/>
    <col min="2073" max="2074" width="8.85546875" style="22" bestFit="1" customWidth="1"/>
    <col min="2075" max="2076" width="8.7109375" style="22" customWidth="1"/>
    <col min="2077" max="2077" width="8.85546875" style="22" bestFit="1" customWidth="1"/>
    <col min="2078" max="2085" width="8.7109375" style="22" customWidth="1"/>
    <col min="2086" max="2086" width="10.28515625" style="22"/>
    <col min="2087" max="2087" width="8.7109375" style="22" customWidth="1"/>
    <col min="2088" max="2088" width="10.28515625" style="22"/>
    <col min="2089" max="2090" width="8.85546875" style="22" bestFit="1" customWidth="1"/>
    <col min="2091" max="2092" width="8.7109375" style="22" customWidth="1"/>
    <col min="2093" max="2093" width="8.85546875" style="22" bestFit="1" customWidth="1"/>
    <col min="2094" max="2101" width="8.7109375" style="22" customWidth="1"/>
    <col min="2102" max="2102" width="10.28515625" style="22"/>
    <col min="2103" max="2103" width="8.7109375" style="22" customWidth="1"/>
    <col min="2104" max="2104" width="10.28515625" style="22"/>
    <col min="2105" max="2106" width="8.85546875" style="22" bestFit="1" customWidth="1"/>
    <col min="2107" max="2108" width="8.7109375" style="22" customWidth="1"/>
    <col min="2109" max="2109" width="8.85546875" style="22" bestFit="1" customWidth="1"/>
    <col min="2110" max="2117" width="8.7109375" style="22" customWidth="1"/>
    <col min="2118" max="2118" width="10.28515625" style="22"/>
    <col min="2119" max="2119" width="8.7109375" style="22" customWidth="1"/>
    <col min="2120" max="2120" width="10.28515625" style="22"/>
    <col min="2121" max="2121" width="10.5703125" style="22" customWidth="1"/>
    <col min="2122" max="2122" width="88" style="22" customWidth="1"/>
    <col min="2123" max="2130" width="0" style="22" hidden="1" customWidth="1"/>
    <col min="2131" max="2131" width="10.7109375" style="22" customWidth="1"/>
    <col min="2132" max="2132" width="22.42578125" style="22" customWidth="1"/>
    <col min="2133" max="2133" width="27.42578125" style="22" customWidth="1"/>
    <col min="2134" max="2134" width="29.42578125" style="22" customWidth="1"/>
    <col min="2135" max="2135" width="21.42578125" style="22" customWidth="1"/>
    <col min="2136" max="2136" width="6.28515625" style="22" customWidth="1"/>
    <col min="2137" max="2138" width="19.140625" style="22" bestFit="1" customWidth="1"/>
    <col min="2139" max="2140" width="8.7109375" style="22" customWidth="1"/>
    <col min="2141" max="2141" width="10" style="22" bestFit="1" customWidth="1"/>
    <col min="2142" max="2147" width="8.7109375" style="22" customWidth="1"/>
    <col min="2148" max="2149" width="17.85546875" style="22" bestFit="1" customWidth="1"/>
    <col min="2150" max="2151" width="8.7109375" style="22" customWidth="1"/>
    <col min="2152" max="2152" width="10.28515625" style="22"/>
    <col min="2153" max="2154" width="8.85546875" style="22" bestFit="1" customWidth="1"/>
    <col min="2155" max="2156" width="8.7109375" style="22" customWidth="1"/>
    <col min="2157" max="2157" width="8.85546875" style="22" bestFit="1" customWidth="1"/>
    <col min="2158" max="2165" width="8.7109375" style="22" customWidth="1"/>
    <col min="2166" max="2166" width="10.28515625" style="22"/>
    <col min="2167" max="2167" width="8.7109375" style="22" customWidth="1"/>
    <col min="2168" max="2168" width="10.28515625" style="22"/>
    <col min="2169" max="2170" width="8.85546875" style="22" bestFit="1" customWidth="1"/>
    <col min="2171" max="2172" width="8.7109375" style="22" customWidth="1"/>
    <col min="2173" max="2173" width="8.85546875" style="22" bestFit="1" customWidth="1"/>
    <col min="2174" max="2181" width="8.7109375" style="22" customWidth="1"/>
    <col min="2182" max="2182" width="10.28515625" style="22"/>
    <col min="2183" max="2183" width="8.7109375" style="22" customWidth="1"/>
    <col min="2184" max="2184" width="10.28515625" style="22"/>
    <col min="2185" max="2186" width="8.85546875" style="22" bestFit="1" customWidth="1"/>
    <col min="2187" max="2188" width="8.7109375" style="22" customWidth="1"/>
    <col min="2189" max="2189" width="8.85546875" style="22" bestFit="1" customWidth="1"/>
    <col min="2190" max="2197" width="8.7109375" style="22" customWidth="1"/>
    <col min="2198" max="2198" width="10.28515625" style="22"/>
    <col min="2199" max="2199" width="8.7109375" style="22" customWidth="1"/>
    <col min="2200" max="2200" width="10.28515625" style="22"/>
    <col min="2201" max="2202" width="8.85546875" style="22" bestFit="1" customWidth="1"/>
    <col min="2203" max="2204" width="8.7109375" style="22" customWidth="1"/>
    <col min="2205" max="2205" width="8.85546875" style="22" bestFit="1" customWidth="1"/>
    <col min="2206" max="2213" width="8.7109375" style="22" customWidth="1"/>
    <col min="2214" max="2214" width="10.28515625" style="22"/>
    <col min="2215" max="2215" width="8.7109375" style="22" customWidth="1"/>
    <col min="2216" max="2216" width="10.28515625" style="22"/>
    <col min="2217" max="2218" width="8.85546875" style="22" bestFit="1" customWidth="1"/>
    <col min="2219" max="2220" width="8.7109375" style="22" customWidth="1"/>
    <col min="2221" max="2221" width="8.85546875" style="22" bestFit="1" customWidth="1"/>
    <col min="2222" max="2229" width="8.7109375" style="22" customWidth="1"/>
    <col min="2230" max="2230" width="10.28515625" style="22"/>
    <col min="2231" max="2231" width="8.7109375" style="22" customWidth="1"/>
    <col min="2232" max="2232" width="10.28515625" style="22"/>
    <col min="2233" max="2234" width="8.85546875" style="22" bestFit="1" customWidth="1"/>
    <col min="2235" max="2236" width="8.7109375" style="22" customWidth="1"/>
    <col min="2237" max="2237" width="8.85546875" style="22" bestFit="1" customWidth="1"/>
    <col min="2238" max="2245" width="8.7109375" style="22" customWidth="1"/>
    <col min="2246" max="2246" width="10.28515625" style="22"/>
    <col min="2247" max="2247" width="8.7109375" style="22" customWidth="1"/>
    <col min="2248" max="2248" width="10.28515625" style="22"/>
    <col min="2249" max="2250" width="8.85546875" style="22" bestFit="1" customWidth="1"/>
    <col min="2251" max="2252" width="8.7109375" style="22" customWidth="1"/>
    <col min="2253" max="2253" width="8.85546875" style="22" bestFit="1" customWidth="1"/>
    <col min="2254" max="2261" width="8.7109375" style="22" customWidth="1"/>
    <col min="2262" max="2262" width="10.28515625" style="22"/>
    <col min="2263" max="2263" width="8.7109375" style="22" customWidth="1"/>
    <col min="2264" max="2264" width="10.28515625" style="22"/>
    <col min="2265" max="2266" width="8.85546875" style="22" bestFit="1" customWidth="1"/>
    <col min="2267" max="2268" width="8.7109375" style="22" customWidth="1"/>
    <col min="2269" max="2269" width="8.85546875" style="22" bestFit="1" customWidth="1"/>
    <col min="2270" max="2277" width="8.7109375" style="22" customWidth="1"/>
    <col min="2278" max="2278" width="10.28515625" style="22"/>
    <col min="2279" max="2279" width="8.7109375" style="22" customWidth="1"/>
    <col min="2280" max="2280" width="10.28515625" style="22"/>
    <col min="2281" max="2282" width="8.85546875" style="22" bestFit="1" customWidth="1"/>
    <col min="2283" max="2284" width="8.7109375" style="22" customWidth="1"/>
    <col min="2285" max="2285" width="8.85546875" style="22" bestFit="1" customWidth="1"/>
    <col min="2286" max="2293" width="8.7109375" style="22" customWidth="1"/>
    <col min="2294" max="2294" width="10.28515625" style="22"/>
    <col min="2295" max="2295" width="8.7109375" style="22" customWidth="1"/>
    <col min="2296" max="2296" width="10.28515625" style="22"/>
    <col min="2297" max="2298" width="8.85546875" style="22" bestFit="1" customWidth="1"/>
    <col min="2299" max="2300" width="8.7109375" style="22" customWidth="1"/>
    <col min="2301" max="2301" width="8.85546875" style="22" bestFit="1" customWidth="1"/>
    <col min="2302" max="2309" width="8.7109375" style="22" customWidth="1"/>
    <col min="2310" max="2310" width="10.28515625" style="22"/>
    <col min="2311" max="2311" width="8.7109375" style="22" customWidth="1"/>
    <col min="2312" max="2312" width="10.28515625" style="22"/>
    <col min="2313" max="2314" width="8.85546875" style="22" bestFit="1" customWidth="1"/>
    <col min="2315" max="2316" width="8.7109375" style="22" customWidth="1"/>
    <col min="2317" max="2317" width="8.85546875" style="22" bestFit="1" customWidth="1"/>
    <col min="2318" max="2325" width="8.7109375" style="22" customWidth="1"/>
    <col min="2326" max="2326" width="10.28515625" style="22"/>
    <col min="2327" max="2327" width="8.7109375" style="22" customWidth="1"/>
    <col min="2328" max="2328" width="10.28515625" style="22"/>
    <col min="2329" max="2330" width="8.85546875" style="22" bestFit="1" customWidth="1"/>
    <col min="2331" max="2332" width="8.7109375" style="22" customWidth="1"/>
    <col min="2333" max="2333" width="8.85546875" style="22" bestFit="1" customWidth="1"/>
    <col min="2334" max="2341" width="8.7109375" style="22" customWidth="1"/>
    <col min="2342" max="2342" width="10.28515625" style="22"/>
    <col min="2343" max="2343" width="8.7109375" style="22" customWidth="1"/>
    <col min="2344" max="2344" width="10.28515625" style="22"/>
    <col min="2345" max="2346" width="8.85546875" style="22" bestFit="1" customWidth="1"/>
    <col min="2347" max="2348" width="8.7109375" style="22" customWidth="1"/>
    <col min="2349" max="2349" width="8.85546875" style="22" bestFit="1" customWidth="1"/>
    <col min="2350" max="2357" width="8.7109375" style="22" customWidth="1"/>
    <col min="2358" max="2358" width="10.28515625" style="22"/>
    <col min="2359" max="2359" width="8.7109375" style="22" customWidth="1"/>
    <col min="2360" max="2360" width="10.28515625" style="22"/>
    <col min="2361" max="2362" width="8.85546875" style="22" bestFit="1" customWidth="1"/>
    <col min="2363" max="2364" width="8.7109375" style="22" customWidth="1"/>
    <col min="2365" max="2365" width="8.85546875" style="22" bestFit="1" customWidth="1"/>
    <col min="2366" max="2373" width="8.7109375" style="22" customWidth="1"/>
    <col min="2374" max="2374" width="10.28515625" style="22"/>
    <col min="2375" max="2375" width="8.7109375" style="22" customWidth="1"/>
    <col min="2376" max="2376" width="10.28515625" style="22"/>
    <col min="2377" max="2377" width="10.5703125" style="22" customWidth="1"/>
    <col min="2378" max="2378" width="88" style="22" customWidth="1"/>
    <col min="2379" max="2386" width="0" style="22" hidden="1" customWidth="1"/>
    <col min="2387" max="2387" width="10.7109375" style="22" customWidth="1"/>
    <col min="2388" max="2388" width="22.42578125" style="22" customWidth="1"/>
    <col min="2389" max="2389" width="27.42578125" style="22" customWidth="1"/>
    <col min="2390" max="2390" width="29.42578125" style="22" customWidth="1"/>
    <col min="2391" max="2391" width="21.42578125" style="22" customWidth="1"/>
    <col min="2392" max="2392" width="6.28515625" style="22" customWidth="1"/>
    <col min="2393" max="2394" width="19.140625" style="22" bestFit="1" customWidth="1"/>
    <col min="2395" max="2396" width="8.7109375" style="22" customWidth="1"/>
    <col min="2397" max="2397" width="10" style="22" bestFit="1" customWidth="1"/>
    <col min="2398" max="2403" width="8.7109375" style="22" customWidth="1"/>
    <col min="2404" max="2405" width="17.85546875" style="22" bestFit="1" customWidth="1"/>
    <col min="2406" max="2407" width="8.7109375" style="22" customWidth="1"/>
    <col min="2408" max="2408" width="10.28515625" style="22"/>
    <col min="2409" max="2410" width="8.85546875" style="22" bestFit="1" customWidth="1"/>
    <col min="2411" max="2412" width="8.7109375" style="22" customWidth="1"/>
    <col min="2413" max="2413" width="8.85546875" style="22" bestFit="1" customWidth="1"/>
    <col min="2414" max="2421" width="8.7109375" style="22" customWidth="1"/>
    <col min="2422" max="2422" width="10.28515625" style="22"/>
    <col min="2423" max="2423" width="8.7109375" style="22" customWidth="1"/>
    <col min="2424" max="2424" width="10.28515625" style="22"/>
    <col min="2425" max="2426" width="8.85546875" style="22" bestFit="1" customWidth="1"/>
    <col min="2427" max="2428" width="8.7109375" style="22" customWidth="1"/>
    <col min="2429" max="2429" width="8.85546875" style="22" bestFit="1" customWidth="1"/>
    <col min="2430" max="2437" width="8.7109375" style="22" customWidth="1"/>
    <col min="2438" max="2438" width="10.28515625" style="22"/>
    <col min="2439" max="2439" width="8.7109375" style="22" customWidth="1"/>
    <col min="2440" max="2440" width="10.28515625" style="22"/>
    <col min="2441" max="2442" width="8.85546875" style="22" bestFit="1" customWidth="1"/>
    <col min="2443" max="2444" width="8.7109375" style="22" customWidth="1"/>
    <col min="2445" max="2445" width="8.85546875" style="22" bestFit="1" customWidth="1"/>
    <col min="2446" max="2453" width="8.7109375" style="22" customWidth="1"/>
    <col min="2454" max="2454" width="10.28515625" style="22"/>
    <col min="2455" max="2455" width="8.7109375" style="22" customWidth="1"/>
    <col min="2456" max="2456" width="10.28515625" style="22"/>
    <col min="2457" max="2458" width="8.85546875" style="22" bestFit="1" customWidth="1"/>
    <col min="2459" max="2460" width="8.7109375" style="22" customWidth="1"/>
    <col min="2461" max="2461" width="8.85546875" style="22" bestFit="1" customWidth="1"/>
    <col min="2462" max="2469" width="8.7109375" style="22" customWidth="1"/>
    <col min="2470" max="2470" width="10.28515625" style="22"/>
    <col min="2471" max="2471" width="8.7109375" style="22" customWidth="1"/>
    <col min="2472" max="2472" width="10.28515625" style="22"/>
    <col min="2473" max="2474" width="8.85546875" style="22" bestFit="1" customWidth="1"/>
    <col min="2475" max="2476" width="8.7109375" style="22" customWidth="1"/>
    <col min="2477" max="2477" width="8.85546875" style="22" bestFit="1" customWidth="1"/>
    <col min="2478" max="2485" width="8.7109375" style="22" customWidth="1"/>
    <col min="2486" max="2486" width="10.28515625" style="22"/>
    <col min="2487" max="2487" width="8.7109375" style="22" customWidth="1"/>
    <col min="2488" max="2488" width="10.28515625" style="22"/>
    <col min="2489" max="2490" width="8.85546875" style="22" bestFit="1" customWidth="1"/>
    <col min="2491" max="2492" width="8.7109375" style="22" customWidth="1"/>
    <col min="2493" max="2493" width="8.85546875" style="22" bestFit="1" customWidth="1"/>
    <col min="2494" max="2501" width="8.7109375" style="22" customWidth="1"/>
    <col min="2502" max="2502" width="10.28515625" style="22"/>
    <col min="2503" max="2503" width="8.7109375" style="22" customWidth="1"/>
    <col min="2504" max="2504" width="10.28515625" style="22"/>
    <col min="2505" max="2506" width="8.85546875" style="22" bestFit="1" customWidth="1"/>
    <col min="2507" max="2508" width="8.7109375" style="22" customWidth="1"/>
    <col min="2509" max="2509" width="8.85546875" style="22" bestFit="1" customWidth="1"/>
    <col min="2510" max="2517" width="8.7109375" style="22" customWidth="1"/>
    <col min="2518" max="2518" width="10.28515625" style="22"/>
    <col min="2519" max="2519" width="8.7109375" style="22" customWidth="1"/>
    <col min="2520" max="2520" width="10.28515625" style="22"/>
    <col min="2521" max="2522" width="8.85546875" style="22" bestFit="1" customWidth="1"/>
    <col min="2523" max="2524" width="8.7109375" style="22" customWidth="1"/>
    <col min="2525" max="2525" width="8.85546875" style="22" bestFit="1" customWidth="1"/>
    <col min="2526" max="2533" width="8.7109375" style="22" customWidth="1"/>
    <col min="2534" max="2534" width="10.28515625" style="22"/>
    <col min="2535" max="2535" width="8.7109375" style="22" customWidth="1"/>
    <col min="2536" max="2536" width="10.28515625" style="22"/>
    <col min="2537" max="2538" width="8.85546875" style="22" bestFit="1" customWidth="1"/>
    <col min="2539" max="2540" width="8.7109375" style="22" customWidth="1"/>
    <col min="2541" max="2541" width="8.85546875" style="22" bestFit="1" customWidth="1"/>
    <col min="2542" max="2549" width="8.7109375" style="22" customWidth="1"/>
    <col min="2550" max="2550" width="10.28515625" style="22"/>
    <col min="2551" max="2551" width="8.7109375" style="22" customWidth="1"/>
    <col min="2552" max="2552" width="10.28515625" style="22"/>
    <col min="2553" max="2554" width="8.85546875" style="22" bestFit="1" customWidth="1"/>
    <col min="2555" max="2556" width="8.7109375" style="22" customWidth="1"/>
    <col min="2557" max="2557" width="8.85546875" style="22" bestFit="1" customWidth="1"/>
    <col min="2558" max="2565" width="8.7109375" style="22" customWidth="1"/>
    <col min="2566" max="2566" width="10.28515625" style="22"/>
    <col min="2567" max="2567" width="8.7109375" style="22" customWidth="1"/>
    <col min="2568" max="2568" width="10.28515625" style="22"/>
    <col min="2569" max="2570" width="8.85546875" style="22" bestFit="1" customWidth="1"/>
    <col min="2571" max="2572" width="8.7109375" style="22" customWidth="1"/>
    <col min="2573" max="2573" width="8.85546875" style="22" bestFit="1" customWidth="1"/>
    <col min="2574" max="2581" width="8.7109375" style="22" customWidth="1"/>
    <col min="2582" max="2582" width="10.28515625" style="22"/>
    <col min="2583" max="2583" width="8.7109375" style="22" customWidth="1"/>
    <col min="2584" max="2584" width="10.28515625" style="22"/>
    <col min="2585" max="2586" width="8.85546875" style="22" bestFit="1" customWidth="1"/>
    <col min="2587" max="2588" width="8.7109375" style="22" customWidth="1"/>
    <col min="2589" max="2589" width="8.85546875" style="22" bestFit="1" customWidth="1"/>
    <col min="2590" max="2597" width="8.7109375" style="22" customWidth="1"/>
    <col min="2598" max="2598" width="10.28515625" style="22"/>
    <col min="2599" max="2599" width="8.7109375" style="22" customWidth="1"/>
    <col min="2600" max="2600" width="10.28515625" style="22"/>
    <col min="2601" max="2602" width="8.85546875" style="22" bestFit="1" customWidth="1"/>
    <col min="2603" max="2604" width="8.7109375" style="22" customWidth="1"/>
    <col min="2605" max="2605" width="8.85546875" style="22" bestFit="1" customWidth="1"/>
    <col min="2606" max="2613" width="8.7109375" style="22" customWidth="1"/>
    <col min="2614" max="2614" width="10.28515625" style="22"/>
    <col min="2615" max="2615" width="8.7109375" style="22" customWidth="1"/>
    <col min="2616" max="2616" width="10.28515625" style="22"/>
    <col min="2617" max="2618" width="8.85546875" style="22" bestFit="1" customWidth="1"/>
    <col min="2619" max="2620" width="8.7109375" style="22" customWidth="1"/>
    <col min="2621" max="2621" width="8.85546875" style="22" bestFit="1" customWidth="1"/>
    <col min="2622" max="2629" width="8.7109375" style="22" customWidth="1"/>
    <col min="2630" max="2630" width="10.28515625" style="22"/>
    <col min="2631" max="2631" width="8.7109375" style="22" customWidth="1"/>
    <col min="2632" max="2632" width="10.28515625" style="22"/>
    <col min="2633" max="2633" width="10.5703125" style="22" customWidth="1"/>
    <col min="2634" max="2634" width="88" style="22" customWidth="1"/>
    <col min="2635" max="2642" width="0" style="22" hidden="1" customWidth="1"/>
    <col min="2643" max="2643" width="10.7109375" style="22" customWidth="1"/>
    <col min="2644" max="2644" width="22.42578125" style="22" customWidth="1"/>
    <col min="2645" max="2645" width="27.42578125" style="22" customWidth="1"/>
    <col min="2646" max="2646" width="29.42578125" style="22" customWidth="1"/>
    <col min="2647" max="2647" width="21.42578125" style="22" customWidth="1"/>
    <col min="2648" max="2648" width="6.28515625" style="22" customWidth="1"/>
    <col min="2649" max="2650" width="19.140625" style="22" bestFit="1" customWidth="1"/>
    <col min="2651" max="2652" width="8.7109375" style="22" customWidth="1"/>
    <col min="2653" max="2653" width="10" style="22" bestFit="1" customWidth="1"/>
    <col min="2654" max="2659" width="8.7109375" style="22" customWidth="1"/>
    <col min="2660" max="2661" width="17.85546875" style="22" bestFit="1" customWidth="1"/>
    <col min="2662" max="2663" width="8.7109375" style="22" customWidth="1"/>
    <col min="2664" max="2664" width="10.28515625" style="22"/>
    <col min="2665" max="2666" width="8.85546875" style="22" bestFit="1" customWidth="1"/>
    <col min="2667" max="2668" width="8.7109375" style="22" customWidth="1"/>
    <col min="2669" max="2669" width="8.85546875" style="22" bestFit="1" customWidth="1"/>
    <col min="2670" max="2677" width="8.7109375" style="22" customWidth="1"/>
    <col min="2678" max="2678" width="10.28515625" style="22"/>
    <col min="2679" max="2679" width="8.7109375" style="22" customWidth="1"/>
    <col min="2680" max="2680" width="10.28515625" style="22"/>
    <col min="2681" max="2682" width="8.85546875" style="22" bestFit="1" customWidth="1"/>
    <col min="2683" max="2684" width="8.7109375" style="22" customWidth="1"/>
    <col min="2685" max="2685" width="8.85546875" style="22" bestFit="1" customWidth="1"/>
    <col min="2686" max="2693" width="8.7109375" style="22" customWidth="1"/>
    <col min="2694" max="2694" width="10.28515625" style="22"/>
    <col min="2695" max="2695" width="8.7109375" style="22" customWidth="1"/>
    <col min="2696" max="2696" width="10.28515625" style="22"/>
    <col min="2697" max="2698" width="8.85546875" style="22" bestFit="1" customWidth="1"/>
    <col min="2699" max="2700" width="8.7109375" style="22" customWidth="1"/>
    <col min="2701" max="2701" width="8.85546875" style="22" bestFit="1" customWidth="1"/>
    <col min="2702" max="2709" width="8.7109375" style="22" customWidth="1"/>
    <col min="2710" max="2710" width="10.28515625" style="22"/>
    <col min="2711" max="2711" width="8.7109375" style="22" customWidth="1"/>
    <col min="2712" max="2712" width="10.28515625" style="22"/>
    <col min="2713" max="2714" width="8.85546875" style="22" bestFit="1" customWidth="1"/>
    <col min="2715" max="2716" width="8.7109375" style="22" customWidth="1"/>
    <col min="2717" max="2717" width="8.85546875" style="22" bestFit="1" customWidth="1"/>
    <col min="2718" max="2725" width="8.7109375" style="22" customWidth="1"/>
    <col min="2726" max="2726" width="10.28515625" style="22"/>
    <col min="2727" max="2727" width="8.7109375" style="22" customWidth="1"/>
    <col min="2728" max="2728" width="10.28515625" style="22"/>
    <col min="2729" max="2730" width="8.85546875" style="22" bestFit="1" customWidth="1"/>
    <col min="2731" max="2732" width="8.7109375" style="22" customWidth="1"/>
    <col min="2733" max="2733" width="8.85546875" style="22" bestFit="1" customWidth="1"/>
    <col min="2734" max="2741" width="8.7109375" style="22" customWidth="1"/>
    <col min="2742" max="2742" width="10.28515625" style="22"/>
    <col min="2743" max="2743" width="8.7109375" style="22" customWidth="1"/>
    <col min="2744" max="2744" width="10.28515625" style="22"/>
    <col min="2745" max="2746" width="8.85546875" style="22" bestFit="1" customWidth="1"/>
    <col min="2747" max="2748" width="8.7109375" style="22" customWidth="1"/>
    <col min="2749" max="2749" width="8.85546875" style="22" bestFit="1" customWidth="1"/>
    <col min="2750" max="2757" width="8.7109375" style="22" customWidth="1"/>
    <col min="2758" max="2758" width="10.28515625" style="22"/>
    <col min="2759" max="2759" width="8.7109375" style="22" customWidth="1"/>
    <col min="2760" max="2760" width="10.28515625" style="22"/>
    <col min="2761" max="2762" width="8.85546875" style="22" bestFit="1" customWidth="1"/>
    <col min="2763" max="2764" width="8.7109375" style="22" customWidth="1"/>
    <col min="2765" max="2765" width="8.85546875" style="22" bestFit="1" customWidth="1"/>
    <col min="2766" max="2773" width="8.7109375" style="22" customWidth="1"/>
    <col min="2774" max="2774" width="10.28515625" style="22"/>
    <col min="2775" max="2775" width="8.7109375" style="22" customWidth="1"/>
    <col min="2776" max="2776" width="10.28515625" style="22"/>
    <col min="2777" max="2778" width="8.85546875" style="22" bestFit="1" customWidth="1"/>
    <col min="2779" max="2780" width="8.7109375" style="22" customWidth="1"/>
    <col min="2781" max="2781" width="8.85546875" style="22" bestFit="1" customWidth="1"/>
    <col min="2782" max="2789" width="8.7109375" style="22" customWidth="1"/>
    <col min="2790" max="2790" width="10.28515625" style="22"/>
    <col min="2791" max="2791" width="8.7109375" style="22" customWidth="1"/>
    <col min="2792" max="2792" width="10.28515625" style="22"/>
    <col min="2793" max="2794" width="8.85546875" style="22" bestFit="1" customWidth="1"/>
    <col min="2795" max="2796" width="8.7109375" style="22" customWidth="1"/>
    <col min="2797" max="2797" width="8.85546875" style="22" bestFit="1" customWidth="1"/>
    <col min="2798" max="2805" width="8.7109375" style="22" customWidth="1"/>
    <col min="2806" max="2806" width="10.28515625" style="22"/>
    <col min="2807" max="2807" width="8.7109375" style="22" customWidth="1"/>
    <col min="2808" max="2808" width="10.28515625" style="22"/>
    <col min="2809" max="2810" width="8.85546875" style="22" bestFit="1" customWidth="1"/>
    <col min="2811" max="2812" width="8.7109375" style="22" customWidth="1"/>
    <col min="2813" max="2813" width="8.85546875" style="22" bestFit="1" customWidth="1"/>
    <col min="2814" max="2821" width="8.7109375" style="22" customWidth="1"/>
    <col min="2822" max="2822" width="10.28515625" style="22"/>
    <col min="2823" max="2823" width="8.7109375" style="22" customWidth="1"/>
    <col min="2824" max="2824" width="10.28515625" style="22"/>
    <col min="2825" max="2826" width="8.85546875" style="22" bestFit="1" customWidth="1"/>
    <col min="2827" max="2828" width="8.7109375" style="22" customWidth="1"/>
    <col min="2829" max="2829" width="8.85546875" style="22" bestFit="1" customWidth="1"/>
    <col min="2830" max="2837" width="8.7109375" style="22" customWidth="1"/>
    <col min="2838" max="2838" width="10.28515625" style="22"/>
    <col min="2839" max="2839" width="8.7109375" style="22" customWidth="1"/>
    <col min="2840" max="2840" width="10.28515625" style="22"/>
    <col min="2841" max="2842" width="8.85546875" style="22" bestFit="1" customWidth="1"/>
    <col min="2843" max="2844" width="8.7109375" style="22" customWidth="1"/>
    <col min="2845" max="2845" width="8.85546875" style="22" bestFit="1" customWidth="1"/>
    <col min="2846" max="2853" width="8.7109375" style="22" customWidth="1"/>
    <col min="2854" max="2854" width="10.28515625" style="22"/>
    <col min="2855" max="2855" width="8.7109375" style="22" customWidth="1"/>
    <col min="2856" max="2856" width="10.28515625" style="22"/>
    <col min="2857" max="2858" width="8.85546875" style="22" bestFit="1" customWidth="1"/>
    <col min="2859" max="2860" width="8.7109375" style="22" customWidth="1"/>
    <col min="2861" max="2861" width="8.85546875" style="22" bestFit="1" customWidth="1"/>
    <col min="2862" max="2869" width="8.7109375" style="22" customWidth="1"/>
    <col min="2870" max="2870" width="10.28515625" style="22"/>
    <col min="2871" max="2871" width="8.7109375" style="22" customWidth="1"/>
    <col min="2872" max="2872" width="10.28515625" style="22"/>
    <col min="2873" max="2874" width="8.85546875" style="22" bestFit="1" customWidth="1"/>
    <col min="2875" max="2876" width="8.7109375" style="22" customWidth="1"/>
    <col min="2877" max="2877" width="8.85546875" style="22" bestFit="1" customWidth="1"/>
    <col min="2878" max="2885" width="8.7109375" style="22" customWidth="1"/>
    <col min="2886" max="2886" width="10.28515625" style="22"/>
    <col min="2887" max="2887" width="8.7109375" style="22" customWidth="1"/>
    <col min="2888" max="2888" width="10.28515625" style="22"/>
    <col min="2889" max="2889" width="10.5703125" style="22" customWidth="1"/>
    <col min="2890" max="2890" width="88" style="22" customWidth="1"/>
    <col min="2891" max="2898" width="0" style="22" hidden="1" customWidth="1"/>
    <col min="2899" max="2899" width="10.7109375" style="22" customWidth="1"/>
    <col min="2900" max="2900" width="22.42578125" style="22" customWidth="1"/>
    <col min="2901" max="2901" width="27.42578125" style="22" customWidth="1"/>
    <col min="2902" max="2902" width="29.42578125" style="22" customWidth="1"/>
    <col min="2903" max="2903" width="21.42578125" style="22" customWidth="1"/>
    <col min="2904" max="2904" width="6.28515625" style="22" customWidth="1"/>
    <col min="2905" max="2906" width="19.140625" style="22" bestFit="1" customWidth="1"/>
    <col min="2907" max="2908" width="8.7109375" style="22" customWidth="1"/>
    <col min="2909" max="2909" width="10" style="22" bestFit="1" customWidth="1"/>
    <col min="2910" max="2915" width="8.7109375" style="22" customWidth="1"/>
    <col min="2916" max="2917" width="17.85546875" style="22" bestFit="1" customWidth="1"/>
    <col min="2918" max="2919" width="8.7109375" style="22" customWidth="1"/>
    <col min="2920" max="2920" width="10.28515625" style="22"/>
    <col min="2921" max="2922" width="8.85546875" style="22" bestFit="1" customWidth="1"/>
    <col min="2923" max="2924" width="8.7109375" style="22" customWidth="1"/>
    <col min="2925" max="2925" width="8.85546875" style="22" bestFit="1" customWidth="1"/>
    <col min="2926" max="2933" width="8.7109375" style="22" customWidth="1"/>
    <col min="2934" max="2934" width="10.28515625" style="22"/>
    <col min="2935" max="2935" width="8.7109375" style="22" customWidth="1"/>
    <col min="2936" max="2936" width="10.28515625" style="22"/>
    <col min="2937" max="2938" width="8.85546875" style="22" bestFit="1" customWidth="1"/>
    <col min="2939" max="2940" width="8.7109375" style="22" customWidth="1"/>
    <col min="2941" max="2941" width="8.85546875" style="22" bestFit="1" customWidth="1"/>
    <col min="2942" max="2949" width="8.7109375" style="22" customWidth="1"/>
    <col min="2950" max="2950" width="10.28515625" style="22"/>
    <col min="2951" max="2951" width="8.7109375" style="22" customWidth="1"/>
    <col min="2952" max="2952" width="10.28515625" style="22"/>
    <col min="2953" max="2954" width="8.85546875" style="22" bestFit="1" customWidth="1"/>
    <col min="2955" max="2956" width="8.7109375" style="22" customWidth="1"/>
    <col min="2957" max="2957" width="8.85546875" style="22" bestFit="1" customWidth="1"/>
    <col min="2958" max="2965" width="8.7109375" style="22" customWidth="1"/>
    <col min="2966" max="2966" width="10.28515625" style="22"/>
    <col min="2967" max="2967" width="8.7109375" style="22" customWidth="1"/>
    <col min="2968" max="2968" width="10.28515625" style="22"/>
    <col min="2969" max="2970" width="8.85546875" style="22" bestFit="1" customWidth="1"/>
    <col min="2971" max="2972" width="8.7109375" style="22" customWidth="1"/>
    <col min="2973" max="2973" width="8.85546875" style="22" bestFit="1" customWidth="1"/>
    <col min="2974" max="2981" width="8.7109375" style="22" customWidth="1"/>
    <col min="2982" max="2982" width="10.28515625" style="22"/>
    <col min="2983" max="2983" width="8.7109375" style="22" customWidth="1"/>
    <col min="2984" max="2984" width="10.28515625" style="22"/>
    <col min="2985" max="2986" width="8.85546875" style="22" bestFit="1" customWidth="1"/>
    <col min="2987" max="2988" width="8.7109375" style="22" customWidth="1"/>
    <col min="2989" max="2989" width="8.85546875" style="22" bestFit="1" customWidth="1"/>
    <col min="2990" max="2997" width="8.7109375" style="22" customWidth="1"/>
    <col min="2998" max="2998" width="10.28515625" style="22"/>
    <col min="2999" max="2999" width="8.7109375" style="22" customWidth="1"/>
    <col min="3000" max="3000" width="10.28515625" style="22"/>
    <col min="3001" max="3002" width="8.85546875" style="22" bestFit="1" customWidth="1"/>
    <col min="3003" max="3004" width="8.7109375" style="22" customWidth="1"/>
    <col min="3005" max="3005" width="8.85546875" style="22" bestFit="1" customWidth="1"/>
    <col min="3006" max="3013" width="8.7109375" style="22" customWidth="1"/>
    <col min="3014" max="3014" width="10.28515625" style="22"/>
    <col min="3015" max="3015" width="8.7109375" style="22" customWidth="1"/>
    <col min="3016" max="3016" width="10.28515625" style="22"/>
    <col min="3017" max="3018" width="8.85546875" style="22" bestFit="1" customWidth="1"/>
    <col min="3019" max="3020" width="8.7109375" style="22" customWidth="1"/>
    <col min="3021" max="3021" width="8.85546875" style="22" bestFit="1" customWidth="1"/>
    <col min="3022" max="3029" width="8.7109375" style="22" customWidth="1"/>
    <col min="3030" max="3030" width="10.28515625" style="22"/>
    <col min="3031" max="3031" width="8.7109375" style="22" customWidth="1"/>
    <col min="3032" max="3032" width="10.28515625" style="22"/>
    <col min="3033" max="3034" width="8.85546875" style="22" bestFit="1" customWidth="1"/>
    <col min="3035" max="3036" width="8.7109375" style="22" customWidth="1"/>
    <col min="3037" max="3037" width="8.85546875" style="22" bestFit="1" customWidth="1"/>
    <col min="3038" max="3045" width="8.7109375" style="22" customWidth="1"/>
    <col min="3046" max="3046" width="10.28515625" style="22"/>
    <col min="3047" max="3047" width="8.7109375" style="22" customWidth="1"/>
    <col min="3048" max="3048" width="10.28515625" style="22"/>
    <col min="3049" max="3050" width="8.85546875" style="22" bestFit="1" customWidth="1"/>
    <col min="3051" max="3052" width="8.7109375" style="22" customWidth="1"/>
    <col min="3053" max="3053" width="8.85546875" style="22" bestFit="1" customWidth="1"/>
    <col min="3054" max="3061" width="8.7109375" style="22" customWidth="1"/>
    <col min="3062" max="3062" width="10.28515625" style="22"/>
    <col min="3063" max="3063" width="8.7109375" style="22" customWidth="1"/>
    <col min="3064" max="3064" width="10.28515625" style="22"/>
    <col min="3065" max="3066" width="8.85546875" style="22" bestFit="1" customWidth="1"/>
    <col min="3067" max="3068" width="8.7109375" style="22" customWidth="1"/>
    <col min="3069" max="3069" width="8.85546875" style="22" bestFit="1" customWidth="1"/>
    <col min="3070" max="3077" width="8.7109375" style="22" customWidth="1"/>
    <col min="3078" max="3078" width="10.28515625" style="22"/>
    <col min="3079" max="3079" width="8.7109375" style="22" customWidth="1"/>
    <col min="3080" max="3080" width="10.28515625" style="22"/>
    <col min="3081" max="3082" width="8.85546875" style="22" bestFit="1" customWidth="1"/>
    <col min="3083" max="3084" width="8.7109375" style="22" customWidth="1"/>
    <col min="3085" max="3085" width="8.85546875" style="22" bestFit="1" customWidth="1"/>
    <col min="3086" max="3093" width="8.7109375" style="22" customWidth="1"/>
    <col min="3094" max="3094" width="10.28515625" style="22"/>
    <col min="3095" max="3095" width="8.7109375" style="22" customWidth="1"/>
    <col min="3096" max="3096" width="10.28515625" style="22"/>
    <col min="3097" max="3098" width="8.85546875" style="22" bestFit="1" customWidth="1"/>
    <col min="3099" max="3100" width="8.7109375" style="22" customWidth="1"/>
    <col min="3101" max="3101" width="8.85546875" style="22" bestFit="1" customWidth="1"/>
    <col min="3102" max="3109" width="8.7109375" style="22" customWidth="1"/>
    <col min="3110" max="3110" width="10.28515625" style="22"/>
    <col min="3111" max="3111" width="8.7109375" style="22" customWidth="1"/>
    <col min="3112" max="3112" width="10.28515625" style="22"/>
    <col min="3113" max="3114" width="8.85546875" style="22" bestFit="1" customWidth="1"/>
    <col min="3115" max="3116" width="8.7109375" style="22" customWidth="1"/>
    <col min="3117" max="3117" width="8.85546875" style="22" bestFit="1" customWidth="1"/>
    <col min="3118" max="3125" width="8.7109375" style="22" customWidth="1"/>
    <col min="3126" max="3126" width="10.28515625" style="22"/>
    <col min="3127" max="3127" width="8.7109375" style="22" customWidth="1"/>
    <col min="3128" max="3128" width="10.28515625" style="22"/>
    <col min="3129" max="3130" width="8.85546875" style="22" bestFit="1" customWidth="1"/>
    <col min="3131" max="3132" width="8.7109375" style="22" customWidth="1"/>
    <col min="3133" max="3133" width="8.85546875" style="22" bestFit="1" customWidth="1"/>
    <col min="3134" max="3141" width="8.7109375" style="22" customWidth="1"/>
    <col min="3142" max="3142" width="10.28515625" style="22"/>
    <col min="3143" max="3143" width="8.7109375" style="22" customWidth="1"/>
    <col min="3144" max="3144" width="10.28515625" style="22"/>
    <col min="3145" max="3145" width="10.5703125" style="22" customWidth="1"/>
    <col min="3146" max="3146" width="88" style="22" customWidth="1"/>
    <col min="3147" max="3154" width="0" style="22" hidden="1" customWidth="1"/>
    <col min="3155" max="3155" width="10.7109375" style="22" customWidth="1"/>
    <col min="3156" max="3156" width="22.42578125" style="22" customWidth="1"/>
    <col min="3157" max="3157" width="27.42578125" style="22" customWidth="1"/>
    <col min="3158" max="3158" width="29.42578125" style="22" customWidth="1"/>
    <col min="3159" max="3159" width="21.42578125" style="22" customWidth="1"/>
    <col min="3160" max="3160" width="6.28515625" style="22" customWidth="1"/>
    <col min="3161" max="3162" width="19.140625" style="22" bestFit="1" customWidth="1"/>
    <col min="3163" max="3164" width="8.7109375" style="22" customWidth="1"/>
    <col min="3165" max="3165" width="10" style="22" bestFit="1" customWidth="1"/>
    <col min="3166" max="3171" width="8.7109375" style="22" customWidth="1"/>
    <col min="3172" max="3173" width="17.85546875" style="22" bestFit="1" customWidth="1"/>
    <col min="3174" max="3175" width="8.7109375" style="22" customWidth="1"/>
    <col min="3176" max="3176" width="10.28515625" style="22"/>
    <col min="3177" max="3178" width="8.85546875" style="22" bestFit="1" customWidth="1"/>
    <col min="3179" max="3180" width="8.7109375" style="22" customWidth="1"/>
    <col min="3181" max="3181" width="8.85546875" style="22" bestFit="1" customWidth="1"/>
    <col min="3182" max="3189" width="8.7109375" style="22" customWidth="1"/>
    <col min="3190" max="3190" width="10.28515625" style="22"/>
    <col min="3191" max="3191" width="8.7109375" style="22" customWidth="1"/>
    <col min="3192" max="3192" width="10.28515625" style="22"/>
    <col min="3193" max="3194" width="8.85546875" style="22" bestFit="1" customWidth="1"/>
    <col min="3195" max="3196" width="8.7109375" style="22" customWidth="1"/>
    <col min="3197" max="3197" width="8.85546875" style="22" bestFit="1" customWidth="1"/>
    <col min="3198" max="3205" width="8.7109375" style="22" customWidth="1"/>
    <col min="3206" max="3206" width="10.28515625" style="22"/>
    <col min="3207" max="3207" width="8.7109375" style="22" customWidth="1"/>
    <col min="3208" max="3208" width="10.28515625" style="22"/>
    <col min="3209" max="3210" width="8.85546875" style="22" bestFit="1" customWidth="1"/>
    <col min="3211" max="3212" width="8.7109375" style="22" customWidth="1"/>
    <col min="3213" max="3213" width="8.85546875" style="22" bestFit="1" customWidth="1"/>
    <col min="3214" max="3221" width="8.7109375" style="22" customWidth="1"/>
    <col min="3222" max="3222" width="10.28515625" style="22"/>
    <col min="3223" max="3223" width="8.7109375" style="22" customWidth="1"/>
    <col min="3224" max="3224" width="10.28515625" style="22"/>
    <col min="3225" max="3226" width="8.85546875" style="22" bestFit="1" customWidth="1"/>
    <col min="3227" max="3228" width="8.7109375" style="22" customWidth="1"/>
    <col min="3229" max="3229" width="8.85546875" style="22" bestFit="1" customWidth="1"/>
    <col min="3230" max="3237" width="8.7109375" style="22" customWidth="1"/>
    <col min="3238" max="3238" width="10.28515625" style="22"/>
    <col min="3239" max="3239" width="8.7109375" style="22" customWidth="1"/>
    <col min="3240" max="3240" width="10.28515625" style="22"/>
    <col min="3241" max="3242" width="8.85546875" style="22" bestFit="1" customWidth="1"/>
    <col min="3243" max="3244" width="8.7109375" style="22" customWidth="1"/>
    <col min="3245" max="3245" width="8.85546875" style="22" bestFit="1" customWidth="1"/>
    <col min="3246" max="3253" width="8.7109375" style="22" customWidth="1"/>
    <col min="3254" max="3254" width="10.28515625" style="22"/>
    <col min="3255" max="3255" width="8.7109375" style="22" customWidth="1"/>
    <col min="3256" max="3256" width="10.28515625" style="22"/>
    <col min="3257" max="3258" width="8.85546875" style="22" bestFit="1" customWidth="1"/>
    <col min="3259" max="3260" width="8.7109375" style="22" customWidth="1"/>
    <col min="3261" max="3261" width="8.85546875" style="22" bestFit="1" customWidth="1"/>
    <col min="3262" max="3269" width="8.7109375" style="22" customWidth="1"/>
    <col min="3270" max="3270" width="10.28515625" style="22"/>
    <col min="3271" max="3271" width="8.7109375" style="22" customWidth="1"/>
    <col min="3272" max="3272" width="10.28515625" style="22"/>
    <col min="3273" max="3274" width="8.85546875" style="22" bestFit="1" customWidth="1"/>
    <col min="3275" max="3276" width="8.7109375" style="22" customWidth="1"/>
    <col min="3277" max="3277" width="8.85546875" style="22" bestFit="1" customWidth="1"/>
    <col min="3278" max="3285" width="8.7109375" style="22" customWidth="1"/>
    <col min="3286" max="3286" width="10.28515625" style="22"/>
    <col min="3287" max="3287" width="8.7109375" style="22" customWidth="1"/>
    <col min="3288" max="3288" width="10.28515625" style="22"/>
    <col min="3289" max="3290" width="8.85546875" style="22" bestFit="1" customWidth="1"/>
    <col min="3291" max="3292" width="8.7109375" style="22" customWidth="1"/>
    <col min="3293" max="3293" width="8.85546875" style="22" bestFit="1" customWidth="1"/>
    <col min="3294" max="3301" width="8.7109375" style="22" customWidth="1"/>
    <col min="3302" max="3302" width="10.28515625" style="22"/>
    <col min="3303" max="3303" width="8.7109375" style="22" customWidth="1"/>
    <col min="3304" max="3304" width="10.28515625" style="22"/>
    <col min="3305" max="3306" width="8.85546875" style="22" bestFit="1" customWidth="1"/>
    <col min="3307" max="3308" width="8.7109375" style="22" customWidth="1"/>
    <col min="3309" max="3309" width="8.85546875" style="22" bestFit="1" customWidth="1"/>
    <col min="3310" max="3317" width="8.7109375" style="22" customWidth="1"/>
    <col min="3318" max="3318" width="10.28515625" style="22"/>
    <col min="3319" max="3319" width="8.7109375" style="22" customWidth="1"/>
    <col min="3320" max="3320" width="10.28515625" style="22"/>
    <col min="3321" max="3322" width="8.85546875" style="22" bestFit="1" customWidth="1"/>
    <col min="3323" max="3324" width="8.7109375" style="22" customWidth="1"/>
    <col min="3325" max="3325" width="8.85546875" style="22" bestFit="1" customWidth="1"/>
    <col min="3326" max="3333" width="8.7109375" style="22" customWidth="1"/>
    <col min="3334" max="3334" width="10.28515625" style="22"/>
    <col min="3335" max="3335" width="8.7109375" style="22" customWidth="1"/>
    <col min="3336" max="3336" width="10.28515625" style="22"/>
    <col min="3337" max="3338" width="8.85546875" style="22" bestFit="1" customWidth="1"/>
    <col min="3339" max="3340" width="8.7109375" style="22" customWidth="1"/>
    <col min="3341" max="3341" width="8.85546875" style="22" bestFit="1" customWidth="1"/>
    <col min="3342" max="3349" width="8.7109375" style="22" customWidth="1"/>
    <col min="3350" max="3350" width="10.28515625" style="22"/>
    <col min="3351" max="3351" width="8.7109375" style="22" customWidth="1"/>
    <col min="3352" max="3352" width="10.28515625" style="22"/>
    <col min="3353" max="3354" width="8.85546875" style="22" bestFit="1" customWidth="1"/>
    <col min="3355" max="3356" width="8.7109375" style="22" customWidth="1"/>
    <col min="3357" max="3357" width="8.85546875" style="22" bestFit="1" customWidth="1"/>
    <col min="3358" max="3365" width="8.7109375" style="22" customWidth="1"/>
    <col min="3366" max="3366" width="10.28515625" style="22"/>
    <col min="3367" max="3367" width="8.7109375" style="22" customWidth="1"/>
    <col min="3368" max="3368" width="10.28515625" style="22"/>
    <col min="3369" max="3370" width="8.85546875" style="22" bestFit="1" customWidth="1"/>
    <col min="3371" max="3372" width="8.7109375" style="22" customWidth="1"/>
    <col min="3373" max="3373" width="8.85546875" style="22" bestFit="1" customWidth="1"/>
    <col min="3374" max="3381" width="8.7109375" style="22" customWidth="1"/>
    <col min="3382" max="3382" width="10.28515625" style="22"/>
    <col min="3383" max="3383" width="8.7109375" style="22" customWidth="1"/>
    <col min="3384" max="3384" width="10.28515625" style="22"/>
    <col min="3385" max="3386" width="8.85546875" style="22" bestFit="1" customWidth="1"/>
    <col min="3387" max="3388" width="8.7109375" style="22" customWidth="1"/>
    <col min="3389" max="3389" width="8.85546875" style="22" bestFit="1" customWidth="1"/>
    <col min="3390" max="3397" width="8.7109375" style="22" customWidth="1"/>
    <col min="3398" max="3398" width="10.28515625" style="22"/>
    <col min="3399" max="3399" width="8.7109375" style="22" customWidth="1"/>
    <col min="3400" max="3400" width="10.28515625" style="22"/>
    <col min="3401" max="3401" width="10.5703125" style="22" customWidth="1"/>
    <col min="3402" max="3402" width="88" style="22" customWidth="1"/>
    <col min="3403" max="3410" width="0" style="22" hidden="1" customWidth="1"/>
    <col min="3411" max="3411" width="10.7109375" style="22" customWidth="1"/>
    <col min="3412" max="3412" width="22.42578125" style="22" customWidth="1"/>
    <col min="3413" max="3413" width="27.42578125" style="22" customWidth="1"/>
    <col min="3414" max="3414" width="29.42578125" style="22" customWidth="1"/>
    <col min="3415" max="3415" width="21.42578125" style="22" customWidth="1"/>
    <col min="3416" max="3416" width="6.28515625" style="22" customWidth="1"/>
    <col min="3417" max="3418" width="19.140625" style="22" bestFit="1" customWidth="1"/>
    <col min="3419" max="3420" width="8.7109375" style="22" customWidth="1"/>
    <col min="3421" max="3421" width="10" style="22" bestFit="1" customWidth="1"/>
    <col min="3422" max="3427" width="8.7109375" style="22" customWidth="1"/>
    <col min="3428" max="3429" width="17.85546875" style="22" bestFit="1" customWidth="1"/>
    <col min="3430" max="3431" width="8.7109375" style="22" customWidth="1"/>
    <col min="3432" max="3432" width="10.28515625" style="22"/>
    <col min="3433" max="3434" width="8.85546875" style="22" bestFit="1" customWidth="1"/>
    <col min="3435" max="3436" width="8.7109375" style="22" customWidth="1"/>
    <col min="3437" max="3437" width="8.85546875" style="22" bestFit="1" customWidth="1"/>
    <col min="3438" max="3445" width="8.7109375" style="22" customWidth="1"/>
    <col min="3446" max="3446" width="10.28515625" style="22"/>
    <col min="3447" max="3447" width="8.7109375" style="22" customWidth="1"/>
    <col min="3448" max="3448" width="10.28515625" style="22"/>
    <col min="3449" max="3450" width="8.85546875" style="22" bestFit="1" customWidth="1"/>
    <col min="3451" max="3452" width="8.7109375" style="22" customWidth="1"/>
    <col min="3453" max="3453" width="8.85546875" style="22" bestFit="1" customWidth="1"/>
    <col min="3454" max="3461" width="8.7109375" style="22" customWidth="1"/>
    <col min="3462" max="3462" width="10.28515625" style="22"/>
    <col min="3463" max="3463" width="8.7109375" style="22" customWidth="1"/>
    <col min="3464" max="3464" width="10.28515625" style="22"/>
    <col min="3465" max="3466" width="8.85546875" style="22" bestFit="1" customWidth="1"/>
    <col min="3467" max="3468" width="8.7109375" style="22" customWidth="1"/>
    <col min="3469" max="3469" width="8.85546875" style="22" bestFit="1" customWidth="1"/>
    <col min="3470" max="3477" width="8.7109375" style="22" customWidth="1"/>
    <col min="3478" max="3478" width="10.28515625" style="22"/>
    <col min="3479" max="3479" width="8.7109375" style="22" customWidth="1"/>
    <col min="3480" max="3480" width="10.28515625" style="22"/>
    <col min="3481" max="3482" width="8.85546875" style="22" bestFit="1" customWidth="1"/>
    <col min="3483" max="3484" width="8.7109375" style="22" customWidth="1"/>
    <col min="3485" max="3485" width="8.85546875" style="22" bestFit="1" customWidth="1"/>
    <col min="3486" max="3493" width="8.7109375" style="22" customWidth="1"/>
    <col min="3494" max="3494" width="10.28515625" style="22"/>
    <col min="3495" max="3495" width="8.7109375" style="22" customWidth="1"/>
    <col min="3496" max="3496" width="10.28515625" style="22"/>
    <col min="3497" max="3498" width="8.85546875" style="22" bestFit="1" customWidth="1"/>
    <col min="3499" max="3500" width="8.7109375" style="22" customWidth="1"/>
    <col min="3501" max="3501" width="8.85546875" style="22" bestFit="1" customWidth="1"/>
    <col min="3502" max="3509" width="8.7109375" style="22" customWidth="1"/>
    <col min="3510" max="3510" width="10.28515625" style="22"/>
    <col min="3511" max="3511" width="8.7109375" style="22" customWidth="1"/>
    <col min="3512" max="3512" width="10.28515625" style="22"/>
    <col min="3513" max="3514" width="8.85546875" style="22" bestFit="1" customWidth="1"/>
    <col min="3515" max="3516" width="8.7109375" style="22" customWidth="1"/>
    <col min="3517" max="3517" width="8.85546875" style="22" bestFit="1" customWidth="1"/>
    <col min="3518" max="3525" width="8.7109375" style="22" customWidth="1"/>
    <col min="3526" max="3526" width="10.28515625" style="22"/>
    <col min="3527" max="3527" width="8.7109375" style="22" customWidth="1"/>
    <col min="3528" max="3528" width="10.28515625" style="22"/>
    <col min="3529" max="3530" width="8.85546875" style="22" bestFit="1" customWidth="1"/>
    <col min="3531" max="3532" width="8.7109375" style="22" customWidth="1"/>
    <col min="3533" max="3533" width="8.85546875" style="22" bestFit="1" customWidth="1"/>
    <col min="3534" max="3541" width="8.7109375" style="22" customWidth="1"/>
    <col min="3542" max="3542" width="10.28515625" style="22"/>
    <col min="3543" max="3543" width="8.7109375" style="22" customWidth="1"/>
    <col min="3544" max="3544" width="10.28515625" style="22"/>
    <col min="3545" max="3546" width="8.85546875" style="22" bestFit="1" customWidth="1"/>
    <col min="3547" max="3548" width="8.7109375" style="22" customWidth="1"/>
    <col min="3549" max="3549" width="8.85546875" style="22" bestFit="1" customWidth="1"/>
    <col min="3550" max="3557" width="8.7109375" style="22" customWidth="1"/>
    <col min="3558" max="3558" width="10.28515625" style="22"/>
    <col min="3559" max="3559" width="8.7109375" style="22" customWidth="1"/>
    <col min="3560" max="3560" width="10.28515625" style="22"/>
    <col min="3561" max="3562" width="8.85546875" style="22" bestFit="1" customWidth="1"/>
    <col min="3563" max="3564" width="8.7109375" style="22" customWidth="1"/>
    <col min="3565" max="3565" width="8.85546875" style="22" bestFit="1" customWidth="1"/>
    <col min="3566" max="3573" width="8.7109375" style="22" customWidth="1"/>
    <col min="3574" max="3574" width="10.28515625" style="22"/>
    <col min="3575" max="3575" width="8.7109375" style="22" customWidth="1"/>
    <col min="3576" max="3576" width="10.28515625" style="22"/>
    <col min="3577" max="3578" width="8.85546875" style="22" bestFit="1" customWidth="1"/>
    <col min="3579" max="3580" width="8.7109375" style="22" customWidth="1"/>
    <col min="3581" max="3581" width="8.85546875" style="22" bestFit="1" customWidth="1"/>
    <col min="3582" max="3589" width="8.7109375" style="22" customWidth="1"/>
    <col min="3590" max="3590" width="10.28515625" style="22"/>
    <col min="3591" max="3591" width="8.7109375" style="22" customWidth="1"/>
    <col min="3592" max="3592" width="10.28515625" style="22"/>
    <col min="3593" max="3594" width="8.85546875" style="22" bestFit="1" customWidth="1"/>
    <col min="3595" max="3596" width="8.7109375" style="22" customWidth="1"/>
    <col min="3597" max="3597" width="8.85546875" style="22" bestFit="1" customWidth="1"/>
    <col min="3598" max="3605" width="8.7109375" style="22" customWidth="1"/>
    <col min="3606" max="3606" width="10.28515625" style="22"/>
    <col min="3607" max="3607" width="8.7109375" style="22" customWidth="1"/>
    <col min="3608" max="3608" width="10.28515625" style="22"/>
    <col min="3609" max="3610" width="8.85546875" style="22" bestFit="1" customWidth="1"/>
    <col min="3611" max="3612" width="8.7109375" style="22" customWidth="1"/>
    <col min="3613" max="3613" width="8.85546875" style="22" bestFit="1" customWidth="1"/>
    <col min="3614" max="3621" width="8.7109375" style="22" customWidth="1"/>
    <col min="3622" max="3622" width="10.28515625" style="22"/>
    <col min="3623" max="3623" width="8.7109375" style="22" customWidth="1"/>
    <col min="3624" max="3624" width="10.28515625" style="22"/>
    <col min="3625" max="3626" width="8.85546875" style="22" bestFit="1" customWidth="1"/>
    <col min="3627" max="3628" width="8.7109375" style="22" customWidth="1"/>
    <col min="3629" max="3629" width="8.85546875" style="22" bestFit="1" customWidth="1"/>
    <col min="3630" max="3637" width="8.7109375" style="22" customWidth="1"/>
    <col min="3638" max="3638" width="10.28515625" style="22"/>
    <col min="3639" max="3639" width="8.7109375" style="22" customWidth="1"/>
    <col min="3640" max="3640" width="10.28515625" style="22"/>
    <col min="3641" max="3642" width="8.85546875" style="22" bestFit="1" customWidth="1"/>
    <col min="3643" max="3644" width="8.7109375" style="22" customWidth="1"/>
    <col min="3645" max="3645" width="8.85546875" style="22" bestFit="1" customWidth="1"/>
    <col min="3646" max="3653" width="8.7109375" style="22" customWidth="1"/>
    <col min="3654" max="3654" width="10.28515625" style="22"/>
    <col min="3655" max="3655" width="8.7109375" style="22" customWidth="1"/>
    <col min="3656" max="3656" width="10.28515625" style="22"/>
    <col min="3657" max="3657" width="10.5703125" style="22" customWidth="1"/>
    <col min="3658" max="3658" width="88" style="22" customWidth="1"/>
    <col min="3659" max="3666" width="0" style="22" hidden="1" customWidth="1"/>
    <col min="3667" max="3667" width="10.7109375" style="22" customWidth="1"/>
    <col min="3668" max="3668" width="22.42578125" style="22" customWidth="1"/>
    <col min="3669" max="3669" width="27.42578125" style="22" customWidth="1"/>
    <col min="3670" max="3670" width="29.42578125" style="22" customWidth="1"/>
    <col min="3671" max="3671" width="21.42578125" style="22" customWidth="1"/>
    <col min="3672" max="3672" width="6.28515625" style="22" customWidth="1"/>
    <col min="3673" max="3674" width="19.140625" style="22" bestFit="1" customWidth="1"/>
    <col min="3675" max="3676" width="8.7109375" style="22" customWidth="1"/>
    <col min="3677" max="3677" width="10" style="22" bestFit="1" customWidth="1"/>
    <col min="3678" max="3683" width="8.7109375" style="22" customWidth="1"/>
    <col min="3684" max="3685" width="17.85546875" style="22" bestFit="1" customWidth="1"/>
    <col min="3686" max="3687" width="8.7109375" style="22" customWidth="1"/>
    <col min="3688" max="3688" width="10.28515625" style="22"/>
    <col min="3689" max="3690" width="8.85546875" style="22" bestFit="1" customWidth="1"/>
    <col min="3691" max="3692" width="8.7109375" style="22" customWidth="1"/>
    <col min="3693" max="3693" width="8.85546875" style="22" bestFit="1" customWidth="1"/>
    <col min="3694" max="3701" width="8.7109375" style="22" customWidth="1"/>
    <col min="3702" max="3702" width="10.28515625" style="22"/>
    <col min="3703" max="3703" width="8.7109375" style="22" customWidth="1"/>
    <col min="3704" max="3704" width="10.28515625" style="22"/>
    <col min="3705" max="3706" width="8.85546875" style="22" bestFit="1" customWidth="1"/>
    <col min="3707" max="3708" width="8.7109375" style="22" customWidth="1"/>
    <col min="3709" max="3709" width="8.85546875" style="22" bestFit="1" customWidth="1"/>
    <col min="3710" max="3717" width="8.7109375" style="22" customWidth="1"/>
    <col min="3718" max="3718" width="10.28515625" style="22"/>
    <col min="3719" max="3719" width="8.7109375" style="22" customWidth="1"/>
    <col min="3720" max="3720" width="10.28515625" style="22"/>
    <col min="3721" max="3722" width="8.85546875" style="22" bestFit="1" customWidth="1"/>
    <col min="3723" max="3724" width="8.7109375" style="22" customWidth="1"/>
    <col min="3725" max="3725" width="8.85546875" style="22" bestFit="1" customWidth="1"/>
    <col min="3726" max="3733" width="8.7109375" style="22" customWidth="1"/>
    <col min="3734" max="3734" width="10.28515625" style="22"/>
    <col min="3735" max="3735" width="8.7109375" style="22" customWidth="1"/>
    <col min="3736" max="3736" width="10.28515625" style="22"/>
    <col min="3737" max="3738" width="8.85546875" style="22" bestFit="1" customWidth="1"/>
    <col min="3739" max="3740" width="8.7109375" style="22" customWidth="1"/>
    <col min="3741" max="3741" width="8.85546875" style="22" bestFit="1" customWidth="1"/>
    <col min="3742" max="3749" width="8.7109375" style="22" customWidth="1"/>
    <col min="3750" max="3750" width="10.28515625" style="22"/>
    <col min="3751" max="3751" width="8.7109375" style="22" customWidth="1"/>
    <col min="3752" max="3752" width="10.28515625" style="22"/>
    <col min="3753" max="3754" width="8.85546875" style="22" bestFit="1" customWidth="1"/>
    <col min="3755" max="3756" width="8.7109375" style="22" customWidth="1"/>
    <col min="3757" max="3757" width="8.85546875" style="22" bestFit="1" customWidth="1"/>
    <col min="3758" max="3765" width="8.7109375" style="22" customWidth="1"/>
    <col min="3766" max="3766" width="10.28515625" style="22"/>
    <col min="3767" max="3767" width="8.7109375" style="22" customWidth="1"/>
    <col min="3768" max="3768" width="10.28515625" style="22"/>
    <col min="3769" max="3770" width="8.85546875" style="22" bestFit="1" customWidth="1"/>
    <col min="3771" max="3772" width="8.7109375" style="22" customWidth="1"/>
    <col min="3773" max="3773" width="8.85546875" style="22" bestFit="1" customWidth="1"/>
    <col min="3774" max="3781" width="8.7109375" style="22" customWidth="1"/>
    <col min="3782" max="3782" width="10.28515625" style="22"/>
    <col min="3783" max="3783" width="8.7109375" style="22" customWidth="1"/>
    <col min="3784" max="3784" width="10.28515625" style="22"/>
    <col min="3785" max="3786" width="8.85546875" style="22" bestFit="1" customWidth="1"/>
    <col min="3787" max="3788" width="8.7109375" style="22" customWidth="1"/>
    <col min="3789" max="3789" width="8.85546875" style="22" bestFit="1" customWidth="1"/>
    <col min="3790" max="3797" width="8.7109375" style="22" customWidth="1"/>
    <col min="3798" max="3798" width="10.28515625" style="22"/>
    <col min="3799" max="3799" width="8.7109375" style="22" customWidth="1"/>
    <col min="3800" max="3800" width="10.28515625" style="22"/>
    <col min="3801" max="3802" width="8.85546875" style="22" bestFit="1" customWidth="1"/>
    <col min="3803" max="3804" width="8.7109375" style="22" customWidth="1"/>
    <col min="3805" max="3805" width="8.85546875" style="22" bestFit="1" customWidth="1"/>
    <col min="3806" max="3813" width="8.7109375" style="22" customWidth="1"/>
    <col min="3814" max="3814" width="10.28515625" style="22"/>
    <col min="3815" max="3815" width="8.7109375" style="22" customWidth="1"/>
    <col min="3816" max="3816" width="10.28515625" style="22"/>
    <col min="3817" max="3818" width="8.85546875" style="22" bestFit="1" customWidth="1"/>
    <col min="3819" max="3820" width="8.7109375" style="22" customWidth="1"/>
    <col min="3821" max="3821" width="8.85546875" style="22" bestFit="1" customWidth="1"/>
    <col min="3822" max="3829" width="8.7109375" style="22" customWidth="1"/>
    <col min="3830" max="3830" width="10.28515625" style="22"/>
    <col min="3831" max="3831" width="8.7109375" style="22" customWidth="1"/>
    <col min="3832" max="3832" width="10.28515625" style="22"/>
    <col min="3833" max="3834" width="8.85546875" style="22" bestFit="1" customWidth="1"/>
    <col min="3835" max="3836" width="8.7109375" style="22" customWidth="1"/>
    <col min="3837" max="3837" width="8.85546875" style="22" bestFit="1" customWidth="1"/>
    <col min="3838" max="3845" width="8.7109375" style="22" customWidth="1"/>
    <col min="3846" max="3846" width="10.28515625" style="22"/>
    <col min="3847" max="3847" width="8.7109375" style="22" customWidth="1"/>
    <col min="3848" max="3848" width="10.28515625" style="22"/>
    <col min="3849" max="3850" width="8.85546875" style="22" bestFit="1" customWidth="1"/>
    <col min="3851" max="3852" width="8.7109375" style="22" customWidth="1"/>
    <col min="3853" max="3853" width="8.85546875" style="22" bestFit="1" customWidth="1"/>
    <col min="3854" max="3861" width="8.7109375" style="22" customWidth="1"/>
    <col min="3862" max="3862" width="10.28515625" style="22"/>
    <col min="3863" max="3863" width="8.7109375" style="22" customWidth="1"/>
    <col min="3864" max="3864" width="10.28515625" style="22"/>
    <col min="3865" max="3866" width="8.85546875" style="22" bestFit="1" customWidth="1"/>
    <col min="3867" max="3868" width="8.7109375" style="22" customWidth="1"/>
    <col min="3869" max="3869" width="8.85546875" style="22" bestFit="1" customWidth="1"/>
    <col min="3870" max="3877" width="8.7109375" style="22" customWidth="1"/>
    <col min="3878" max="3878" width="10.28515625" style="22"/>
    <col min="3879" max="3879" width="8.7109375" style="22" customWidth="1"/>
    <col min="3880" max="3880" width="10.28515625" style="22"/>
    <col min="3881" max="3882" width="8.85546875" style="22" bestFit="1" customWidth="1"/>
    <col min="3883" max="3884" width="8.7109375" style="22" customWidth="1"/>
    <col min="3885" max="3885" width="8.85546875" style="22" bestFit="1" customWidth="1"/>
    <col min="3886" max="3893" width="8.7109375" style="22" customWidth="1"/>
    <col min="3894" max="3894" width="10.28515625" style="22"/>
    <col min="3895" max="3895" width="8.7109375" style="22" customWidth="1"/>
    <col min="3896" max="3896" width="10.28515625" style="22"/>
    <col min="3897" max="3898" width="8.85546875" style="22" bestFit="1" customWidth="1"/>
    <col min="3899" max="3900" width="8.7109375" style="22" customWidth="1"/>
    <col min="3901" max="3901" width="8.85546875" style="22" bestFit="1" customWidth="1"/>
    <col min="3902" max="3909" width="8.7109375" style="22" customWidth="1"/>
    <col min="3910" max="3910" width="10.28515625" style="22"/>
    <col min="3911" max="3911" width="8.7109375" style="22" customWidth="1"/>
    <col min="3912" max="3912" width="10.28515625" style="22"/>
    <col min="3913" max="3913" width="10.5703125" style="22" customWidth="1"/>
    <col min="3914" max="3914" width="88" style="22" customWidth="1"/>
    <col min="3915" max="3922" width="0" style="22" hidden="1" customWidth="1"/>
    <col min="3923" max="3923" width="10.7109375" style="22" customWidth="1"/>
    <col min="3924" max="3924" width="22.42578125" style="22" customWidth="1"/>
    <col min="3925" max="3925" width="27.42578125" style="22" customWidth="1"/>
    <col min="3926" max="3926" width="29.42578125" style="22" customWidth="1"/>
    <col min="3927" max="3927" width="21.42578125" style="22" customWidth="1"/>
    <col min="3928" max="3928" width="6.28515625" style="22" customWidth="1"/>
    <col min="3929" max="3930" width="19.140625" style="22" bestFit="1" customWidth="1"/>
    <col min="3931" max="3932" width="8.7109375" style="22" customWidth="1"/>
    <col min="3933" max="3933" width="10" style="22" bestFit="1" customWidth="1"/>
    <col min="3934" max="3939" width="8.7109375" style="22" customWidth="1"/>
    <col min="3940" max="3941" width="17.85546875" style="22" bestFit="1" customWidth="1"/>
    <col min="3942" max="3943" width="8.7109375" style="22" customWidth="1"/>
    <col min="3944" max="3944" width="10.28515625" style="22"/>
    <col min="3945" max="3946" width="8.85546875" style="22" bestFit="1" customWidth="1"/>
    <col min="3947" max="3948" width="8.7109375" style="22" customWidth="1"/>
    <col min="3949" max="3949" width="8.85546875" style="22" bestFit="1" customWidth="1"/>
    <col min="3950" max="3957" width="8.7109375" style="22" customWidth="1"/>
    <col min="3958" max="3958" width="10.28515625" style="22"/>
    <col min="3959" max="3959" width="8.7109375" style="22" customWidth="1"/>
    <col min="3960" max="3960" width="10.28515625" style="22"/>
    <col min="3961" max="3962" width="8.85546875" style="22" bestFit="1" customWidth="1"/>
    <col min="3963" max="3964" width="8.7109375" style="22" customWidth="1"/>
    <col min="3965" max="3965" width="8.85546875" style="22" bestFit="1" customWidth="1"/>
    <col min="3966" max="3973" width="8.7109375" style="22" customWidth="1"/>
    <col min="3974" max="3974" width="10.28515625" style="22"/>
    <col min="3975" max="3975" width="8.7109375" style="22" customWidth="1"/>
    <col min="3976" max="3976" width="10.28515625" style="22"/>
    <col min="3977" max="3978" width="8.85546875" style="22" bestFit="1" customWidth="1"/>
    <col min="3979" max="3980" width="8.7109375" style="22" customWidth="1"/>
    <col min="3981" max="3981" width="8.85546875" style="22" bestFit="1" customWidth="1"/>
    <col min="3982" max="3989" width="8.7109375" style="22" customWidth="1"/>
    <col min="3990" max="3990" width="10.28515625" style="22"/>
    <col min="3991" max="3991" width="8.7109375" style="22" customWidth="1"/>
    <col min="3992" max="3992" width="10.28515625" style="22"/>
    <col min="3993" max="3994" width="8.85546875" style="22" bestFit="1" customWidth="1"/>
    <col min="3995" max="3996" width="8.7109375" style="22" customWidth="1"/>
    <col min="3997" max="3997" width="8.85546875" style="22" bestFit="1" customWidth="1"/>
    <col min="3998" max="4005" width="8.7109375" style="22" customWidth="1"/>
    <col min="4006" max="4006" width="10.28515625" style="22"/>
    <col min="4007" max="4007" width="8.7109375" style="22" customWidth="1"/>
    <col min="4008" max="4008" width="10.28515625" style="22"/>
    <col min="4009" max="4010" width="8.85546875" style="22" bestFit="1" customWidth="1"/>
    <col min="4011" max="4012" width="8.7109375" style="22" customWidth="1"/>
    <col min="4013" max="4013" width="8.85546875" style="22" bestFit="1" customWidth="1"/>
    <col min="4014" max="4021" width="8.7109375" style="22" customWidth="1"/>
    <col min="4022" max="4022" width="10.28515625" style="22"/>
    <col min="4023" max="4023" width="8.7109375" style="22" customWidth="1"/>
    <col min="4024" max="4024" width="10.28515625" style="22"/>
    <col min="4025" max="4026" width="8.85546875" style="22" bestFit="1" customWidth="1"/>
    <col min="4027" max="4028" width="8.7109375" style="22" customWidth="1"/>
    <col min="4029" max="4029" width="8.85546875" style="22" bestFit="1" customWidth="1"/>
    <col min="4030" max="4037" width="8.7109375" style="22" customWidth="1"/>
    <col min="4038" max="4038" width="10.28515625" style="22"/>
    <col min="4039" max="4039" width="8.7109375" style="22" customWidth="1"/>
    <col min="4040" max="4040" width="10.28515625" style="22"/>
    <col min="4041" max="4042" width="8.85546875" style="22" bestFit="1" customWidth="1"/>
    <col min="4043" max="4044" width="8.7109375" style="22" customWidth="1"/>
    <col min="4045" max="4045" width="8.85546875" style="22" bestFit="1" customWidth="1"/>
    <col min="4046" max="4053" width="8.7109375" style="22" customWidth="1"/>
    <col min="4054" max="4054" width="10.28515625" style="22"/>
    <col min="4055" max="4055" width="8.7109375" style="22" customWidth="1"/>
    <col min="4056" max="4056" width="10.28515625" style="22"/>
    <col min="4057" max="4058" width="8.85546875" style="22" bestFit="1" customWidth="1"/>
    <col min="4059" max="4060" width="8.7109375" style="22" customWidth="1"/>
    <col min="4061" max="4061" width="8.85546875" style="22" bestFit="1" customWidth="1"/>
    <col min="4062" max="4069" width="8.7109375" style="22" customWidth="1"/>
    <col min="4070" max="4070" width="10.28515625" style="22"/>
    <col min="4071" max="4071" width="8.7109375" style="22" customWidth="1"/>
    <col min="4072" max="4072" width="10.28515625" style="22"/>
    <col min="4073" max="4074" width="8.85546875" style="22" bestFit="1" customWidth="1"/>
    <col min="4075" max="4076" width="8.7109375" style="22" customWidth="1"/>
    <col min="4077" max="4077" width="8.85546875" style="22" bestFit="1" customWidth="1"/>
    <col min="4078" max="4085" width="8.7109375" style="22" customWidth="1"/>
    <col min="4086" max="4086" width="10.28515625" style="22"/>
    <col min="4087" max="4087" width="8.7109375" style="22" customWidth="1"/>
    <col min="4088" max="4088" width="10.28515625" style="22"/>
    <col min="4089" max="4090" width="8.85546875" style="22" bestFit="1" customWidth="1"/>
    <col min="4091" max="4092" width="8.7109375" style="22" customWidth="1"/>
    <col min="4093" max="4093" width="8.85546875" style="22" bestFit="1" customWidth="1"/>
    <col min="4094" max="4101" width="8.7109375" style="22" customWidth="1"/>
    <col min="4102" max="4102" width="10.28515625" style="22"/>
    <col min="4103" max="4103" width="8.7109375" style="22" customWidth="1"/>
    <col min="4104" max="4104" width="10.28515625" style="22"/>
    <col min="4105" max="4106" width="8.85546875" style="22" bestFit="1" customWidth="1"/>
    <col min="4107" max="4108" width="8.7109375" style="22" customWidth="1"/>
    <col min="4109" max="4109" width="8.85546875" style="22" bestFit="1" customWidth="1"/>
    <col min="4110" max="4117" width="8.7109375" style="22" customWidth="1"/>
    <col min="4118" max="4118" width="10.28515625" style="22"/>
    <col min="4119" max="4119" width="8.7109375" style="22" customWidth="1"/>
    <col min="4120" max="4120" width="10.28515625" style="22"/>
    <col min="4121" max="4122" width="8.85546875" style="22" bestFit="1" customWidth="1"/>
    <col min="4123" max="4124" width="8.7109375" style="22" customWidth="1"/>
    <col min="4125" max="4125" width="8.85546875" style="22" bestFit="1" customWidth="1"/>
    <col min="4126" max="4133" width="8.7109375" style="22" customWidth="1"/>
    <col min="4134" max="4134" width="10.28515625" style="22"/>
    <col min="4135" max="4135" width="8.7109375" style="22" customWidth="1"/>
    <col min="4136" max="4136" width="10.28515625" style="22"/>
    <col min="4137" max="4138" width="8.85546875" style="22" bestFit="1" customWidth="1"/>
    <col min="4139" max="4140" width="8.7109375" style="22" customWidth="1"/>
    <col min="4141" max="4141" width="8.85546875" style="22" bestFit="1" customWidth="1"/>
    <col min="4142" max="4149" width="8.7109375" style="22" customWidth="1"/>
    <col min="4150" max="4150" width="10.28515625" style="22"/>
    <col min="4151" max="4151" width="8.7109375" style="22" customWidth="1"/>
    <col min="4152" max="4152" width="10.28515625" style="22"/>
    <col min="4153" max="4154" width="8.85546875" style="22" bestFit="1" customWidth="1"/>
    <col min="4155" max="4156" width="8.7109375" style="22" customWidth="1"/>
    <col min="4157" max="4157" width="8.85546875" style="22" bestFit="1" customWidth="1"/>
    <col min="4158" max="4165" width="8.7109375" style="22" customWidth="1"/>
    <col min="4166" max="4166" width="10.28515625" style="22"/>
    <col min="4167" max="4167" width="8.7109375" style="22" customWidth="1"/>
    <col min="4168" max="4168" width="10.28515625" style="22"/>
    <col min="4169" max="4169" width="10.5703125" style="22" customWidth="1"/>
    <col min="4170" max="4170" width="88" style="22" customWidth="1"/>
    <col min="4171" max="4178" width="0" style="22" hidden="1" customWidth="1"/>
    <col min="4179" max="4179" width="10.7109375" style="22" customWidth="1"/>
    <col min="4180" max="4180" width="22.42578125" style="22" customWidth="1"/>
    <col min="4181" max="4181" width="27.42578125" style="22" customWidth="1"/>
    <col min="4182" max="4182" width="29.42578125" style="22" customWidth="1"/>
    <col min="4183" max="4183" width="21.42578125" style="22" customWidth="1"/>
    <col min="4184" max="4184" width="6.28515625" style="22" customWidth="1"/>
    <col min="4185" max="4186" width="19.140625" style="22" bestFit="1" customWidth="1"/>
    <col min="4187" max="4188" width="8.7109375" style="22" customWidth="1"/>
    <col min="4189" max="4189" width="10" style="22" bestFit="1" customWidth="1"/>
    <col min="4190" max="4195" width="8.7109375" style="22" customWidth="1"/>
    <col min="4196" max="4197" width="17.85546875" style="22" bestFit="1" customWidth="1"/>
    <col min="4198" max="4199" width="8.7109375" style="22" customWidth="1"/>
    <col min="4200" max="4200" width="10.28515625" style="22"/>
    <col min="4201" max="4202" width="8.85546875" style="22" bestFit="1" customWidth="1"/>
    <col min="4203" max="4204" width="8.7109375" style="22" customWidth="1"/>
    <col min="4205" max="4205" width="8.85546875" style="22" bestFit="1" customWidth="1"/>
    <col min="4206" max="4213" width="8.7109375" style="22" customWidth="1"/>
    <col min="4214" max="4214" width="10.28515625" style="22"/>
    <col min="4215" max="4215" width="8.7109375" style="22" customWidth="1"/>
    <col min="4216" max="4216" width="10.28515625" style="22"/>
    <col min="4217" max="4218" width="8.85546875" style="22" bestFit="1" customWidth="1"/>
    <col min="4219" max="4220" width="8.7109375" style="22" customWidth="1"/>
    <col min="4221" max="4221" width="8.85546875" style="22" bestFit="1" customWidth="1"/>
    <col min="4222" max="4229" width="8.7109375" style="22" customWidth="1"/>
    <col min="4230" max="4230" width="10.28515625" style="22"/>
    <col min="4231" max="4231" width="8.7109375" style="22" customWidth="1"/>
    <col min="4232" max="4232" width="10.28515625" style="22"/>
    <col min="4233" max="4234" width="8.85546875" style="22" bestFit="1" customWidth="1"/>
    <col min="4235" max="4236" width="8.7109375" style="22" customWidth="1"/>
    <col min="4237" max="4237" width="8.85546875" style="22" bestFit="1" customWidth="1"/>
    <col min="4238" max="4245" width="8.7109375" style="22" customWidth="1"/>
    <col min="4246" max="4246" width="10.28515625" style="22"/>
    <col min="4247" max="4247" width="8.7109375" style="22" customWidth="1"/>
    <col min="4248" max="4248" width="10.28515625" style="22"/>
    <col min="4249" max="4250" width="8.85546875" style="22" bestFit="1" customWidth="1"/>
    <col min="4251" max="4252" width="8.7109375" style="22" customWidth="1"/>
    <col min="4253" max="4253" width="8.85546875" style="22" bestFit="1" customWidth="1"/>
    <col min="4254" max="4261" width="8.7109375" style="22" customWidth="1"/>
    <col min="4262" max="4262" width="10.28515625" style="22"/>
    <col min="4263" max="4263" width="8.7109375" style="22" customWidth="1"/>
    <col min="4264" max="4264" width="10.28515625" style="22"/>
    <col min="4265" max="4266" width="8.85546875" style="22" bestFit="1" customWidth="1"/>
    <col min="4267" max="4268" width="8.7109375" style="22" customWidth="1"/>
    <col min="4269" max="4269" width="8.85546875" style="22" bestFit="1" customWidth="1"/>
    <col min="4270" max="4277" width="8.7109375" style="22" customWidth="1"/>
    <col min="4278" max="4278" width="10.28515625" style="22"/>
    <col min="4279" max="4279" width="8.7109375" style="22" customWidth="1"/>
    <col min="4280" max="4280" width="10.28515625" style="22"/>
    <col min="4281" max="4282" width="8.85546875" style="22" bestFit="1" customWidth="1"/>
    <col min="4283" max="4284" width="8.7109375" style="22" customWidth="1"/>
    <col min="4285" max="4285" width="8.85546875" style="22" bestFit="1" customWidth="1"/>
    <col min="4286" max="4293" width="8.7109375" style="22" customWidth="1"/>
    <col min="4294" max="4294" width="10.28515625" style="22"/>
    <col min="4295" max="4295" width="8.7109375" style="22" customWidth="1"/>
    <col min="4296" max="4296" width="10.28515625" style="22"/>
    <col min="4297" max="4298" width="8.85546875" style="22" bestFit="1" customWidth="1"/>
    <col min="4299" max="4300" width="8.7109375" style="22" customWidth="1"/>
    <col min="4301" max="4301" width="8.85546875" style="22" bestFit="1" customWidth="1"/>
    <col min="4302" max="4309" width="8.7109375" style="22" customWidth="1"/>
    <col min="4310" max="4310" width="10.28515625" style="22"/>
    <col min="4311" max="4311" width="8.7109375" style="22" customWidth="1"/>
    <col min="4312" max="4312" width="10.28515625" style="22"/>
    <col min="4313" max="4314" width="8.85546875" style="22" bestFit="1" customWidth="1"/>
    <col min="4315" max="4316" width="8.7109375" style="22" customWidth="1"/>
    <col min="4317" max="4317" width="8.85546875" style="22" bestFit="1" customWidth="1"/>
    <col min="4318" max="4325" width="8.7109375" style="22" customWidth="1"/>
    <col min="4326" max="4326" width="10.28515625" style="22"/>
    <col min="4327" max="4327" width="8.7109375" style="22" customWidth="1"/>
    <col min="4328" max="4328" width="10.28515625" style="22"/>
    <col min="4329" max="4330" width="8.85546875" style="22" bestFit="1" customWidth="1"/>
    <col min="4331" max="4332" width="8.7109375" style="22" customWidth="1"/>
    <col min="4333" max="4333" width="8.85546875" style="22" bestFit="1" customWidth="1"/>
    <col min="4334" max="4341" width="8.7109375" style="22" customWidth="1"/>
    <col min="4342" max="4342" width="10.28515625" style="22"/>
    <col min="4343" max="4343" width="8.7109375" style="22" customWidth="1"/>
    <col min="4344" max="4344" width="10.28515625" style="22"/>
    <col min="4345" max="4346" width="8.85546875" style="22" bestFit="1" customWidth="1"/>
    <col min="4347" max="4348" width="8.7109375" style="22" customWidth="1"/>
    <col min="4349" max="4349" width="8.85546875" style="22" bestFit="1" customWidth="1"/>
    <col min="4350" max="4357" width="8.7109375" style="22" customWidth="1"/>
    <col min="4358" max="4358" width="10.28515625" style="22"/>
    <col min="4359" max="4359" width="8.7109375" style="22" customWidth="1"/>
    <col min="4360" max="4360" width="10.28515625" style="22"/>
    <col min="4361" max="4362" width="8.85546875" style="22" bestFit="1" customWidth="1"/>
    <col min="4363" max="4364" width="8.7109375" style="22" customWidth="1"/>
    <col min="4365" max="4365" width="8.85546875" style="22" bestFit="1" customWidth="1"/>
    <col min="4366" max="4373" width="8.7109375" style="22" customWidth="1"/>
    <col min="4374" max="4374" width="10.28515625" style="22"/>
    <col min="4375" max="4375" width="8.7109375" style="22" customWidth="1"/>
    <col min="4376" max="4376" width="10.28515625" style="22"/>
    <col min="4377" max="4378" width="8.85546875" style="22" bestFit="1" customWidth="1"/>
    <col min="4379" max="4380" width="8.7109375" style="22" customWidth="1"/>
    <col min="4381" max="4381" width="8.85546875" style="22" bestFit="1" customWidth="1"/>
    <col min="4382" max="4389" width="8.7109375" style="22" customWidth="1"/>
    <col min="4390" max="4390" width="10.28515625" style="22"/>
    <col min="4391" max="4391" width="8.7109375" style="22" customWidth="1"/>
    <col min="4392" max="4392" width="10.28515625" style="22"/>
    <col min="4393" max="4394" width="8.85546875" style="22" bestFit="1" customWidth="1"/>
    <col min="4395" max="4396" width="8.7109375" style="22" customWidth="1"/>
    <col min="4397" max="4397" width="8.85546875" style="22" bestFit="1" customWidth="1"/>
    <col min="4398" max="4405" width="8.7109375" style="22" customWidth="1"/>
    <col min="4406" max="4406" width="10.28515625" style="22"/>
    <col min="4407" max="4407" width="8.7109375" style="22" customWidth="1"/>
    <col min="4408" max="4408" width="10.28515625" style="22"/>
    <col min="4409" max="4410" width="8.85546875" style="22" bestFit="1" customWidth="1"/>
    <col min="4411" max="4412" width="8.7109375" style="22" customWidth="1"/>
    <col min="4413" max="4413" width="8.85546875" style="22" bestFit="1" customWidth="1"/>
    <col min="4414" max="4421" width="8.7109375" style="22" customWidth="1"/>
    <col min="4422" max="4422" width="10.28515625" style="22"/>
    <col min="4423" max="4423" width="8.7109375" style="22" customWidth="1"/>
    <col min="4424" max="4424" width="10.28515625" style="22"/>
    <col min="4425" max="4425" width="10.5703125" style="22" customWidth="1"/>
    <col min="4426" max="4426" width="88" style="22" customWidth="1"/>
    <col min="4427" max="4434" width="0" style="22" hidden="1" customWidth="1"/>
    <col min="4435" max="4435" width="10.7109375" style="22" customWidth="1"/>
    <col min="4436" max="4436" width="22.42578125" style="22" customWidth="1"/>
    <col min="4437" max="4437" width="27.42578125" style="22" customWidth="1"/>
    <col min="4438" max="4438" width="29.42578125" style="22" customWidth="1"/>
    <col min="4439" max="4439" width="21.42578125" style="22" customWidth="1"/>
    <col min="4440" max="4440" width="6.28515625" style="22" customWidth="1"/>
    <col min="4441" max="4442" width="19.140625" style="22" bestFit="1" customWidth="1"/>
    <col min="4443" max="4444" width="8.7109375" style="22" customWidth="1"/>
    <col min="4445" max="4445" width="10" style="22" bestFit="1" customWidth="1"/>
    <col min="4446" max="4451" width="8.7109375" style="22" customWidth="1"/>
    <col min="4452" max="4453" width="17.85546875" style="22" bestFit="1" customWidth="1"/>
    <col min="4454" max="4455" width="8.7109375" style="22" customWidth="1"/>
    <col min="4456" max="4456" width="10.28515625" style="22"/>
    <col min="4457" max="4458" width="8.85546875" style="22" bestFit="1" customWidth="1"/>
    <col min="4459" max="4460" width="8.7109375" style="22" customWidth="1"/>
    <col min="4461" max="4461" width="8.85546875" style="22" bestFit="1" customWidth="1"/>
    <col min="4462" max="4469" width="8.7109375" style="22" customWidth="1"/>
    <col min="4470" max="4470" width="10.28515625" style="22"/>
    <col min="4471" max="4471" width="8.7109375" style="22" customWidth="1"/>
    <col min="4472" max="4472" width="10.28515625" style="22"/>
    <col min="4473" max="4474" width="8.85546875" style="22" bestFit="1" customWidth="1"/>
    <col min="4475" max="4476" width="8.7109375" style="22" customWidth="1"/>
    <col min="4477" max="4477" width="8.85546875" style="22" bestFit="1" customWidth="1"/>
    <col min="4478" max="4485" width="8.7109375" style="22" customWidth="1"/>
    <col min="4486" max="4486" width="10.28515625" style="22"/>
    <col min="4487" max="4487" width="8.7109375" style="22" customWidth="1"/>
    <col min="4488" max="4488" width="10.28515625" style="22"/>
    <col min="4489" max="4490" width="8.85546875" style="22" bestFit="1" customWidth="1"/>
    <col min="4491" max="4492" width="8.7109375" style="22" customWidth="1"/>
    <col min="4493" max="4493" width="8.85546875" style="22" bestFit="1" customWidth="1"/>
    <col min="4494" max="4501" width="8.7109375" style="22" customWidth="1"/>
    <col min="4502" max="4502" width="10.28515625" style="22"/>
    <col min="4503" max="4503" width="8.7109375" style="22" customWidth="1"/>
    <col min="4504" max="4504" width="10.28515625" style="22"/>
    <col min="4505" max="4506" width="8.85546875" style="22" bestFit="1" customWidth="1"/>
    <col min="4507" max="4508" width="8.7109375" style="22" customWidth="1"/>
    <col min="4509" max="4509" width="8.85546875" style="22" bestFit="1" customWidth="1"/>
    <col min="4510" max="4517" width="8.7109375" style="22" customWidth="1"/>
    <col min="4518" max="4518" width="10.28515625" style="22"/>
    <col min="4519" max="4519" width="8.7109375" style="22" customWidth="1"/>
    <col min="4520" max="4520" width="10.28515625" style="22"/>
    <col min="4521" max="4522" width="8.85546875" style="22" bestFit="1" customWidth="1"/>
    <col min="4523" max="4524" width="8.7109375" style="22" customWidth="1"/>
    <col min="4525" max="4525" width="8.85546875" style="22" bestFit="1" customWidth="1"/>
    <col min="4526" max="4533" width="8.7109375" style="22" customWidth="1"/>
    <col min="4534" max="4534" width="10.28515625" style="22"/>
    <col min="4535" max="4535" width="8.7109375" style="22" customWidth="1"/>
    <col min="4536" max="4536" width="10.28515625" style="22"/>
    <col min="4537" max="4538" width="8.85546875" style="22" bestFit="1" customWidth="1"/>
    <col min="4539" max="4540" width="8.7109375" style="22" customWidth="1"/>
    <col min="4541" max="4541" width="8.85546875" style="22" bestFit="1" customWidth="1"/>
    <col min="4542" max="4549" width="8.7109375" style="22" customWidth="1"/>
    <col min="4550" max="4550" width="10.28515625" style="22"/>
    <col min="4551" max="4551" width="8.7109375" style="22" customWidth="1"/>
    <col min="4552" max="4552" width="10.28515625" style="22"/>
    <col min="4553" max="4554" width="8.85546875" style="22" bestFit="1" customWidth="1"/>
    <col min="4555" max="4556" width="8.7109375" style="22" customWidth="1"/>
    <col min="4557" max="4557" width="8.85546875" style="22" bestFit="1" customWidth="1"/>
    <col min="4558" max="4565" width="8.7109375" style="22" customWidth="1"/>
    <col min="4566" max="4566" width="10.28515625" style="22"/>
    <col min="4567" max="4567" width="8.7109375" style="22" customWidth="1"/>
    <col min="4568" max="4568" width="10.28515625" style="22"/>
    <col min="4569" max="4570" width="8.85546875" style="22" bestFit="1" customWidth="1"/>
    <col min="4571" max="4572" width="8.7109375" style="22" customWidth="1"/>
    <col min="4573" max="4573" width="8.85546875" style="22" bestFit="1" customWidth="1"/>
    <col min="4574" max="4581" width="8.7109375" style="22" customWidth="1"/>
    <col min="4582" max="4582" width="10.28515625" style="22"/>
    <col min="4583" max="4583" width="8.7109375" style="22" customWidth="1"/>
    <col min="4584" max="4584" width="10.28515625" style="22"/>
    <col min="4585" max="4586" width="8.85546875" style="22" bestFit="1" customWidth="1"/>
    <col min="4587" max="4588" width="8.7109375" style="22" customWidth="1"/>
    <col min="4589" max="4589" width="8.85546875" style="22" bestFit="1" customWidth="1"/>
    <col min="4590" max="4597" width="8.7109375" style="22" customWidth="1"/>
    <col min="4598" max="4598" width="10.28515625" style="22"/>
    <col min="4599" max="4599" width="8.7109375" style="22" customWidth="1"/>
    <col min="4600" max="4600" width="10.28515625" style="22"/>
    <col min="4601" max="4602" width="8.85546875" style="22" bestFit="1" customWidth="1"/>
    <col min="4603" max="4604" width="8.7109375" style="22" customWidth="1"/>
    <col min="4605" max="4605" width="8.85546875" style="22" bestFit="1" customWidth="1"/>
    <col min="4606" max="4613" width="8.7109375" style="22" customWidth="1"/>
    <col min="4614" max="4614" width="10.28515625" style="22"/>
    <col min="4615" max="4615" width="8.7109375" style="22" customWidth="1"/>
    <col min="4616" max="4616" width="10.28515625" style="22"/>
    <col min="4617" max="4618" width="8.85546875" style="22" bestFit="1" customWidth="1"/>
    <col min="4619" max="4620" width="8.7109375" style="22" customWidth="1"/>
    <col min="4621" max="4621" width="8.85546875" style="22" bestFit="1" customWidth="1"/>
    <col min="4622" max="4629" width="8.7109375" style="22" customWidth="1"/>
    <col min="4630" max="4630" width="10.28515625" style="22"/>
    <col min="4631" max="4631" width="8.7109375" style="22" customWidth="1"/>
    <col min="4632" max="4632" width="10.28515625" style="22"/>
    <col min="4633" max="4634" width="8.85546875" style="22" bestFit="1" customWidth="1"/>
    <col min="4635" max="4636" width="8.7109375" style="22" customWidth="1"/>
    <col min="4637" max="4637" width="8.85546875" style="22" bestFit="1" customWidth="1"/>
    <col min="4638" max="4645" width="8.7109375" style="22" customWidth="1"/>
    <col min="4646" max="4646" width="10.28515625" style="22"/>
    <col min="4647" max="4647" width="8.7109375" style="22" customWidth="1"/>
    <col min="4648" max="4648" width="10.28515625" style="22"/>
    <col min="4649" max="4650" width="8.85546875" style="22" bestFit="1" customWidth="1"/>
    <col min="4651" max="4652" width="8.7109375" style="22" customWidth="1"/>
    <col min="4653" max="4653" width="8.85546875" style="22" bestFit="1" customWidth="1"/>
    <col min="4654" max="4661" width="8.7109375" style="22" customWidth="1"/>
    <col min="4662" max="4662" width="10.28515625" style="22"/>
    <col min="4663" max="4663" width="8.7109375" style="22" customWidth="1"/>
    <col min="4664" max="4664" width="10.28515625" style="22"/>
    <col min="4665" max="4666" width="8.85546875" style="22" bestFit="1" customWidth="1"/>
    <col min="4667" max="4668" width="8.7109375" style="22" customWidth="1"/>
    <col min="4669" max="4669" width="8.85546875" style="22" bestFit="1" customWidth="1"/>
    <col min="4670" max="4677" width="8.7109375" style="22" customWidth="1"/>
    <col min="4678" max="4678" width="10.28515625" style="22"/>
    <col min="4679" max="4679" width="8.7109375" style="22" customWidth="1"/>
    <col min="4680" max="4680" width="10.28515625" style="22"/>
    <col min="4681" max="4681" width="10.5703125" style="22" customWidth="1"/>
    <col min="4682" max="4682" width="88" style="22" customWidth="1"/>
    <col min="4683" max="4690" width="0" style="22" hidden="1" customWidth="1"/>
    <col min="4691" max="4691" width="10.7109375" style="22" customWidth="1"/>
    <col min="4692" max="4692" width="22.42578125" style="22" customWidth="1"/>
    <col min="4693" max="4693" width="27.42578125" style="22" customWidth="1"/>
    <col min="4694" max="4694" width="29.42578125" style="22" customWidth="1"/>
    <col min="4695" max="4695" width="21.42578125" style="22" customWidth="1"/>
    <col min="4696" max="4696" width="6.28515625" style="22" customWidth="1"/>
    <col min="4697" max="4698" width="19.140625" style="22" bestFit="1" customWidth="1"/>
    <col min="4699" max="4700" width="8.7109375" style="22" customWidth="1"/>
    <col min="4701" max="4701" width="10" style="22" bestFit="1" customWidth="1"/>
    <col min="4702" max="4707" width="8.7109375" style="22" customWidth="1"/>
    <col min="4708" max="4709" width="17.85546875" style="22" bestFit="1" customWidth="1"/>
    <col min="4710" max="4711" width="8.7109375" style="22" customWidth="1"/>
    <col min="4712" max="4712" width="10.28515625" style="22"/>
    <col min="4713" max="4714" width="8.85546875" style="22" bestFit="1" customWidth="1"/>
    <col min="4715" max="4716" width="8.7109375" style="22" customWidth="1"/>
    <col min="4717" max="4717" width="8.85546875" style="22" bestFit="1" customWidth="1"/>
    <col min="4718" max="4725" width="8.7109375" style="22" customWidth="1"/>
    <col min="4726" max="4726" width="10.28515625" style="22"/>
    <col min="4727" max="4727" width="8.7109375" style="22" customWidth="1"/>
    <col min="4728" max="4728" width="10.28515625" style="22"/>
    <col min="4729" max="4730" width="8.85546875" style="22" bestFit="1" customWidth="1"/>
    <col min="4731" max="4732" width="8.7109375" style="22" customWidth="1"/>
    <col min="4733" max="4733" width="8.85546875" style="22" bestFit="1" customWidth="1"/>
    <col min="4734" max="4741" width="8.7109375" style="22" customWidth="1"/>
    <col min="4742" max="4742" width="10.28515625" style="22"/>
    <col min="4743" max="4743" width="8.7109375" style="22" customWidth="1"/>
    <col min="4744" max="4744" width="10.28515625" style="22"/>
    <col min="4745" max="4746" width="8.85546875" style="22" bestFit="1" customWidth="1"/>
    <col min="4747" max="4748" width="8.7109375" style="22" customWidth="1"/>
    <col min="4749" max="4749" width="8.85546875" style="22" bestFit="1" customWidth="1"/>
    <col min="4750" max="4757" width="8.7109375" style="22" customWidth="1"/>
    <col min="4758" max="4758" width="10.28515625" style="22"/>
    <col min="4759" max="4759" width="8.7109375" style="22" customWidth="1"/>
    <col min="4760" max="4760" width="10.28515625" style="22"/>
    <col min="4761" max="4762" width="8.85546875" style="22" bestFit="1" customWidth="1"/>
    <col min="4763" max="4764" width="8.7109375" style="22" customWidth="1"/>
    <col min="4765" max="4765" width="8.85546875" style="22" bestFit="1" customWidth="1"/>
    <col min="4766" max="4773" width="8.7109375" style="22" customWidth="1"/>
    <col min="4774" max="4774" width="10.28515625" style="22"/>
    <col min="4775" max="4775" width="8.7109375" style="22" customWidth="1"/>
    <col min="4776" max="4776" width="10.28515625" style="22"/>
    <col min="4777" max="4778" width="8.85546875" style="22" bestFit="1" customWidth="1"/>
    <col min="4779" max="4780" width="8.7109375" style="22" customWidth="1"/>
    <col min="4781" max="4781" width="8.85546875" style="22" bestFit="1" customWidth="1"/>
    <col min="4782" max="4789" width="8.7109375" style="22" customWidth="1"/>
    <col min="4790" max="4790" width="10.28515625" style="22"/>
    <col min="4791" max="4791" width="8.7109375" style="22" customWidth="1"/>
    <col min="4792" max="4792" width="10.28515625" style="22"/>
    <col min="4793" max="4794" width="8.85546875" style="22" bestFit="1" customWidth="1"/>
    <col min="4795" max="4796" width="8.7109375" style="22" customWidth="1"/>
    <col min="4797" max="4797" width="8.85546875" style="22" bestFit="1" customWidth="1"/>
    <col min="4798" max="4805" width="8.7109375" style="22" customWidth="1"/>
    <col min="4806" max="4806" width="10.28515625" style="22"/>
    <col min="4807" max="4807" width="8.7109375" style="22" customWidth="1"/>
    <col min="4808" max="4808" width="10.28515625" style="22"/>
    <col min="4809" max="4810" width="8.85546875" style="22" bestFit="1" customWidth="1"/>
    <col min="4811" max="4812" width="8.7109375" style="22" customWidth="1"/>
    <col min="4813" max="4813" width="8.85546875" style="22" bestFit="1" customWidth="1"/>
    <col min="4814" max="4821" width="8.7109375" style="22" customWidth="1"/>
    <col min="4822" max="4822" width="10.28515625" style="22"/>
    <col min="4823" max="4823" width="8.7109375" style="22" customWidth="1"/>
    <col min="4824" max="4824" width="10.28515625" style="22"/>
    <col min="4825" max="4826" width="8.85546875" style="22" bestFit="1" customWidth="1"/>
    <col min="4827" max="4828" width="8.7109375" style="22" customWidth="1"/>
    <col min="4829" max="4829" width="8.85546875" style="22" bestFit="1" customWidth="1"/>
    <col min="4830" max="4837" width="8.7109375" style="22" customWidth="1"/>
    <col min="4838" max="4838" width="10.28515625" style="22"/>
    <col min="4839" max="4839" width="8.7109375" style="22" customWidth="1"/>
    <col min="4840" max="4840" width="10.28515625" style="22"/>
    <col min="4841" max="4842" width="8.85546875" style="22" bestFit="1" customWidth="1"/>
    <col min="4843" max="4844" width="8.7109375" style="22" customWidth="1"/>
    <col min="4845" max="4845" width="8.85546875" style="22" bestFit="1" customWidth="1"/>
    <col min="4846" max="4853" width="8.7109375" style="22" customWidth="1"/>
    <col min="4854" max="4854" width="10.28515625" style="22"/>
    <col min="4855" max="4855" width="8.7109375" style="22" customWidth="1"/>
    <col min="4856" max="4856" width="10.28515625" style="22"/>
    <col min="4857" max="4858" width="8.85546875" style="22" bestFit="1" customWidth="1"/>
    <col min="4859" max="4860" width="8.7109375" style="22" customWidth="1"/>
    <col min="4861" max="4861" width="8.85546875" style="22" bestFit="1" customWidth="1"/>
    <col min="4862" max="4869" width="8.7109375" style="22" customWidth="1"/>
    <col min="4870" max="4870" width="10.28515625" style="22"/>
    <col min="4871" max="4871" width="8.7109375" style="22" customWidth="1"/>
    <col min="4872" max="4872" width="10.28515625" style="22"/>
    <col min="4873" max="4874" width="8.85546875" style="22" bestFit="1" customWidth="1"/>
    <col min="4875" max="4876" width="8.7109375" style="22" customWidth="1"/>
    <col min="4877" max="4877" width="8.85546875" style="22" bestFit="1" customWidth="1"/>
    <col min="4878" max="4885" width="8.7109375" style="22" customWidth="1"/>
    <col min="4886" max="4886" width="10.28515625" style="22"/>
    <col min="4887" max="4887" width="8.7109375" style="22" customWidth="1"/>
    <col min="4888" max="4888" width="10.28515625" style="22"/>
    <col min="4889" max="4890" width="8.85546875" style="22" bestFit="1" customWidth="1"/>
    <col min="4891" max="4892" width="8.7109375" style="22" customWidth="1"/>
    <col min="4893" max="4893" width="8.85546875" style="22" bestFit="1" customWidth="1"/>
    <col min="4894" max="4901" width="8.7109375" style="22" customWidth="1"/>
    <col min="4902" max="4902" width="10.28515625" style="22"/>
    <col min="4903" max="4903" width="8.7109375" style="22" customWidth="1"/>
    <col min="4904" max="4904" width="10.28515625" style="22"/>
    <col min="4905" max="4906" width="8.85546875" style="22" bestFit="1" customWidth="1"/>
    <col min="4907" max="4908" width="8.7109375" style="22" customWidth="1"/>
    <col min="4909" max="4909" width="8.85546875" style="22" bestFit="1" customWidth="1"/>
    <col min="4910" max="4917" width="8.7109375" style="22" customWidth="1"/>
    <col min="4918" max="4918" width="10.28515625" style="22"/>
    <col min="4919" max="4919" width="8.7109375" style="22" customWidth="1"/>
    <col min="4920" max="4920" width="10.28515625" style="22"/>
    <col min="4921" max="4922" width="8.85546875" style="22" bestFit="1" customWidth="1"/>
    <col min="4923" max="4924" width="8.7109375" style="22" customWidth="1"/>
    <col min="4925" max="4925" width="8.85546875" style="22" bestFit="1" customWidth="1"/>
    <col min="4926" max="4933" width="8.7109375" style="22" customWidth="1"/>
    <col min="4934" max="4934" width="10.28515625" style="22"/>
    <col min="4935" max="4935" width="8.7109375" style="22" customWidth="1"/>
    <col min="4936" max="4936" width="10.28515625" style="22"/>
    <col min="4937" max="4937" width="10.5703125" style="22" customWidth="1"/>
    <col min="4938" max="4938" width="88" style="22" customWidth="1"/>
    <col min="4939" max="4946" width="0" style="22" hidden="1" customWidth="1"/>
    <col min="4947" max="4947" width="10.7109375" style="22" customWidth="1"/>
    <col min="4948" max="4948" width="22.42578125" style="22" customWidth="1"/>
    <col min="4949" max="4949" width="27.42578125" style="22" customWidth="1"/>
    <col min="4950" max="4950" width="29.42578125" style="22" customWidth="1"/>
    <col min="4951" max="4951" width="21.42578125" style="22" customWidth="1"/>
    <col min="4952" max="4952" width="6.28515625" style="22" customWidth="1"/>
    <col min="4953" max="4954" width="19.140625" style="22" bestFit="1" customWidth="1"/>
    <col min="4955" max="4956" width="8.7109375" style="22" customWidth="1"/>
    <col min="4957" max="4957" width="10" style="22" bestFit="1" customWidth="1"/>
    <col min="4958" max="4963" width="8.7109375" style="22" customWidth="1"/>
    <col min="4964" max="4965" width="17.85546875" style="22" bestFit="1" customWidth="1"/>
    <col min="4966" max="4967" width="8.7109375" style="22" customWidth="1"/>
    <col min="4968" max="4968" width="10.28515625" style="22"/>
    <col min="4969" max="4970" width="8.85546875" style="22" bestFit="1" customWidth="1"/>
    <col min="4971" max="4972" width="8.7109375" style="22" customWidth="1"/>
    <col min="4973" max="4973" width="8.85546875" style="22" bestFit="1" customWidth="1"/>
    <col min="4974" max="4981" width="8.7109375" style="22" customWidth="1"/>
    <col min="4982" max="4982" width="10.28515625" style="22"/>
    <col min="4983" max="4983" width="8.7109375" style="22" customWidth="1"/>
    <col min="4984" max="4984" width="10.28515625" style="22"/>
    <col min="4985" max="4986" width="8.85546875" style="22" bestFit="1" customWidth="1"/>
    <col min="4987" max="4988" width="8.7109375" style="22" customWidth="1"/>
    <col min="4989" max="4989" width="8.85546875" style="22" bestFit="1" customWidth="1"/>
    <col min="4990" max="4997" width="8.7109375" style="22" customWidth="1"/>
    <col min="4998" max="4998" width="10.28515625" style="22"/>
    <col min="4999" max="4999" width="8.7109375" style="22" customWidth="1"/>
    <col min="5000" max="5000" width="10.28515625" style="22"/>
    <col min="5001" max="5002" width="8.85546875" style="22" bestFit="1" customWidth="1"/>
    <col min="5003" max="5004" width="8.7109375" style="22" customWidth="1"/>
    <col min="5005" max="5005" width="8.85546875" style="22" bestFit="1" customWidth="1"/>
    <col min="5006" max="5013" width="8.7109375" style="22" customWidth="1"/>
    <col min="5014" max="5014" width="10.28515625" style="22"/>
    <col min="5015" max="5015" width="8.7109375" style="22" customWidth="1"/>
    <col min="5016" max="5016" width="10.28515625" style="22"/>
    <col min="5017" max="5018" width="8.85546875" style="22" bestFit="1" customWidth="1"/>
    <col min="5019" max="5020" width="8.7109375" style="22" customWidth="1"/>
    <col min="5021" max="5021" width="8.85546875" style="22" bestFit="1" customWidth="1"/>
    <col min="5022" max="5029" width="8.7109375" style="22" customWidth="1"/>
    <col min="5030" max="5030" width="10.28515625" style="22"/>
    <col min="5031" max="5031" width="8.7109375" style="22" customWidth="1"/>
    <col min="5032" max="5032" width="10.28515625" style="22"/>
    <col min="5033" max="5034" width="8.85546875" style="22" bestFit="1" customWidth="1"/>
    <col min="5035" max="5036" width="8.7109375" style="22" customWidth="1"/>
    <col min="5037" max="5037" width="8.85546875" style="22" bestFit="1" customWidth="1"/>
    <col min="5038" max="5045" width="8.7109375" style="22" customWidth="1"/>
    <col min="5046" max="5046" width="10.28515625" style="22"/>
    <col min="5047" max="5047" width="8.7109375" style="22" customWidth="1"/>
    <col min="5048" max="5048" width="10.28515625" style="22"/>
    <col min="5049" max="5050" width="8.85546875" style="22" bestFit="1" customWidth="1"/>
    <col min="5051" max="5052" width="8.7109375" style="22" customWidth="1"/>
    <col min="5053" max="5053" width="8.85546875" style="22" bestFit="1" customWidth="1"/>
    <col min="5054" max="5061" width="8.7109375" style="22" customWidth="1"/>
    <col min="5062" max="5062" width="10.28515625" style="22"/>
    <col min="5063" max="5063" width="8.7109375" style="22" customWidth="1"/>
    <col min="5064" max="5064" width="10.28515625" style="22"/>
    <col min="5065" max="5066" width="8.85546875" style="22" bestFit="1" customWidth="1"/>
    <col min="5067" max="5068" width="8.7109375" style="22" customWidth="1"/>
    <col min="5069" max="5069" width="8.85546875" style="22" bestFit="1" customWidth="1"/>
    <col min="5070" max="5077" width="8.7109375" style="22" customWidth="1"/>
    <col min="5078" max="5078" width="10.28515625" style="22"/>
    <col min="5079" max="5079" width="8.7109375" style="22" customWidth="1"/>
    <col min="5080" max="5080" width="10.28515625" style="22"/>
    <col min="5081" max="5082" width="8.85546875" style="22" bestFit="1" customWidth="1"/>
    <col min="5083" max="5084" width="8.7109375" style="22" customWidth="1"/>
    <col min="5085" max="5085" width="8.85546875" style="22" bestFit="1" customWidth="1"/>
    <col min="5086" max="5093" width="8.7109375" style="22" customWidth="1"/>
    <col min="5094" max="5094" width="10.28515625" style="22"/>
    <col min="5095" max="5095" width="8.7109375" style="22" customWidth="1"/>
    <col min="5096" max="5096" width="10.28515625" style="22"/>
    <col min="5097" max="5098" width="8.85546875" style="22" bestFit="1" customWidth="1"/>
    <col min="5099" max="5100" width="8.7109375" style="22" customWidth="1"/>
    <col min="5101" max="5101" width="8.85546875" style="22" bestFit="1" customWidth="1"/>
    <col min="5102" max="5109" width="8.7109375" style="22" customWidth="1"/>
    <col min="5110" max="5110" width="10.28515625" style="22"/>
    <col min="5111" max="5111" width="8.7109375" style="22" customWidth="1"/>
    <col min="5112" max="5112" width="10.28515625" style="22"/>
    <col min="5113" max="5114" width="8.85546875" style="22" bestFit="1" customWidth="1"/>
    <col min="5115" max="5116" width="8.7109375" style="22" customWidth="1"/>
    <col min="5117" max="5117" width="8.85546875" style="22" bestFit="1" customWidth="1"/>
    <col min="5118" max="5125" width="8.7109375" style="22" customWidth="1"/>
    <col min="5126" max="5126" width="10.28515625" style="22"/>
    <col min="5127" max="5127" width="8.7109375" style="22" customWidth="1"/>
    <col min="5128" max="5128" width="10.28515625" style="22"/>
    <col min="5129" max="5130" width="8.85546875" style="22" bestFit="1" customWidth="1"/>
    <col min="5131" max="5132" width="8.7109375" style="22" customWidth="1"/>
    <col min="5133" max="5133" width="8.85546875" style="22" bestFit="1" customWidth="1"/>
    <col min="5134" max="5141" width="8.7109375" style="22" customWidth="1"/>
    <col min="5142" max="5142" width="10.28515625" style="22"/>
    <col min="5143" max="5143" width="8.7109375" style="22" customWidth="1"/>
    <col min="5144" max="5144" width="10.28515625" style="22"/>
    <col min="5145" max="5146" width="8.85546875" style="22" bestFit="1" customWidth="1"/>
    <col min="5147" max="5148" width="8.7109375" style="22" customWidth="1"/>
    <col min="5149" max="5149" width="8.85546875" style="22" bestFit="1" customWidth="1"/>
    <col min="5150" max="5157" width="8.7109375" style="22" customWidth="1"/>
    <col min="5158" max="5158" width="10.28515625" style="22"/>
    <col min="5159" max="5159" width="8.7109375" style="22" customWidth="1"/>
    <col min="5160" max="5160" width="10.28515625" style="22"/>
    <col min="5161" max="5162" width="8.85546875" style="22" bestFit="1" customWidth="1"/>
    <col min="5163" max="5164" width="8.7109375" style="22" customWidth="1"/>
    <col min="5165" max="5165" width="8.85546875" style="22" bestFit="1" customWidth="1"/>
    <col min="5166" max="5173" width="8.7109375" style="22" customWidth="1"/>
    <col min="5174" max="5174" width="10.28515625" style="22"/>
    <col min="5175" max="5175" width="8.7109375" style="22" customWidth="1"/>
    <col min="5176" max="5176" width="10.28515625" style="22"/>
    <col min="5177" max="5178" width="8.85546875" style="22" bestFit="1" customWidth="1"/>
    <col min="5179" max="5180" width="8.7109375" style="22" customWidth="1"/>
    <col min="5181" max="5181" width="8.85546875" style="22" bestFit="1" customWidth="1"/>
    <col min="5182" max="5189" width="8.7109375" style="22" customWidth="1"/>
    <col min="5190" max="5190" width="10.28515625" style="22"/>
    <col min="5191" max="5191" width="8.7109375" style="22" customWidth="1"/>
    <col min="5192" max="5192" width="10.28515625" style="22"/>
    <col min="5193" max="5193" width="10.5703125" style="22" customWidth="1"/>
    <col min="5194" max="5194" width="88" style="22" customWidth="1"/>
    <col min="5195" max="5202" width="0" style="22" hidden="1" customWidth="1"/>
    <col min="5203" max="5203" width="10.7109375" style="22" customWidth="1"/>
    <col min="5204" max="5204" width="22.42578125" style="22" customWidth="1"/>
    <col min="5205" max="5205" width="27.42578125" style="22" customWidth="1"/>
    <col min="5206" max="5206" width="29.42578125" style="22" customWidth="1"/>
    <col min="5207" max="5207" width="21.42578125" style="22" customWidth="1"/>
    <col min="5208" max="5208" width="6.28515625" style="22" customWidth="1"/>
    <col min="5209" max="5210" width="19.140625" style="22" bestFit="1" customWidth="1"/>
    <col min="5211" max="5212" width="8.7109375" style="22" customWidth="1"/>
    <col min="5213" max="5213" width="10" style="22" bestFit="1" customWidth="1"/>
    <col min="5214" max="5219" width="8.7109375" style="22" customWidth="1"/>
    <col min="5220" max="5221" width="17.85546875" style="22" bestFit="1" customWidth="1"/>
    <col min="5222" max="5223" width="8.7109375" style="22" customWidth="1"/>
    <col min="5224" max="5224" width="10.28515625" style="22"/>
    <col min="5225" max="5226" width="8.85546875" style="22" bestFit="1" customWidth="1"/>
    <col min="5227" max="5228" width="8.7109375" style="22" customWidth="1"/>
    <col min="5229" max="5229" width="8.85546875" style="22" bestFit="1" customWidth="1"/>
    <col min="5230" max="5237" width="8.7109375" style="22" customWidth="1"/>
    <col min="5238" max="5238" width="10.28515625" style="22"/>
    <col min="5239" max="5239" width="8.7109375" style="22" customWidth="1"/>
    <col min="5240" max="5240" width="10.28515625" style="22"/>
    <col min="5241" max="5242" width="8.85546875" style="22" bestFit="1" customWidth="1"/>
    <col min="5243" max="5244" width="8.7109375" style="22" customWidth="1"/>
    <col min="5245" max="5245" width="8.85546875" style="22" bestFit="1" customWidth="1"/>
    <col min="5246" max="5253" width="8.7109375" style="22" customWidth="1"/>
    <col min="5254" max="5254" width="10.28515625" style="22"/>
    <col min="5255" max="5255" width="8.7109375" style="22" customWidth="1"/>
    <col min="5256" max="5256" width="10.28515625" style="22"/>
    <col min="5257" max="5258" width="8.85546875" style="22" bestFit="1" customWidth="1"/>
    <col min="5259" max="5260" width="8.7109375" style="22" customWidth="1"/>
    <col min="5261" max="5261" width="8.85546875" style="22" bestFit="1" customWidth="1"/>
    <col min="5262" max="5269" width="8.7109375" style="22" customWidth="1"/>
    <col min="5270" max="5270" width="10.28515625" style="22"/>
    <col min="5271" max="5271" width="8.7109375" style="22" customWidth="1"/>
    <col min="5272" max="5272" width="10.28515625" style="22"/>
    <col min="5273" max="5274" width="8.85546875" style="22" bestFit="1" customWidth="1"/>
    <col min="5275" max="5276" width="8.7109375" style="22" customWidth="1"/>
    <col min="5277" max="5277" width="8.85546875" style="22" bestFit="1" customWidth="1"/>
    <col min="5278" max="5285" width="8.7109375" style="22" customWidth="1"/>
    <col min="5286" max="5286" width="10.28515625" style="22"/>
    <col min="5287" max="5287" width="8.7109375" style="22" customWidth="1"/>
    <col min="5288" max="5288" width="10.28515625" style="22"/>
    <col min="5289" max="5290" width="8.85546875" style="22" bestFit="1" customWidth="1"/>
    <col min="5291" max="5292" width="8.7109375" style="22" customWidth="1"/>
    <col min="5293" max="5293" width="8.85546875" style="22" bestFit="1" customWidth="1"/>
    <col min="5294" max="5301" width="8.7109375" style="22" customWidth="1"/>
    <col min="5302" max="5302" width="10.28515625" style="22"/>
    <col min="5303" max="5303" width="8.7109375" style="22" customWidth="1"/>
    <col min="5304" max="5304" width="10.28515625" style="22"/>
    <col min="5305" max="5306" width="8.85546875" style="22" bestFit="1" customWidth="1"/>
    <col min="5307" max="5308" width="8.7109375" style="22" customWidth="1"/>
    <col min="5309" max="5309" width="8.85546875" style="22" bestFit="1" customWidth="1"/>
    <col min="5310" max="5317" width="8.7109375" style="22" customWidth="1"/>
    <col min="5318" max="5318" width="10.28515625" style="22"/>
    <col min="5319" max="5319" width="8.7109375" style="22" customWidth="1"/>
    <col min="5320" max="5320" width="10.28515625" style="22"/>
    <col min="5321" max="5322" width="8.85546875" style="22" bestFit="1" customWidth="1"/>
    <col min="5323" max="5324" width="8.7109375" style="22" customWidth="1"/>
    <col min="5325" max="5325" width="8.85546875" style="22" bestFit="1" customWidth="1"/>
    <col min="5326" max="5333" width="8.7109375" style="22" customWidth="1"/>
    <col min="5334" max="5334" width="10.28515625" style="22"/>
    <col min="5335" max="5335" width="8.7109375" style="22" customWidth="1"/>
    <col min="5336" max="5336" width="10.28515625" style="22"/>
    <col min="5337" max="5338" width="8.85546875" style="22" bestFit="1" customWidth="1"/>
    <col min="5339" max="5340" width="8.7109375" style="22" customWidth="1"/>
    <col min="5341" max="5341" width="8.85546875" style="22" bestFit="1" customWidth="1"/>
    <col min="5342" max="5349" width="8.7109375" style="22" customWidth="1"/>
    <col min="5350" max="5350" width="10.28515625" style="22"/>
    <col min="5351" max="5351" width="8.7109375" style="22" customWidth="1"/>
    <col min="5352" max="5352" width="10.28515625" style="22"/>
    <col min="5353" max="5354" width="8.85546875" style="22" bestFit="1" customWidth="1"/>
    <col min="5355" max="5356" width="8.7109375" style="22" customWidth="1"/>
    <col min="5357" max="5357" width="8.85546875" style="22" bestFit="1" customWidth="1"/>
    <col min="5358" max="5365" width="8.7109375" style="22" customWidth="1"/>
    <col min="5366" max="5366" width="10.28515625" style="22"/>
    <col min="5367" max="5367" width="8.7109375" style="22" customWidth="1"/>
    <col min="5368" max="5368" width="10.28515625" style="22"/>
    <col min="5369" max="5370" width="8.85546875" style="22" bestFit="1" customWidth="1"/>
    <col min="5371" max="5372" width="8.7109375" style="22" customWidth="1"/>
    <col min="5373" max="5373" width="8.85546875" style="22" bestFit="1" customWidth="1"/>
    <col min="5374" max="5381" width="8.7109375" style="22" customWidth="1"/>
    <col min="5382" max="5382" width="10.28515625" style="22"/>
    <col min="5383" max="5383" width="8.7109375" style="22" customWidth="1"/>
    <col min="5384" max="5384" width="10.28515625" style="22"/>
    <col min="5385" max="5386" width="8.85546875" style="22" bestFit="1" customWidth="1"/>
    <col min="5387" max="5388" width="8.7109375" style="22" customWidth="1"/>
    <col min="5389" max="5389" width="8.85546875" style="22" bestFit="1" customWidth="1"/>
    <col min="5390" max="5397" width="8.7109375" style="22" customWidth="1"/>
    <col min="5398" max="5398" width="10.28515625" style="22"/>
    <col min="5399" max="5399" width="8.7109375" style="22" customWidth="1"/>
    <col min="5400" max="5400" width="10.28515625" style="22"/>
    <col min="5401" max="5402" width="8.85546875" style="22" bestFit="1" customWidth="1"/>
    <col min="5403" max="5404" width="8.7109375" style="22" customWidth="1"/>
    <col min="5405" max="5405" width="8.85546875" style="22" bestFit="1" customWidth="1"/>
    <col min="5406" max="5413" width="8.7109375" style="22" customWidth="1"/>
    <col min="5414" max="5414" width="10.28515625" style="22"/>
    <col min="5415" max="5415" width="8.7109375" style="22" customWidth="1"/>
    <col min="5416" max="5416" width="10.28515625" style="22"/>
    <col min="5417" max="5418" width="8.85546875" style="22" bestFit="1" customWidth="1"/>
    <col min="5419" max="5420" width="8.7109375" style="22" customWidth="1"/>
    <col min="5421" max="5421" width="8.85546875" style="22" bestFit="1" customWidth="1"/>
    <col min="5422" max="5429" width="8.7109375" style="22" customWidth="1"/>
    <col min="5430" max="5430" width="10.28515625" style="22"/>
    <col min="5431" max="5431" width="8.7109375" style="22" customWidth="1"/>
    <col min="5432" max="5432" width="10.28515625" style="22"/>
    <col min="5433" max="5434" width="8.85546875" style="22" bestFit="1" customWidth="1"/>
    <col min="5435" max="5436" width="8.7109375" style="22" customWidth="1"/>
    <col min="5437" max="5437" width="8.85546875" style="22" bestFit="1" customWidth="1"/>
    <col min="5438" max="5445" width="8.7109375" style="22" customWidth="1"/>
    <col min="5446" max="5446" width="10.28515625" style="22"/>
    <col min="5447" max="5447" width="8.7109375" style="22" customWidth="1"/>
    <col min="5448" max="5448" width="10.28515625" style="22"/>
    <col min="5449" max="5449" width="10.5703125" style="22" customWidth="1"/>
    <col min="5450" max="5450" width="88" style="22" customWidth="1"/>
    <col min="5451" max="5458" width="0" style="22" hidden="1" customWidth="1"/>
    <col min="5459" max="5459" width="10.7109375" style="22" customWidth="1"/>
    <col min="5460" max="5460" width="22.42578125" style="22" customWidth="1"/>
    <col min="5461" max="5461" width="27.42578125" style="22" customWidth="1"/>
    <col min="5462" max="5462" width="29.42578125" style="22" customWidth="1"/>
    <col min="5463" max="5463" width="21.42578125" style="22" customWidth="1"/>
    <col min="5464" max="5464" width="6.28515625" style="22" customWidth="1"/>
    <col min="5465" max="5466" width="19.140625" style="22" bestFit="1" customWidth="1"/>
    <col min="5467" max="5468" width="8.7109375" style="22" customWidth="1"/>
    <col min="5469" max="5469" width="10" style="22" bestFit="1" customWidth="1"/>
    <col min="5470" max="5475" width="8.7109375" style="22" customWidth="1"/>
    <col min="5476" max="5477" width="17.85546875" style="22" bestFit="1" customWidth="1"/>
    <col min="5478" max="5479" width="8.7109375" style="22" customWidth="1"/>
    <col min="5480" max="5480" width="10.28515625" style="22"/>
    <col min="5481" max="5482" width="8.85546875" style="22" bestFit="1" customWidth="1"/>
    <col min="5483" max="5484" width="8.7109375" style="22" customWidth="1"/>
    <col min="5485" max="5485" width="8.85546875" style="22" bestFit="1" customWidth="1"/>
    <col min="5486" max="5493" width="8.7109375" style="22" customWidth="1"/>
    <col min="5494" max="5494" width="10.28515625" style="22"/>
    <col min="5495" max="5495" width="8.7109375" style="22" customWidth="1"/>
    <col min="5496" max="5496" width="10.28515625" style="22"/>
    <col min="5497" max="5498" width="8.85546875" style="22" bestFit="1" customWidth="1"/>
    <col min="5499" max="5500" width="8.7109375" style="22" customWidth="1"/>
    <col min="5501" max="5501" width="8.85546875" style="22" bestFit="1" customWidth="1"/>
    <col min="5502" max="5509" width="8.7109375" style="22" customWidth="1"/>
    <col min="5510" max="5510" width="10.28515625" style="22"/>
    <col min="5511" max="5511" width="8.7109375" style="22" customWidth="1"/>
    <col min="5512" max="5512" width="10.28515625" style="22"/>
    <col min="5513" max="5514" width="8.85546875" style="22" bestFit="1" customWidth="1"/>
    <col min="5515" max="5516" width="8.7109375" style="22" customWidth="1"/>
    <col min="5517" max="5517" width="8.85546875" style="22" bestFit="1" customWidth="1"/>
    <col min="5518" max="5525" width="8.7109375" style="22" customWidth="1"/>
    <col min="5526" max="5526" width="10.28515625" style="22"/>
    <col min="5527" max="5527" width="8.7109375" style="22" customWidth="1"/>
    <col min="5528" max="5528" width="10.28515625" style="22"/>
    <col min="5529" max="5530" width="8.85546875" style="22" bestFit="1" customWidth="1"/>
    <col min="5531" max="5532" width="8.7109375" style="22" customWidth="1"/>
    <col min="5533" max="5533" width="8.85546875" style="22" bestFit="1" customWidth="1"/>
    <col min="5534" max="5541" width="8.7109375" style="22" customWidth="1"/>
    <col min="5542" max="5542" width="10.28515625" style="22"/>
    <col min="5543" max="5543" width="8.7109375" style="22" customWidth="1"/>
    <col min="5544" max="5544" width="10.28515625" style="22"/>
    <col min="5545" max="5546" width="8.85546875" style="22" bestFit="1" customWidth="1"/>
    <col min="5547" max="5548" width="8.7109375" style="22" customWidth="1"/>
    <col min="5549" max="5549" width="8.85546875" style="22" bestFit="1" customWidth="1"/>
    <col min="5550" max="5557" width="8.7109375" style="22" customWidth="1"/>
    <col min="5558" max="5558" width="10.28515625" style="22"/>
    <col min="5559" max="5559" width="8.7109375" style="22" customWidth="1"/>
    <col min="5560" max="5560" width="10.28515625" style="22"/>
    <col min="5561" max="5562" width="8.85546875" style="22" bestFit="1" customWidth="1"/>
    <col min="5563" max="5564" width="8.7109375" style="22" customWidth="1"/>
    <col min="5565" max="5565" width="8.85546875" style="22" bestFit="1" customWidth="1"/>
    <col min="5566" max="5573" width="8.7109375" style="22" customWidth="1"/>
    <col min="5574" max="5574" width="10.28515625" style="22"/>
    <col min="5575" max="5575" width="8.7109375" style="22" customWidth="1"/>
    <col min="5576" max="5576" width="10.28515625" style="22"/>
    <col min="5577" max="5578" width="8.85546875" style="22" bestFit="1" customWidth="1"/>
    <col min="5579" max="5580" width="8.7109375" style="22" customWidth="1"/>
    <col min="5581" max="5581" width="8.85546875" style="22" bestFit="1" customWidth="1"/>
    <col min="5582" max="5589" width="8.7109375" style="22" customWidth="1"/>
    <col min="5590" max="5590" width="10.28515625" style="22"/>
    <col min="5591" max="5591" width="8.7109375" style="22" customWidth="1"/>
    <col min="5592" max="5592" width="10.28515625" style="22"/>
    <col min="5593" max="5594" width="8.85546875" style="22" bestFit="1" customWidth="1"/>
    <col min="5595" max="5596" width="8.7109375" style="22" customWidth="1"/>
    <col min="5597" max="5597" width="8.85546875" style="22" bestFit="1" customWidth="1"/>
    <col min="5598" max="5605" width="8.7109375" style="22" customWidth="1"/>
    <col min="5606" max="5606" width="10.28515625" style="22"/>
    <col min="5607" max="5607" width="8.7109375" style="22" customWidth="1"/>
    <col min="5608" max="5608" width="10.28515625" style="22"/>
    <col min="5609" max="5610" width="8.85546875" style="22" bestFit="1" customWidth="1"/>
    <col min="5611" max="5612" width="8.7109375" style="22" customWidth="1"/>
    <col min="5613" max="5613" width="8.85546875" style="22" bestFit="1" customWidth="1"/>
    <col min="5614" max="5621" width="8.7109375" style="22" customWidth="1"/>
    <col min="5622" max="5622" width="10.28515625" style="22"/>
    <col min="5623" max="5623" width="8.7109375" style="22" customWidth="1"/>
    <col min="5624" max="5624" width="10.28515625" style="22"/>
    <col min="5625" max="5626" width="8.85546875" style="22" bestFit="1" customWidth="1"/>
    <col min="5627" max="5628" width="8.7109375" style="22" customWidth="1"/>
    <col min="5629" max="5629" width="8.85546875" style="22" bestFit="1" customWidth="1"/>
    <col min="5630" max="5637" width="8.7109375" style="22" customWidth="1"/>
    <col min="5638" max="5638" width="10.28515625" style="22"/>
    <col min="5639" max="5639" width="8.7109375" style="22" customWidth="1"/>
    <col min="5640" max="5640" width="10.28515625" style="22"/>
    <col min="5641" max="5642" width="8.85546875" style="22" bestFit="1" customWidth="1"/>
    <col min="5643" max="5644" width="8.7109375" style="22" customWidth="1"/>
    <col min="5645" max="5645" width="8.85546875" style="22" bestFit="1" customWidth="1"/>
    <col min="5646" max="5653" width="8.7109375" style="22" customWidth="1"/>
    <col min="5654" max="5654" width="10.28515625" style="22"/>
    <col min="5655" max="5655" width="8.7109375" style="22" customWidth="1"/>
    <col min="5656" max="5656" width="10.28515625" style="22"/>
    <col min="5657" max="5658" width="8.85546875" style="22" bestFit="1" customWidth="1"/>
    <col min="5659" max="5660" width="8.7109375" style="22" customWidth="1"/>
    <col min="5661" max="5661" width="8.85546875" style="22" bestFit="1" customWidth="1"/>
    <col min="5662" max="5669" width="8.7109375" style="22" customWidth="1"/>
    <col min="5670" max="5670" width="10.28515625" style="22"/>
    <col min="5671" max="5671" width="8.7109375" style="22" customWidth="1"/>
    <col min="5672" max="5672" width="10.28515625" style="22"/>
    <col min="5673" max="5674" width="8.85546875" style="22" bestFit="1" customWidth="1"/>
    <col min="5675" max="5676" width="8.7109375" style="22" customWidth="1"/>
    <col min="5677" max="5677" width="8.85546875" style="22" bestFit="1" customWidth="1"/>
    <col min="5678" max="5685" width="8.7109375" style="22" customWidth="1"/>
    <col min="5686" max="5686" width="10.28515625" style="22"/>
    <col min="5687" max="5687" width="8.7109375" style="22" customWidth="1"/>
    <col min="5688" max="5688" width="10.28515625" style="22"/>
    <col min="5689" max="5690" width="8.85546875" style="22" bestFit="1" customWidth="1"/>
    <col min="5691" max="5692" width="8.7109375" style="22" customWidth="1"/>
    <col min="5693" max="5693" width="8.85546875" style="22" bestFit="1" customWidth="1"/>
    <col min="5694" max="5701" width="8.7109375" style="22" customWidth="1"/>
    <col min="5702" max="5702" width="10.28515625" style="22"/>
    <col min="5703" max="5703" width="8.7109375" style="22" customWidth="1"/>
    <col min="5704" max="5704" width="10.28515625" style="22"/>
    <col min="5705" max="5705" width="10.5703125" style="22" customWidth="1"/>
    <col min="5706" max="5706" width="88" style="22" customWidth="1"/>
    <col min="5707" max="5714" width="0" style="22" hidden="1" customWidth="1"/>
    <col min="5715" max="5715" width="10.7109375" style="22" customWidth="1"/>
    <col min="5716" max="5716" width="22.42578125" style="22" customWidth="1"/>
    <col min="5717" max="5717" width="27.42578125" style="22" customWidth="1"/>
    <col min="5718" max="5718" width="29.42578125" style="22" customWidth="1"/>
    <col min="5719" max="5719" width="21.42578125" style="22" customWidth="1"/>
    <col min="5720" max="5720" width="6.28515625" style="22" customWidth="1"/>
    <col min="5721" max="5722" width="19.140625" style="22" bestFit="1" customWidth="1"/>
    <col min="5723" max="5724" width="8.7109375" style="22" customWidth="1"/>
    <col min="5725" max="5725" width="10" style="22" bestFit="1" customWidth="1"/>
    <col min="5726" max="5731" width="8.7109375" style="22" customWidth="1"/>
    <col min="5732" max="5733" width="17.85546875" style="22" bestFit="1" customWidth="1"/>
    <col min="5734" max="5735" width="8.7109375" style="22" customWidth="1"/>
    <col min="5736" max="5736" width="10.28515625" style="22"/>
    <col min="5737" max="5738" width="8.85546875" style="22" bestFit="1" customWidth="1"/>
    <col min="5739" max="5740" width="8.7109375" style="22" customWidth="1"/>
    <col min="5741" max="5741" width="8.85546875" style="22" bestFit="1" customWidth="1"/>
    <col min="5742" max="5749" width="8.7109375" style="22" customWidth="1"/>
    <col min="5750" max="5750" width="10.28515625" style="22"/>
    <col min="5751" max="5751" width="8.7109375" style="22" customWidth="1"/>
    <col min="5752" max="5752" width="10.28515625" style="22"/>
    <col min="5753" max="5754" width="8.85546875" style="22" bestFit="1" customWidth="1"/>
    <col min="5755" max="5756" width="8.7109375" style="22" customWidth="1"/>
    <col min="5757" max="5757" width="8.85546875" style="22" bestFit="1" customWidth="1"/>
    <col min="5758" max="5765" width="8.7109375" style="22" customWidth="1"/>
    <col min="5766" max="5766" width="10.28515625" style="22"/>
    <col min="5767" max="5767" width="8.7109375" style="22" customWidth="1"/>
    <col min="5768" max="5768" width="10.28515625" style="22"/>
    <col min="5769" max="5770" width="8.85546875" style="22" bestFit="1" customWidth="1"/>
    <col min="5771" max="5772" width="8.7109375" style="22" customWidth="1"/>
    <col min="5773" max="5773" width="8.85546875" style="22" bestFit="1" customWidth="1"/>
    <col min="5774" max="5781" width="8.7109375" style="22" customWidth="1"/>
    <col min="5782" max="5782" width="10.28515625" style="22"/>
    <col min="5783" max="5783" width="8.7109375" style="22" customWidth="1"/>
    <col min="5784" max="5784" width="10.28515625" style="22"/>
    <col min="5785" max="5786" width="8.85546875" style="22" bestFit="1" customWidth="1"/>
    <col min="5787" max="5788" width="8.7109375" style="22" customWidth="1"/>
    <col min="5789" max="5789" width="8.85546875" style="22" bestFit="1" customWidth="1"/>
    <col min="5790" max="5797" width="8.7109375" style="22" customWidth="1"/>
    <col min="5798" max="5798" width="10.28515625" style="22"/>
    <col min="5799" max="5799" width="8.7109375" style="22" customWidth="1"/>
    <col min="5800" max="5800" width="10.28515625" style="22"/>
    <col min="5801" max="5802" width="8.85546875" style="22" bestFit="1" customWidth="1"/>
    <col min="5803" max="5804" width="8.7109375" style="22" customWidth="1"/>
    <col min="5805" max="5805" width="8.85546875" style="22" bestFit="1" customWidth="1"/>
    <col min="5806" max="5813" width="8.7109375" style="22" customWidth="1"/>
    <col min="5814" max="5814" width="10.28515625" style="22"/>
    <col min="5815" max="5815" width="8.7109375" style="22" customWidth="1"/>
    <col min="5816" max="5816" width="10.28515625" style="22"/>
    <col min="5817" max="5818" width="8.85546875" style="22" bestFit="1" customWidth="1"/>
    <col min="5819" max="5820" width="8.7109375" style="22" customWidth="1"/>
    <col min="5821" max="5821" width="8.85546875" style="22" bestFit="1" customWidth="1"/>
    <col min="5822" max="5829" width="8.7109375" style="22" customWidth="1"/>
    <col min="5830" max="5830" width="10.28515625" style="22"/>
    <col min="5831" max="5831" width="8.7109375" style="22" customWidth="1"/>
    <col min="5832" max="5832" width="10.28515625" style="22"/>
    <col min="5833" max="5834" width="8.85546875" style="22" bestFit="1" customWidth="1"/>
    <col min="5835" max="5836" width="8.7109375" style="22" customWidth="1"/>
    <col min="5837" max="5837" width="8.85546875" style="22" bestFit="1" customWidth="1"/>
    <col min="5838" max="5845" width="8.7109375" style="22" customWidth="1"/>
    <col min="5846" max="5846" width="10.28515625" style="22"/>
    <col min="5847" max="5847" width="8.7109375" style="22" customWidth="1"/>
    <col min="5848" max="5848" width="10.28515625" style="22"/>
    <col min="5849" max="5850" width="8.85546875" style="22" bestFit="1" customWidth="1"/>
    <col min="5851" max="5852" width="8.7109375" style="22" customWidth="1"/>
    <col min="5853" max="5853" width="8.85546875" style="22" bestFit="1" customWidth="1"/>
    <col min="5854" max="5861" width="8.7109375" style="22" customWidth="1"/>
    <col min="5862" max="5862" width="10.28515625" style="22"/>
    <col min="5863" max="5863" width="8.7109375" style="22" customWidth="1"/>
    <col min="5864" max="5864" width="10.28515625" style="22"/>
    <col min="5865" max="5866" width="8.85546875" style="22" bestFit="1" customWidth="1"/>
    <col min="5867" max="5868" width="8.7109375" style="22" customWidth="1"/>
    <col min="5869" max="5869" width="8.85546875" style="22" bestFit="1" customWidth="1"/>
    <col min="5870" max="5877" width="8.7109375" style="22" customWidth="1"/>
    <col min="5878" max="5878" width="10.28515625" style="22"/>
    <col min="5879" max="5879" width="8.7109375" style="22" customWidth="1"/>
    <col min="5880" max="5880" width="10.28515625" style="22"/>
    <col min="5881" max="5882" width="8.85546875" style="22" bestFit="1" customWidth="1"/>
    <col min="5883" max="5884" width="8.7109375" style="22" customWidth="1"/>
    <col min="5885" max="5885" width="8.85546875" style="22" bestFit="1" customWidth="1"/>
    <col min="5886" max="5893" width="8.7109375" style="22" customWidth="1"/>
    <col min="5894" max="5894" width="10.28515625" style="22"/>
    <col min="5895" max="5895" width="8.7109375" style="22" customWidth="1"/>
    <col min="5896" max="5896" width="10.28515625" style="22"/>
    <col min="5897" max="5898" width="8.85546875" style="22" bestFit="1" customWidth="1"/>
    <col min="5899" max="5900" width="8.7109375" style="22" customWidth="1"/>
    <col min="5901" max="5901" width="8.85546875" style="22" bestFit="1" customWidth="1"/>
    <col min="5902" max="5909" width="8.7109375" style="22" customWidth="1"/>
    <col min="5910" max="5910" width="10.28515625" style="22"/>
    <col min="5911" max="5911" width="8.7109375" style="22" customWidth="1"/>
    <col min="5912" max="5912" width="10.28515625" style="22"/>
    <col min="5913" max="5914" width="8.85546875" style="22" bestFit="1" customWidth="1"/>
    <col min="5915" max="5916" width="8.7109375" style="22" customWidth="1"/>
    <col min="5917" max="5917" width="8.85546875" style="22" bestFit="1" customWidth="1"/>
    <col min="5918" max="5925" width="8.7109375" style="22" customWidth="1"/>
    <col min="5926" max="5926" width="10.28515625" style="22"/>
    <col min="5927" max="5927" width="8.7109375" style="22" customWidth="1"/>
    <col min="5928" max="5928" width="10.28515625" style="22"/>
    <col min="5929" max="5930" width="8.85546875" style="22" bestFit="1" customWidth="1"/>
    <col min="5931" max="5932" width="8.7109375" style="22" customWidth="1"/>
    <col min="5933" max="5933" width="8.85546875" style="22" bestFit="1" customWidth="1"/>
    <col min="5934" max="5941" width="8.7109375" style="22" customWidth="1"/>
    <col min="5942" max="5942" width="10.28515625" style="22"/>
    <col min="5943" max="5943" width="8.7109375" style="22" customWidth="1"/>
    <col min="5944" max="5944" width="10.28515625" style="22"/>
    <col min="5945" max="5946" width="8.85546875" style="22" bestFit="1" customWidth="1"/>
    <col min="5947" max="5948" width="8.7109375" style="22" customWidth="1"/>
    <col min="5949" max="5949" width="8.85546875" style="22" bestFit="1" customWidth="1"/>
    <col min="5950" max="5957" width="8.7109375" style="22" customWidth="1"/>
    <col min="5958" max="5958" width="10.28515625" style="22"/>
    <col min="5959" max="5959" width="8.7109375" style="22" customWidth="1"/>
    <col min="5960" max="5960" width="10.28515625" style="22"/>
    <col min="5961" max="5961" width="10.5703125" style="22" customWidth="1"/>
    <col min="5962" max="5962" width="88" style="22" customWidth="1"/>
    <col min="5963" max="5970" width="0" style="22" hidden="1" customWidth="1"/>
    <col min="5971" max="5971" width="10.7109375" style="22" customWidth="1"/>
    <col min="5972" max="5972" width="22.42578125" style="22" customWidth="1"/>
    <col min="5973" max="5973" width="27.42578125" style="22" customWidth="1"/>
    <col min="5974" max="5974" width="29.42578125" style="22" customWidth="1"/>
    <col min="5975" max="5975" width="21.42578125" style="22" customWidth="1"/>
    <col min="5976" max="5976" width="6.28515625" style="22" customWidth="1"/>
    <col min="5977" max="5978" width="19.140625" style="22" bestFit="1" customWidth="1"/>
    <col min="5979" max="5980" width="8.7109375" style="22" customWidth="1"/>
    <col min="5981" max="5981" width="10" style="22" bestFit="1" customWidth="1"/>
    <col min="5982" max="5987" width="8.7109375" style="22" customWidth="1"/>
    <col min="5988" max="5989" width="17.85546875" style="22" bestFit="1" customWidth="1"/>
    <col min="5990" max="5991" width="8.7109375" style="22" customWidth="1"/>
    <col min="5992" max="5992" width="10.28515625" style="22"/>
    <col min="5993" max="5994" width="8.85546875" style="22" bestFit="1" customWidth="1"/>
    <col min="5995" max="5996" width="8.7109375" style="22" customWidth="1"/>
    <col min="5997" max="5997" width="8.85546875" style="22" bestFit="1" customWidth="1"/>
    <col min="5998" max="6005" width="8.7109375" style="22" customWidth="1"/>
    <col min="6006" max="6006" width="10.28515625" style="22"/>
    <col min="6007" max="6007" width="8.7109375" style="22" customWidth="1"/>
    <col min="6008" max="6008" width="10.28515625" style="22"/>
    <col min="6009" max="6010" width="8.85546875" style="22" bestFit="1" customWidth="1"/>
    <col min="6011" max="6012" width="8.7109375" style="22" customWidth="1"/>
    <col min="6013" max="6013" width="8.85546875" style="22" bestFit="1" customWidth="1"/>
    <col min="6014" max="6021" width="8.7109375" style="22" customWidth="1"/>
    <col min="6022" max="6022" width="10.28515625" style="22"/>
    <col min="6023" max="6023" width="8.7109375" style="22" customWidth="1"/>
    <col min="6024" max="6024" width="10.28515625" style="22"/>
    <col min="6025" max="6026" width="8.85546875" style="22" bestFit="1" customWidth="1"/>
    <col min="6027" max="6028" width="8.7109375" style="22" customWidth="1"/>
    <col min="6029" max="6029" width="8.85546875" style="22" bestFit="1" customWidth="1"/>
    <col min="6030" max="6037" width="8.7109375" style="22" customWidth="1"/>
    <col min="6038" max="6038" width="10.28515625" style="22"/>
    <col min="6039" max="6039" width="8.7109375" style="22" customWidth="1"/>
    <col min="6040" max="6040" width="10.28515625" style="22"/>
    <col min="6041" max="6042" width="8.85546875" style="22" bestFit="1" customWidth="1"/>
    <col min="6043" max="6044" width="8.7109375" style="22" customWidth="1"/>
    <col min="6045" max="6045" width="8.85546875" style="22" bestFit="1" customWidth="1"/>
    <col min="6046" max="6053" width="8.7109375" style="22" customWidth="1"/>
    <col min="6054" max="6054" width="10.28515625" style="22"/>
    <col min="6055" max="6055" width="8.7109375" style="22" customWidth="1"/>
    <col min="6056" max="6056" width="10.28515625" style="22"/>
    <col min="6057" max="6058" width="8.85546875" style="22" bestFit="1" customWidth="1"/>
    <col min="6059" max="6060" width="8.7109375" style="22" customWidth="1"/>
    <col min="6061" max="6061" width="8.85546875" style="22" bestFit="1" customWidth="1"/>
    <col min="6062" max="6069" width="8.7109375" style="22" customWidth="1"/>
    <col min="6070" max="6070" width="10.28515625" style="22"/>
    <col min="6071" max="6071" width="8.7109375" style="22" customWidth="1"/>
    <col min="6072" max="6072" width="10.28515625" style="22"/>
    <col min="6073" max="6074" width="8.85546875" style="22" bestFit="1" customWidth="1"/>
    <col min="6075" max="6076" width="8.7109375" style="22" customWidth="1"/>
    <col min="6077" max="6077" width="8.85546875" style="22" bestFit="1" customWidth="1"/>
    <col min="6078" max="6085" width="8.7109375" style="22" customWidth="1"/>
    <col min="6086" max="6086" width="10.28515625" style="22"/>
    <col min="6087" max="6087" width="8.7109375" style="22" customWidth="1"/>
    <col min="6088" max="6088" width="10.28515625" style="22"/>
    <col min="6089" max="6090" width="8.85546875" style="22" bestFit="1" customWidth="1"/>
    <col min="6091" max="6092" width="8.7109375" style="22" customWidth="1"/>
    <col min="6093" max="6093" width="8.85546875" style="22" bestFit="1" customWidth="1"/>
    <col min="6094" max="6101" width="8.7109375" style="22" customWidth="1"/>
    <col min="6102" max="6102" width="10.28515625" style="22"/>
    <col min="6103" max="6103" width="8.7109375" style="22" customWidth="1"/>
    <col min="6104" max="6104" width="10.28515625" style="22"/>
    <col min="6105" max="6106" width="8.85546875" style="22" bestFit="1" customWidth="1"/>
    <col min="6107" max="6108" width="8.7109375" style="22" customWidth="1"/>
    <col min="6109" max="6109" width="8.85546875" style="22" bestFit="1" customWidth="1"/>
    <col min="6110" max="6117" width="8.7109375" style="22" customWidth="1"/>
    <col min="6118" max="6118" width="10.28515625" style="22"/>
    <col min="6119" max="6119" width="8.7109375" style="22" customWidth="1"/>
    <col min="6120" max="6120" width="10.28515625" style="22"/>
    <col min="6121" max="6122" width="8.85546875" style="22" bestFit="1" customWidth="1"/>
    <col min="6123" max="6124" width="8.7109375" style="22" customWidth="1"/>
    <col min="6125" max="6125" width="8.85546875" style="22" bestFit="1" customWidth="1"/>
    <col min="6126" max="6133" width="8.7109375" style="22" customWidth="1"/>
    <col min="6134" max="6134" width="10.28515625" style="22"/>
    <col min="6135" max="6135" width="8.7109375" style="22" customWidth="1"/>
    <col min="6136" max="6136" width="10.28515625" style="22"/>
    <col min="6137" max="6138" width="8.85546875" style="22" bestFit="1" customWidth="1"/>
    <col min="6139" max="6140" width="8.7109375" style="22" customWidth="1"/>
    <col min="6141" max="6141" width="8.85546875" style="22" bestFit="1" customWidth="1"/>
    <col min="6142" max="6149" width="8.7109375" style="22" customWidth="1"/>
    <col min="6150" max="6150" width="10.28515625" style="22"/>
    <col min="6151" max="6151" width="8.7109375" style="22" customWidth="1"/>
    <col min="6152" max="6152" width="10.28515625" style="22"/>
    <col min="6153" max="6154" width="8.85546875" style="22" bestFit="1" customWidth="1"/>
    <col min="6155" max="6156" width="8.7109375" style="22" customWidth="1"/>
    <col min="6157" max="6157" width="8.85546875" style="22" bestFit="1" customWidth="1"/>
    <col min="6158" max="6165" width="8.7109375" style="22" customWidth="1"/>
    <col min="6166" max="6166" width="10.28515625" style="22"/>
    <col min="6167" max="6167" width="8.7109375" style="22" customWidth="1"/>
    <col min="6168" max="6168" width="10.28515625" style="22"/>
    <col min="6169" max="6170" width="8.85546875" style="22" bestFit="1" customWidth="1"/>
    <col min="6171" max="6172" width="8.7109375" style="22" customWidth="1"/>
    <col min="6173" max="6173" width="8.85546875" style="22" bestFit="1" customWidth="1"/>
    <col min="6174" max="6181" width="8.7109375" style="22" customWidth="1"/>
    <col min="6182" max="6182" width="10.28515625" style="22"/>
    <col min="6183" max="6183" width="8.7109375" style="22" customWidth="1"/>
    <col min="6184" max="6184" width="10.28515625" style="22"/>
    <col min="6185" max="6186" width="8.85546875" style="22" bestFit="1" customWidth="1"/>
    <col min="6187" max="6188" width="8.7109375" style="22" customWidth="1"/>
    <col min="6189" max="6189" width="8.85546875" style="22" bestFit="1" customWidth="1"/>
    <col min="6190" max="6197" width="8.7109375" style="22" customWidth="1"/>
    <col min="6198" max="6198" width="10.28515625" style="22"/>
    <col min="6199" max="6199" width="8.7109375" style="22" customWidth="1"/>
    <col min="6200" max="6200" width="10.28515625" style="22"/>
    <col min="6201" max="6202" width="8.85546875" style="22" bestFit="1" customWidth="1"/>
    <col min="6203" max="6204" width="8.7109375" style="22" customWidth="1"/>
    <col min="6205" max="6205" width="8.85546875" style="22" bestFit="1" customWidth="1"/>
    <col min="6206" max="6213" width="8.7109375" style="22" customWidth="1"/>
    <col min="6214" max="6214" width="10.28515625" style="22"/>
    <col min="6215" max="6215" width="8.7109375" style="22" customWidth="1"/>
    <col min="6216" max="6216" width="10.28515625" style="22"/>
    <col min="6217" max="6217" width="10.5703125" style="22" customWidth="1"/>
    <col min="6218" max="6218" width="88" style="22" customWidth="1"/>
    <col min="6219" max="6226" width="0" style="22" hidden="1" customWidth="1"/>
    <col min="6227" max="6227" width="10.7109375" style="22" customWidth="1"/>
    <col min="6228" max="6228" width="22.42578125" style="22" customWidth="1"/>
    <col min="6229" max="6229" width="27.42578125" style="22" customWidth="1"/>
    <col min="6230" max="6230" width="29.42578125" style="22" customWidth="1"/>
    <col min="6231" max="6231" width="21.42578125" style="22" customWidth="1"/>
    <col min="6232" max="6232" width="6.28515625" style="22" customWidth="1"/>
    <col min="6233" max="6234" width="19.140625" style="22" bestFit="1" customWidth="1"/>
    <col min="6235" max="6236" width="8.7109375" style="22" customWidth="1"/>
    <col min="6237" max="6237" width="10" style="22" bestFit="1" customWidth="1"/>
    <col min="6238" max="6243" width="8.7109375" style="22" customWidth="1"/>
    <col min="6244" max="6245" width="17.85546875" style="22" bestFit="1" customWidth="1"/>
    <col min="6246" max="6247" width="8.7109375" style="22" customWidth="1"/>
    <col min="6248" max="6248" width="10.28515625" style="22"/>
    <col min="6249" max="6250" width="8.85546875" style="22" bestFit="1" customWidth="1"/>
    <col min="6251" max="6252" width="8.7109375" style="22" customWidth="1"/>
    <col min="6253" max="6253" width="8.85546875" style="22" bestFit="1" customWidth="1"/>
    <col min="6254" max="6261" width="8.7109375" style="22" customWidth="1"/>
    <col min="6262" max="6262" width="10.28515625" style="22"/>
    <col min="6263" max="6263" width="8.7109375" style="22" customWidth="1"/>
    <col min="6264" max="6264" width="10.28515625" style="22"/>
    <col min="6265" max="6266" width="8.85546875" style="22" bestFit="1" customWidth="1"/>
    <col min="6267" max="6268" width="8.7109375" style="22" customWidth="1"/>
    <col min="6269" max="6269" width="8.85546875" style="22" bestFit="1" customWidth="1"/>
    <col min="6270" max="6277" width="8.7109375" style="22" customWidth="1"/>
    <col min="6278" max="6278" width="10.28515625" style="22"/>
    <col min="6279" max="6279" width="8.7109375" style="22" customWidth="1"/>
    <col min="6280" max="6280" width="10.28515625" style="22"/>
    <col min="6281" max="6282" width="8.85546875" style="22" bestFit="1" customWidth="1"/>
    <col min="6283" max="6284" width="8.7109375" style="22" customWidth="1"/>
    <col min="6285" max="6285" width="8.85546875" style="22" bestFit="1" customWidth="1"/>
    <col min="6286" max="6293" width="8.7109375" style="22" customWidth="1"/>
    <col min="6294" max="6294" width="10.28515625" style="22"/>
    <col min="6295" max="6295" width="8.7109375" style="22" customWidth="1"/>
    <col min="6296" max="6296" width="10.28515625" style="22"/>
    <col min="6297" max="6298" width="8.85546875" style="22" bestFit="1" customWidth="1"/>
    <col min="6299" max="6300" width="8.7109375" style="22" customWidth="1"/>
    <col min="6301" max="6301" width="8.85546875" style="22" bestFit="1" customWidth="1"/>
    <col min="6302" max="6309" width="8.7109375" style="22" customWidth="1"/>
    <col min="6310" max="6310" width="10.28515625" style="22"/>
    <col min="6311" max="6311" width="8.7109375" style="22" customWidth="1"/>
    <col min="6312" max="6312" width="10.28515625" style="22"/>
    <col min="6313" max="6314" width="8.85546875" style="22" bestFit="1" customWidth="1"/>
    <col min="6315" max="6316" width="8.7109375" style="22" customWidth="1"/>
    <col min="6317" max="6317" width="8.85546875" style="22" bestFit="1" customWidth="1"/>
    <col min="6318" max="6325" width="8.7109375" style="22" customWidth="1"/>
    <col min="6326" max="6326" width="10.28515625" style="22"/>
    <col min="6327" max="6327" width="8.7109375" style="22" customWidth="1"/>
    <col min="6328" max="6328" width="10.28515625" style="22"/>
    <col min="6329" max="6330" width="8.85546875" style="22" bestFit="1" customWidth="1"/>
    <col min="6331" max="6332" width="8.7109375" style="22" customWidth="1"/>
    <col min="6333" max="6333" width="8.85546875" style="22" bestFit="1" customWidth="1"/>
    <col min="6334" max="6341" width="8.7109375" style="22" customWidth="1"/>
    <col min="6342" max="6342" width="10.28515625" style="22"/>
    <col min="6343" max="6343" width="8.7109375" style="22" customWidth="1"/>
    <col min="6344" max="6344" width="10.28515625" style="22"/>
    <col min="6345" max="6346" width="8.85546875" style="22" bestFit="1" customWidth="1"/>
    <col min="6347" max="6348" width="8.7109375" style="22" customWidth="1"/>
    <col min="6349" max="6349" width="8.85546875" style="22" bestFit="1" customWidth="1"/>
    <col min="6350" max="6357" width="8.7109375" style="22" customWidth="1"/>
    <col min="6358" max="6358" width="10.28515625" style="22"/>
    <col min="6359" max="6359" width="8.7109375" style="22" customWidth="1"/>
    <col min="6360" max="6360" width="10.28515625" style="22"/>
    <col min="6361" max="6362" width="8.85546875" style="22" bestFit="1" customWidth="1"/>
    <col min="6363" max="6364" width="8.7109375" style="22" customWidth="1"/>
    <col min="6365" max="6365" width="8.85546875" style="22" bestFit="1" customWidth="1"/>
    <col min="6366" max="6373" width="8.7109375" style="22" customWidth="1"/>
    <col min="6374" max="6374" width="10.28515625" style="22"/>
    <col min="6375" max="6375" width="8.7109375" style="22" customWidth="1"/>
    <col min="6376" max="6376" width="10.28515625" style="22"/>
    <col min="6377" max="6378" width="8.85546875" style="22" bestFit="1" customWidth="1"/>
    <col min="6379" max="6380" width="8.7109375" style="22" customWidth="1"/>
    <col min="6381" max="6381" width="8.85546875" style="22" bestFit="1" customWidth="1"/>
    <col min="6382" max="6389" width="8.7109375" style="22" customWidth="1"/>
    <col min="6390" max="6390" width="10.28515625" style="22"/>
    <col min="6391" max="6391" width="8.7109375" style="22" customWidth="1"/>
    <col min="6392" max="6392" width="10.28515625" style="22"/>
    <col min="6393" max="6394" width="8.85546875" style="22" bestFit="1" customWidth="1"/>
    <col min="6395" max="6396" width="8.7109375" style="22" customWidth="1"/>
    <col min="6397" max="6397" width="8.85546875" style="22" bestFit="1" customWidth="1"/>
    <col min="6398" max="6405" width="8.7109375" style="22" customWidth="1"/>
    <col min="6406" max="6406" width="10.28515625" style="22"/>
    <col min="6407" max="6407" width="8.7109375" style="22" customWidth="1"/>
    <col min="6408" max="6408" width="10.28515625" style="22"/>
    <col min="6409" max="6410" width="8.85546875" style="22" bestFit="1" customWidth="1"/>
    <col min="6411" max="6412" width="8.7109375" style="22" customWidth="1"/>
    <col min="6413" max="6413" width="8.85546875" style="22" bestFit="1" customWidth="1"/>
    <col min="6414" max="6421" width="8.7109375" style="22" customWidth="1"/>
    <col min="6422" max="6422" width="10.28515625" style="22"/>
    <col min="6423" max="6423" width="8.7109375" style="22" customWidth="1"/>
    <col min="6424" max="6424" width="10.28515625" style="22"/>
    <col min="6425" max="6426" width="8.85546875" style="22" bestFit="1" customWidth="1"/>
    <col min="6427" max="6428" width="8.7109375" style="22" customWidth="1"/>
    <col min="6429" max="6429" width="8.85546875" style="22" bestFit="1" customWidth="1"/>
    <col min="6430" max="6437" width="8.7109375" style="22" customWidth="1"/>
    <col min="6438" max="6438" width="10.28515625" style="22"/>
    <col min="6439" max="6439" width="8.7109375" style="22" customWidth="1"/>
    <col min="6440" max="6440" width="10.28515625" style="22"/>
    <col min="6441" max="6442" width="8.85546875" style="22" bestFit="1" customWidth="1"/>
    <col min="6443" max="6444" width="8.7109375" style="22" customWidth="1"/>
    <col min="6445" max="6445" width="8.85546875" style="22" bestFit="1" customWidth="1"/>
    <col min="6446" max="6453" width="8.7109375" style="22" customWidth="1"/>
    <col min="6454" max="6454" width="10.28515625" style="22"/>
    <col min="6455" max="6455" width="8.7109375" style="22" customWidth="1"/>
    <col min="6456" max="6456" width="10.28515625" style="22"/>
    <col min="6457" max="6458" width="8.85546875" style="22" bestFit="1" customWidth="1"/>
    <col min="6459" max="6460" width="8.7109375" style="22" customWidth="1"/>
    <col min="6461" max="6461" width="8.85546875" style="22" bestFit="1" customWidth="1"/>
    <col min="6462" max="6469" width="8.7109375" style="22" customWidth="1"/>
    <col min="6470" max="6470" width="10.28515625" style="22"/>
    <col min="6471" max="6471" width="8.7109375" style="22" customWidth="1"/>
    <col min="6472" max="6472" width="10.28515625" style="22"/>
    <col min="6473" max="6473" width="10.5703125" style="22" customWidth="1"/>
    <col min="6474" max="6474" width="88" style="22" customWidth="1"/>
    <col min="6475" max="6482" width="0" style="22" hidden="1" customWidth="1"/>
    <col min="6483" max="6483" width="10.7109375" style="22" customWidth="1"/>
    <col min="6484" max="6484" width="22.42578125" style="22" customWidth="1"/>
    <col min="6485" max="6485" width="27.42578125" style="22" customWidth="1"/>
    <col min="6486" max="6486" width="29.42578125" style="22" customWidth="1"/>
    <col min="6487" max="6487" width="21.42578125" style="22" customWidth="1"/>
    <col min="6488" max="6488" width="6.28515625" style="22" customWidth="1"/>
    <col min="6489" max="6490" width="19.140625" style="22" bestFit="1" customWidth="1"/>
    <col min="6491" max="6492" width="8.7109375" style="22" customWidth="1"/>
    <col min="6493" max="6493" width="10" style="22" bestFit="1" customWidth="1"/>
    <col min="6494" max="6499" width="8.7109375" style="22" customWidth="1"/>
    <col min="6500" max="6501" width="17.85546875" style="22" bestFit="1" customWidth="1"/>
    <col min="6502" max="6503" width="8.7109375" style="22" customWidth="1"/>
    <col min="6504" max="6504" width="10.28515625" style="22"/>
    <col min="6505" max="6506" width="8.85546875" style="22" bestFit="1" customWidth="1"/>
    <col min="6507" max="6508" width="8.7109375" style="22" customWidth="1"/>
    <col min="6509" max="6509" width="8.85546875" style="22" bestFit="1" customWidth="1"/>
    <col min="6510" max="6517" width="8.7109375" style="22" customWidth="1"/>
    <col min="6518" max="6518" width="10.28515625" style="22"/>
    <col min="6519" max="6519" width="8.7109375" style="22" customWidth="1"/>
    <col min="6520" max="6520" width="10.28515625" style="22"/>
    <col min="6521" max="6522" width="8.85546875" style="22" bestFit="1" customWidth="1"/>
    <col min="6523" max="6524" width="8.7109375" style="22" customWidth="1"/>
    <col min="6525" max="6525" width="8.85546875" style="22" bestFit="1" customWidth="1"/>
    <col min="6526" max="6533" width="8.7109375" style="22" customWidth="1"/>
    <col min="6534" max="6534" width="10.28515625" style="22"/>
    <col min="6535" max="6535" width="8.7109375" style="22" customWidth="1"/>
    <col min="6536" max="6536" width="10.28515625" style="22"/>
    <col min="6537" max="6538" width="8.85546875" style="22" bestFit="1" customWidth="1"/>
    <col min="6539" max="6540" width="8.7109375" style="22" customWidth="1"/>
    <col min="6541" max="6541" width="8.85546875" style="22" bestFit="1" customWidth="1"/>
    <col min="6542" max="6549" width="8.7109375" style="22" customWidth="1"/>
    <col min="6550" max="6550" width="10.28515625" style="22"/>
    <col min="6551" max="6551" width="8.7109375" style="22" customWidth="1"/>
    <col min="6552" max="6552" width="10.28515625" style="22"/>
    <col min="6553" max="6554" width="8.85546875" style="22" bestFit="1" customWidth="1"/>
    <col min="6555" max="6556" width="8.7109375" style="22" customWidth="1"/>
    <col min="6557" max="6557" width="8.85546875" style="22" bestFit="1" customWidth="1"/>
    <col min="6558" max="6565" width="8.7109375" style="22" customWidth="1"/>
    <col min="6566" max="6566" width="10.28515625" style="22"/>
    <col min="6567" max="6567" width="8.7109375" style="22" customWidth="1"/>
    <col min="6568" max="6568" width="10.28515625" style="22"/>
    <col min="6569" max="6570" width="8.85546875" style="22" bestFit="1" customWidth="1"/>
    <col min="6571" max="6572" width="8.7109375" style="22" customWidth="1"/>
    <col min="6573" max="6573" width="8.85546875" style="22" bestFit="1" customWidth="1"/>
    <col min="6574" max="6581" width="8.7109375" style="22" customWidth="1"/>
    <col min="6582" max="6582" width="10.28515625" style="22"/>
    <col min="6583" max="6583" width="8.7109375" style="22" customWidth="1"/>
    <col min="6584" max="6584" width="10.28515625" style="22"/>
    <col min="6585" max="6586" width="8.85546875" style="22" bestFit="1" customWidth="1"/>
    <col min="6587" max="6588" width="8.7109375" style="22" customWidth="1"/>
    <col min="6589" max="6589" width="8.85546875" style="22" bestFit="1" customWidth="1"/>
    <col min="6590" max="6597" width="8.7109375" style="22" customWidth="1"/>
    <col min="6598" max="6598" width="10.28515625" style="22"/>
    <col min="6599" max="6599" width="8.7109375" style="22" customWidth="1"/>
    <col min="6600" max="6600" width="10.28515625" style="22"/>
    <col min="6601" max="6602" width="8.85546875" style="22" bestFit="1" customWidth="1"/>
    <col min="6603" max="6604" width="8.7109375" style="22" customWidth="1"/>
    <col min="6605" max="6605" width="8.85546875" style="22" bestFit="1" customWidth="1"/>
    <col min="6606" max="6613" width="8.7109375" style="22" customWidth="1"/>
    <col min="6614" max="6614" width="10.28515625" style="22"/>
    <col min="6615" max="6615" width="8.7109375" style="22" customWidth="1"/>
    <col min="6616" max="6616" width="10.28515625" style="22"/>
    <col min="6617" max="6618" width="8.85546875" style="22" bestFit="1" customWidth="1"/>
    <col min="6619" max="6620" width="8.7109375" style="22" customWidth="1"/>
    <col min="6621" max="6621" width="8.85546875" style="22" bestFit="1" customWidth="1"/>
    <col min="6622" max="6629" width="8.7109375" style="22" customWidth="1"/>
    <col min="6630" max="6630" width="10.28515625" style="22"/>
    <col min="6631" max="6631" width="8.7109375" style="22" customWidth="1"/>
    <col min="6632" max="6632" width="10.28515625" style="22"/>
    <col min="6633" max="6634" width="8.85546875" style="22" bestFit="1" customWidth="1"/>
    <col min="6635" max="6636" width="8.7109375" style="22" customWidth="1"/>
    <col min="6637" max="6637" width="8.85546875" style="22" bestFit="1" customWidth="1"/>
    <col min="6638" max="6645" width="8.7109375" style="22" customWidth="1"/>
    <col min="6646" max="6646" width="10.28515625" style="22"/>
    <col min="6647" max="6647" width="8.7109375" style="22" customWidth="1"/>
    <col min="6648" max="6648" width="10.28515625" style="22"/>
    <col min="6649" max="6650" width="8.85546875" style="22" bestFit="1" customWidth="1"/>
    <col min="6651" max="6652" width="8.7109375" style="22" customWidth="1"/>
    <col min="6653" max="6653" width="8.85546875" style="22" bestFit="1" customWidth="1"/>
    <col min="6654" max="6661" width="8.7109375" style="22" customWidth="1"/>
    <col min="6662" max="6662" width="10.28515625" style="22"/>
    <col min="6663" max="6663" width="8.7109375" style="22" customWidth="1"/>
    <col min="6664" max="6664" width="10.28515625" style="22"/>
    <col min="6665" max="6666" width="8.85546875" style="22" bestFit="1" customWidth="1"/>
    <col min="6667" max="6668" width="8.7109375" style="22" customWidth="1"/>
    <col min="6669" max="6669" width="8.85546875" style="22" bestFit="1" customWidth="1"/>
    <col min="6670" max="6677" width="8.7109375" style="22" customWidth="1"/>
    <col min="6678" max="6678" width="10.28515625" style="22"/>
    <col min="6679" max="6679" width="8.7109375" style="22" customWidth="1"/>
    <col min="6680" max="6680" width="10.28515625" style="22"/>
    <col min="6681" max="6682" width="8.85546875" style="22" bestFit="1" customWidth="1"/>
    <col min="6683" max="6684" width="8.7109375" style="22" customWidth="1"/>
    <col min="6685" max="6685" width="8.85546875" style="22" bestFit="1" customWidth="1"/>
    <col min="6686" max="6693" width="8.7109375" style="22" customWidth="1"/>
    <col min="6694" max="6694" width="10.28515625" style="22"/>
    <col min="6695" max="6695" width="8.7109375" style="22" customWidth="1"/>
    <col min="6696" max="6696" width="10.28515625" style="22"/>
    <col min="6697" max="6698" width="8.85546875" style="22" bestFit="1" customWidth="1"/>
    <col min="6699" max="6700" width="8.7109375" style="22" customWidth="1"/>
    <col min="6701" max="6701" width="8.85546875" style="22" bestFit="1" customWidth="1"/>
    <col min="6702" max="6709" width="8.7109375" style="22" customWidth="1"/>
    <col min="6710" max="6710" width="10.28515625" style="22"/>
    <col min="6711" max="6711" width="8.7109375" style="22" customWidth="1"/>
    <col min="6712" max="6712" width="10.28515625" style="22"/>
    <col min="6713" max="6714" width="8.85546875" style="22" bestFit="1" customWidth="1"/>
    <col min="6715" max="6716" width="8.7109375" style="22" customWidth="1"/>
    <col min="6717" max="6717" width="8.85546875" style="22" bestFit="1" customWidth="1"/>
    <col min="6718" max="6725" width="8.7109375" style="22" customWidth="1"/>
    <col min="6726" max="6726" width="10.28515625" style="22"/>
    <col min="6727" max="6727" width="8.7109375" style="22" customWidth="1"/>
    <col min="6728" max="6728" width="10.28515625" style="22"/>
    <col min="6729" max="6729" width="10.5703125" style="22" customWidth="1"/>
    <col min="6730" max="6730" width="88" style="22" customWidth="1"/>
    <col min="6731" max="6738" width="0" style="22" hidden="1" customWidth="1"/>
    <col min="6739" max="6739" width="10.7109375" style="22" customWidth="1"/>
    <col min="6740" max="6740" width="22.42578125" style="22" customWidth="1"/>
    <col min="6741" max="6741" width="27.42578125" style="22" customWidth="1"/>
    <col min="6742" max="6742" width="29.42578125" style="22" customWidth="1"/>
    <col min="6743" max="6743" width="21.42578125" style="22" customWidth="1"/>
    <col min="6744" max="6744" width="6.28515625" style="22" customWidth="1"/>
    <col min="6745" max="6746" width="19.140625" style="22" bestFit="1" customWidth="1"/>
    <col min="6747" max="6748" width="8.7109375" style="22" customWidth="1"/>
    <col min="6749" max="6749" width="10" style="22" bestFit="1" customWidth="1"/>
    <col min="6750" max="6755" width="8.7109375" style="22" customWidth="1"/>
    <col min="6756" max="6757" width="17.85546875" style="22" bestFit="1" customWidth="1"/>
    <col min="6758" max="6759" width="8.7109375" style="22" customWidth="1"/>
    <col min="6760" max="6760" width="10.28515625" style="22"/>
    <col min="6761" max="6762" width="8.85546875" style="22" bestFit="1" customWidth="1"/>
    <col min="6763" max="6764" width="8.7109375" style="22" customWidth="1"/>
    <col min="6765" max="6765" width="8.85546875" style="22" bestFit="1" customWidth="1"/>
    <col min="6766" max="6773" width="8.7109375" style="22" customWidth="1"/>
    <col min="6774" max="6774" width="10.28515625" style="22"/>
    <col min="6775" max="6775" width="8.7109375" style="22" customWidth="1"/>
    <col min="6776" max="6776" width="10.28515625" style="22"/>
    <col min="6777" max="6778" width="8.85546875" style="22" bestFit="1" customWidth="1"/>
    <col min="6779" max="6780" width="8.7109375" style="22" customWidth="1"/>
    <col min="6781" max="6781" width="8.85546875" style="22" bestFit="1" customWidth="1"/>
    <col min="6782" max="6789" width="8.7109375" style="22" customWidth="1"/>
    <col min="6790" max="6790" width="10.28515625" style="22"/>
    <col min="6791" max="6791" width="8.7109375" style="22" customWidth="1"/>
    <col min="6792" max="6792" width="10.28515625" style="22"/>
    <col min="6793" max="6794" width="8.85546875" style="22" bestFit="1" customWidth="1"/>
    <col min="6795" max="6796" width="8.7109375" style="22" customWidth="1"/>
    <col min="6797" max="6797" width="8.85546875" style="22" bestFit="1" customWidth="1"/>
    <col min="6798" max="6805" width="8.7109375" style="22" customWidth="1"/>
    <col min="6806" max="6806" width="10.28515625" style="22"/>
    <col min="6807" max="6807" width="8.7109375" style="22" customWidth="1"/>
    <col min="6808" max="6808" width="10.28515625" style="22"/>
    <col min="6809" max="6810" width="8.85546875" style="22" bestFit="1" customWidth="1"/>
    <col min="6811" max="6812" width="8.7109375" style="22" customWidth="1"/>
    <col min="6813" max="6813" width="8.85546875" style="22" bestFit="1" customWidth="1"/>
    <col min="6814" max="6821" width="8.7109375" style="22" customWidth="1"/>
    <col min="6822" max="6822" width="10.28515625" style="22"/>
    <col min="6823" max="6823" width="8.7109375" style="22" customWidth="1"/>
    <col min="6824" max="6824" width="10.28515625" style="22"/>
    <col min="6825" max="6826" width="8.85546875" style="22" bestFit="1" customWidth="1"/>
    <col min="6827" max="6828" width="8.7109375" style="22" customWidth="1"/>
    <col min="6829" max="6829" width="8.85546875" style="22" bestFit="1" customWidth="1"/>
    <col min="6830" max="6837" width="8.7109375" style="22" customWidth="1"/>
    <col min="6838" max="6838" width="10.28515625" style="22"/>
    <col min="6839" max="6839" width="8.7109375" style="22" customWidth="1"/>
    <col min="6840" max="6840" width="10.28515625" style="22"/>
    <col min="6841" max="6842" width="8.85546875" style="22" bestFit="1" customWidth="1"/>
    <col min="6843" max="6844" width="8.7109375" style="22" customWidth="1"/>
    <col min="6845" max="6845" width="8.85546875" style="22" bestFit="1" customWidth="1"/>
    <col min="6846" max="6853" width="8.7109375" style="22" customWidth="1"/>
    <col min="6854" max="6854" width="10.28515625" style="22"/>
    <col min="6855" max="6855" width="8.7109375" style="22" customWidth="1"/>
    <col min="6856" max="6856" width="10.28515625" style="22"/>
    <col min="6857" max="6858" width="8.85546875" style="22" bestFit="1" customWidth="1"/>
    <col min="6859" max="6860" width="8.7109375" style="22" customWidth="1"/>
    <col min="6861" max="6861" width="8.85546875" style="22" bestFit="1" customWidth="1"/>
    <col min="6862" max="6869" width="8.7109375" style="22" customWidth="1"/>
    <col min="6870" max="6870" width="10.28515625" style="22"/>
    <col min="6871" max="6871" width="8.7109375" style="22" customWidth="1"/>
    <col min="6872" max="6872" width="10.28515625" style="22"/>
    <col min="6873" max="6874" width="8.85546875" style="22" bestFit="1" customWidth="1"/>
    <col min="6875" max="6876" width="8.7109375" style="22" customWidth="1"/>
    <col min="6877" max="6877" width="8.85546875" style="22" bestFit="1" customWidth="1"/>
    <col min="6878" max="6885" width="8.7109375" style="22" customWidth="1"/>
    <col min="6886" max="6886" width="10.28515625" style="22"/>
    <col min="6887" max="6887" width="8.7109375" style="22" customWidth="1"/>
    <col min="6888" max="6888" width="10.28515625" style="22"/>
    <col min="6889" max="6890" width="8.85546875" style="22" bestFit="1" customWidth="1"/>
    <col min="6891" max="6892" width="8.7109375" style="22" customWidth="1"/>
    <col min="6893" max="6893" width="8.85546875" style="22" bestFit="1" customWidth="1"/>
    <col min="6894" max="6901" width="8.7109375" style="22" customWidth="1"/>
    <col min="6902" max="6902" width="10.28515625" style="22"/>
    <col min="6903" max="6903" width="8.7109375" style="22" customWidth="1"/>
    <col min="6904" max="6904" width="10.28515625" style="22"/>
    <col min="6905" max="6906" width="8.85546875" style="22" bestFit="1" customWidth="1"/>
    <col min="6907" max="6908" width="8.7109375" style="22" customWidth="1"/>
    <col min="6909" max="6909" width="8.85546875" style="22" bestFit="1" customWidth="1"/>
    <col min="6910" max="6917" width="8.7109375" style="22" customWidth="1"/>
    <col min="6918" max="6918" width="10.28515625" style="22"/>
    <col min="6919" max="6919" width="8.7109375" style="22" customWidth="1"/>
    <col min="6920" max="6920" width="10.28515625" style="22"/>
    <col min="6921" max="6922" width="8.85546875" style="22" bestFit="1" customWidth="1"/>
    <col min="6923" max="6924" width="8.7109375" style="22" customWidth="1"/>
    <col min="6925" max="6925" width="8.85546875" style="22" bestFit="1" customWidth="1"/>
    <col min="6926" max="6933" width="8.7109375" style="22" customWidth="1"/>
    <col min="6934" max="6934" width="10.28515625" style="22"/>
    <col min="6935" max="6935" width="8.7109375" style="22" customWidth="1"/>
    <col min="6936" max="6936" width="10.28515625" style="22"/>
    <col min="6937" max="6938" width="8.85546875" style="22" bestFit="1" customWidth="1"/>
    <col min="6939" max="6940" width="8.7109375" style="22" customWidth="1"/>
    <col min="6941" max="6941" width="8.85546875" style="22" bestFit="1" customWidth="1"/>
    <col min="6942" max="6949" width="8.7109375" style="22" customWidth="1"/>
    <col min="6950" max="6950" width="10.28515625" style="22"/>
    <col min="6951" max="6951" width="8.7109375" style="22" customWidth="1"/>
    <col min="6952" max="6952" width="10.28515625" style="22"/>
    <col min="6953" max="6954" width="8.85546875" style="22" bestFit="1" customWidth="1"/>
    <col min="6955" max="6956" width="8.7109375" style="22" customWidth="1"/>
    <col min="6957" max="6957" width="8.85546875" style="22" bestFit="1" customWidth="1"/>
    <col min="6958" max="6965" width="8.7109375" style="22" customWidth="1"/>
    <col min="6966" max="6966" width="10.28515625" style="22"/>
    <col min="6967" max="6967" width="8.7109375" style="22" customWidth="1"/>
    <col min="6968" max="6968" width="10.28515625" style="22"/>
    <col min="6969" max="6970" width="8.85546875" style="22" bestFit="1" customWidth="1"/>
    <col min="6971" max="6972" width="8.7109375" style="22" customWidth="1"/>
    <col min="6973" max="6973" width="8.85546875" style="22" bestFit="1" customWidth="1"/>
    <col min="6974" max="6981" width="8.7109375" style="22" customWidth="1"/>
    <col min="6982" max="6982" width="10.28515625" style="22"/>
    <col min="6983" max="6983" width="8.7109375" style="22" customWidth="1"/>
    <col min="6984" max="6984" width="10.28515625" style="22"/>
    <col min="6985" max="6985" width="10.5703125" style="22" customWidth="1"/>
    <col min="6986" max="6986" width="88" style="22" customWidth="1"/>
    <col min="6987" max="6994" width="0" style="22" hidden="1" customWidth="1"/>
    <col min="6995" max="6995" width="10.7109375" style="22" customWidth="1"/>
    <col min="6996" max="6996" width="22.42578125" style="22" customWidth="1"/>
    <col min="6997" max="6997" width="27.42578125" style="22" customWidth="1"/>
    <col min="6998" max="6998" width="29.42578125" style="22" customWidth="1"/>
    <col min="6999" max="6999" width="21.42578125" style="22" customWidth="1"/>
    <col min="7000" max="7000" width="6.28515625" style="22" customWidth="1"/>
    <col min="7001" max="7002" width="19.140625" style="22" bestFit="1" customWidth="1"/>
    <col min="7003" max="7004" width="8.7109375" style="22" customWidth="1"/>
    <col min="7005" max="7005" width="10" style="22" bestFit="1" customWidth="1"/>
    <col min="7006" max="7011" width="8.7109375" style="22" customWidth="1"/>
    <col min="7012" max="7013" width="17.85546875" style="22" bestFit="1" customWidth="1"/>
    <col min="7014" max="7015" width="8.7109375" style="22" customWidth="1"/>
    <col min="7016" max="7016" width="10.28515625" style="22"/>
    <col min="7017" max="7018" width="8.85546875" style="22" bestFit="1" customWidth="1"/>
    <col min="7019" max="7020" width="8.7109375" style="22" customWidth="1"/>
    <col min="7021" max="7021" width="8.85546875" style="22" bestFit="1" customWidth="1"/>
    <col min="7022" max="7029" width="8.7109375" style="22" customWidth="1"/>
    <col min="7030" max="7030" width="10.28515625" style="22"/>
    <col min="7031" max="7031" width="8.7109375" style="22" customWidth="1"/>
    <col min="7032" max="7032" width="10.28515625" style="22"/>
    <col min="7033" max="7034" width="8.85546875" style="22" bestFit="1" customWidth="1"/>
    <col min="7035" max="7036" width="8.7109375" style="22" customWidth="1"/>
    <col min="7037" max="7037" width="8.85546875" style="22" bestFit="1" customWidth="1"/>
    <col min="7038" max="7045" width="8.7109375" style="22" customWidth="1"/>
    <col min="7046" max="7046" width="10.28515625" style="22"/>
    <col min="7047" max="7047" width="8.7109375" style="22" customWidth="1"/>
    <col min="7048" max="7048" width="10.28515625" style="22"/>
    <col min="7049" max="7050" width="8.85546875" style="22" bestFit="1" customWidth="1"/>
    <col min="7051" max="7052" width="8.7109375" style="22" customWidth="1"/>
    <col min="7053" max="7053" width="8.85546875" style="22" bestFit="1" customWidth="1"/>
    <col min="7054" max="7061" width="8.7109375" style="22" customWidth="1"/>
    <col min="7062" max="7062" width="10.28515625" style="22"/>
    <col min="7063" max="7063" width="8.7109375" style="22" customWidth="1"/>
    <col min="7064" max="7064" width="10.28515625" style="22"/>
    <col min="7065" max="7066" width="8.85546875" style="22" bestFit="1" customWidth="1"/>
    <col min="7067" max="7068" width="8.7109375" style="22" customWidth="1"/>
    <col min="7069" max="7069" width="8.85546875" style="22" bestFit="1" customWidth="1"/>
    <col min="7070" max="7077" width="8.7109375" style="22" customWidth="1"/>
    <col min="7078" max="7078" width="10.28515625" style="22"/>
    <col min="7079" max="7079" width="8.7109375" style="22" customWidth="1"/>
    <col min="7080" max="7080" width="10.28515625" style="22"/>
    <col min="7081" max="7082" width="8.85546875" style="22" bestFit="1" customWidth="1"/>
    <col min="7083" max="7084" width="8.7109375" style="22" customWidth="1"/>
    <col min="7085" max="7085" width="8.85546875" style="22" bestFit="1" customWidth="1"/>
    <col min="7086" max="7093" width="8.7109375" style="22" customWidth="1"/>
    <col min="7094" max="7094" width="10.28515625" style="22"/>
    <col min="7095" max="7095" width="8.7109375" style="22" customWidth="1"/>
    <col min="7096" max="7096" width="10.28515625" style="22"/>
    <col min="7097" max="7098" width="8.85546875" style="22" bestFit="1" customWidth="1"/>
    <col min="7099" max="7100" width="8.7109375" style="22" customWidth="1"/>
    <col min="7101" max="7101" width="8.85546875" style="22" bestFit="1" customWidth="1"/>
    <col min="7102" max="7109" width="8.7109375" style="22" customWidth="1"/>
    <col min="7110" max="7110" width="10.28515625" style="22"/>
    <col min="7111" max="7111" width="8.7109375" style="22" customWidth="1"/>
    <col min="7112" max="7112" width="10.28515625" style="22"/>
    <col min="7113" max="7114" width="8.85546875" style="22" bestFit="1" customWidth="1"/>
    <col min="7115" max="7116" width="8.7109375" style="22" customWidth="1"/>
    <col min="7117" max="7117" width="8.85546875" style="22" bestFit="1" customWidth="1"/>
    <col min="7118" max="7125" width="8.7109375" style="22" customWidth="1"/>
    <col min="7126" max="7126" width="10.28515625" style="22"/>
    <col min="7127" max="7127" width="8.7109375" style="22" customWidth="1"/>
    <col min="7128" max="7128" width="10.28515625" style="22"/>
    <col min="7129" max="7130" width="8.85546875" style="22" bestFit="1" customWidth="1"/>
    <col min="7131" max="7132" width="8.7109375" style="22" customWidth="1"/>
    <col min="7133" max="7133" width="8.85546875" style="22" bestFit="1" customWidth="1"/>
    <col min="7134" max="7141" width="8.7109375" style="22" customWidth="1"/>
    <col min="7142" max="7142" width="10.28515625" style="22"/>
    <col min="7143" max="7143" width="8.7109375" style="22" customWidth="1"/>
    <col min="7144" max="7144" width="10.28515625" style="22"/>
    <col min="7145" max="7146" width="8.85546875" style="22" bestFit="1" customWidth="1"/>
    <col min="7147" max="7148" width="8.7109375" style="22" customWidth="1"/>
    <col min="7149" max="7149" width="8.85546875" style="22" bestFit="1" customWidth="1"/>
    <col min="7150" max="7157" width="8.7109375" style="22" customWidth="1"/>
    <col min="7158" max="7158" width="10.28515625" style="22"/>
    <col min="7159" max="7159" width="8.7109375" style="22" customWidth="1"/>
    <col min="7160" max="7160" width="10.28515625" style="22"/>
    <col min="7161" max="7162" width="8.85546875" style="22" bestFit="1" customWidth="1"/>
    <col min="7163" max="7164" width="8.7109375" style="22" customWidth="1"/>
    <col min="7165" max="7165" width="8.85546875" style="22" bestFit="1" customWidth="1"/>
    <col min="7166" max="7173" width="8.7109375" style="22" customWidth="1"/>
    <col min="7174" max="7174" width="10.28515625" style="22"/>
    <col min="7175" max="7175" width="8.7109375" style="22" customWidth="1"/>
    <col min="7176" max="7176" width="10.28515625" style="22"/>
    <col min="7177" max="7178" width="8.85546875" style="22" bestFit="1" customWidth="1"/>
    <col min="7179" max="7180" width="8.7109375" style="22" customWidth="1"/>
    <col min="7181" max="7181" width="8.85546875" style="22" bestFit="1" customWidth="1"/>
    <col min="7182" max="7189" width="8.7109375" style="22" customWidth="1"/>
    <col min="7190" max="7190" width="10.28515625" style="22"/>
    <col min="7191" max="7191" width="8.7109375" style="22" customWidth="1"/>
    <col min="7192" max="7192" width="10.28515625" style="22"/>
    <col min="7193" max="7194" width="8.85546875" style="22" bestFit="1" customWidth="1"/>
    <col min="7195" max="7196" width="8.7109375" style="22" customWidth="1"/>
    <col min="7197" max="7197" width="8.85546875" style="22" bestFit="1" customWidth="1"/>
    <col min="7198" max="7205" width="8.7109375" style="22" customWidth="1"/>
    <col min="7206" max="7206" width="10.28515625" style="22"/>
    <col min="7207" max="7207" width="8.7109375" style="22" customWidth="1"/>
    <col min="7208" max="7208" width="10.28515625" style="22"/>
    <col min="7209" max="7210" width="8.85546875" style="22" bestFit="1" customWidth="1"/>
    <col min="7211" max="7212" width="8.7109375" style="22" customWidth="1"/>
    <col min="7213" max="7213" width="8.85546875" style="22" bestFit="1" customWidth="1"/>
    <col min="7214" max="7221" width="8.7109375" style="22" customWidth="1"/>
    <col min="7222" max="7222" width="10.28515625" style="22"/>
    <col min="7223" max="7223" width="8.7109375" style="22" customWidth="1"/>
    <col min="7224" max="7224" width="10.28515625" style="22"/>
    <col min="7225" max="7226" width="8.85546875" style="22" bestFit="1" customWidth="1"/>
    <col min="7227" max="7228" width="8.7109375" style="22" customWidth="1"/>
    <col min="7229" max="7229" width="8.85546875" style="22" bestFit="1" customWidth="1"/>
    <col min="7230" max="7237" width="8.7109375" style="22" customWidth="1"/>
    <col min="7238" max="7238" width="10.28515625" style="22"/>
    <col min="7239" max="7239" width="8.7109375" style="22" customWidth="1"/>
    <col min="7240" max="7240" width="10.28515625" style="22"/>
    <col min="7241" max="7241" width="10.5703125" style="22" customWidth="1"/>
    <col min="7242" max="7242" width="88" style="22" customWidth="1"/>
    <col min="7243" max="7250" width="0" style="22" hidden="1" customWidth="1"/>
    <col min="7251" max="7251" width="10.7109375" style="22" customWidth="1"/>
    <col min="7252" max="7252" width="22.42578125" style="22" customWidth="1"/>
    <col min="7253" max="7253" width="27.42578125" style="22" customWidth="1"/>
    <col min="7254" max="7254" width="29.42578125" style="22" customWidth="1"/>
    <col min="7255" max="7255" width="21.42578125" style="22" customWidth="1"/>
    <col min="7256" max="7256" width="6.28515625" style="22" customWidth="1"/>
    <col min="7257" max="7258" width="19.140625" style="22" bestFit="1" customWidth="1"/>
    <col min="7259" max="7260" width="8.7109375" style="22" customWidth="1"/>
    <col min="7261" max="7261" width="10" style="22" bestFit="1" customWidth="1"/>
    <col min="7262" max="7267" width="8.7109375" style="22" customWidth="1"/>
    <col min="7268" max="7269" width="17.85546875" style="22" bestFit="1" customWidth="1"/>
    <col min="7270" max="7271" width="8.7109375" style="22" customWidth="1"/>
    <col min="7272" max="7272" width="10.28515625" style="22"/>
    <col min="7273" max="7274" width="8.85546875" style="22" bestFit="1" customWidth="1"/>
    <col min="7275" max="7276" width="8.7109375" style="22" customWidth="1"/>
    <col min="7277" max="7277" width="8.85546875" style="22" bestFit="1" customWidth="1"/>
    <col min="7278" max="7285" width="8.7109375" style="22" customWidth="1"/>
    <col min="7286" max="7286" width="10.28515625" style="22"/>
    <col min="7287" max="7287" width="8.7109375" style="22" customWidth="1"/>
    <col min="7288" max="7288" width="10.28515625" style="22"/>
    <col min="7289" max="7290" width="8.85546875" style="22" bestFit="1" customWidth="1"/>
    <col min="7291" max="7292" width="8.7109375" style="22" customWidth="1"/>
    <col min="7293" max="7293" width="8.85546875" style="22" bestFit="1" customWidth="1"/>
    <col min="7294" max="7301" width="8.7109375" style="22" customWidth="1"/>
    <col min="7302" max="7302" width="10.28515625" style="22"/>
    <col min="7303" max="7303" width="8.7109375" style="22" customWidth="1"/>
    <col min="7304" max="7304" width="10.28515625" style="22"/>
    <col min="7305" max="7306" width="8.85546875" style="22" bestFit="1" customWidth="1"/>
    <col min="7307" max="7308" width="8.7109375" style="22" customWidth="1"/>
    <col min="7309" max="7309" width="8.85546875" style="22" bestFit="1" customWidth="1"/>
    <col min="7310" max="7317" width="8.7109375" style="22" customWidth="1"/>
    <col min="7318" max="7318" width="10.28515625" style="22"/>
    <col min="7319" max="7319" width="8.7109375" style="22" customWidth="1"/>
    <col min="7320" max="7320" width="10.28515625" style="22"/>
    <col min="7321" max="7322" width="8.85546875" style="22" bestFit="1" customWidth="1"/>
    <col min="7323" max="7324" width="8.7109375" style="22" customWidth="1"/>
    <col min="7325" max="7325" width="8.85546875" style="22" bestFit="1" customWidth="1"/>
    <col min="7326" max="7333" width="8.7109375" style="22" customWidth="1"/>
    <col min="7334" max="7334" width="10.28515625" style="22"/>
    <col min="7335" max="7335" width="8.7109375" style="22" customWidth="1"/>
    <col min="7336" max="7336" width="10.28515625" style="22"/>
    <col min="7337" max="7338" width="8.85546875" style="22" bestFit="1" customWidth="1"/>
    <col min="7339" max="7340" width="8.7109375" style="22" customWidth="1"/>
    <col min="7341" max="7341" width="8.85546875" style="22" bestFit="1" customWidth="1"/>
    <col min="7342" max="7349" width="8.7109375" style="22" customWidth="1"/>
    <col min="7350" max="7350" width="10.28515625" style="22"/>
    <col min="7351" max="7351" width="8.7109375" style="22" customWidth="1"/>
    <col min="7352" max="7352" width="10.28515625" style="22"/>
    <col min="7353" max="7354" width="8.85546875" style="22" bestFit="1" customWidth="1"/>
    <col min="7355" max="7356" width="8.7109375" style="22" customWidth="1"/>
    <col min="7357" max="7357" width="8.85546875" style="22" bestFit="1" customWidth="1"/>
    <col min="7358" max="7365" width="8.7109375" style="22" customWidth="1"/>
    <col min="7366" max="7366" width="10.28515625" style="22"/>
    <col min="7367" max="7367" width="8.7109375" style="22" customWidth="1"/>
    <col min="7368" max="7368" width="10.28515625" style="22"/>
    <col min="7369" max="7370" width="8.85546875" style="22" bestFit="1" customWidth="1"/>
    <col min="7371" max="7372" width="8.7109375" style="22" customWidth="1"/>
    <col min="7373" max="7373" width="8.85546875" style="22" bestFit="1" customWidth="1"/>
    <col min="7374" max="7381" width="8.7109375" style="22" customWidth="1"/>
    <col min="7382" max="7382" width="10.28515625" style="22"/>
    <col min="7383" max="7383" width="8.7109375" style="22" customWidth="1"/>
    <col min="7384" max="7384" width="10.28515625" style="22"/>
    <col min="7385" max="7386" width="8.85546875" style="22" bestFit="1" customWidth="1"/>
    <col min="7387" max="7388" width="8.7109375" style="22" customWidth="1"/>
    <col min="7389" max="7389" width="8.85546875" style="22" bestFit="1" customWidth="1"/>
    <col min="7390" max="7397" width="8.7109375" style="22" customWidth="1"/>
    <col min="7398" max="7398" width="10.28515625" style="22"/>
    <col min="7399" max="7399" width="8.7109375" style="22" customWidth="1"/>
    <col min="7400" max="7400" width="10.28515625" style="22"/>
    <col min="7401" max="7402" width="8.85546875" style="22" bestFit="1" customWidth="1"/>
    <col min="7403" max="7404" width="8.7109375" style="22" customWidth="1"/>
    <col min="7405" max="7405" width="8.85546875" style="22" bestFit="1" customWidth="1"/>
    <col min="7406" max="7413" width="8.7109375" style="22" customWidth="1"/>
    <col min="7414" max="7414" width="10.28515625" style="22"/>
    <col min="7415" max="7415" width="8.7109375" style="22" customWidth="1"/>
    <col min="7416" max="7416" width="10.28515625" style="22"/>
    <col min="7417" max="7418" width="8.85546875" style="22" bestFit="1" customWidth="1"/>
    <col min="7419" max="7420" width="8.7109375" style="22" customWidth="1"/>
    <col min="7421" max="7421" width="8.85546875" style="22" bestFit="1" customWidth="1"/>
    <col min="7422" max="7429" width="8.7109375" style="22" customWidth="1"/>
    <col min="7430" max="7430" width="10.28515625" style="22"/>
    <col min="7431" max="7431" width="8.7109375" style="22" customWidth="1"/>
    <col min="7432" max="7432" width="10.28515625" style="22"/>
    <col min="7433" max="7434" width="8.85546875" style="22" bestFit="1" customWidth="1"/>
    <col min="7435" max="7436" width="8.7109375" style="22" customWidth="1"/>
    <col min="7437" max="7437" width="8.85546875" style="22" bestFit="1" customWidth="1"/>
    <col min="7438" max="7445" width="8.7109375" style="22" customWidth="1"/>
    <col min="7446" max="7446" width="10.28515625" style="22"/>
    <col min="7447" max="7447" width="8.7109375" style="22" customWidth="1"/>
    <col min="7448" max="7448" width="10.28515625" style="22"/>
    <col min="7449" max="7450" width="8.85546875" style="22" bestFit="1" customWidth="1"/>
    <col min="7451" max="7452" width="8.7109375" style="22" customWidth="1"/>
    <col min="7453" max="7453" width="8.85546875" style="22" bestFit="1" customWidth="1"/>
    <col min="7454" max="7461" width="8.7109375" style="22" customWidth="1"/>
    <col min="7462" max="7462" width="10.28515625" style="22"/>
    <col min="7463" max="7463" width="8.7109375" style="22" customWidth="1"/>
    <col min="7464" max="7464" width="10.28515625" style="22"/>
    <col min="7465" max="7466" width="8.85546875" style="22" bestFit="1" customWidth="1"/>
    <col min="7467" max="7468" width="8.7109375" style="22" customWidth="1"/>
    <col min="7469" max="7469" width="8.85546875" style="22" bestFit="1" customWidth="1"/>
    <col min="7470" max="7477" width="8.7109375" style="22" customWidth="1"/>
    <col min="7478" max="7478" width="10.28515625" style="22"/>
    <col min="7479" max="7479" width="8.7109375" style="22" customWidth="1"/>
    <col min="7480" max="7480" width="10.28515625" style="22"/>
    <col min="7481" max="7482" width="8.85546875" style="22" bestFit="1" customWidth="1"/>
    <col min="7483" max="7484" width="8.7109375" style="22" customWidth="1"/>
    <col min="7485" max="7485" width="8.85546875" style="22" bestFit="1" customWidth="1"/>
    <col min="7486" max="7493" width="8.7109375" style="22" customWidth="1"/>
    <col min="7494" max="7494" width="10.28515625" style="22"/>
    <col min="7495" max="7495" width="8.7109375" style="22" customWidth="1"/>
    <col min="7496" max="7496" width="10.28515625" style="22"/>
    <col min="7497" max="7497" width="10.5703125" style="22" customWidth="1"/>
    <col min="7498" max="7498" width="88" style="22" customWidth="1"/>
    <col min="7499" max="7506" width="0" style="22" hidden="1" customWidth="1"/>
    <col min="7507" max="7507" width="10.7109375" style="22" customWidth="1"/>
    <col min="7508" max="7508" width="22.42578125" style="22" customWidth="1"/>
    <col min="7509" max="7509" width="27.42578125" style="22" customWidth="1"/>
    <col min="7510" max="7510" width="29.42578125" style="22" customWidth="1"/>
    <col min="7511" max="7511" width="21.42578125" style="22" customWidth="1"/>
    <col min="7512" max="7512" width="6.28515625" style="22" customWidth="1"/>
    <col min="7513" max="7514" width="19.140625" style="22" bestFit="1" customWidth="1"/>
    <col min="7515" max="7516" width="8.7109375" style="22" customWidth="1"/>
    <col min="7517" max="7517" width="10" style="22" bestFit="1" customWidth="1"/>
    <col min="7518" max="7523" width="8.7109375" style="22" customWidth="1"/>
    <col min="7524" max="7525" width="17.85546875" style="22" bestFit="1" customWidth="1"/>
    <col min="7526" max="7527" width="8.7109375" style="22" customWidth="1"/>
    <col min="7528" max="7528" width="10.28515625" style="22"/>
    <col min="7529" max="7530" width="8.85546875" style="22" bestFit="1" customWidth="1"/>
    <col min="7531" max="7532" width="8.7109375" style="22" customWidth="1"/>
    <col min="7533" max="7533" width="8.85546875" style="22" bestFit="1" customWidth="1"/>
    <col min="7534" max="7541" width="8.7109375" style="22" customWidth="1"/>
    <col min="7542" max="7542" width="10.28515625" style="22"/>
    <col min="7543" max="7543" width="8.7109375" style="22" customWidth="1"/>
    <col min="7544" max="7544" width="10.28515625" style="22"/>
    <col min="7545" max="7546" width="8.85546875" style="22" bestFit="1" customWidth="1"/>
    <col min="7547" max="7548" width="8.7109375" style="22" customWidth="1"/>
    <col min="7549" max="7549" width="8.85546875" style="22" bestFit="1" customWidth="1"/>
    <col min="7550" max="7557" width="8.7109375" style="22" customWidth="1"/>
    <col min="7558" max="7558" width="10.28515625" style="22"/>
    <col min="7559" max="7559" width="8.7109375" style="22" customWidth="1"/>
    <col min="7560" max="7560" width="10.28515625" style="22"/>
    <col min="7561" max="7562" width="8.85546875" style="22" bestFit="1" customWidth="1"/>
    <col min="7563" max="7564" width="8.7109375" style="22" customWidth="1"/>
    <col min="7565" max="7565" width="8.85546875" style="22" bestFit="1" customWidth="1"/>
    <col min="7566" max="7573" width="8.7109375" style="22" customWidth="1"/>
    <col min="7574" max="7574" width="10.28515625" style="22"/>
    <col min="7575" max="7575" width="8.7109375" style="22" customWidth="1"/>
    <col min="7576" max="7576" width="10.28515625" style="22"/>
    <col min="7577" max="7578" width="8.85546875" style="22" bestFit="1" customWidth="1"/>
    <col min="7579" max="7580" width="8.7109375" style="22" customWidth="1"/>
    <col min="7581" max="7581" width="8.85546875" style="22" bestFit="1" customWidth="1"/>
    <col min="7582" max="7589" width="8.7109375" style="22" customWidth="1"/>
    <col min="7590" max="7590" width="10.28515625" style="22"/>
    <col min="7591" max="7591" width="8.7109375" style="22" customWidth="1"/>
    <col min="7592" max="7592" width="10.28515625" style="22"/>
    <col min="7593" max="7594" width="8.85546875" style="22" bestFit="1" customWidth="1"/>
    <col min="7595" max="7596" width="8.7109375" style="22" customWidth="1"/>
    <col min="7597" max="7597" width="8.85546875" style="22" bestFit="1" customWidth="1"/>
    <col min="7598" max="7605" width="8.7109375" style="22" customWidth="1"/>
    <col min="7606" max="7606" width="10.28515625" style="22"/>
    <col min="7607" max="7607" width="8.7109375" style="22" customWidth="1"/>
    <col min="7608" max="7608" width="10.28515625" style="22"/>
    <col min="7609" max="7610" width="8.85546875" style="22" bestFit="1" customWidth="1"/>
    <col min="7611" max="7612" width="8.7109375" style="22" customWidth="1"/>
    <col min="7613" max="7613" width="8.85546875" style="22" bestFit="1" customWidth="1"/>
    <col min="7614" max="7621" width="8.7109375" style="22" customWidth="1"/>
    <col min="7622" max="7622" width="10.28515625" style="22"/>
    <col min="7623" max="7623" width="8.7109375" style="22" customWidth="1"/>
    <col min="7624" max="7624" width="10.28515625" style="22"/>
    <col min="7625" max="7626" width="8.85546875" style="22" bestFit="1" customWidth="1"/>
    <col min="7627" max="7628" width="8.7109375" style="22" customWidth="1"/>
    <col min="7629" max="7629" width="8.85546875" style="22" bestFit="1" customWidth="1"/>
    <col min="7630" max="7637" width="8.7109375" style="22" customWidth="1"/>
    <col min="7638" max="7638" width="10.28515625" style="22"/>
    <col min="7639" max="7639" width="8.7109375" style="22" customWidth="1"/>
    <col min="7640" max="7640" width="10.28515625" style="22"/>
    <col min="7641" max="7642" width="8.85546875" style="22" bestFit="1" customWidth="1"/>
    <col min="7643" max="7644" width="8.7109375" style="22" customWidth="1"/>
    <col min="7645" max="7645" width="8.85546875" style="22" bestFit="1" customWidth="1"/>
    <col min="7646" max="7653" width="8.7109375" style="22" customWidth="1"/>
    <col min="7654" max="7654" width="10.28515625" style="22"/>
    <col min="7655" max="7655" width="8.7109375" style="22" customWidth="1"/>
    <col min="7656" max="7656" width="10.28515625" style="22"/>
    <col min="7657" max="7658" width="8.85546875" style="22" bestFit="1" customWidth="1"/>
    <col min="7659" max="7660" width="8.7109375" style="22" customWidth="1"/>
    <col min="7661" max="7661" width="8.85546875" style="22" bestFit="1" customWidth="1"/>
    <col min="7662" max="7669" width="8.7109375" style="22" customWidth="1"/>
    <col min="7670" max="7670" width="10.28515625" style="22"/>
    <col min="7671" max="7671" width="8.7109375" style="22" customWidth="1"/>
    <col min="7672" max="7672" width="10.28515625" style="22"/>
    <col min="7673" max="7674" width="8.85546875" style="22" bestFit="1" customWidth="1"/>
    <col min="7675" max="7676" width="8.7109375" style="22" customWidth="1"/>
    <col min="7677" max="7677" width="8.85546875" style="22" bestFit="1" customWidth="1"/>
    <col min="7678" max="7685" width="8.7109375" style="22" customWidth="1"/>
    <col min="7686" max="7686" width="10.28515625" style="22"/>
    <col min="7687" max="7687" width="8.7109375" style="22" customWidth="1"/>
    <col min="7688" max="7688" width="10.28515625" style="22"/>
    <col min="7689" max="7690" width="8.85546875" style="22" bestFit="1" customWidth="1"/>
    <col min="7691" max="7692" width="8.7109375" style="22" customWidth="1"/>
    <col min="7693" max="7693" width="8.85546875" style="22" bestFit="1" customWidth="1"/>
    <col min="7694" max="7701" width="8.7109375" style="22" customWidth="1"/>
    <col min="7702" max="7702" width="10.28515625" style="22"/>
    <col min="7703" max="7703" width="8.7109375" style="22" customWidth="1"/>
    <col min="7704" max="7704" width="10.28515625" style="22"/>
    <col min="7705" max="7706" width="8.85546875" style="22" bestFit="1" customWidth="1"/>
    <col min="7707" max="7708" width="8.7109375" style="22" customWidth="1"/>
    <col min="7709" max="7709" width="8.85546875" style="22" bestFit="1" customWidth="1"/>
    <col min="7710" max="7717" width="8.7109375" style="22" customWidth="1"/>
    <col min="7718" max="7718" width="10.28515625" style="22"/>
    <col min="7719" max="7719" width="8.7109375" style="22" customWidth="1"/>
    <col min="7720" max="7720" width="10.28515625" style="22"/>
    <col min="7721" max="7722" width="8.85546875" style="22" bestFit="1" customWidth="1"/>
    <col min="7723" max="7724" width="8.7109375" style="22" customWidth="1"/>
    <col min="7725" max="7725" width="8.85546875" style="22" bestFit="1" customWidth="1"/>
    <col min="7726" max="7733" width="8.7109375" style="22" customWidth="1"/>
    <col min="7734" max="7734" width="10.28515625" style="22"/>
    <col min="7735" max="7735" width="8.7109375" style="22" customWidth="1"/>
    <col min="7736" max="7736" width="10.28515625" style="22"/>
    <col min="7737" max="7738" width="8.85546875" style="22" bestFit="1" customWidth="1"/>
    <col min="7739" max="7740" width="8.7109375" style="22" customWidth="1"/>
    <col min="7741" max="7741" width="8.85546875" style="22" bestFit="1" customWidth="1"/>
    <col min="7742" max="7749" width="8.7109375" style="22" customWidth="1"/>
    <col min="7750" max="7750" width="10.28515625" style="22"/>
    <col min="7751" max="7751" width="8.7109375" style="22" customWidth="1"/>
    <col min="7752" max="7752" width="10.28515625" style="22"/>
    <col min="7753" max="7753" width="10.5703125" style="22" customWidth="1"/>
    <col min="7754" max="7754" width="88" style="22" customWidth="1"/>
    <col min="7755" max="7762" width="0" style="22" hidden="1" customWidth="1"/>
    <col min="7763" max="7763" width="10.7109375" style="22" customWidth="1"/>
    <col min="7764" max="7764" width="22.42578125" style="22" customWidth="1"/>
    <col min="7765" max="7765" width="27.42578125" style="22" customWidth="1"/>
    <col min="7766" max="7766" width="29.42578125" style="22" customWidth="1"/>
    <col min="7767" max="7767" width="21.42578125" style="22" customWidth="1"/>
    <col min="7768" max="7768" width="6.28515625" style="22" customWidth="1"/>
    <col min="7769" max="7770" width="19.140625" style="22" bestFit="1" customWidth="1"/>
    <col min="7771" max="7772" width="8.7109375" style="22" customWidth="1"/>
    <col min="7773" max="7773" width="10" style="22" bestFit="1" customWidth="1"/>
    <col min="7774" max="7779" width="8.7109375" style="22" customWidth="1"/>
    <col min="7780" max="7781" width="17.85546875" style="22" bestFit="1" customWidth="1"/>
    <col min="7782" max="7783" width="8.7109375" style="22" customWidth="1"/>
    <col min="7784" max="7784" width="10.28515625" style="22"/>
    <col min="7785" max="7786" width="8.85546875" style="22" bestFit="1" customWidth="1"/>
    <col min="7787" max="7788" width="8.7109375" style="22" customWidth="1"/>
    <col min="7789" max="7789" width="8.85546875" style="22" bestFit="1" customWidth="1"/>
    <col min="7790" max="7797" width="8.7109375" style="22" customWidth="1"/>
    <col min="7798" max="7798" width="10.28515625" style="22"/>
    <col min="7799" max="7799" width="8.7109375" style="22" customWidth="1"/>
    <col min="7800" max="7800" width="10.28515625" style="22"/>
    <col min="7801" max="7802" width="8.85546875" style="22" bestFit="1" customWidth="1"/>
    <col min="7803" max="7804" width="8.7109375" style="22" customWidth="1"/>
    <col min="7805" max="7805" width="8.85546875" style="22" bestFit="1" customWidth="1"/>
    <col min="7806" max="7813" width="8.7109375" style="22" customWidth="1"/>
    <col min="7814" max="7814" width="10.28515625" style="22"/>
    <col min="7815" max="7815" width="8.7109375" style="22" customWidth="1"/>
    <col min="7816" max="7816" width="10.28515625" style="22"/>
    <col min="7817" max="7818" width="8.85546875" style="22" bestFit="1" customWidth="1"/>
    <col min="7819" max="7820" width="8.7109375" style="22" customWidth="1"/>
    <col min="7821" max="7821" width="8.85546875" style="22" bestFit="1" customWidth="1"/>
    <col min="7822" max="7829" width="8.7109375" style="22" customWidth="1"/>
    <col min="7830" max="7830" width="10.28515625" style="22"/>
    <col min="7831" max="7831" width="8.7109375" style="22" customWidth="1"/>
    <col min="7832" max="7832" width="10.28515625" style="22"/>
    <col min="7833" max="7834" width="8.85546875" style="22" bestFit="1" customWidth="1"/>
    <col min="7835" max="7836" width="8.7109375" style="22" customWidth="1"/>
    <col min="7837" max="7837" width="8.85546875" style="22" bestFit="1" customWidth="1"/>
    <col min="7838" max="7845" width="8.7109375" style="22" customWidth="1"/>
    <col min="7846" max="7846" width="10.28515625" style="22"/>
    <col min="7847" max="7847" width="8.7109375" style="22" customWidth="1"/>
    <col min="7848" max="7848" width="10.28515625" style="22"/>
    <col min="7849" max="7850" width="8.85546875" style="22" bestFit="1" customWidth="1"/>
    <col min="7851" max="7852" width="8.7109375" style="22" customWidth="1"/>
    <col min="7853" max="7853" width="8.85546875" style="22" bestFit="1" customWidth="1"/>
    <col min="7854" max="7861" width="8.7109375" style="22" customWidth="1"/>
    <col min="7862" max="7862" width="10.28515625" style="22"/>
    <col min="7863" max="7863" width="8.7109375" style="22" customWidth="1"/>
    <col min="7864" max="7864" width="10.28515625" style="22"/>
    <col min="7865" max="7866" width="8.85546875" style="22" bestFit="1" customWidth="1"/>
    <col min="7867" max="7868" width="8.7109375" style="22" customWidth="1"/>
    <col min="7869" max="7869" width="8.85546875" style="22" bestFit="1" customWidth="1"/>
    <col min="7870" max="7877" width="8.7109375" style="22" customWidth="1"/>
    <col min="7878" max="7878" width="10.28515625" style="22"/>
    <col min="7879" max="7879" width="8.7109375" style="22" customWidth="1"/>
    <col min="7880" max="7880" width="10.28515625" style="22"/>
    <col min="7881" max="7882" width="8.85546875" style="22" bestFit="1" customWidth="1"/>
    <col min="7883" max="7884" width="8.7109375" style="22" customWidth="1"/>
    <col min="7885" max="7885" width="8.85546875" style="22" bestFit="1" customWidth="1"/>
    <col min="7886" max="7893" width="8.7109375" style="22" customWidth="1"/>
    <col min="7894" max="7894" width="10.28515625" style="22"/>
    <col min="7895" max="7895" width="8.7109375" style="22" customWidth="1"/>
    <col min="7896" max="7896" width="10.28515625" style="22"/>
    <col min="7897" max="7898" width="8.85546875" style="22" bestFit="1" customWidth="1"/>
    <col min="7899" max="7900" width="8.7109375" style="22" customWidth="1"/>
    <col min="7901" max="7901" width="8.85546875" style="22" bestFit="1" customWidth="1"/>
    <col min="7902" max="7909" width="8.7109375" style="22" customWidth="1"/>
    <col min="7910" max="7910" width="10.28515625" style="22"/>
    <col min="7911" max="7911" width="8.7109375" style="22" customWidth="1"/>
    <col min="7912" max="7912" width="10.28515625" style="22"/>
    <col min="7913" max="7914" width="8.85546875" style="22" bestFit="1" customWidth="1"/>
    <col min="7915" max="7916" width="8.7109375" style="22" customWidth="1"/>
    <col min="7917" max="7917" width="8.85546875" style="22" bestFit="1" customWidth="1"/>
    <col min="7918" max="7925" width="8.7109375" style="22" customWidth="1"/>
    <col min="7926" max="7926" width="10.28515625" style="22"/>
    <col min="7927" max="7927" width="8.7109375" style="22" customWidth="1"/>
    <col min="7928" max="7928" width="10.28515625" style="22"/>
    <col min="7929" max="7930" width="8.85546875" style="22" bestFit="1" customWidth="1"/>
    <col min="7931" max="7932" width="8.7109375" style="22" customWidth="1"/>
    <col min="7933" max="7933" width="8.85546875" style="22" bestFit="1" customWidth="1"/>
    <col min="7934" max="7941" width="8.7109375" style="22" customWidth="1"/>
    <col min="7942" max="7942" width="10.28515625" style="22"/>
    <col min="7943" max="7943" width="8.7109375" style="22" customWidth="1"/>
    <col min="7944" max="7944" width="10.28515625" style="22"/>
    <col min="7945" max="7946" width="8.85546875" style="22" bestFit="1" customWidth="1"/>
    <col min="7947" max="7948" width="8.7109375" style="22" customWidth="1"/>
    <col min="7949" max="7949" width="8.85546875" style="22" bestFit="1" customWidth="1"/>
    <col min="7950" max="7957" width="8.7109375" style="22" customWidth="1"/>
    <col min="7958" max="7958" width="10.28515625" style="22"/>
    <col min="7959" max="7959" width="8.7109375" style="22" customWidth="1"/>
    <col min="7960" max="7960" width="10.28515625" style="22"/>
    <col min="7961" max="7962" width="8.85546875" style="22" bestFit="1" customWidth="1"/>
    <col min="7963" max="7964" width="8.7109375" style="22" customWidth="1"/>
    <col min="7965" max="7965" width="8.85546875" style="22" bestFit="1" customWidth="1"/>
    <col min="7966" max="7973" width="8.7109375" style="22" customWidth="1"/>
    <col min="7974" max="7974" width="10.28515625" style="22"/>
    <col min="7975" max="7975" width="8.7109375" style="22" customWidth="1"/>
    <col min="7976" max="7976" width="10.28515625" style="22"/>
    <col min="7977" max="7978" width="8.85546875" style="22" bestFit="1" customWidth="1"/>
    <col min="7979" max="7980" width="8.7109375" style="22" customWidth="1"/>
    <col min="7981" max="7981" width="8.85546875" style="22" bestFit="1" customWidth="1"/>
    <col min="7982" max="7989" width="8.7109375" style="22" customWidth="1"/>
    <col min="7990" max="7990" width="10.28515625" style="22"/>
    <col min="7991" max="7991" width="8.7109375" style="22" customWidth="1"/>
    <col min="7992" max="7992" width="10.28515625" style="22"/>
    <col min="7993" max="7994" width="8.85546875" style="22" bestFit="1" customWidth="1"/>
    <col min="7995" max="7996" width="8.7109375" style="22" customWidth="1"/>
    <col min="7997" max="7997" width="8.85546875" style="22" bestFit="1" customWidth="1"/>
    <col min="7998" max="8005" width="8.7109375" style="22" customWidth="1"/>
    <col min="8006" max="8006" width="10.28515625" style="22"/>
    <col min="8007" max="8007" width="8.7109375" style="22" customWidth="1"/>
    <col min="8008" max="8008" width="10.28515625" style="22"/>
    <col min="8009" max="8009" width="10.5703125" style="22" customWidth="1"/>
    <col min="8010" max="8010" width="88" style="22" customWidth="1"/>
    <col min="8011" max="8018" width="0" style="22" hidden="1" customWidth="1"/>
    <col min="8019" max="8019" width="10.7109375" style="22" customWidth="1"/>
    <col min="8020" max="8020" width="22.42578125" style="22" customWidth="1"/>
    <col min="8021" max="8021" width="27.42578125" style="22" customWidth="1"/>
    <col min="8022" max="8022" width="29.42578125" style="22" customWidth="1"/>
    <col min="8023" max="8023" width="21.42578125" style="22" customWidth="1"/>
    <col min="8024" max="8024" width="6.28515625" style="22" customWidth="1"/>
    <col min="8025" max="8026" width="19.140625" style="22" bestFit="1" customWidth="1"/>
    <col min="8027" max="8028" width="8.7109375" style="22" customWidth="1"/>
    <col min="8029" max="8029" width="10" style="22" bestFit="1" customWidth="1"/>
    <col min="8030" max="8035" width="8.7109375" style="22" customWidth="1"/>
    <col min="8036" max="8037" width="17.85546875" style="22" bestFit="1" customWidth="1"/>
    <col min="8038" max="8039" width="8.7109375" style="22" customWidth="1"/>
    <col min="8040" max="8040" width="10.28515625" style="22"/>
    <col min="8041" max="8042" width="8.85546875" style="22" bestFit="1" customWidth="1"/>
    <col min="8043" max="8044" width="8.7109375" style="22" customWidth="1"/>
    <col min="8045" max="8045" width="8.85546875" style="22" bestFit="1" customWidth="1"/>
    <col min="8046" max="8053" width="8.7109375" style="22" customWidth="1"/>
    <col min="8054" max="8054" width="10.28515625" style="22"/>
    <col min="8055" max="8055" width="8.7109375" style="22" customWidth="1"/>
    <col min="8056" max="8056" width="10.28515625" style="22"/>
    <col min="8057" max="8058" width="8.85546875" style="22" bestFit="1" customWidth="1"/>
    <col min="8059" max="8060" width="8.7109375" style="22" customWidth="1"/>
    <col min="8061" max="8061" width="8.85546875" style="22" bestFit="1" customWidth="1"/>
    <col min="8062" max="8069" width="8.7109375" style="22" customWidth="1"/>
    <col min="8070" max="8070" width="10.28515625" style="22"/>
    <col min="8071" max="8071" width="8.7109375" style="22" customWidth="1"/>
    <col min="8072" max="8072" width="10.28515625" style="22"/>
    <col min="8073" max="8074" width="8.85546875" style="22" bestFit="1" customWidth="1"/>
    <col min="8075" max="8076" width="8.7109375" style="22" customWidth="1"/>
    <col min="8077" max="8077" width="8.85546875" style="22" bestFit="1" customWidth="1"/>
    <col min="8078" max="8085" width="8.7109375" style="22" customWidth="1"/>
    <col min="8086" max="8086" width="10.28515625" style="22"/>
    <col min="8087" max="8087" width="8.7109375" style="22" customWidth="1"/>
    <col min="8088" max="8088" width="10.28515625" style="22"/>
    <col min="8089" max="8090" width="8.85546875" style="22" bestFit="1" customWidth="1"/>
    <col min="8091" max="8092" width="8.7109375" style="22" customWidth="1"/>
    <col min="8093" max="8093" width="8.85546875" style="22" bestFit="1" customWidth="1"/>
    <col min="8094" max="8101" width="8.7109375" style="22" customWidth="1"/>
    <col min="8102" max="8102" width="10.28515625" style="22"/>
    <col min="8103" max="8103" width="8.7109375" style="22" customWidth="1"/>
    <col min="8104" max="8104" width="10.28515625" style="22"/>
    <col min="8105" max="8106" width="8.85546875" style="22" bestFit="1" customWidth="1"/>
    <col min="8107" max="8108" width="8.7109375" style="22" customWidth="1"/>
    <col min="8109" max="8109" width="8.85546875" style="22" bestFit="1" customWidth="1"/>
    <col min="8110" max="8117" width="8.7109375" style="22" customWidth="1"/>
    <col min="8118" max="8118" width="10.28515625" style="22"/>
    <col min="8119" max="8119" width="8.7109375" style="22" customWidth="1"/>
    <col min="8120" max="8120" width="10.28515625" style="22"/>
    <col min="8121" max="8122" width="8.85546875" style="22" bestFit="1" customWidth="1"/>
    <col min="8123" max="8124" width="8.7109375" style="22" customWidth="1"/>
    <col min="8125" max="8125" width="8.85546875" style="22" bestFit="1" customWidth="1"/>
    <col min="8126" max="8133" width="8.7109375" style="22" customWidth="1"/>
    <col min="8134" max="8134" width="10.28515625" style="22"/>
    <col min="8135" max="8135" width="8.7109375" style="22" customWidth="1"/>
    <col min="8136" max="8136" width="10.28515625" style="22"/>
    <col min="8137" max="8138" width="8.85546875" style="22" bestFit="1" customWidth="1"/>
    <col min="8139" max="8140" width="8.7109375" style="22" customWidth="1"/>
    <col min="8141" max="8141" width="8.85546875" style="22" bestFit="1" customWidth="1"/>
    <col min="8142" max="8149" width="8.7109375" style="22" customWidth="1"/>
    <col min="8150" max="8150" width="10.28515625" style="22"/>
    <col min="8151" max="8151" width="8.7109375" style="22" customWidth="1"/>
    <col min="8152" max="8152" width="10.28515625" style="22"/>
    <col min="8153" max="8154" width="8.85546875" style="22" bestFit="1" customWidth="1"/>
    <col min="8155" max="8156" width="8.7109375" style="22" customWidth="1"/>
    <col min="8157" max="8157" width="8.85546875" style="22" bestFit="1" customWidth="1"/>
    <col min="8158" max="8165" width="8.7109375" style="22" customWidth="1"/>
    <col min="8166" max="8166" width="10.28515625" style="22"/>
    <col min="8167" max="8167" width="8.7109375" style="22" customWidth="1"/>
    <col min="8168" max="8168" width="10.28515625" style="22"/>
    <col min="8169" max="8170" width="8.85546875" style="22" bestFit="1" customWidth="1"/>
    <col min="8171" max="8172" width="8.7109375" style="22" customWidth="1"/>
    <col min="8173" max="8173" width="8.85546875" style="22" bestFit="1" customWidth="1"/>
    <col min="8174" max="8181" width="8.7109375" style="22" customWidth="1"/>
    <col min="8182" max="8182" width="10.28515625" style="22"/>
    <col min="8183" max="8183" width="8.7109375" style="22" customWidth="1"/>
    <col min="8184" max="8184" width="10.28515625" style="22"/>
    <col min="8185" max="8186" width="8.85546875" style="22" bestFit="1" customWidth="1"/>
    <col min="8187" max="8188" width="8.7109375" style="22" customWidth="1"/>
    <col min="8189" max="8189" width="8.85546875" style="22" bestFit="1" customWidth="1"/>
    <col min="8190" max="8197" width="8.7109375" style="22" customWidth="1"/>
    <col min="8198" max="8198" width="10.28515625" style="22"/>
    <col min="8199" max="8199" width="8.7109375" style="22" customWidth="1"/>
    <col min="8200" max="8200" width="10.28515625" style="22"/>
    <col min="8201" max="8202" width="8.85546875" style="22" bestFit="1" customWidth="1"/>
    <col min="8203" max="8204" width="8.7109375" style="22" customWidth="1"/>
    <col min="8205" max="8205" width="8.85546875" style="22" bestFit="1" customWidth="1"/>
    <col min="8206" max="8213" width="8.7109375" style="22" customWidth="1"/>
    <col min="8214" max="8214" width="10.28515625" style="22"/>
    <col min="8215" max="8215" width="8.7109375" style="22" customWidth="1"/>
    <col min="8216" max="8216" width="10.28515625" style="22"/>
    <col min="8217" max="8218" width="8.85546875" style="22" bestFit="1" customWidth="1"/>
    <col min="8219" max="8220" width="8.7109375" style="22" customWidth="1"/>
    <col min="8221" max="8221" width="8.85546875" style="22" bestFit="1" customWidth="1"/>
    <col min="8222" max="8229" width="8.7109375" style="22" customWidth="1"/>
    <col min="8230" max="8230" width="10.28515625" style="22"/>
    <col min="8231" max="8231" width="8.7109375" style="22" customWidth="1"/>
    <col min="8232" max="8232" width="10.28515625" style="22"/>
    <col min="8233" max="8234" width="8.85546875" style="22" bestFit="1" customWidth="1"/>
    <col min="8235" max="8236" width="8.7109375" style="22" customWidth="1"/>
    <col min="8237" max="8237" width="8.85546875" style="22" bestFit="1" customWidth="1"/>
    <col min="8238" max="8245" width="8.7109375" style="22" customWidth="1"/>
    <col min="8246" max="8246" width="10.28515625" style="22"/>
    <col min="8247" max="8247" width="8.7109375" style="22" customWidth="1"/>
    <col min="8248" max="8248" width="10.28515625" style="22"/>
    <col min="8249" max="8250" width="8.85546875" style="22" bestFit="1" customWidth="1"/>
    <col min="8251" max="8252" width="8.7109375" style="22" customWidth="1"/>
    <col min="8253" max="8253" width="8.85546875" style="22" bestFit="1" customWidth="1"/>
    <col min="8254" max="8261" width="8.7109375" style="22" customWidth="1"/>
    <col min="8262" max="8262" width="10.28515625" style="22"/>
    <col min="8263" max="8263" width="8.7109375" style="22" customWidth="1"/>
    <col min="8264" max="8264" width="10.28515625" style="22"/>
    <col min="8265" max="8265" width="10.5703125" style="22" customWidth="1"/>
    <col min="8266" max="8266" width="88" style="22" customWidth="1"/>
    <col min="8267" max="8274" width="0" style="22" hidden="1" customWidth="1"/>
    <col min="8275" max="8275" width="10.7109375" style="22" customWidth="1"/>
    <col min="8276" max="8276" width="22.42578125" style="22" customWidth="1"/>
    <col min="8277" max="8277" width="27.42578125" style="22" customWidth="1"/>
    <col min="8278" max="8278" width="29.42578125" style="22" customWidth="1"/>
    <col min="8279" max="8279" width="21.42578125" style="22" customWidth="1"/>
    <col min="8280" max="8280" width="6.28515625" style="22" customWidth="1"/>
    <col min="8281" max="8282" width="19.140625" style="22" bestFit="1" customWidth="1"/>
    <col min="8283" max="8284" width="8.7109375" style="22" customWidth="1"/>
    <col min="8285" max="8285" width="10" style="22" bestFit="1" customWidth="1"/>
    <col min="8286" max="8291" width="8.7109375" style="22" customWidth="1"/>
    <col min="8292" max="8293" width="17.85546875" style="22" bestFit="1" customWidth="1"/>
    <col min="8294" max="8295" width="8.7109375" style="22" customWidth="1"/>
    <col min="8296" max="8296" width="10.28515625" style="22"/>
    <col min="8297" max="8298" width="8.85546875" style="22" bestFit="1" customWidth="1"/>
    <col min="8299" max="8300" width="8.7109375" style="22" customWidth="1"/>
    <col min="8301" max="8301" width="8.85546875" style="22" bestFit="1" customWidth="1"/>
    <col min="8302" max="8309" width="8.7109375" style="22" customWidth="1"/>
    <col min="8310" max="8310" width="10.28515625" style="22"/>
    <col min="8311" max="8311" width="8.7109375" style="22" customWidth="1"/>
    <col min="8312" max="8312" width="10.28515625" style="22"/>
    <col min="8313" max="8314" width="8.85546875" style="22" bestFit="1" customWidth="1"/>
    <col min="8315" max="8316" width="8.7109375" style="22" customWidth="1"/>
    <col min="8317" max="8317" width="8.85546875" style="22" bestFit="1" customWidth="1"/>
    <col min="8318" max="8325" width="8.7109375" style="22" customWidth="1"/>
    <col min="8326" max="8326" width="10.28515625" style="22"/>
    <col min="8327" max="8327" width="8.7109375" style="22" customWidth="1"/>
    <col min="8328" max="8328" width="10.28515625" style="22"/>
    <col min="8329" max="8330" width="8.85546875" style="22" bestFit="1" customWidth="1"/>
    <col min="8331" max="8332" width="8.7109375" style="22" customWidth="1"/>
    <col min="8333" max="8333" width="8.85546875" style="22" bestFit="1" customWidth="1"/>
    <col min="8334" max="8341" width="8.7109375" style="22" customWidth="1"/>
    <col min="8342" max="8342" width="10.28515625" style="22"/>
    <col min="8343" max="8343" width="8.7109375" style="22" customWidth="1"/>
    <col min="8344" max="8344" width="10.28515625" style="22"/>
    <col min="8345" max="8346" width="8.85546875" style="22" bestFit="1" customWidth="1"/>
    <col min="8347" max="8348" width="8.7109375" style="22" customWidth="1"/>
    <col min="8349" max="8349" width="8.85546875" style="22" bestFit="1" customWidth="1"/>
    <col min="8350" max="8357" width="8.7109375" style="22" customWidth="1"/>
    <col min="8358" max="8358" width="10.28515625" style="22"/>
    <col min="8359" max="8359" width="8.7109375" style="22" customWidth="1"/>
    <col min="8360" max="8360" width="10.28515625" style="22"/>
    <col min="8361" max="8362" width="8.85546875" style="22" bestFit="1" customWidth="1"/>
    <col min="8363" max="8364" width="8.7109375" style="22" customWidth="1"/>
    <col min="8365" max="8365" width="8.85546875" style="22" bestFit="1" customWidth="1"/>
    <col min="8366" max="8373" width="8.7109375" style="22" customWidth="1"/>
    <col min="8374" max="8374" width="10.28515625" style="22"/>
    <col min="8375" max="8375" width="8.7109375" style="22" customWidth="1"/>
    <col min="8376" max="8376" width="10.28515625" style="22"/>
    <col min="8377" max="8378" width="8.85546875" style="22" bestFit="1" customWidth="1"/>
    <col min="8379" max="8380" width="8.7109375" style="22" customWidth="1"/>
    <col min="8381" max="8381" width="8.85546875" style="22" bestFit="1" customWidth="1"/>
    <col min="8382" max="8389" width="8.7109375" style="22" customWidth="1"/>
    <col min="8390" max="8390" width="10.28515625" style="22"/>
    <col min="8391" max="8391" width="8.7109375" style="22" customWidth="1"/>
    <col min="8392" max="8392" width="10.28515625" style="22"/>
    <col min="8393" max="8394" width="8.85546875" style="22" bestFit="1" customWidth="1"/>
    <col min="8395" max="8396" width="8.7109375" style="22" customWidth="1"/>
    <col min="8397" max="8397" width="8.85546875" style="22" bestFit="1" customWidth="1"/>
    <col min="8398" max="8405" width="8.7109375" style="22" customWidth="1"/>
    <col min="8406" max="8406" width="10.28515625" style="22"/>
    <col min="8407" max="8407" width="8.7109375" style="22" customWidth="1"/>
    <col min="8408" max="8408" width="10.28515625" style="22"/>
    <col min="8409" max="8410" width="8.85546875" style="22" bestFit="1" customWidth="1"/>
    <col min="8411" max="8412" width="8.7109375" style="22" customWidth="1"/>
    <col min="8413" max="8413" width="8.85546875" style="22" bestFit="1" customWidth="1"/>
    <col min="8414" max="8421" width="8.7109375" style="22" customWidth="1"/>
    <col min="8422" max="8422" width="10.28515625" style="22"/>
    <col min="8423" max="8423" width="8.7109375" style="22" customWidth="1"/>
    <col min="8424" max="8424" width="10.28515625" style="22"/>
    <col min="8425" max="8426" width="8.85546875" style="22" bestFit="1" customWidth="1"/>
    <col min="8427" max="8428" width="8.7109375" style="22" customWidth="1"/>
    <col min="8429" max="8429" width="8.85546875" style="22" bestFit="1" customWidth="1"/>
    <col min="8430" max="8437" width="8.7109375" style="22" customWidth="1"/>
    <col min="8438" max="8438" width="10.28515625" style="22"/>
    <col min="8439" max="8439" width="8.7109375" style="22" customWidth="1"/>
    <col min="8440" max="8440" width="10.28515625" style="22"/>
    <col min="8441" max="8442" width="8.85546875" style="22" bestFit="1" customWidth="1"/>
    <col min="8443" max="8444" width="8.7109375" style="22" customWidth="1"/>
    <col min="8445" max="8445" width="8.85546875" style="22" bestFit="1" customWidth="1"/>
    <col min="8446" max="8453" width="8.7109375" style="22" customWidth="1"/>
    <col min="8454" max="8454" width="10.28515625" style="22"/>
    <col min="8455" max="8455" width="8.7109375" style="22" customWidth="1"/>
    <col min="8456" max="8456" width="10.28515625" style="22"/>
    <col min="8457" max="8458" width="8.85546875" style="22" bestFit="1" customWidth="1"/>
    <col min="8459" max="8460" width="8.7109375" style="22" customWidth="1"/>
    <col min="8461" max="8461" width="8.85546875" style="22" bestFit="1" customWidth="1"/>
    <col min="8462" max="8469" width="8.7109375" style="22" customWidth="1"/>
    <col min="8470" max="8470" width="10.28515625" style="22"/>
    <col min="8471" max="8471" width="8.7109375" style="22" customWidth="1"/>
    <col min="8472" max="8472" width="10.28515625" style="22"/>
    <col min="8473" max="8474" width="8.85546875" style="22" bestFit="1" customWidth="1"/>
    <col min="8475" max="8476" width="8.7109375" style="22" customWidth="1"/>
    <col min="8477" max="8477" width="8.85546875" style="22" bestFit="1" customWidth="1"/>
    <col min="8478" max="8485" width="8.7109375" style="22" customWidth="1"/>
    <col min="8486" max="8486" width="10.28515625" style="22"/>
    <col min="8487" max="8487" width="8.7109375" style="22" customWidth="1"/>
    <col min="8488" max="8488" width="10.28515625" style="22"/>
    <col min="8489" max="8490" width="8.85546875" style="22" bestFit="1" customWidth="1"/>
    <col min="8491" max="8492" width="8.7109375" style="22" customWidth="1"/>
    <col min="8493" max="8493" width="8.85546875" style="22" bestFit="1" customWidth="1"/>
    <col min="8494" max="8501" width="8.7109375" style="22" customWidth="1"/>
    <col min="8502" max="8502" width="10.28515625" style="22"/>
    <col min="8503" max="8503" width="8.7109375" style="22" customWidth="1"/>
    <col min="8504" max="8504" width="10.28515625" style="22"/>
    <col min="8505" max="8506" width="8.85546875" style="22" bestFit="1" customWidth="1"/>
    <col min="8507" max="8508" width="8.7109375" style="22" customWidth="1"/>
    <col min="8509" max="8509" width="8.85546875" style="22" bestFit="1" customWidth="1"/>
    <col min="8510" max="8517" width="8.7109375" style="22" customWidth="1"/>
    <col min="8518" max="8518" width="10.28515625" style="22"/>
    <col min="8519" max="8519" width="8.7109375" style="22" customWidth="1"/>
    <col min="8520" max="8520" width="10.28515625" style="22"/>
    <col min="8521" max="8521" width="10.5703125" style="22" customWidth="1"/>
    <col min="8522" max="8522" width="88" style="22" customWidth="1"/>
    <col min="8523" max="8530" width="0" style="22" hidden="1" customWidth="1"/>
    <col min="8531" max="8531" width="10.7109375" style="22" customWidth="1"/>
    <col min="8532" max="8532" width="22.42578125" style="22" customWidth="1"/>
    <col min="8533" max="8533" width="27.42578125" style="22" customWidth="1"/>
    <col min="8534" max="8534" width="29.42578125" style="22" customWidth="1"/>
    <col min="8535" max="8535" width="21.42578125" style="22" customWidth="1"/>
    <col min="8536" max="8536" width="6.28515625" style="22" customWidth="1"/>
    <col min="8537" max="8538" width="19.140625" style="22" bestFit="1" customWidth="1"/>
    <col min="8539" max="8540" width="8.7109375" style="22" customWidth="1"/>
    <col min="8541" max="8541" width="10" style="22" bestFit="1" customWidth="1"/>
    <col min="8542" max="8547" width="8.7109375" style="22" customWidth="1"/>
    <col min="8548" max="8549" width="17.85546875" style="22" bestFit="1" customWidth="1"/>
    <col min="8550" max="8551" width="8.7109375" style="22" customWidth="1"/>
    <col min="8552" max="8552" width="10.28515625" style="22"/>
    <col min="8553" max="8554" width="8.85546875" style="22" bestFit="1" customWidth="1"/>
    <col min="8555" max="8556" width="8.7109375" style="22" customWidth="1"/>
    <col min="8557" max="8557" width="8.85546875" style="22" bestFit="1" customWidth="1"/>
    <col min="8558" max="8565" width="8.7109375" style="22" customWidth="1"/>
    <col min="8566" max="8566" width="10.28515625" style="22"/>
    <col min="8567" max="8567" width="8.7109375" style="22" customWidth="1"/>
    <col min="8568" max="8568" width="10.28515625" style="22"/>
    <col min="8569" max="8570" width="8.85546875" style="22" bestFit="1" customWidth="1"/>
    <col min="8571" max="8572" width="8.7109375" style="22" customWidth="1"/>
    <col min="8573" max="8573" width="8.85546875" style="22" bestFit="1" customWidth="1"/>
    <col min="8574" max="8581" width="8.7109375" style="22" customWidth="1"/>
    <col min="8582" max="8582" width="10.28515625" style="22"/>
    <col min="8583" max="8583" width="8.7109375" style="22" customWidth="1"/>
    <col min="8584" max="8584" width="10.28515625" style="22"/>
    <col min="8585" max="8586" width="8.85546875" style="22" bestFit="1" customWidth="1"/>
    <col min="8587" max="8588" width="8.7109375" style="22" customWidth="1"/>
    <col min="8589" max="8589" width="8.85546875" style="22" bestFit="1" customWidth="1"/>
    <col min="8590" max="8597" width="8.7109375" style="22" customWidth="1"/>
    <col min="8598" max="8598" width="10.28515625" style="22"/>
    <col min="8599" max="8599" width="8.7109375" style="22" customWidth="1"/>
    <col min="8600" max="8600" width="10.28515625" style="22"/>
    <col min="8601" max="8602" width="8.85546875" style="22" bestFit="1" customWidth="1"/>
    <col min="8603" max="8604" width="8.7109375" style="22" customWidth="1"/>
    <col min="8605" max="8605" width="8.85546875" style="22" bestFit="1" customWidth="1"/>
    <col min="8606" max="8613" width="8.7109375" style="22" customWidth="1"/>
    <col min="8614" max="8614" width="10.28515625" style="22"/>
    <col min="8615" max="8615" width="8.7109375" style="22" customWidth="1"/>
    <col min="8616" max="8616" width="10.28515625" style="22"/>
    <col min="8617" max="8618" width="8.85546875" style="22" bestFit="1" customWidth="1"/>
    <col min="8619" max="8620" width="8.7109375" style="22" customWidth="1"/>
    <col min="8621" max="8621" width="8.85546875" style="22" bestFit="1" customWidth="1"/>
    <col min="8622" max="8629" width="8.7109375" style="22" customWidth="1"/>
    <col min="8630" max="8630" width="10.28515625" style="22"/>
    <col min="8631" max="8631" width="8.7109375" style="22" customWidth="1"/>
    <col min="8632" max="8632" width="10.28515625" style="22"/>
    <col min="8633" max="8634" width="8.85546875" style="22" bestFit="1" customWidth="1"/>
    <col min="8635" max="8636" width="8.7109375" style="22" customWidth="1"/>
    <col min="8637" max="8637" width="8.85546875" style="22" bestFit="1" customWidth="1"/>
    <col min="8638" max="8645" width="8.7109375" style="22" customWidth="1"/>
    <col min="8646" max="8646" width="10.28515625" style="22"/>
    <col min="8647" max="8647" width="8.7109375" style="22" customWidth="1"/>
    <col min="8648" max="8648" width="10.28515625" style="22"/>
    <col min="8649" max="8650" width="8.85546875" style="22" bestFit="1" customWidth="1"/>
    <col min="8651" max="8652" width="8.7109375" style="22" customWidth="1"/>
    <col min="8653" max="8653" width="8.85546875" style="22" bestFit="1" customWidth="1"/>
    <col min="8654" max="8661" width="8.7109375" style="22" customWidth="1"/>
    <col min="8662" max="8662" width="10.28515625" style="22"/>
    <col min="8663" max="8663" width="8.7109375" style="22" customWidth="1"/>
    <col min="8664" max="8664" width="10.28515625" style="22"/>
    <col min="8665" max="8666" width="8.85546875" style="22" bestFit="1" customWidth="1"/>
    <col min="8667" max="8668" width="8.7109375" style="22" customWidth="1"/>
    <col min="8669" max="8669" width="8.85546875" style="22" bestFit="1" customWidth="1"/>
    <col min="8670" max="8677" width="8.7109375" style="22" customWidth="1"/>
    <col min="8678" max="8678" width="10.28515625" style="22"/>
    <col min="8679" max="8679" width="8.7109375" style="22" customWidth="1"/>
    <col min="8680" max="8680" width="10.28515625" style="22"/>
    <col min="8681" max="8682" width="8.85546875" style="22" bestFit="1" customWidth="1"/>
    <col min="8683" max="8684" width="8.7109375" style="22" customWidth="1"/>
    <col min="8685" max="8685" width="8.85546875" style="22" bestFit="1" customWidth="1"/>
    <col min="8686" max="8693" width="8.7109375" style="22" customWidth="1"/>
    <col min="8694" max="8694" width="10.28515625" style="22"/>
    <col min="8695" max="8695" width="8.7109375" style="22" customWidth="1"/>
    <col min="8696" max="8696" width="10.28515625" style="22"/>
    <col min="8697" max="8698" width="8.85546875" style="22" bestFit="1" customWidth="1"/>
    <col min="8699" max="8700" width="8.7109375" style="22" customWidth="1"/>
    <col min="8701" max="8701" width="8.85546875" style="22" bestFit="1" customWidth="1"/>
    <col min="8702" max="8709" width="8.7109375" style="22" customWidth="1"/>
    <col min="8710" max="8710" width="10.28515625" style="22"/>
    <col min="8711" max="8711" width="8.7109375" style="22" customWidth="1"/>
    <col min="8712" max="8712" width="10.28515625" style="22"/>
    <col min="8713" max="8714" width="8.85546875" style="22" bestFit="1" customWidth="1"/>
    <col min="8715" max="8716" width="8.7109375" style="22" customWidth="1"/>
    <col min="8717" max="8717" width="8.85546875" style="22" bestFit="1" customWidth="1"/>
    <col min="8718" max="8725" width="8.7109375" style="22" customWidth="1"/>
    <col min="8726" max="8726" width="10.28515625" style="22"/>
    <col min="8727" max="8727" width="8.7109375" style="22" customWidth="1"/>
    <col min="8728" max="8728" width="10.28515625" style="22"/>
    <col min="8729" max="8730" width="8.85546875" style="22" bestFit="1" customWidth="1"/>
    <col min="8731" max="8732" width="8.7109375" style="22" customWidth="1"/>
    <col min="8733" max="8733" width="8.85546875" style="22" bestFit="1" customWidth="1"/>
    <col min="8734" max="8741" width="8.7109375" style="22" customWidth="1"/>
    <col min="8742" max="8742" width="10.28515625" style="22"/>
    <col min="8743" max="8743" width="8.7109375" style="22" customWidth="1"/>
    <col min="8744" max="8744" width="10.28515625" style="22"/>
    <col min="8745" max="8746" width="8.85546875" style="22" bestFit="1" customWidth="1"/>
    <col min="8747" max="8748" width="8.7109375" style="22" customWidth="1"/>
    <col min="8749" max="8749" width="8.85546875" style="22" bestFit="1" customWidth="1"/>
    <col min="8750" max="8757" width="8.7109375" style="22" customWidth="1"/>
    <col min="8758" max="8758" width="10.28515625" style="22"/>
    <col min="8759" max="8759" width="8.7109375" style="22" customWidth="1"/>
    <col min="8760" max="8760" width="10.28515625" style="22"/>
    <col min="8761" max="8762" width="8.85546875" style="22" bestFit="1" customWidth="1"/>
    <col min="8763" max="8764" width="8.7109375" style="22" customWidth="1"/>
    <col min="8765" max="8765" width="8.85546875" style="22" bestFit="1" customWidth="1"/>
    <col min="8766" max="8773" width="8.7109375" style="22" customWidth="1"/>
    <col min="8774" max="8774" width="10.28515625" style="22"/>
    <col min="8775" max="8775" width="8.7109375" style="22" customWidth="1"/>
    <col min="8776" max="8776" width="10.28515625" style="22"/>
    <col min="8777" max="8777" width="10.5703125" style="22" customWidth="1"/>
    <col min="8778" max="8778" width="88" style="22" customWidth="1"/>
    <col min="8779" max="8786" width="0" style="22" hidden="1" customWidth="1"/>
    <col min="8787" max="8787" width="10.7109375" style="22" customWidth="1"/>
    <col min="8788" max="8788" width="22.42578125" style="22" customWidth="1"/>
    <col min="8789" max="8789" width="27.42578125" style="22" customWidth="1"/>
    <col min="8790" max="8790" width="29.42578125" style="22" customWidth="1"/>
    <col min="8791" max="8791" width="21.42578125" style="22" customWidth="1"/>
    <col min="8792" max="8792" width="6.28515625" style="22" customWidth="1"/>
    <col min="8793" max="8794" width="19.140625" style="22" bestFit="1" customWidth="1"/>
    <col min="8795" max="8796" width="8.7109375" style="22" customWidth="1"/>
    <col min="8797" max="8797" width="10" style="22" bestFit="1" customWidth="1"/>
    <col min="8798" max="8803" width="8.7109375" style="22" customWidth="1"/>
    <col min="8804" max="8805" width="17.85546875" style="22" bestFit="1" customWidth="1"/>
    <col min="8806" max="8807" width="8.7109375" style="22" customWidth="1"/>
    <col min="8808" max="8808" width="10.28515625" style="22"/>
    <col min="8809" max="8810" width="8.85546875" style="22" bestFit="1" customWidth="1"/>
    <col min="8811" max="8812" width="8.7109375" style="22" customWidth="1"/>
    <col min="8813" max="8813" width="8.85546875" style="22" bestFit="1" customWidth="1"/>
    <col min="8814" max="8821" width="8.7109375" style="22" customWidth="1"/>
    <col min="8822" max="8822" width="10.28515625" style="22"/>
    <col min="8823" max="8823" width="8.7109375" style="22" customWidth="1"/>
    <col min="8824" max="8824" width="10.28515625" style="22"/>
    <col min="8825" max="8826" width="8.85546875" style="22" bestFit="1" customWidth="1"/>
    <col min="8827" max="8828" width="8.7109375" style="22" customWidth="1"/>
    <col min="8829" max="8829" width="8.85546875" style="22" bestFit="1" customWidth="1"/>
    <col min="8830" max="8837" width="8.7109375" style="22" customWidth="1"/>
    <col min="8838" max="8838" width="10.28515625" style="22"/>
    <col min="8839" max="8839" width="8.7109375" style="22" customWidth="1"/>
    <col min="8840" max="8840" width="10.28515625" style="22"/>
    <col min="8841" max="8842" width="8.85546875" style="22" bestFit="1" customWidth="1"/>
    <col min="8843" max="8844" width="8.7109375" style="22" customWidth="1"/>
    <col min="8845" max="8845" width="8.85546875" style="22" bestFit="1" customWidth="1"/>
    <col min="8846" max="8853" width="8.7109375" style="22" customWidth="1"/>
    <col min="8854" max="8854" width="10.28515625" style="22"/>
    <col min="8855" max="8855" width="8.7109375" style="22" customWidth="1"/>
    <col min="8856" max="8856" width="10.28515625" style="22"/>
    <col min="8857" max="8858" width="8.85546875" style="22" bestFit="1" customWidth="1"/>
    <col min="8859" max="8860" width="8.7109375" style="22" customWidth="1"/>
    <col min="8861" max="8861" width="8.85546875" style="22" bestFit="1" customWidth="1"/>
    <col min="8862" max="8869" width="8.7109375" style="22" customWidth="1"/>
    <col min="8870" max="8870" width="10.28515625" style="22"/>
    <col min="8871" max="8871" width="8.7109375" style="22" customWidth="1"/>
    <col min="8872" max="8872" width="10.28515625" style="22"/>
    <col min="8873" max="8874" width="8.85546875" style="22" bestFit="1" customWidth="1"/>
    <col min="8875" max="8876" width="8.7109375" style="22" customWidth="1"/>
    <col min="8877" max="8877" width="8.85546875" style="22" bestFit="1" customWidth="1"/>
    <col min="8878" max="8885" width="8.7109375" style="22" customWidth="1"/>
    <col min="8886" max="8886" width="10.28515625" style="22"/>
    <col min="8887" max="8887" width="8.7109375" style="22" customWidth="1"/>
    <col min="8888" max="8888" width="10.28515625" style="22"/>
    <col min="8889" max="8890" width="8.85546875" style="22" bestFit="1" customWidth="1"/>
    <col min="8891" max="8892" width="8.7109375" style="22" customWidth="1"/>
    <col min="8893" max="8893" width="8.85546875" style="22" bestFit="1" customWidth="1"/>
    <col min="8894" max="8901" width="8.7109375" style="22" customWidth="1"/>
    <col min="8902" max="8902" width="10.28515625" style="22"/>
    <col min="8903" max="8903" width="8.7109375" style="22" customWidth="1"/>
    <col min="8904" max="8904" width="10.28515625" style="22"/>
    <col min="8905" max="8906" width="8.85546875" style="22" bestFit="1" customWidth="1"/>
    <col min="8907" max="8908" width="8.7109375" style="22" customWidth="1"/>
    <col min="8909" max="8909" width="8.85546875" style="22" bestFit="1" customWidth="1"/>
    <col min="8910" max="8917" width="8.7109375" style="22" customWidth="1"/>
    <col min="8918" max="8918" width="10.28515625" style="22"/>
    <col min="8919" max="8919" width="8.7109375" style="22" customWidth="1"/>
    <col min="8920" max="8920" width="10.28515625" style="22"/>
    <col min="8921" max="8922" width="8.85546875" style="22" bestFit="1" customWidth="1"/>
    <col min="8923" max="8924" width="8.7109375" style="22" customWidth="1"/>
    <col min="8925" max="8925" width="8.85546875" style="22" bestFit="1" customWidth="1"/>
    <col min="8926" max="8933" width="8.7109375" style="22" customWidth="1"/>
    <col min="8934" max="8934" width="10.28515625" style="22"/>
    <col min="8935" max="8935" width="8.7109375" style="22" customWidth="1"/>
    <col min="8936" max="8936" width="10.28515625" style="22"/>
    <col min="8937" max="8938" width="8.85546875" style="22" bestFit="1" customWidth="1"/>
    <col min="8939" max="8940" width="8.7109375" style="22" customWidth="1"/>
    <col min="8941" max="8941" width="8.85546875" style="22" bestFit="1" customWidth="1"/>
    <col min="8942" max="8949" width="8.7109375" style="22" customWidth="1"/>
    <col min="8950" max="8950" width="10.28515625" style="22"/>
    <col min="8951" max="8951" width="8.7109375" style="22" customWidth="1"/>
    <col min="8952" max="8952" width="10.28515625" style="22"/>
    <col min="8953" max="8954" width="8.85546875" style="22" bestFit="1" customWidth="1"/>
    <col min="8955" max="8956" width="8.7109375" style="22" customWidth="1"/>
    <col min="8957" max="8957" width="8.85546875" style="22" bestFit="1" customWidth="1"/>
    <col min="8958" max="8965" width="8.7109375" style="22" customWidth="1"/>
    <col min="8966" max="8966" width="10.28515625" style="22"/>
    <col min="8967" max="8967" width="8.7109375" style="22" customWidth="1"/>
    <col min="8968" max="8968" width="10.28515625" style="22"/>
    <col min="8969" max="8970" width="8.85546875" style="22" bestFit="1" customWidth="1"/>
    <col min="8971" max="8972" width="8.7109375" style="22" customWidth="1"/>
    <col min="8973" max="8973" width="8.85546875" style="22" bestFit="1" customWidth="1"/>
    <col min="8974" max="8981" width="8.7109375" style="22" customWidth="1"/>
    <col min="8982" max="8982" width="10.28515625" style="22"/>
    <col min="8983" max="8983" width="8.7109375" style="22" customWidth="1"/>
    <col min="8984" max="8984" width="10.28515625" style="22"/>
    <col min="8985" max="8986" width="8.85546875" style="22" bestFit="1" customWidth="1"/>
    <col min="8987" max="8988" width="8.7109375" style="22" customWidth="1"/>
    <col min="8989" max="8989" width="8.85546875" style="22" bestFit="1" customWidth="1"/>
    <col min="8990" max="8997" width="8.7109375" style="22" customWidth="1"/>
    <col min="8998" max="8998" width="10.28515625" style="22"/>
    <col min="8999" max="8999" width="8.7109375" style="22" customWidth="1"/>
    <col min="9000" max="9000" width="10.28515625" style="22"/>
    <col min="9001" max="9002" width="8.85546875" style="22" bestFit="1" customWidth="1"/>
    <col min="9003" max="9004" width="8.7109375" style="22" customWidth="1"/>
    <col min="9005" max="9005" width="8.85546875" style="22" bestFit="1" customWidth="1"/>
    <col min="9006" max="9013" width="8.7109375" style="22" customWidth="1"/>
    <col min="9014" max="9014" width="10.28515625" style="22"/>
    <col min="9015" max="9015" width="8.7109375" style="22" customWidth="1"/>
    <col min="9016" max="9016" width="10.28515625" style="22"/>
    <col min="9017" max="9018" width="8.85546875" style="22" bestFit="1" customWidth="1"/>
    <col min="9019" max="9020" width="8.7109375" style="22" customWidth="1"/>
    <col min="9021" max="9021" width="8.85546875" style="22" bestFit="1" customWidth="1"/>
    <col min="9022" max="9029" width="8.7109375" style="22" customWidth="1"/>
    <col min="9030" max="9030" width="10.28515625" style="22"/>
    <col min="9031" max="9031" width="8.7109375" style="22" customWidth="1"/>
    <col min="9032" max="9032" width="10.28515625" style="22"/>
    <col min="9033" max="9033" width="10.5703125" style="22" customWidth="1"/>
    <col min="9034" max="9034" width="88" style="22" customWidth="1"/>
    <col min="9035" max="9042" width="0" style="22" hidden="1" customWidth="1"/>
    <col min="9043" max="9043" width="10.7109375" style="22" customWidth="1"/>
    <col min="9044" max="9044" width="22.42578125" style="22" customWidth="1"/>
    <col min="9045" max="9045" width="27.42578125" style="22" customWidth="1"/>
    <col min="9046" max="9046" width="29.42578125" style="22" customWidth="1"/>
    <col min="9047" max="9047" width="21.42578125" style="22" customWidth="1"/>
    <col min="9048" max="9048" width="6.28515625" style="22" customWidth="1"/>
    <col min="9049" max="9050" width="19.140625" style="22" bestFit="1" customWidth="1"/>
    <col min="9051" max="9052" width="8.7109375" style="22" customWidth="1"/>
    <col min="9053" max="9053" width="10" style="22" bestFit="1" customWidth="1"/>
    <col min="9054" max="9059" width="8.7109375" style="22" customWidth="1"/>
    <col min="9060" max="9061" width="17.85546875" style="22" bestFit="1" customWidth="1"/>
    <col min="9062" max="9063" width="8.7109375" style="22" customWidth="1"/>
    <col min="9064" max="9064" width="10.28515625" style="22"/>
    <col min="9065" max="9066" width="8.85546875" style="22" bestFit="1" customWidth="1"/>
    <col min="9067" max="9068" width="8.7109375" style="22" customWidth="1"/>
    <col min="9069" max="9069" width="8.85546875" style="22" bestFit="1" customWidth="1"/>
    <col min="9070" max="9077" width="8.7109375" style="22" customWidth="1"/>
    <col min="9078" max="9078" width="10.28515625" style="22"/>
    <col min="9079" max="9079" width="8.7109375" style="22" customWidth="1"/>
    <col min="9080" max="9080" width="10.28515625" style="22"/>
    <col min="9081" max="9082" width="8.85546875" style="22" bestFit="1" customWidth="1"/>
    <col min="9083" max="9084" width="8.7109375" style="22" customWidth="1"/>
    <col min="9085" max="9085" width="8.85546875" style="22" bestFit="1" customWidth="1"/>
    <col min="9086" max="9093" width="8.7109375" style="22" customWidth="1"/>
    <col min="9094" max="9094" width="10.28515625" style="22"/>
    <col min="9095" max="9095" width="8.7109375" style="22" customWidth="1"/>
    <col min="9096" max="9096" width="10.28515625" style="22"/>
    <col min="9097" max="9098" width="8.85546875" style="22" bestFit="1" customWidth="1"/>
    <col min="9099" max="9100" width="8.7109375" style="22" customWidth="1"/>
    <col min="9101" max="9101" width="8.85546875" style="22" bestFit="1" customWidth="1"/>
    <col min="9102" max="9109" width="8.7109375" style="22" customWidth="1"/>
    <col min="9110" max="9110" width="10.28515625" style="22"/>
    <col min="9111" max="9111" width="8.7109375" style="22" customWidth="1"/>
    <col min="9112" max="9112" width="10.28515625" style="22"/>
    <col min="9113" max="9114" width="8.85546875" style="22" bestFit="1" customWidth="1"/>
    <col min="9115" max="9116" width="8.7109375" style="22" customWidth="1"/>
    <col min="9117" max="9117" width="8.85546875" style="22" bestFit="1" customWidth="1"/>
    <col min="9118" max="9125" width="8.7109375" style="22" customWidth="1"/>
    <col min="9126" max="9126" width="10.28515625" style="22"/>
    <col min="9127" max="9127" width="8.7109375" style="22" customWidth="1"/>
    <col min="9128" max="9128" width="10.28515625" style="22"/>
    <col min="9129" max="9130" width="8.85546875" style="22" bestFit="1" customWidth="1"/>
    <col min="9131" max="9132" width="8.7109375" style="22" customWidth="1"/>
    <col min="9133" max="9133" width="8.85546875" style="22" bestFit="1" customWidth="1"/>
    <col min="9134" max="9141" width="8.7109375" style="22" customWidth="1"/>
    <col min="9142" max="9142" width="10.28515625" style="22"/>
    <col min="9143" max="9143" width="8.7109375" style="22" customWidth="1"/>
    <col min="9144" max="9144" width="10.28515625" style="22"/>
    <col min="9145" max="9146" width="8.85546875" style="22" bestFit="1" customWidth="1"/>
    <col min="9147" max="9148" width="8.7109375" style="22" customWidth="1"/>
    <col min="9149" max="9149" width="8.85546875" style="22" bestFit="1" customWidth="1"/>
    <col min="9150" max="9157" width="8.7109375" style="22" customWidth="1"/>
    <col min="9158" max="9158" width="10.28515625" style="22"/>
    <col min="9159" max="9159" width="8.7109375" style="22" customWidth="1"/>
    <col min="9160" max="9160" width="10.28515625" style="22"/>
    <col min="9161" max="9162" width="8.85546875" style="22" bestFit="1" customWidth="1"/>
    <col min="9163" max="9164" width="8.7109375" style="22" customWidth="1"/>
    <col min="9165" max="9165" width="8.85546875" style="22" bestFit="1" customWidth="1"/>
    <col min="9166" max="9173" width="8.7109375" style="22" customWidth="1"/>
    <col min="9174" max="9174" width="10.28515625" style="22"/>
    <col min="9175" max="9175" width="8.7109375" style="22" customWidth="1"/>
    <col min="9176" max="9176" width="10.28515625" style="22"/>
    <col min="9177" max="9178" width="8.85546875" style="22" bestFit="1" customWidth="1"/>
    <col min="9179" max="9180" width="8.7109375" style="22" customWidth="1"/>
    <col min="9181" max="9181" width="8.85546875" style="22" bestFit="1" customWidth="1"/>
    <col min="9182" max="9189" width="8.7109375" style="22" customWidth="1"/>
    <col min="9190" max="9190" width="10.28515625" style="22"/>
    <col min="9191" max="9191" width="8.7109375" style="22" customWidth="1"/>
    <col min="9192" max="9192" width="10.28515625" style="22"/>
    <col min="9193" max="9194" width="8.85546875" style="22" bestFit="1" customWidth="1"/>
    <col min="9195" max="9196" width="8.7109375" style="22" customWidth="1"/>
    <col min="9197" max="9197" width="8.85546875" style="22" bestFit="1" customWidth="1"/>
    <col min="9198" max="9205" width="8.7109375" style="22" customWidth="1"/>
    <col min="9206" max="9206" width="10.28515625" style="22"/>
    <col min="9207" max="9207" width="8.7109375" style="22" customWidth="1"/>
    <col min="9208" max="9208" width="10.28515625" style="22"/>
    <col min="9209" max="9210" width="8.85546875" style="22" bestFit="1" customWidth="1"/>
    <col min="9211" max="9212" width="8.7109375" style="22" customWidth="1"/>
    <col min="9213" max="9213" width="8.85546875" style="22" bestFit="1" customWidth="1"/>
    <col min="9214" max="9221" width="8.7109375" style="22" customWidth="1"/>
    <col min="9222" max="9222" width="10.28515625" style="22"/>
    <col min="9223" max="9223" width="8.7109375" style="22" customWidth="1"/>
    <col min="9224" max="9224" width="10.28515625" style="22"/>
    <col min="9225" max="9226" width="8.85546875" style="22" bestFit="1" customWidth="1"/>
    <col min="9227" max="9228" width="8.7109375" style="22" customWidth="1"/>
    <col min="9229" max="9229" width="8.85546875" style="22" bestFit="1" customWidth="1"/>
    <col min="9230" max="9237" width="8.7109375" style="22" customWidth="1"/>
    <col min="9238" max="9238" width="10.28515625" style="22"/>
    <col min="9239" max="9239" width="8.7109375" style="22" customWidth="1"/>
    <col min="9240" max="9240" width="10.28515625" style="22"/>
    <col min="9241" max="9242" width="8.85546875" style="22" bestFit="1" customWidth="1"/>
    <col min="9243" max="9244" width="8.7109375" style="22" customWidth="1"/>
    <col min="9245" max="9245" width="8.85546875" style="22" bestFit="1" customWidth="1"/>
    <col min="9246" max="9253" width="8.7109375" style="22" customWidth="1"/>
    <col min="9254" max="9254" width="10.28515625" style="22"/>
    <col min="9255" max="9255" width="8.7109375" style="22" customWidth="1"/>
    <col min="9256" max="9256" width="10.28515625" style="22"/>
    <col min="9257" max="9258" width="8.85546875" style="22" bestFit="1" customWidth="1"/>
    <col min="9259" max="9260" width="8.7109375" style="22" customWidth="1"/>
    <col min="9261" max="9261" width="8.85546875" style="22" bestFit="1" customWidth="1"/>
    <col min="9262" max="9269" width="8.7109375" style="22" customWidth="1"/>
    <col min="9270" max="9270" width="10.28515625" style="22"/>
    <col min="9271" max="9271" width="8.7109375" style="22" customWidth="1"/>
    <col min="9272" max="9272" width="10.28515625" style="22"/>
    <col min="9273" max="9274" width="8.85546875" style="22" bestFit="1" customWidth="1"/>
    <col min="9275" max="9276" width="8.7109375" style="22" customWidth="1"/>
    <col min="9277" max="9277" width="8.85546875" style="22" bestFit="1" customWidth="1"/>
    <col min="9278" max="9285" width="8.7109375" style="22" customWidth="1"/>
    <col min="9286" max="9286" width="10.28515625" style="22"/>
    <col min="9287" max="9287" width="8.7109375" style="22" customWidth="1"/>
    <col min="9288" max="9288" width="10.28515625" style="22"/>
    <col min="9289" max="9289" width="10.5703125" style="22" customWidth="1"/>
    <col min="9290" max="9290" width="88" style="22" customWidth="1"/>
    <col min="9291" max="9298" width="0" style="22" hidden="1" customWidth="1"/>
    <col min="9299" max="9299" width="10.7109375" style="22" customWidth="1"/>
    <col min="9300" max="9300" width="22.42578125" style="22" customWidth="1"/>
    <col min="9301" max="9301" width="27.42578125" style="22" customWidth="1"/>
    <col min="9302" max="9302" width="29.42578125" style="22" customWidth="1"/>
    <col min="9303" max="9303" width="21.42578125" style="22" customWidth="1"/>
    <col min="9304" max="9304" width="6.28515625" style="22" customWidth="1"/>
    <col min="9305" max="9306" width="19.140625" style="22" bestFit="1" customWidth="1"/>
    <col min="9307" max="9308" width="8.7109375" style="22" customWidth="1"/>
    <col min="9309" max="9309" width="10" style="22" bestFit="1" customWidth="1"/>
    <col min="9310" max="9315" width="8.7109375" style="22" customWidth="1"/>
    <col min="9316" max="9317" width="17.85546875" style="22" bestFit="1" customWidth="1"/>
    <col min="9318" max="9319" width="8.7109375" style="22" customWidth="1"/>
    <col min="9320" max="9320" width="10.28515625" style="22"/>
    <col min="9321" max="9322" width="8.85546875" style="22" bestFit="1" customWidth="1"/>
    <col min="9323" max="9324" width="8.7109375" style="22" customWidth="1"/>
    <col min="9325" max="9325" width="8.85546875" style="22" bestFit="1" customWidth="1"/>
    <col min="9326" max="9333" width="8.7109375" style="22" customWidth="1"/>
    <col min="9334" max="9334" width="10.28515625" style="22"/>
    <col min="9335" max="9335" width="8.7109375" style="22" customWidth="1"/>
    <col min="9336" max="9336" width="10.28515625" style="22"/>
    <col min="9337" max="9338" width="8.85546875" style="22" bestFit="1" customWidth="1"/>
    <col min="9339" max="9340" width="8.7109375" style="22" customWidth="1"/>
    <col min="9341" max="9341" width="8.85546875" style="22" bestFit="1" customWidth="1"/>
    <col min="9342" max="9349" width="8.7109375" style="22" customWidth="1"/>
    <col min="9350" max="9350" width="10.28515625" style="22"/>
    <col min="9351" max="9351" width="8.7109375" style="22" customWidth="1"/>
    <col min="9352" max="9352" width="10.28515625" style="22"/>
    <col min="9353" max="9354" width="8.85546875" style="22" bestFit="1" customWidth="1"/>
    <col min="9355" max="9356" width="8.7109375" style="22" customWidth="1"/>
    <col min="9357" max="9357" width="8.85546875" style="22" bestFit="1" customWidth="1"/>
    <col min="9358" max="9365" width="8.7109375" style="22" customWidth="1"/>
    <col min="9366" max="9366" width="10.28515625" style="22"/>
    <col min="9367" max="9367" width="8.7109375" style="22" customWidth="1"/>
    <col min="9368" max="9368" width="10.28515625" style="22"/>
    <col min="9369" max="9370" width="8.85546875" style="22" bestFit="1" customWidth="1"/>
    <col min="9371" max="9372" width="8.7109375" style="22" customWidth="1"/>
    <col min="9373" max="9373" width="8.85546875" style="22" bestFit="1" customWidth="1"/>
    <col min="9374" max="9381" width="8.7109375" style="22" customWidth="1"/>
    <col min="9382" max="9382" width="10.28515625" style="22"/>
    <col min="9383" max="9383" width="8.7109375" style="22" customWidth="1"/>
    <col min="9384" max="9384" width="10.28515625" style="22"/>
    <col min="9385" max="9386" width="8.85546875" style="22" bestFit="1" customWidth="1"/>
    <col min="9387" max="9388" width="8.7109375" style="22" customWidth="1"/>
    <col min="9389" max="9389" width="8.85546875" style="22" bestFit="1" customWidth="1"/>
    <col min="9390" max="9397" width="8.7109375" style="22" customWidth="1"/>
    <col min="9398" max="9398" width="10.28515625" style="22"/>
    <col min="9399" max="9399" width="8.7109375" style="22" customWidth="1"/>
    <col min="9400" max="9400" width="10.28515625" style="22"/>
    <col min="9401" max="9402" width="8.85546875" style="22" bestFit="1" customWidth="1"/>
    <col min="9403" max="9404" width="8.7109375" style="22" customWidth="1"/>
    <col min="9405" max="9405" width="8.85546875" style="22" bestFit="1" customWidth="1"/>
    <col min="9406" max="9413" width="8.7109375" style="22" customWidth="1"/>
    <col min="9414" max="9414" width="10.28515625" style="22"/>
    <col min="9415" max="9415" width="8.7109375" style="22" customWidth="1"/>
    <col min="9416" max="9416" width="10.28515625" style="22"/>
    <col min="9417" max="9418" width="8.85546875" style="22" bestFit="1" customWidth="1"/>
    <col min="9419" max="9420" width="8.7109375" style="22" customWidth="1"/>
    <col min="9421" max="9421" width="8.85546875" style="22" bestFit="1" customWidth="1"/>
    <col min="9422" max="9429" width="8.7109375" style="22" customWidth="1"/>
    <col min="9430" max="9430" width="10.28515625" style="22"/>
    <col min="9431" max="9431" width="8.7109375" style="22" customWidth="1"/>
    <col min="9432" max="9432" width="10.28515625" style="22"/>
    <col min="9433" max="9434" width="8.85546875" style="22" bestFit="1" customWidth="1"/>
    <col min="9435" max="9436" width="8.7109375" style="22" customWidth="1"/>
    <col min="9437" max="9437" width="8.85546875" style="22" bestFit="1" customWidth="1"/>
    <col min="9438" max="9445" width="8.7109375" style="22" customWidth="1"/>
    <col min="9446" max="9446" width="10.28515625" style="22"/>
    <col min="9447" max="9447" width="8.7109375" style="22" customWidth="1"/>
    <col min="9448" max="9448" width="10.28515625" style="22"/>
    <col min="9449" max="9450" width="8.85546875" style="22" bestFit="1" customWidth="1"/>
    <col min="9451" max="9452" width="8.7109375" style="22" customWidth="1"/>
    <col min="9453" max="9453" width="8.85546875" style="22" bestFit="1" customWidth="1"/>
    <col min="9454" max="9461" width="8.7109375" style="22" customWidth="1"/>
    <col min="9462" max="9462" width="10.28515625" style="22"/>
    <col min="9463" max="9463" width="8.7109375" style="22" customWidth="1"/>
    <col min="9464" max="9464" width="10.28515625" style="22"/>
    <col min="9465" max="9466" width="8.85546875" style="22" bestFit="1" customWidth="1"/>
    <col min="9467" max="9468" width="8.7109375" style="22" customWidth="1"/>
    <col min="9469" max="9469" width="8.85546875" style="22" bestFit="1" customWidth="1"/>
    <col min="9470" max="9477" width="8.7109375" style="22" customWidth="1"/>
    <col min="9478" max="9478" width="10.28515625" style="22"/>
    <col min="9479" max="9479" width="8.7109375" style="22" customWidth="1"/>
    <col min="9480" max="9480" width="10.28515625" style="22"/>
    <col min="9481" max="9482" width="8.85546875" style="22" bestFit="1" customWidth="1"/>
    <col min="9483" max="9484" width="8.7109375" style="22" customWidth="1"/>
    <col min="9485" max="9485" width="8.85546875" style="22" bestFit="1" customWidth="1"/>
    <col min="9486" max="9493" width="8.7109375" style="22" customWidth="1"/>
    <col min="9494" max="9494" width="10.28515625" style="22"/>
    <col min="9495" max="9495" width="8.7109375" style="22" customWidth="1"/>
    <col min="9496" max="9496" width="10.28515625" style="22"/>
    <col min="9497" max="9498" width="8.85546875" style="22" bestFit="1" customWidth="1"/>
    <col min="9499" max="9500" width="8.7109375" style="22" customWidth="1"/>
    <col min="9501" max="9501" width="8.85546875" style="22" bestFit="1" customWidth="1"/>
    <col min="9502" max="9509" width="8.7109375" style="22" customWidth="1"/>
    <col min="9510" max="9510" width="10.28515625" style="22"/>
    <col min="9511" max="9511" width="8.7109375" style="22" customWidth="1"/>
    <col min="9512" max="9512" width="10.28515625" style="22"/>
    <col min="9513" max="9514" width="8.85546875" style="22" bestFit="1" customWidth="1"/>
    <col min="9515" max="9516" width="8.7109375" style="22" customWidth="1"/>
    <col min="9517" max="9517" width="8.85546875" style="22" bestFit="1" customWidth="1"/>
    <col min="9518" max="9525" width="8.7109375" style="22" customWidth="1"/>
    <col min="9526" max="9526" width="10.28515625" style="22"/>
    <col min="9527" max="9527" width="8.7109375" style="22" customWidth="1"/>
    <col min="9528" max="9528" width="10.28515625" style="22"/>
    <col min="9529" max="9530" width="8.85546875" style="22" bestFit="1" customWidth="1"/>
    <col min="9531" max="9532" width="8.7109375" style="22" customWidth="1"/>
    <col min="9533" max="9533" width="8.85546875" style="22" bestFit="1" customWidth="1"/>
    <col min="9534" max="9541" width="8.7109375" style="22" customWidth="1"/>
    <col min="9542" max="9542" width="10.28515625" style="22"/>
    <col min="9543" max="9543" width="8.7109375" style="22" customWidth="1"/>
    <col min="9544" max="9544" width="10.28515625" style="22"/>
    <col min="9545" max="9545" width="10.5703125" style="22" customWidth="1"/>
    <col min="9546" max="9546" width="88" style="22" customWidth="1"/>
    <col min="9547" max="9554" width="0" style="22" hidden="1" customWidth="1"/>
    <col min="9555" max="9555" width="10.7109375" style="22" customWidth="1"/>
    <col min="9556" max="9556" width="22.42578125" style="22" customWidth="1"/>
    <col min="9557" max="9557" width="27.42578125" style="22" customWidth="1"/>
    <col min="9558" max="9558" width="29.42578125" style="22" customWidth="1"/>
    <col min="9559" max="9559" width="21.42578125" style="22" customWidth="1"/>
    <col min="9560" max="9560" width="6.28515625" style="22" customWidth="1"/>
    <col min="9561" max="9562" width="19.140625" style="22" bestFit="1" customWidth="1"/>
    <col min="9563" max="9564" width="8.7109375" style="22" customWidth="1"/>
    <col min="9565" max="9565" width="10" style="22" bestFit="1" customWidth="1"/>
    <col min="9566" max="9571" width="8.7109375" style="22" customWidth="1"/>
    <col min="9572" max="9573" width="17.85546875" style="22" bestFit="1" customWidth="1"/>
    <col min="9574" max="9575" width="8.7109375" style="22" customWidth="1"/>
    <col min="9576" max="9576" width="10.28515625" style="22"/>
    <col min="9577" max="9578" width="8.85546875" style="22" bestFit="1" customWidth="1"/>
    <col min="9579" max="9580" width="8.7109375" style="22" customWidth="1"/>
    <col min="9581" max="9581" width="8.85546875" style="22" bestFit="1" customWidth="1"/>
    <col min="9582" max="9589" width="8.7109375" style="22" customWidth="1"/>
    <col min="9590" max="9590" width="10.28515625" style="22"/>
    <col min="9591" max="9591" width="8.7109375" style="22" customWidth="1"/>
    <col min="9592" max="9592" width="10.28515625" style="22"/>
    <col min="9593" max="9594" width="8.85546875" style="22" bestFit="1" customWidth="1"/>
    <col min="9595" max="9596" width="8.7109375" style="22" customWidth="1"/>
    <col min="9597" max="9597" width="8.85546875" style="22" bestFit="1" customWidth="1"/>
    <col min="9598" max="9605" width="8.7109375" style="22" customWidth="1"/>
    <col min="9606" max="9606" width="10.28515625" style="22"/>
    <col min="9607" max="9607" width="8.7109375" style="22" customWidth="1"/>
    <col min="9608" max="9608" width="10.28515625" style="22"/>
    <col min="9609" max="9610" width="8.85546875" style="22" bestFit="1" customWidth="1"/>
    <col min="9611" max="9612" width="8.7109375" style="22" customWidth="1"/>
    <col min="9613" max="9613" width="8.85546875" style="22" bestFit="1" customWidth="1"/>
    <col min="9614" max="9621" width="8.7109375" style="22" customWidth="1"/>
    <col min="9622" max="9622" width="10.28515625" style="22"/>
    <col min="9623" max="9623" width="8.7109375" style="22" customWidth="1"/>
    <col min="9624" max="9624" width="10.28515625" style="22"/>
    <col min="9625" max="9626" width="8.85546875" style="22" bestFit="1" customWidth="1"/>
    <col min="9627" max="9628" width="8.7109375" style="22" customWidth="1"/>
    <col min="9629" max="9629" width="8.85546875" style="22" bestFit="1" customWidth="1"/>
    <col min="9630" max="9637" width="8.7109375" style="22" customWidth="1"/>
    <col min="9638" max="9638" width="10.28515625" style="22"/>
    <col min="9639" max="9639" width="8.7109375" style="22" customWidth="1"/>
    <col min="9640" max="9640" width="10.28515625" style="22"/>
    <col min="9641" max="9642" width="8.85546875" style="22" bestFit="1" customWidth="1"/>
    <col min="9643" max="9644" width="8.7109375" style="22" customWidth="1"/>
    <col min="9645" max="9645" width="8.85546875" style="22" bestFit="1" customWidth="1"/>
    <col min="9646" max="9653" width="8.7109375" style="22" customWidth="1"/>
    <col min="9654" max="9654" width="10.28515625" style="22"/>
    <col min="9655" max="9655" width="8.7109375" style="22" customWidth="1"/>
    <col min="9656" max="9656" width="10.28515625" style="22"/>
    <col min="9657" max="9658" width="8.85546875" style="22" bestFit="1" customWidth="1"/>
    <col min="9659" max="9660" width="8.7109375" style="22" customWidth="1"/>
    <col min="9661" max="9661" width="8.85546875" style="22" bestFit="1" customWidth="1"/>
    <col min="9662" max="9669" width="8.7109375" style="22" customWidth="1"/>
    <col min="9670" max="9670" width="10.28515625" style="22"/>
    <col min="9671" max="9671" width="8.7109375" style="22" customWidth="1"/>
    <col min="9672" max="9672" width="10.28515625" style="22"/>
    <col min="9673" max="9674" width="8.85546875" style="22" bestFit="1" customWidth="1"/>
    <col min="9675" max="9676" width="8.7109375" style="22" customWidth="1"/>
    <col min="9677" max="9677" width="8.85546875" style="22" bestFit="1" customWidth="1"/>
    <col min="9678" max="9685" width="8.7109375" style="22" customWidth="1"/>
    <col min="9686" max="9686" width="10.28515625" style="22"/>
    <col min="9687" max="9687" width="8.7109375" style="22" customWidth="1"/>
    <col min="9688" max="9688" width="10.28515625" style="22"/>
    <col min="9689" max="9690" width="8.85546875" style="22" bestFit="1" customWidth="1"/>
    <col min="9691" max="9692" width="8.7109375" style="22" customWidth="1"/>
    <col min="9693" max="9693" width="8.85546875" style="22" bestFit="1" customWidth="1"/>
    <col min="9694" max="9701" width="8.7109375" style="22" customWidth="1"/>
    <col min="9702" max="9702" width="10.28515625" style="22"/>
    <col min="9703" max="9703" width="8.7109375" style="22" customWidth="1"/>
    <col min="9704" max="9704" width="10.28515625" style="22"/>
    <col min="9705" max="9706" width="8.85546875" style="22" bestFit="1" customWidth="1"/>
    <col min="9707" max="9708" width="8.7109375" style="22" customWidth="1"/>
    <col min="9709" max="9709" width="8.85546875" style="22" bestFit="1" customWidth="1"/>
    <col min="9710" max="9717" width="8.7109375" style="22" customWidth="1"/>
    <col min="9718" max="9718" width="10.28515625" style="22"/>
    <col min="9719" max="9719" width="8.7109375" style="22" customWidth="1"/>
    <col min="9720" max="9720" width="10.28515625" style="22"/>
    <col min="9721" max="9722" width="8.85546875" style="22" bestFit="1" customWidth="1"/>
    <col min="9723" max="9724" width="8.7109375" style="22" customWidth="1"/>
    <col min="9725" max="9725" width="8.85546875" style="22" bestFit="1" customWidth="1"/>
    <col min="9726" max="9733" width="8.7109375" style="22" customWidth="1"/>
    <col min="9734" max="9734" width="10.28515625" style="22"/>
    <col min="9735" max="9735" width="8.7109375" style="22" customWidth="1"/>
    <col min="9736" max="9736" width="10.28515625" style="22"/>
    <col min="9737" max="9738" width="8.85546875" style="22" bestFit="1" customWidth="1"/>
    <col min="9739" max="9740" width="8.7109375" style="22" customWidth="1"/>
    <col min="9741" max="9741" width="8.85546875" style="22" bestFit="1" customWidth="1"/>
    <col min="9742" max="9749" width="8.7109375" style="22" customWidth="1"/>
    <col min="9750" max="9750" width="10.28515625" style="22"/>
    <col min="9751" max="9751" width="8.7109375" style="22" customWidth="1"/>
    <col min="9752" max="9752" width="10.28515625" style="22"/>
    <col min="9753" max="9754" width="8.85546875" style="22" bestFit="1" customWidth="1"/>
    <col min="9755" max="9756" width="8.7109375" style="22" customWidth="1"/>
    <col min="9757" max="9757" width="8.85546875" style="22" bestFit="1" customWidth="1"/>
    <col min="9758" max="9765" width="8.7109375" style="22" customWidth="1"/>
    <col min="9766" max="9766" width="10.28515625" style="22"/>
    <col min="9767" max="9767" width="8.7109375" style="22" customWidth="1"/>
    <col min="9768" max="9768" width="10.28515625" style="22"/>
    <col min="9769" max="9770" width="8.85546875" style="22" bestFit="1" customWidth="1"/>
    <col min="9771" max="9772" width="8.7109375" style="22" customWidth="1"/>
    <col min="9773" max="9773" width="8.85546875" style="22" bestFit="1" customWidth="1"/>
    <col min="9774" max="9781" width="8.7109375" style="22" customWidth="1"/>
    <col min="9782" max="9782" width="10.28515625" style="22"/>
    <col min="9783" max="9783" width="8.7109375" style="22" customWidth="1"/>
    <col min="9784" max="9784" width="10.28515625" style="22"/>
    <col min="9785" max="9786" width="8.85546875" style="22" bestFit="1" customWidth="1"/>
    <col min="9787" max="9788" width="8.7109375" style="22" customWidth="1"/>
    <col min="9789" max="9789" width="8.85546875" style="22" bestFit="1" customWidth="1"/>
    <col min="9790" max="9797" width="8.7109375" style="22" customWidth="1"/>
    <col min="9798" max="9798" width="10.28515625" style="22"/>
    <col min="9799" max="9799" width="8.7109375" style="22" customWidth="1"/>
    <col min="9800" max="9800" width="10.28515625" style="22"/>
    <col min="9801" max="9801" width="10.5703125" style="22" customWidth="1"/>
    <col min="9802" max="9802" width="88" style="22" customWidth="1"/>
    <col min="9803" max="9810" width="0" style="22" hidden="1" customWidth="1"/>
    <col min="9811" max="9811" width="10.7109375" style="22" customWidth="1"/>
    <col min="9812" max="9812" width="22.42578125" style="22" customWidth="1"/>
    <col min="9813" max="9813" width="27.42578125" style="22" customWidth="1"/>
    <col min="9814" max="9814" width="29.42578125" style="22" customWidth="1"/>
    <col min="9815" max="9815" width="21.42578125" style="22" customWidth="1"/>
    <col min="9816" max="9816" width="6.28515625" style="22" customWidth="1"/>
    <col min="9817" max="9818" width="19.140625" style="22" bestFit="1" customWidth="1"/>
    <col min="9819" max="9820" width="8.7109375" style="22" customWidth="1"/>
    <col min="9821" max="9821" width="10" style="22" bestFit="1" customWidth="1"/>
    <col min="9822" max="9827" width="8.7109375" style="22" customWidth="1"/>
    <col min="9828" max="9829" width="17.85546875" style="22" bestFit="1" customWidth="1"/>
    <col min="9830" max="9831" width="8.7109375" style="22" customWidth="1"/>
    <col min="9832" max="9832" width="10.28515625" style="22"/>
    <col min="9833" max="9834" width="8.85546875" style="22" bestFit="1" customWidth="1"/>
    <col min="9835" max="9836" width="8.7109375" style="22" customWidth="1"/>
    <col min="9837" max="9837" width="8.85546875" style="22" bestFit="1" customWidth="1"/>
    <col min="9838" max="9845" width="8.7109375" style="22" customWidth="1"/>
    <col min="9846" max="9846" width="10.28515625" style="22"/>
    <col min="9847" max="9847" width="8.7109375" style="22" customWidth="1"/>
    <col min="9848" max="9848" width="10.28515625" style="22"/>
    <col min="9849" max="9850" width="8.85546875" style="22" bestFit="1" customWidth="1"/>
    <col min="9851" max="9852" width="8.7109375" style="22" customWidth="1"/>
    <col min="9853" max="9853" width="8.85546875" style="22" bestFit="1" customWidth="1"/>
    <col min="9854" max="9861" width="8.7109375" style="22" customWidth="1"/>
    <col min="9862" max="9862" width="10.28515625" style="22"/>
    <col min="9863" max="9863" width="8.7109375" style="22" customWidth="1"/>
    <col min="9864" max="9864" width="10.28515625" style="22"/>
    <col min="9865" max="9866" width="8.85546875" style="22" bestFit="1" customWidth="1"/>
    <col min="9867" max="9868" width="8.7109375" style="22" customWidth="1"/>
    <col min="9869" max="9869" width="8.85546875" style="22" bestFit="1" customWidth="1"/>
    <col min="9870" max="9877" width="8.7109375" style="22" customWidth="1"/>
    <col min="9878" max="9878" width="10.28515625" style="22"/>
    <col min="9879" max="9879" width="8.7109375" style="22" customWidth="1"/>
    <col min="9880" max="9880" width="10.28515625" style="22"/>
    <col min="9881" max="9882" width="8.85546875" style="22" bestFit="1" customWidth="1"/>
    <col min="9883" max="9884" width="8.7109375" style="22" customWidth="1"/>
    <col min="9885" max="9885" width="8.85546875" style="22" bestFit="1" customWidth="1"/>
    <col min="9886" max="9893" width="8.7109375" style="22" customWidth="1"/>
    <col min="9894" max="9894" width="10.28515625" style="22"/>
    <col min="9895" max="9895" width="8.7109375" style="22" customWidth="1"/>
    <col min="9896" max="9896" width="10.28515625" style="22"/>
    <col min="9897" max="9898" width="8.85546875" style="22" bestFit="1" customWidth="1"/>
    <col min="9899" max="9900" width="8.7109375" style="22" customWidth="1"/>
    <col min="9901" max="9901" width="8.85546875" style="22" bestFit="1" customWidth="1"/>
    <col min="9902" max="9909" width="8.7109375" style="22" customWidth="1"/>
    <col min="9910" max="9910" width="10.28515625" style="22"/>
    <col min="9911" max="9911" width="8.7109375" style="22" customWidth="1"/>
    <col min="9912" max="9912" width="10.28515625" style="22"/>
    <col min="9913" max="9914" width="8.85546875" style="22" bestFit="1" customWidth="1"/>
    <col min="9915" max="9916" width="8.7109375" style="22" customWidth="1"/>
    <col min="9917" max="9917" width="8.85546875" style="22" bestFit="1" customWidth="1"/>
    <col min="9918" max="9925" width="8.7109375" style="22" customWidth="1"/>
    <col min="9926" max="9926" width="10.28515625" style="22"/>
    <col min="9927" max="9927" width="8.7109375" style="22" customWidth="1"/>
    <col min="9928" max="9928" width="10.28515625" style="22"/>
    <col min="9929" max="9930" width="8.85546875" style="22" bestFit="1" customWidth="1"/>
    <col min="9931" max="9932" width="8.7109375" style="22" customWidth="1"/>
    <col min="9933" max="9933" width="8.85546875" style="22" bestFit="1" customWidth="1"/>
    <col min="9934" max="9941" width="8.7109375" style="22" customWidth="1"/>
    <col min="9942" max="9942" width="10.28515625" style="22"/>
    <col min="9943" max="9943" width="8.7109375" style="22" customWidth="1"/>
    <col min="9944" max="9944" width="10.28515625" style="22"/>
    <col min="9945" max="9946" width="8.85546875" style="22" bestFit="1" customWidth="1"/>
    <col min="9947" max="9948" width="8.7109375" style="22" customWidth="1"/>
    <col min="9949" max="9949" width="8.85546875" style="22" bestFit="1" customWidth="1"/>
    <col min="9950" max="9957" width="8.7109375" style="22" customWidth="1"/>
    <col min="9958" max="9958" width="10.28515625" style="22"/>
    <col min="9959" max="9959" width="8.7109375" style="22" customWidth="1"/>
    <col min="9960" max="9960" width="10.28515625" style="22"/>
    <col min="9961" max="9962" width="8.85546875" style="22" bestFit="1" customWidth="1"/>
    <col min="9963" max="9964" width="8.7109375" style="22" customWidth="1"/>
    <col min="9965" max="9965" width="8.85546875" style="22" bestFit="1" customWidth="1"/>
    <col min="9966" max="9973" width="8.7109375" style="22" customWidth="1"/>
    <col min="9974" max="9974" width="10.28515625" style="22"/>
    <col min="9975" max="9975" width="8.7109375" style="22" customWidth="1"/>
    <col min="9976" max="9976" width="10.28515625" style="22"/>
    <col min="9977" max="9978" width="8.85546875" style="22" bestFit="1" customWidth="1"/>
    <col min="9979" max="9980" width="8.7109375" style="22" customWidth="1"/>
    <col min="9981" max="9981" width="8.85546875" style="22" bestFit="1" customWidth="1"/>
    <col min="9982" max="9989" width="8.7109375" style="22" customWidth="1"/>
    <col min="9990" max="9990" width="10.28515625" style="22"/>
    <col min="9991" max="9991" width="8.7109375" style="22" customWidth="1"/>
    <col min="9992" max="9992" width="10.28515625" style="22"/>
    <col min="9993" max="9994" width="8.85546875" style="22" bestFit="1" customWidth="1"/>
    <col min="9995" max="9996" width="8.7109375" style="22" customWidth="1"/>
    <col min="9997" max="9997" width="8.85546875" style="22" bestFit="1" customWidth="1"/>
    <col min="9998" max="10005" width="8.7109375" style="22" customWidth="1"/>
    <col min="10006" max="10006" width="10.28515625" style="22"/>
    <col min="10007" max="10007" width="8.7109375" style="22" customWidth="1"/>
    <col min="10008" max="10008" width="10.28515625" style="22"/>
    <col min="10009" max="10010" width="8.85546875" style="22" bestFit="1" customWidth="1"/>
    <col min="10011" max="10012" width="8.7109375" style="22" customWidth="1"/>
    <col min="10013" max="10013" width="8.85546875" style="22" bestFit="1" customWidth="1"/>
    <col min="10014" max="10021" width="8.7109375" style="22" customWidth="1"/>
    <col min="10022" max="10022" width="10.28515625" style="22"/>
    <col min="10023" max="10023" width="8.7109375" style="22" customWidth="1"/>
    <col min="10024" max="10024" width="10.28515625" style="22"/>
    <col min="10025" max="10026" width="8.85546875" style="22" bestFit="1" customWidth="1"/>
    <col min="10027" max="10028" width="8.7109375" style="22" customWidth="1"/>
    <col min="10029" max="10029" width="8.85546875" style="22" bestFit="1" customWidth="1"/>
    <col min="10030" max="10037" width="8.7109375" style="22" customWidth="1"/>
    <col min="10038" max="10038" width="10.28515625" style="22"/>
    <col min="10039" max="10039" width="8.7109375" style="22" customWidth="1"/>
    <col min="10040" max="10040" width="10.28515625" style="22"/>
    <col min="10041" max="10042" width="8.85546875" style="22" bestFit="1" customWidth="1"/>
    <col min="10043" max="10044" width="8.7109375" style="22" customWidth="1"/>
    <col min="10045" max="10045" width="8.85546875" style="22" bestFit="1" customWidth="1"/>
    <col min="10046" max="10053" width="8.7109375" style="22" customWidth="1"/>
    <col min="10054" max="10054" width="10.28515625" style="22"/>
    <col min="10055" max="10055" width="8.7109375" style="22" customWidth="1"/>
    <col min="10056" max="10056" width="10.28515625" style="22"/>
    <col min="10057" max="10057" width="10.5703125" style="22" customWidth="1"/>
    <col min="10058" max="10058" width="88" style="22" customWidth="1"/>
    <col min="10059" max="10066" width="0" style="22" hidden="1" customWidth="1"/>
    <col min="10067" max="10067" width="10.7109375" style="22" customWidth="1"/>
    <col min="10068" max="10068" width="22.42578125" style="22" customWidth="1"/>
    <col min="10069" max="10069" width="27.42578125" style="22" customWidth="1"/>
    <col min="10070" max="10070" width="29.42578125" style="22" customWidth="1"/>
    <col min="10071" max="10071" width="21.42578125" style="22" customWidth="1"/>
    <col min="10072" max="10072" width="6.28515625" style="22" customWidth="1"/>
    <col min="10073" max="10074" width="19.140625" style="22" bestFit="1" customWidth="1"/>
    <col min="10075" max="10076" width="8.7109375" style="22" customWidth="1"/>
    <col min="10077" max="10077" width="10" style="22" bestFit="1" customWidth="1"/>
    <col min="10078" max="10083" width="8.7109375" style="22" customWidth="1"/>
    <col min="10084" max="10085" width="17.85546875" style="22" bestFit="1" customWidth="1"/>
    <col min="10086" max="10087" width="8.7109375" style="22" customWidth="1"/>
    <col min="10088" max="10088" width="10.28515625" style="22"/>
    <col min="10089" max="10090" width="8.85546875" style="22" bestFit="1" customWidth="1"/>
    <col min="10091" max="10092" width="8.7109375" style="22" customWidth="1"/>
    <col min="10093" max="10093" width="8.85546875" style="22" bestFit="1" customWidth="1"/>
    <col min="10094" max="10101" width="8.7109375" style="22" customWidth="1"/>
    <col min="10102" max="10102" width="10.28515625" style="22"/>
    <col min="10103" max="10103" width="8.7109375" style="22" customWidth="1"/>
    <col min="10104" max="10104" width="10.28515625" style="22"/>
    <col min="10105" max="10106" width="8.85546875" style="22" bestFit="1" customWidth="1"/>
    <col min="10107" max="10108" width="8.7109375" style="22" customWidth="1"/>
    <col min="10109" max="10109" width="8.85546875" style="22" bestFit="1" customWidth="1"/>
    <col min="10110" max="10117" width="8.7109375" style="22" customWidth="1"/>
    <col min="10118" max="10118" width="10.28515625" style="22"/>
    <col min="10119" max="10119" width="8.7109375" style="22" customWidth="1"/>
    <col min="10120" max="10120" width="10.28515625" style="22"/>
    <col min="10121" max="10122" width="8.85546875" style="22" bestFit="1" customWidth="1"/>
    <col min="10123" max="10124" width="8.7109375" style="22" customWidth="1"/>
    <col min="10125" max="10125" width="8.85546875" style="22" bestFit="1" customWidth="1"/>
    <col min="10126" max="10133" width="8.7109375" style="22" customWidth="1"/>
    <col min="10134" max="10134" width="10.28515625" style="22"/>
    <col min="10135" max="10135" width="8.7109375" style="22" customWidth="1"/>
    <col min="10136" max="10136" width="10.28515625" style="22"/>
    <col min="10137" max="10138" width="8.85546875" style="22" bestFit="1" customWidth="1"/>
    <col min="10139" max="10140" width="8.7109375" style="22" customWidth="1"/>
    <col min="10141" max="10141" width="8.85546875" style="22" bestFit="1" customWidth="1"/>
    <col min="10142" max="10149" width="8.7109375" style="22" customWidth="1"/>
    <col min="10150" max="10150" width="10.28515625" style="22"/>
    <col min="10151" max="10151" width="8.7109375" style="22" customWidth="1"/>
    <col min="10152" max="10152" width="10.28515625" style="22"/>
    <col min="10153" max="10154" width="8.85546875" style="22" bestFit="1" customWidth="1"/>
    <col min="10155" max="10156" width="8.7109375" style="22" customWidth="1"/>
    <col min="10157" max="10157" width="8.85546875" style="22" bestFit="1" customWidth="1"/>
    <col min="10158" max="10165" width="8.7109375" style="22" customWidth="1"/>
    <col min="10166" max="10166" width="10.28515625" style="22"/>
    <col min="10167" max="10167" width="8.7109375" style="22" customWidth="1"/>
    <col min="10168" max="10168" width="10.28515625" style="22"/>
    <col min="10169" max="10170" width="8.85546875" style="22" bestFit="1" customWidth="1"/>
    <col min="10171" max="10172" width="8.7109375" style="22" customWidth="1"/>
    <col min="10173" max="10173" width="8.85546875" style="22" bestFit="1" customWidth="1"/>
    <col min="10174" max="10181" width="8.7109375" style="22" customWidth="1"/>
    <col min="10182" max="10182" width="10.28515625" style="22"/>
    <col min="10183" max="10183" width="8.7109375" style="22" customWidth="1"/>
    <col min="10184" max="10184" width="10.28515625" style="22"/>
    <col min="10185" max="10186" width="8.85546875" style="22" bestFit="1" customWidth="1"/>
    <col min="10187" max="10188" width="8.7109375" style="22" customWidth="1"/>
    <col min="10189" max="10189" width="8.85546875" style="22" bestFit="1" customWidth="1"/>
    <col min="10190" max="10197" width="8.7109375" style="22" customWidth="1"/>
    <col min="10198" max="10198" width="10.28515625" style="22"/>
    <col min="10199" max="10199" width="8.7109375" style="22" customWidth="1"/>
    <col min="10200" max="10200" width="10.28515625" style="22"/>
    <col min="10201" max="10202" width="8.85546875" style="22" bestFit="1" customWidth="1"/>
    <col min="10203" max="10204" width="8.7109375" style="22" customWidth="1"/>
    <col min="10205" max="10205" width="8.85546875" style="22" bestFit="1" customWidth="1"/>
    <col min="10206" max="10213" width="8.7109375" style="22" customWidth="1"/>
    <col min="10214" max="10214" width="10.28515625" style="22"/>
    <col min="10215" max="10215" width="8.7109375" style="22" customWidth="1"/>
    <col min="10216" max="10216" width="10.28515625" style="22"/>
    <col min="10217" max="10218" width="8.85546875" style="22" bestFit="1" customWidth="1"/>
    <col min="10219" max="10220" width="8.7109375" style="22" customWidth="1"/>
    <col min="10221" max="10221" width="8.85546875" style="22" bestFit="1" customWidth="1"/>
    <col min="10222" max="10229" width="8.7109375" style="22" customWidth="1"/>
    <col min="10230" max="10230" width="10.28515625" style="22"/>
    <col min="10231" max="10231" width="8.7109375" style="22" customWidth="1"/>
    <col min="10232" max="10232" width="10.28515625" style="22"/>
    <col min="10233" max="10234" width="8.85546875" style="22" bestFit="1" customWidth="1"/>
    <col min="10235" max="10236" width="8.7109375" style="22" customWidth="1"/>
    <col min="10237" max="10237" width="8.85546875" style="22" bestFit="1" customWidth="1"/>
    <col min="10238" max="10245" width="8.7109375" style="22" customWidth="1"/>
    <col min="10246" max="10246" width="10.28515625" style="22"/>
    <col min="10247" max="10247" width="8.7109375" style="22" customWidth="1"/>
    <col min="10248" max="10248" width="10.28515625" style="22"/>
    <col min="10249" max="10250" width="8.85546875" style="22" bestFit="1" customWidth="1"/>
    <col min="10251" max="10252" width="8.7109375" style="22" customWidth="1"/>
    <col min="10253" max="10253" width="8.85546875" style="22" bestFit="1" customWidth="1"/>
    <col min="10254" max="10261" width="8.7109375" style="22" customWidth="1"/>
    <col min="10262" max="10262" width="10.28515625" style="22"/>
    <col min="10263" max="10263" width="8.7109375" style="22" customWidth="1"/>
    <col min="10264" max="10264" width="10.28515625" style="22"/>
    <col min="10265" max="10266" width="8.85546875" style="22" bestFit="1" customWidth="1"/>
    <col min="10267" max="10268" width="8.7109375" style="22" customWidth="1"/>
    <col min="10269" max="10269" width="8.85546875" style="22" bestFit="1" customWidth="1"/>
    <col min="10270" max="10277" width="8.7109375" style="22" customWidth="1"/>
    <col min="10278" max="10278" width="10.28515625" style="22"/>
    <col min="10279" max="10279" width="8.7109375" style="22" customWidth="1"/>
    <col min="10280" max="10280" width="10.28515625" style="22"/>
    <col min="10281" max="10282" width="8.85546875" style="22" bestFit="1" customWidth="1"/>
    <col min="10283" max="10284" width="8.7109375" style="22" customWidth="1"/>
    <col min="10285" max="10285" width="8.85546875" style="22" bestFit="1" customWidth="1"/>
    <col min="10286" max="10293" width="8.7109375" style="22" customWidth="1"/>
    <col min="10294" max="10294" width="10.28515625" style="22"/>
    <col min="10295" max="10295" width="8.7109375" style="22" customWidth="1"/>
    <col min="10296" max="10296" width="10.28515625" style="22"/>
    <col min="10297" max="10298" width="8.85546875" style="22" bestFit="1" customWidth="1"/>
    <col min="10299" max="10300" width="8.7109375" style="22" customWidth="1"/>
    <col min="10301" max="10301" width="8.85546875" style="22" bestFit="1" customWidth="1"/>
    <col min="10302" max="10309" width="8.7109375" style="22" customWidth="1"/>
    <col min="10310" max="10310" width="10.28515625" style="22"/>
    <col min="10311" max="10311" width="8.7109375" style="22" customWidth="1"/>
    <col min="10312" max="10312" width="10.28515625" style="22"/>
    <col min="10313" max="10313" width="10.5703125" style="22" customWidth="1"/>
    <col min="10314" max="10314" width="88" style="22" customWidth="1"/>
    <col min="10315" max="10322" width="0" style="22" hidden="1" customWidth="1"/>
    <col min="10323" max="10323" width="10.7109375" style="22" customWidth="1"/>
    <col min="10324" max="10324" width="22.42578125" style="22" customWidth="1"/>
    <col min="10325" max="10325" width="27.42578125" style="22" customWidth="1"/>
    <col min="10326" max="10326" width="29.42578125" style="22" customWidth="1"/>
    <col min="10327" max="10327" width="21.42578125" style="22" customWidth="1"/>
    <col min="10328" max="10328" width="6.28515625" style="22" customWidth="1"/>
    <col min="10329" max="10330" width="19.140625" style="22" bestFit="1" customWidth="1"/>
    <col min="10331" max="10332" width="8.7109375" style="22" customWidth="1"/>
    <col min="10333" max="10333" width="10" style="22" bestFit="1" customWidth="1"/>
    <col min="10334" max="10339" width="8.7109375" style="22" customWidth="1"/>
    <col min="10340" max="10341" width="17.85546875" style="22" bestFit="1" customWidth="1"/>
    <col min="10342" max="10343" width="8.7109375" style="22" customWidth="1"/>
    <col min="10344" max="10344" width="10.28515625" style="22"/>
    <col min="10345" max="10346" width="8.85546875" style="22" bestFit="1" customWidth="1"/>
    <col min="10347" max="10348" width="8.7109375" style="22" customWidth="1"/>
    <col min="10349" max="10349" width="8.85546875" style="22" bestFit="1" customWidth="1"/>
    <col min="10350" max="10357" width="8.7109375" style="22" customWidth="1"/>
    <col min="10358" max="10358" width="10.28515625" style="22"/>
    <col min="10359" max="10359" width="8.7109375" style="22" customWidth="1"/>
    <col min="10360" max="10360" width="10.28515625" style="22"/>
    <col min="10361" max="10362" width="8.85546875" style="22" bestFit="1" customWidth="1"/>
    <col min="10363" max="10364" width="8.7109375" style="22" customWidth="1"/>
    <col min="10365" max="10365" width="8.85546875" style="22" bestFit="1" customWidth="1"/>
    <col min="10366" max="10373" width="8.7109375" style="22" customWidth="1"/>
    <col min="10374" max="10374" width="10.28515625" style="22"/>
    <col min="10375" max="10375" width="8.7109375" style="22" customWidth="1"/>
    <col min="10376" max="10376" width="10.28515625" style="22"/>
    <col min="10377" max="10378" width="8.85546875" style="22" bestFit="1" customWidth="1"/>
    <col min="10379" max="10380" width="8.7109375" style="22" customWidth="1"/>
    <col min="10381" max="10381" width="8.85546875" style="22" bestFit="1" customWidth="1"/>
    <col min="10382" max="10389" width="8.7109375" style="22" customWidth="1"/>
    <col min="10390" max="10390" width="10.28515625" style="22"/>
    <col min="10391" max="10391" width="8.7109375" style="22" customWidth="1"/>
    <col min="10392" max="10392" width="10.28515625" style="22"/>
    <col min="10393" max="10394" width="8.85546875" style="22" bestFit="1" customWidth="1"/>
    <col min="10395" max="10396" width="8.7109375" style="22" customWidth="1"/>
    <col min="10397" max="10397" width="8.85546875" style="22" bestFit="1" customWidth="1"/>
    <col min="10398" max="10405" width="8.7109375" style="22" customWidth="1"/>
    <col min="10406" max="10406" width="10.28515625" style="22"/>
    <col min="10407" max="10407" width="8.7109375" style="22" customWidth="1"/>
    <col min="10408" max="10408" width="10.28515625" style="22"/>
    <col min="10409" max="10410" width="8.85546875" style="22" bestFit="1" customWidth="1"/>
    <col min="10411" max="10412" width="8.7109375" style="22" customWidth="1"/>
    <col min="10413" max="10413" width="8.85546875" style="22" bestFit="1" customWidth="1"/>
    <col min="10414" max="10421" width="8.7109375" style="22" customWidth="1"/>
    <col min="10422" max="10422" width="10.28515625" style="22"/>
    <col min="10423" max="10423" width="8.7109375" style="22" customWidth="1"/>
    <col min="10424" max="10424" width="10.28515625" style="22"/>
    <col min="10425" max="10426" width="8.85546875" style="22" bestFit="1" customWidth="1"/>
    <col min="10427" max="10428" width="8.7109375" style="22" customWidth="1"/>
    <col min="10429" max="10429" width="8.85546875" style="22" bestFit="1" customWidth="1"/>
    <col min="10430" max="10437" width="8.7109375" style="22" customWidth="1"/>
    <col min="10438" max="10438" width="10.28515625" style="22"/>
    <col min="10439" max="10439" width="8.7109375" style="22" customWidth="1"/>
    <col min="10440" max="10440" width="10.28515625" style="22"/>
    <col min="10441" max="10442" width="8.85546875" style="22" bestFit="1" customWidth="1"/>
    <col min="10443" max="10444" width="8.7109375" style="22" customWidth="1"/>
    <col min="10445" max="10445" width="8.85546875" style="22" bestFit="1" customWidth="1"/>
    <col min="10446" max="10453" width="8.7109375" style="22" customWidth="1"/>
    <col min="10454" max="10454" width="10.28515625" style="22"/>
    <col min="10455" max="10455" width="8.7109375" style="22" customWidth="1"/>
    <col min="10456" max="10456" width="10.28515625" style="22"/>
    <col min="10457" max="10458" width="8.85546875" style="22" bestFit="1" customWidth="1"/>
    <col min="10459" max="10460" width="8.7109375" style="22" customWidth="1"/>
    <col min="10461" max="10461" width="8.85546875" style="22" bestFit="1" customWidth="1"/>
    <col min="10462" max="10469" width="8.7109375" style="22" customWidth="1"/>
    <col min="10470" max="10470" width="10.28515625" style="22"/>
    <col min="10471" max="10471" width="8.7109375" style="22" customWidth="1"/>
    <col min="10472" max="10472" width="10.28515625" style="22"/>
    <col min="10473" max="10474" width="8.85546875" style="22" bestFit="1" customWidth="1"/>
    <col min="10475" max="10476" width="8.7109375" style="22" customWidth="1"/>
    <col min="10477" max="10477" width="8.85546875" style="22" bestFit="1" customWidth="1"/>
    <col min="10478" max="10485" width="8.7109375" style="22" customWidth="1"/>
    <col min="10486" max="10486" width="10.28515625" style="22"/>
    <col min="10487" max="10487" width="8.7109375" style="22" customWidth="1"/>
    <col min="10488" max="10488" width="10.28515625" style="22"/>
    <col min="10489" max="10490" width="8.85546875" style="22" bestFit="1" customWidth="1"/>
    <col min="10491" max="10492" width="8.7109375" style="22" customWidth="1"/>
    <col min="10493" max="10493" width="8.85546875" style="22" bestFit="1" customWidth="1"/>
    <col min="10494" max="10501" width="8.7109375" style="22" customWidth="1"/>
    <col min="10502" max="10502" width="10.28515625" style="22"/>
    <col min="10503" max="10503" width="8.7109375" style="22" customWidth="1"/>
    <col min="10504" max="10504" width="10.28515625" style="22"/>
    <col min="10505" max="10506" width="8.85546875" style="22" bestFit="1" customWidth="1"/>
    <col min="10507" max="10508" width="8.7109375" style="22" customWidth="1"/>
    <col min="10509" max="10509" width="8.85546875" style="22" bestFit="1" customWidth="1"/>
    <col min="10510" max="10517" width="8.7109375" style="22" customWidth="1"/>
    <col min="10518" max="10518" width="10.28515625" style="22"/>
    <col min="10519" max="10519" width="8.7109375" style="22" customWidth="1"/>
    <col min="10520" max="10520" width="10.28515625" style="22"/>
    <col min="10521" max="10522" width="8.85546875" style="22" bestFit="1" customWidth="1"/>
    <col min="10523" max="10524" width="8.7109375" style="22" customWidth="1"/>
    <col min="10525" max="10525" width="8.85546875" style="22" bestFit="1" customWidth="1"/>
    <col min="10526" max="10533" width="8.7109375" style="22" customWidth="1"/>
    <col min="10534" max="10534" width="10.28515625" style="22"/>
    <col min="10535" max="10535" width="8.7109375" style="22" customWidth="1"/>
    <col min="10536" max="10536" width="10.28515625" style="22"/>
    <col min="10537" max="10538" width="8.85546875" style="22" bestFit="1" customWidth="1"/>
    <col min="10539" max="10540" width="8.7109375" style="22" customWidth="1"/>
    <col min="10541" max="10541" width="8.85546875" style="22" bestFit="1" customWidth="1"/>
    <col min="10542" max="10549" width="8.7109375" style="22" customWidth="1"/>
    <col min="10550" max="10550" width="10.28515625" style="22"/>
    <col min="10551" max="10551" width="8.7109375" style="22" customWidth="1"/>
    <col min="10552" max="10552" width="10.28515625" style="22"/>
    <col min="10553" max="10554" width="8.85546875" style="22" bestFit="1" customWidth="1"/>
    <col min="10555" max="10556" width="8.7109375" style="22" customWidth="1"/>
    <col min="10557" max="10557" width="8.85546875" style="22" bestFit="1" customWidth="1"/>
    <col min="10558" max="10565" width="8.7109375" style="22" customWidth="1"/>
    <col min="10566" max="10566" width="10.28515625" style="22"/>
    <col min="10567" max="10567" width="8.7109375" style="22" customWidth="1"/>
    <col min="10568" max="10568" width="10.28515625" style="22"/>
    <col min="10569" max="10569" width="10.5703125" style="22" customWidth="1"/>
    <col min="10570" max="10570" width="88" style="22" customWidth="1"/>
    <col min="10571" max="10578" width="0" style="22" hidden="1" customWidth="1"/>
    <col min="10579" max="10579" width="10.7109375" style="22" customWidth="1"/>
    <col min="10580" max="10580" width="22.42578125" style="22" customWidth="1"/>
    <col min="10581" max="10581" width="27.42578125" style="22" customWidth="1"/>
    <col min="10582" max="10582" width="29.42578125" style="22" customWidth="1"/>
    <col min="10583" max="10583" width="21.42578125" style="22" customWidth="1"/>
    <col min="10584" max="10584" width="6.28515625" style="22" customWidth="1"/>
    <col min="10585" max="10586" width="19.140625" style="22" bestFit="1" customWidth="1"/>
    <col min="10587" max="10588" width="8.7109375" style="22" customWidth="1"/>
    <col min="10589" max="10589" width="10" style="22" bestFit="1" customWidth="1"/>
    <col min="10590" max="10595" width="8.7109375" style="22" customWidth="1"/>
    <col min="10596" max="10597" width="17.85546875" style="22" bestFit="1" customWidth="1"/>
    <col min="10598" max="10599" width="8.7109375" style="22" customWidth="1"/>
    <col min="10600" max="10600" width="10.28515625" style="22"/>
    <col min="10601" max="10602" width="8.85546875" style="22" bestFit="1" customWidth="1"/>
    <col min="10603" max="10604" width="8.7109375" style="22" customWidth="1"/>
    <col min="10605" max="10605" width="8.85546875" style="22" bestFit="1" customWidth="1"/>
    <col min="10606" max="10613" width="8.7109375" style="22" customWidth="1"/>
    <col min="10614" max="10614" width="10.28515625" style="22"/>
    <col min="10615" max="10615" width="8.7109375" style="22" customWidth="1"/>
    <col min="10616" max="10616" width="10.28515625" style="22"/>
    <col min="10617" max="10618" width="8.85546875" style="22" bestFit="1" customWidth="1"/>
    <col min="10619" max="10620" width="8.7109375" style="22" customWidth="1"/>
    <col min="10621" max="10621" width="8.85546875" style="22" bestFit="1" customWidth="1"/>
    <col min="10622" max="10629" width="8.7109375" style="22" customWidth="1"/>
    <col min="10630" max="10630" width="10.28515625" style="22"/>
    <col min="10631" max="10631" width="8.7109375" style="22" customWidth="1"/>
    <col min="10632" max="10632" width="10.28515625" style="22"/>
    <col min="10633" max="10634" width="8.85546875" style="22" bestFit="1" customWidth="1"/>
    <col min="10635" max="10636" width="8.7109375" style="22" customWidth="1"/>
    <col min="10637" max="10637" width="8.85546875" style="22" bestFit="1" customWidth="1"/>
    <col min="10638" max="10645" width="8.7109375" style="22" customWidth="1"/>
    <col min="10646" max="10646" width="10.28515625" style="22"/>
    <col min="10647" max="10647" width="8.7109375" style="22" customWidth="1"/>
    <col min="10648" max="10648" width="10.28515625" style="22"/>
    <col min="10649" max="10650" width="8.85546875" style="22" bestFit="1" customWidth="1"/>
    <col min="10651" max="10652" width="8.7109375" style="22" customWidth="1"/>
    <col min="10653" max="10653" width="8.85546875" style="22" bestFit="1" customWidth="1"/>
    <col min="10654" max="10661" width="8.7109375" style="22" customWidth="1"/>
    <col min="10662" max="10662" width="10.28515625" style="22"/>
    <col min="10663" max="10663" width="8.7109375" style="22" customWidth="1"/>
    <col min="10664" max="10664" width="10.28515625" style="22"/>
    <col min="10665" max="10666" width="8.85546875" style="22" bestFit="1" customWidth="1"/>
    <col min="10667" max="10668" width="8.7109375" style="22" customWidth="1"/>
    <col min="10669" max="10669" width="8.85546875" style="22" bestFit="1" customWidth="1"/>
    <col min="10670" max="10677" width="8.7109375" style="22" customWidth="1"/>
    <col min="10678" max="10678" width="10.28515625" style="22"/>
    <col min="10679" max="10679" width="8.7109375" style="22" customWidth="1"/>
    <col min="10680" max="10680" width="10.28515625" style="22"/>
    <col min="10681" max="10682" width="8.85546875" style="22" bestFit="1" customWidth="1"/>
    <col min="10683" max="10684" width="8.7109375" style="22" customWidth="1"/>
    <col min="10685" max="10685" width="8.85546875" style="22" bestFit="1" customWidth="1"/>
    <col min="10686" max="10693" width="8.7109375" style="22" customWidth="1"/>
    <col min="10694" max="10694" width="10.28515625" style="22"/>
    <col min="10695" max="10695" width="8.7109375" style="22" customWidth="1"/>
    <col min="10696" max="10696" width="10.28515625" style="22"/>
    <col min="10697" max="10698" width="8.85546875" style="22" bestFit="1" customWidth="1"/>
    <col min="10699" max="10700" width="8.7109375" style="22" customWidth="1"/>
    <col min="10701" max="10701" width="8.85546875" style="22" bestFit="1" customWidth="1"/>
    <col min="10702" max="10709" width="8.7109375" style="22" customWidth="1"/>
    <col min="10710" max="10710" width="10.28515625" style="22"/>
    <col min="10711" max="10711" width="8.7109375" style="22" customWidth="1"/>
    <col min="10712" max="10712" width="10.28515625" style="22"/>
    <col min="10713" max="10714" width="8.85546875" style="22" bestFit="1" customWidth="1"/>
    <col min="10715" max="10716" width="8.7109375" style="22" customWidth="1"/>
    <col min="10717" max="10717" width="8.85546875" style="22" bestFit="1" customWidth="1"/>
    <col min="10718" max="10725" width="8.7109375" style="22" customWidth="1"/>
    <col min="10726" max="10726" width="10.28515625" style="22"/>
    <col min="10727" max="10727" width="8.7109375" style="22" customWidth="1"/>
    <col min="10728" max="10728" width="10.28515625" style="22"/>
    <col min="10729" max="10730" width="8.85546875" style="22" bestFit="1" customWidth="1"/>
    <col min="10731" max="10732" width="8.7109375" style="22" customWidth="1"/>
    <col min="10733" max="10733" width="8.85546875" style="22" bestFit="1" customWidth="1"/>
    <col min="10734" max="10741" width="8.7109375" style="22" customWidth="1"/>
    <col min="10742" max="10742" width="10.28515625" style="22"/>
    <col min="10743" max="10743" width="8.7109375" style="22" customWidth="1"/>
    <col min="10744" max="10744" width="10.28515625" style="22"/>
    <col min="10745" max="10746" width="8.85546875" style="22" bestFit="1" customWidth="1"/>
    <col min="10747" max="10748" width="8.7109375" style="22" customWidth="1"/>
    <col min="10749" max="10749" width="8.85546875" style="22" bestFit="1" customWidth="1"/>
    <col min="10750" max="10757" width="8.7109375" style="22" customWidth="1"/>
    <col min="10758" max="10758" width="10.28515625" style="22"/>
    <col min="10759" max="10759" width="8.7109375" style="22" customWidth="1"/>
    <col min="10760" max="10760" width="10.28515625" style="22"/>
    <col min="10761" max="10762" width="8.85546875" style="22" bestFit="1" customWidth="1"/>
    <col min="10763" max="10764" width="8.7109375" style="22" customWidth="1"/>
    <col min="10765" max="10765" width="8.85546875" style="22" bestFit="1" customWidth="1"/>
    <col min="10766" max="10773" width="8.7109375" style="22" customWidth="1"/>
    <col min="10774" max="10774" width="10.28515625" style="22"/>
    <col min="10775" max="10775" width="8.7109375" style="22" customWidth="1"/>
    <col min="10776" max="10776" width="10.28515625" style="22"/>
    <col min="10777" max="10778" width="8.85546875" style="22" bestFit="1" customWidth="1"/>
    <col min="10779" max="10780" width="8.7109375" style="22" customWidth="1"/>
    <col min="10781" max="10781" width="8.85546875" style="22" bestFit="1" customWidth="1"/>
    <col min="10782" max="10789" width="8.7109375" style="22" customWidth="1"/>
    <col min="10790" max="10790" width="10.28515625" style="22"/>
    <col min="10791" max="10791" width="8.7109375" style="22" customWidth="1"/>
    <col min="10792" max="10792" width="10.28515625" style="22"/>
    <col min="10793" max="10794" width="8.85546875" style="22" bestFit="1" customWidth="1"/>
    <col min="10795" max="10796" width="8.7109375" style="22" customWidth="1"/>
    <col min="10797" max="10797" width="8.85546875" style="22" bestFit="1" customWidth="1"/>
    <col min="10798" max="10805" width="8.7109375" style="22" customWidth="1"/>
    <col min="10806" max="10806" width="10.28515625" style="22"/>
    <col min="10807" max="10807" width="8.7109375" style="22" customWidth="1"/>
    <col min="10808" max="10808" width="10.28515625" style="22"/>
    <col min="10809" max="10810" width="8.85546875" style="22" bestFit="1" customWidth="1"/>
    <col min="10811" max="10812" width="8.7109375" style="22" customWidth="1"/>
    <col min="10813" max="10813" width="8.85546875" style="22" bestFit="1" customWidth="1"/>
    <col min="10814" max="10821" width="8.7109375" style="22" customWidth="1"/>
    <col min="10822" max="10822" width="10.28515625" style="22"/>
    <col min="10823" max="10823" width="8.7109375" style="22" customWidth="1"/>
    <col min="10824" max="10824" width="10.28515625" style="22"/>
    <col min="10825" max="10825" width="10.5703125" style="22" customWidth="1"/>
    <col min="10826" max="10826" width="88" style="22" customWidth="1"/>
    <col min="10827" max="10834" width="0" style="22" hidden="1" customWidth="1"/>
    <col min="10835" max="10835" width="10.7109375" style="22" customWidth="1"/>
    <col min="10836" max="10836" width="22.42578125" style="22" customWidth="1"/>
    <col min="10837" max="10837" width="27.42578125" style="22" customWidth="1"/>
    <col min="10838" max="10838" width="29.42578125" style="22" customWidth="1"/>
    <col min="10839" max="10839" width="21.42578125" style="22" customWidth="1"/>
    <col min="10840" max="10840" width="6.28515625" style="22" customWidth="1"/>
    <col min="10841" max="10842" width="19.140625" style="22" bestFit="1" customWidth="1"/>
    <col min="10843" max="10844" width="8.7109375" style="22" customWidth="1"/>
    <col min="10845" max="10845" width="10" style="22" bestFit="1" customWidth="1"/>
    <col min="10846" max="10851" width="8.7109375" style="22" customWidth="1"/>
    <col min="10852" max="10853" width="17.85546875" style="22" bestFit="1" customWidth="1"/>
    <col min="10854" max="10855" width="8.7109375" style="22" customWidth="1"/>
    <col min="10856" max="10856" width="10.28515625" style="22"/>
    <col min="10857" max="10858" width="8.85546875" style="22" bestFit="1" customWidth="1"/>
    <col min="10859" max="10860" width="8.7109375" style="22" customWidth="1"/>
    <col min="10861" max="10861" width="8.85546875" style="22" bestFit="1" customWidth="1"/>
    <col min="10862" max="10869" width="8.7109375" style="22" customWidth="1"/>
    <col min="10870" max="10870" width="10.28515625" style="22"/>
    <col min="10871" max="10871" width="8.7109375" style="22" customWidth="1"/>
    <col min="10872" max="10872" width="10.28515625" style="22"/>
    <col min="10873" max="10874" width="8.85546875" style="22" bestFit="1" customWidth="1"/>
    <col min="10875" max="10876" width="8.7109375" style="22" customWidth="1"/>
    <col min="10877" max="10877" width="8.85546875" style="22" bestFit="1" customWidth="1"/>
    <col min="10878" max="10885" width="8.7109375" style="22" customWidth="1"/>
    <col min="10886" max="10886" width="10.28515625" style="22"/>
    <col min="10887" max="10887" width="8.7109375" style="22" customWidth="1"/>
    <col min="10888" max="10888" width="10.28515625" style="22"/>
    <col min="10889" max="10890" width="8.85546875" style="22" bestFit="1" customWidth="1"/>
    <col min="10891" max="10892" width="8.7109375" style="22" customWidth="1"/>
    <col min="10893" max="10893" width="8.85546875" style="22" bestFit="1" customWidth="1"/>
    <col min="10894" max="10901" width="8.7109375" style="22" customWidth="1"/>
    <col min="10902" max="10902" width="10.28515625" style="22"/>
    <col min="10903" max="10903" width="8.7109375" style="22" customWidth="1"/>
    <col min="10904" max="10904" width="10.28515625" style="22"/>
    <col min="10905" max="10906" width="8.85546875" style="22" bestFit="1" customWidth="1"/>
    <col min="10907" max="10908" width="8.7109375" style="22" customWidth="1"/>
    <col min="10909" max="10909" width="8.85546875" style="22" bestFit="1" customWidth="1"/>
    <col min="10910" max="10917" width="8.7109375" style="22" customWidth="1"/>
    <col min="10918" max="10918" width="10.28515625" style="22"/>
    <col min="10919" max="10919" width="8.7109375" style="22" customWidth="1"/>
    <col min="10920" max="10920" width="10.28515625" style="22"/>
    <col min="10921" max="10922" width="8.85546875" style="22" bestFit="1" customWidth="1"/>
    <col min="10923" max="10924" width="8.7109375" style="22" customWidth="1"/>
    <col min="10925" max="10925" width="8.85546875" style="22" bestFit="1" customWidth="1"/>
    <col min="10926" max="10933" width="8.7109375" style="22" customWidth="1"/>
    <col min="10934" max="10934" width="10.28515625" style="22"/>
    <col min="10935" max="10935" width="8.7109375" style="22" customWidth="1"/>
    <col min="10936" max="10936" width="10.28515625" style="22"/>
    <col min="10937" max="10938" width="8.85546875" style="22" bestFit="1" customWidth="1"/>
    <col min="10939" max="10940" width="8.7109375" style="22" customWidth="1"/>
    <col min="10941" max="10941" width="8.85546875" style="22" bestFit="1" customWidth="1"/>
    <col min="10942" max="10949" width="8.7109375" style="22" customWidth="1"/>
    <col min="10950" max="10950" width="10.28515625" style="22"/>
    <col min="10951" max="10951" width="8.7109375" style="22" customWidth="1"/>
    <col min="10952" max="10952" width="10.28515625" style="22"/>
    <col min="10953" max="10954" width="8.85546875" style="22" bestFit="1" customWidth="1"/>
    <col min="10955" max="10956" width="8.7109375" style="22" customWidth="1"/>
    <col min="10957" max="10957" width="8.85546875" style="22" bestFit="1" customWidth="1"/>
    <col min="10958" max="10965" width="8.7109375" style="22" customWidth="1"/>
    <col min="10966" max="10966" width="10.28515625" style="22"/>
    <col min="10967" max="10967" width="8.7109375" style="22" customWidth="1"/>
    <col min="10968" max="10968" width="10.28515625" style="22"/>
    <col min="10969" max="10970" width="8.85546875" style="22" bestFit="1" customWidth="1"/>
    <col min="10971" max="10972" width="8.7109375" style="22" customWidth="1"/>
    <col min="10973" max="10973" width="8.85546875" style="22" bestFit="1" customWidth="1"/>
    <col min="10974" max="10981" width="8.7109375" style="22" customWidth="1"/>
    <col min="10982" max="10982" width="10.28515625" style="22"/>
    <col min="10983" max="10983" width="8.7109375" style="22" customWidth="1"/>
    <col min="10984" max="10984" width="10.28515625" style="22"/>
    <col min="10985" max="10986" width="8.85546875" style="22" bestFit="1" customWidth="1"/>
    <col min="10987" max="10988" width="8.7109375" style="22" customWidth="1"/>
    <col min="10989" max="10989" width="8.85546875" style="22" bestFit="1" customWidth="1"/>
    <col min="10990" max="10997" width="8.7109375" style="22" customWidth="1"/>
    <col min="10998" max="10998" width="10.28515625" style="22"/>
    <col min="10999" max="10999" width="8.7109375" style="22" customWidth="1"/>
    <col min="11000" max="11000" width="10.28515625" style="22"/>
    <col min="11001" max="11002" width="8.85546875" style="22" bestFit="1" customWidth="1"/>
    <col min="11003" max="11004" width="8.7109375" style="22" customWidth="1"/>
    <col min="11005" max="11005" width="8.85546875" style="22" bestFit="1" customWidth="1"/>
    <col min="11006" max="11013" width="8.7109375" style="22" customWidth="1"/>
    <col min="11014" max="11014" width="10.28515625" style="22"/>
    <col min="11015" max="11015" width="8.7109375" style="22" customWidth="1"/>
    <col min="11016" max="11016" width="10.28515625" style="22"/>
    <col min="11017" max="11018" width="8.85546875" style="22" bestFit="1" customWidth="1"/>
    <col min="11019" max="11020" width="8.7109375" style="22" customWidth="1"/>
    <col min="11021" max="11021" width="8.85546875" style="22" bestFit="1" customWidth="1"/>
    <col min="11022" max="11029" width="8.7109375" style="22" customWidth="1"/>
    <col min="11030" max="11030" width="10.28515625" style="22"/>
    <col min="11031" max="11031" width="8.7109375" style="22" customWidth="1"/>
    <col min="11032" max="11032" width="10.28515625" style="22"/>
    <col min="11033" max="11034" width="8.85546875" style="22" bestFit="1" customWidth="1"/>
    <col min="11035" max="11036" width="8.7109375" style="22" customWidth="1"/>
    <col min="11037" max="11037" width="8.85546875" style="22" bestFit="1" customWidth="1"/>
    <col min="11038" max="11045" width="8.7109375" style="22" customWidth="1"/>
    <col min="11046" max="11046" width="10.28515625" style="22"/>
    <col min="11047" max="11047" width="8.7109375" style="22" customWidth="1"/>
    <col min="11048" max="11048" width="10.28515625" style="22"/>
    <col min="11049" max="11050" width="8.85546875" style="22" bestFit="1" customWidth="1"/>
    <col min="11051" max="11052" width="8.7109375" style="22" customWidth="1"/>
    <col min="11053" max="11053" width="8.85546875" style="22" bestFit="1" customWidth="1"/>
    <col min="11054" max="11061" width="8.7109375" style="22" customWidth="1"/>
    <col min="11062" max="11062" width="10.28515625" style="22"/>
    <col min="11063" max="11063" width="8.7109375" style="22" customWidth="1"/>
    <col min="11064" max="11064" width="10.28515625" style="22"/>
    <col min="11065" max="11066" width="8.85546875" style="22" bestFit="1" customWidth="1"/>
    <col min="11067" max="11068" width="8.7109375" style="22" customWidth="1"/>
    <col min="11069" max="11069" width="8.85546875" style="22" bestFit="1" customWidth="1"/>
    <col min="11070" max="11077" width="8.7109375" style="22" customWidth="1"/>
    <col min="11078" max="11078" width="10.28515625" style="22"/>
    <col min="11079" max="11079" width="8.7109375" style="22" customWidth="1"/>
    <col min="11080" max="11080" width="10.28515625" style="22"/>
    <col min="11081" max="11081" width="10.5703125" style="22" customWidth="1"/>
    <col min="11082" max="11082" width="88" style="22" customWidth="1"/>
    <col min="11083" max="11090" width="0" style="22" hidden="1" customWidth="1"/>
    <col min="11091" max="11091" width="10.7109375" style="22" customWidth="1"/>
    <col min="11092" max="11092" width="22.42578125" style="22" customWidth="1"/>
    <col min="11093" max="11093" width="27.42578125" style="22" customWidth="1"/>
    <col min="11094" max="11094" width="29.42578125" style="22" customWidth="1"/>
    <col min="11095" max="11095" width="21.42578125" style="22" customWidth="1"/>
    <col min="11096" max="11096" width="6.28515625" style="22" customWidth="1"/>
    <col min="11097" max="11098" width="19.140625" style="22" bestFit="1" customWidth="1"/>
    <col min="11099" max="11100" width="8.7109375" style="22" customWidth="1"/>
    <col min="11101" max="11101" width="10" style="22" bestFit="1" customWidth="1"/>
    <col min="11102" max="11107" width="8.7109375" style="22" customWidth="1"/>
    <col min="11108" max="11109" width="17.85546875" style="22" bestFit="1" customWidth="1"/>
    <col min="11110" max="11111" width="8.7109375" style="22" customWidth="1"/>
    <col min="11112" max="11112" width="10.28515625" style="22"/>
    <col min="11113" max="11114" width="8.85546875" style="22" bestFit="1" customWidth="1"/>
    <col min="11115" max="11116" width="8.7109375" style="22" customWidth="1"/>
    <col min="11117" max="11117" width="8.85546875" style="22" bestFit="1" customWidth="1"/>
    <col min="11118" max="11125" width="8.7109375" style="22" customWidth="1"/>
    <col min="11126" max="11126" width="10.28515625" style="22"/>
    <col min="11127" max="11127" width="8.7109375" style="22" customWidth="1"/>
    <col min="11128" max="11128" width="10.28515625" style="22"/>
    <col min="11129" max="11130" width="8.85546875" style="22" bestFit="1" customWidth="1"/>
    <col min="11131" max="11132" width="8.7109375" style="22" customWidth="1"/>
    <col min="11133" max="11133" width="8.85546875" style="22" bestFit="1" customWidth="1"/>
    <col min="11134" max="11141" width="8.7109375" style="22" customWidth="1"/>
    <col min="11142" max="11142" width="10.28515625" style="22"/>
    <col min="11143" max="11143" width="8.7109375" style="22" customWidth="1"/>
    <col min="11144" max="11144" width="10.28515625" style="22"/>
    <col min="11145" max="11146" width="8.85546875" style="22" bestFit="1" customWidth="1"/>
    <col min="11147" max="11148" width="8.7109375" style="22" customWidth="1"/>
    <col min="11149" max="11149" width="8.85546875" style="22" bestFit="1" customWidth="1"/>
    <col min="11150" max="11157" width="8.7109375" style="22" customWidth="1"/>
    <col min="11158" max="11158" width="10.28515625" style="22"/>
    <col min="11159" max="11159" width="8.7109375" style="22" customWidth="1"/>
    <col min="11160" max="11160" width="10.28515625" style="22"/>
    <col min="11161" max="11162" width="8.85546875" style="22" bestFit="1" customWidth="1"/>
    <col min="11163" max="11164" width="8.7109375" style="22" customWidth="1"/>
    <col min="11165" max="11165" width="8.85546875" style="22" bestFit="1" customWidth="1"/>
    <col min="11166" max="11173" width="8.7109375" style="22" customWidth="1"/>
    <col min="11174" max="11174" width="10.28515625" style="22"/>
    <col min="11175" max="11175" width="8.7109375" style="22" customWidth="1"/>
    <col min="11176" max="11176" width="10.28515625" style="22"/>
    <col min="11177" max="11178" width="8.85546875" style="22" bestFit="1" customWidth="1"/>
    <col min="11179" max="11180" width="8.7109375" style="22" customWidth="1"/>
    <col min="11181" max="11181" width="8.85546875" style="22" bestFit="1" customWidth="1"/>
    <col min="11182" max="11189" width="8.7109375" style="22" customWidth="1"/>
    <col min="11190" max="11190" width="10.28515625" style="22"/>
    <col min="11191" max="11191" width="8.7109375" style="22" customWidth="1"/>
    <col min="11192" max="11192" width="10.28515625" style="22"/>
    <col min="11193" max="11194" width="8.85546875" style="22" bestFit="1" customWidth="1"/>
    <col min="11195" max="11196" width="8.7109375" style="22" customWidth="1"/>
    <col min="11197" max="11197" width="8.85546875" style="22" bestFit="1" customWidth="1"/>
    <col min="11198" max="11205" width="8.7109375" style="22" customWidth="1"/>
    <col min="11206" max="11206" width="10.28515625" style="22"/>
    <col min="11207" max="11207" width="8.7109375" style="22" customWidth="1"/>
    <col min="11208" max="11208" width="10.28515625" style="22"/>
    <col min="11209" max="11210" width="8.85546875" style="22" bestFit="1" customWidth="1"/>
    <col min="11211" max="11212" width="8.7109375" style="22" customWidth="1"/>
    <col min="11213" max="11213" width="8.85546875" style="22" bestFit="1" customWidth="1"/>
    <col min="11214" max="11221" width="8.7109375" style="22" customWidth="1"/>
    <col min="11222" max="11222" width="10.28515625" style="22"/>
    <col min="11223" max="11223" width="8.7109375" style="22" customWidth="1"/>
    <col min="11224" max="11224" width="10.28515625" style="22"/>
    <col min="11225" max="11226" width="8.85546875" style="22" bestFit="1" customWidth="1"/>
    <col min="11227" max="11228" width="8.7109375" style="22" customWidth="1"/>
    <col min="11229" max="11229" width="8.85546875" style="22" bestFit="1" customWidth="1"/>
    <col min="11230" max="11237" width="8.7109375" style="22" customWidth="1"/>
    <col min="11238" max="11238" width="10.28515625" style="22"/>
    <col min="11239" max="11239" width="8.7109375" style="22" customWidth="1"/>
    <col min="11240" max="11240" width="10.28515625" style="22"/>
    <col min="11241" max="11242" width="8.85546875" style="22" bestFit="1" customWidth="1"/>
    <col min="11243" max="11244" width="8.7109375" style="22" customWidth="1"/>
    <col min="11245" max="11245" width="8.85546875" style="22" bestFit="1" customWidth="1"/>
    <col min="11246" max="11253" width="8.7109375" style="22" customWidth="1"/>
    <col min="11254" max="11254" width="10.28515625" style="22"/>
    <col min="11255" max="11255" width="8.7109375" style="22" customWidth="1"/>
    <col min="11256" max="11256" width="10.28515625" style="22"/>
    <col min="11257" max="11258" width="8.85546875" style="22" bestFit="1" customWidth="1"/>
    <col min="11259" max="11260" width="8.7109375" style="22" customWidth="1"/>
    <col min="11261" max="11261" width="8.85546875" style="22" bestFit="1" customWidth="1"/>
    <col min="11262" max="11269" width="8.7109375" style="22" customWidth="1"/>
    <col min="11270" max="11270" width="10.28515625" style="22"/>
    <col min="11271" max="11271" width="8.7109375" style="22" customWidth="1"/>
    <col min="11272" max="11272" width="10.28515625" style="22"/>
    <col min="11273" max="11274" width="8.85546875" style="22" bestFit="1" customWidth="1"/>
    <col min="11275" max="11276" width="8.7109375" style="22" customWidth="1"/>
    <col min="11277" max="11277" width="8.85546875" style="22" bestFit="1" customWidth="1"/>
    <col min="11278" max="11285" width="8.7109375" style="22" customWidth="1"/>
    <col min="11286" max="11286" width="10.28515625" style="22"/>
    <col min="11287" max="11287" width="8.7109375" style="22" customWidth="1"/>
    <col min="11288" max="11288" width="10.28515625" style="22"/>
    <col min="11289" max="11290" width="8.85546875" style="22" bestFit="1" customWidth="1"/>
    <col min="11291" max="11292" width="8.7109375" style="22" customWidth="1"/>
    <col min="11293" max="11293" width="8.85546875" style="22" bestFit="1" customWidth="1"/>
    <col min="11294" max="11301" width="8.7109375" style="22" customWidth="1"/>
    <col min="11302" max="11302" width="10.28515625" style="22"/>
    <col min="11303" max="11303" width="8.7109375" style="22" customWidth="1"/>
    <col min="11304" max="11304" width="10.28515625" style="22"/>
    <col min="11305" max="11306" width="8.85546875" style="22" bestFit="1" customWidth="1"/>
    <col min="11307" max="11308" width="8.7109375" style="22" customWidth="1"/>
    <col min="11309" max="11309" width="8.85546875" style="22" bestFit="1" customWidth="1"/>
    <col min="11310" max="11317" width="8.7109375" style="22" customWidth="1"/>
    <col min="11318" max="11318" width="10.28515625" style="22"/>
    <col min="11319" max="11319" width="8.7109375" style="22" customWidth="1"/>
    <col min="11320" max="11320" width="10.28515625" style="22"/>
    <col min="11321" max="11322" width="8.85546875" style="22" bestFit="1" customWidth="1"/>
    <col min="11323" max="11324" width="8.7109375" style="22" customWidth="1"/>
    <col min="11325" max="11325" width="8.85546875" style="22" bestFit="1" customWidth="1"/>
    <col min="11326" max="11333" width="8.7109375" style="22" customWidth="1"/>
    <col min="11334" max="11334" width="10.28515625" style="22"/>
    <col min="11335" max="11335" width="8.7109375" style="22" customWidth="1"/>
    <col min="11336" max="11336" width="10.28515625" style="22"/>
    <col min="11337" max="11337" width="10.5703125" style="22" customWidth="1"/>
    <col min="11338" max="11338" width="88" style="22" customWidth="1"/>
    <col min="11339" max="11346" width="0" style="22" hidden="1" customWidth="1"/>
    <col min="11347" max="11347" width="10.7109375" style="22" customWidth="1"/>
    <col min="11348" max="11348" width="22.42578125" style="22" customWidth="1"/>
    <col min="11349" max="11349" width="27.42578125" style="22" customWidth="1"/>
    <col min="11350" max="11350" width="29.42578125" style="22" customWidth="1"/>
    <col min="11351" max="11351" width="21.42578125" style="22" customWidth="1"/>
    <col min="11352" max="11352" width="6.28515625" style="22" customWidth="1"/>
    <col min="11353" max="11354" width="19.140625" style="22" bestFit="1" customWidth="1"/>
    <col min="11355" max="11356" width="8.7109375" style="22" customWidth="1"/>
    <col min="11357" max="11357" width="10" style="22" bestFit="1" customWidth="1"/>
    <col min="11358" max="11363" width="8.7109375" style="22" customWidth="1"/>
    <col min="11364" max="11365" width="17.85546875" style="22" bestFit="1" customWidth="1"/>
    <col min="11366" max="11367" width="8.7109375" style="22" customWidth="1"/>
    <col min="11368" max="11368" width="10.28515625" style="22"/>
    <col min="11369" max="11370" width="8.85546875" style="22" bestFit="1" customWidth="1"/>
    <col min="11371" max="11372" width="8.7109375" style="22" customWidth="1"/>
    <col min="11373" max="11373" width="8.85546875" style="22" bestFit="1" customWidth="1"/>
    <col min="11374" max="11381" width="8.7109375" style="22" customWidth="1"/>
    <col min="11382" max="11382" width="10.28515625" style="22"/>
    <col min="11383" max="11383" width="8.7109375" style="22" customWidth="1"/>
    <col min="11384" max="11384" width="10.28515625" style="22"/>
    <col min="11385" max="11386" width="8.85546875" style="22" bestFit="1" customWidth="1"/>
    <col min="11387" max="11388" width="8.7109375" style="22" customWidth="1"/>
    <col min="11389" max="11389" width="8.85546875" style="22" bestFit="1" customWidth="1"/>
    <col min="11390" max="11397" width="8.7109375" style="22" customWidth="1"/>
    <col min="11398" max="11398" width="10.28515625" style="22"/>
    <col min="11399" max="11399" width="8.7109375" style="22" customWidth="1"/>
    <col min="11400" max="11400" width="10.28515625" style="22"/>
    <col min="11401" max="11402" width="8.85546875" style="22" bestFit="1" customWidth="1"/>
    <col min="11403" max="11404" width="8.7109375" style="22" customWidth="1"/>
    <col min="11405" max="11405" width="8.85546875" style="22" bestFit="1" customWidth="1"/>
    <col min="11406" max="11413" width="8.7109375" style="22" customWidth="1"/>
    <col min="11414" max="11414" width="10.28515625" style="22"/>
    <col min="11415" max="11415" width="8.7109375" style="22" customWidth="1"/>
    <col min="11416" max="11416" width="10.28515625" style="22"/>
    <col min="11417" max="11418" width="8.85546875" style="22" bestFit="1" customWidth="1"/>
    <col min="11419" max="11420" width="8.7109375" style="22" customWidth="1"/>
    <col min="11421" max="11421" width="8.85546875" style="22" bestFit="1" customWidth="1"/>
    <col min="11422" max="11429" width="8.7109375" style="22" customWidth="1"/>
    <col min="11430" max="11430" width="10.28515625" style="22"/>
    <col min="11431" max="11431" width="8.7109375" style="22" customWidth="1"/>
    <col min="11432" max="11432" width="10.28515625" style="22"/>
    <col min="11433" max="11434" width="8.85546875" style="22" bestFit="1" customWidth="1"/>
    <col min="11435" max="11436" width="8.7109375" style="22" customWidth="1"/>
    <col min="11437" max="11437" width="8.85546875" style="22" bestFit="1" customWidth="1"/>
    <col min="11438" max="11445" width="8.7109375" style="22" customWidth="1"/>
    <col min="11446" max="11446" width="10.28515625" style="22"/>
    <col min="11447" max="11447" width="8.7109375" style="22" customWidth="1"/>
    <col min="11448" max="11448" width="10.28515625" style="22"/>
    <col min="11449" max="11450" width="8.85546875" style="22" bestFit="1" customWidth="1"/>
    <col min="11451" max="11452" width="8.7109375" style="22" customWidth="1"/>
    <col min="11453" max="11453" width="8.85546875" style="22" bestFit="1" customWidth="1"/>
    <col min="11454" max="11461" width="8.7109375" style="22" customWidth="1"/>
    <col min="11462" max="11462" width="10.28515625" style="22"/>
    <col min="11463" max="11463" width="8.7109375" style="22" customWidth="1"/>
    <col min="11464" max="11464" width="10.28515625" style="22"/>
    <col min="11465" max="11466" width="8.85546875" style="22" bestFit="1" customWidth="1"/>
    <col min="11467" max="11468" width="8.7109375" style="22" customWidth="1"/>
    <col min="11469" max="11469" width="8.85546875" style="22" bestFit="1" customWidth="1"/>
    <col min="11470" max="11477" width="8.7109375" style="22" customWidth="1"/>
    <col min="11478" max="11478" width="10.28515625" style="22"/>
    <col min="11479" max="11479" width="8.7109375" style="22" customWidth="1"/>
    <col min="11480" max="11480" width="10.28515625" style="22"/>
    <col min="11481" max="11482" width="8.85546875" style="22" bestFit="1" customWidth="1"/>
    <col min="11483" max="11484" width="8.7109375" style="22" customWidth="1"/>
    <col min="11485" max="11485" width="8.85546875" style="22" bestFit="1" customWidth="1"/>
    <col min="11486" max="11493" width="8.7109375" style="22" customWidth="1"/>
    <col min="11494" max="11494" width="10.28515625" style="22"/>
    <col min="11495" max="11495" width="8.7109375" style="22" customWidth="1"/>
    <col min="11496" max="11496" width="10.28515625" style="22"/>
    <col min="11497" max="11498" width="8.85546875" style="22" bestFit="1" customWidth="1"/>
    <col min="11499" max="11500" width="8.7109375" style="22" customWidth="1"/>
    <col min="11501" max="11501" width="8.85546875" style="22" bestFit="1" customWidth="1"/>
    <col min="11502" max="11509" width="8.7109375" style="22" customWidth="1"/>
    <col min="11510" max="11510" width="10.28515625" style="22"/>
    <col min="11511" max="11511" width="8.7109375" style="22" customWidth="1"/>
    <col min="11512" max="11512" width="10.28515625" style="22"/>
    <col min="11513" max="11514" width="8.85546875" style="22" bestFit="1" customWidth="1"/>
    <col min="11515" max="11516" width="8.7109375" style="22" customWidth="1"/>
    <col min="11517" max="11517" width="8.85546875" style="22" bestFit="1" customWidth="1"/>
    <col min="11518" max="11525" width="8.7109375" style="22" customWidth="1"/>
    <col min="11526" max="11526" width="10.28515625" style="22"/>
    <col min="11527" max="11527" width="8.7109375" style="22" customWidth="1"/>
    <col min="11528" max="11528" width="10.28515625" style="22"/>
    <col min="11529" max="11530" width="8.85546875" style="22" bestFit="1" customWidth="1"/>
    <col min="11531" max="11532" width="8.7109375" style="22" customWidth="1"/>
    <col min="11533" max="11533" width="8.85546875" style="22" bestFit="1" customWidth="1"/>
    <col min="11534" max="11541" width="8.7109375" style="22" customWidth="1"/>
    <col min="11542" max="11542" width="10.28515625" style="22"/>
    <col min="11543" max="11543" width="8.7109375" style="22" customWidth="1"/>
    <col min="11544" max="11544" width="10.28515625" style="22"/>
    <col min="11545" max="11546" width="8.85546875" style="22" bestFit="1" customWidth="1"/>
    <col min="11547" max="11548" width="8.7109375" style="22" customWidth="1"/>
    <col min="11549" max="11549" width="8.85546875" style="22" bestFit="1" customWidth="1"/>
    <col min="11550" max="11557" width="8.7109375" style="22" customWidth="1"/>
    <col min="11558" max="11558" width="10.28515625" style="22"/>
    <col min="11559" max="11559" width="8.7109375" style="22" customWidth="1"/>
    <col min="11560" max="11560" width="10.28515625" style="22"/>
    <col min="11561" max="11562" width="8.85546875" style="22" bestFit="1" customWidth="1"/>
    <col min="11563" max="11564" width="8.7109375" style="22" customWidth="1"/>
    <col min="11565" max="11565" width="8.85546875" style="22" bestFit="1" customWidth="1"/>
    <col min="11566" max="11573" width="8.7109375" style="22" customWidth="1"/>
    <col min="11574" max="11574" width="10.28515625" style="22"/>
    <col min="11575" max="11575" width="8.7109375" style="22" customWidth="1"/>
    <col min="11576" max="11576" width="10.28515625" style="22"/>
    <col min="11577" max="11578" width="8.85546875" style="22" bestFit="1" customWidth="1"/>
    <col min="11579" max="11580" width="8.7109375" style="22" customWidth="1"/>
    <col min="11581" max="11581" width="8.85546875" style="22" bestFit="1" customWidth="1"/>
    <col min="11582" max="11589" width="8.7109375" style="22" customWidth="1"/>
    <col min="11590" max="11590" width="10.28515625" style="22"/>
    <col min="11591" max="11591" width="8.7109375" style="22" customWidth="1"/>
    <col min="11592" max="11592" width="10.28515625" style="22"/>
    <col min="11593" max="11593" width="10.5703125" style="22" customWidth="1"/>
    <col min="11594" max="11594" width="88" style="22" customWidth="1"/>
    <col min="11595" max="11602" width="0" style="22" hidden="1" customWidth="1"/>
    <col min="11603" max="11603" width="10.7109375" style="22" customWidth="1"/>
    <col min="11604" max="11604" width="22.42578125" style="22" customWidth="1"/>
    <col min="11605" max="11605" width="27.42578125" style="22" customWidth="1"/>
    <col min="11606" max="11606" width="29.42578125" style="22" customWidth="1"/>
    <col min="11607" max="11607" width="21.42578125" style="22" customWidth="1"/>
    <col min="11608" max="11608" width="6.28515625" style="22" customWidth="1"/>
    <col min="11609" max="11610" width="19.140625" style="22" bestFit="1" customWidth="1"/>
    <col min="11611" max="11612" width="8.7109375" style="22" customWidth="1"/>
    <col min="11613" max="11613" width="10" style="22" bestFit="1" customWidth="1"/>
    <col min="11614" max="11619" width="8.7109375" style="22" customWidth="1"/>
    <col min="11620" max="11621" width="17.85546875" style="22" bestFit="1" customWidth="1"/>
    <col min="11622" max="11623" width="8.7109375" style="22" customWidth="1"/>
    <col min="11624" max="11624" width="10.28515625" style="22"/>
    <col min="11625" max="11626" width="8.85546875" style="22" bestFit="1" customWidth="1"/>
    <col min="11627" max="11628" width="8.7109375" style="22" customWidth="1"/>
    <col min="11629" max="11629" width="8.85546875" style="22" bestFit="1" customWidth="1"/>
    <col min="11630" max="11637" width="8.7109375" style="22" customWidth="1"/>
    <col min="11638" max="11638" width="10.28515625" style="22"/>
    <col min="11639" max="11639" width="8.7109375" style="22" customWidth="1"/>
    <col min="11640" max="11640" width="10.28515625" style="22"/>
    <col min="11641" max="11642" width="8.85546875" style="22" bestFit="1" customWidth="1"/>
    <col min="11643" max="11644" width="8.7109375" style="22" customWidth="1"/>
    <col min="11645" max="11645" width="8.85546875" style="22" bestFit="1" customWidth="1"/>
    <col min="11646" max="11653" width="8.7109375" style="22" customWidth="1"/>
    <col min="11654" max="11654" width="10.28515625" style="22"/>
    <col min="11655" max="11655" width="8.7109375" style="22" customWidth="1"/>
    <col min="11656" max="11656" width="10.28515625" style="22"/>
    <col min="11657" max="11658" width="8.85546875" style="22" bestFit="1" customWidth="1"/>
    <col min="11659" max="11660" width="8.7109375" style="22" customWidth="1"/>
    <col min="11661" max="11661" width="8.85546875" style="22" bestFit="1" customWidth="1"/>
    <col min="11662" max="11669" width="8.7109375" style="22" customWidth="1"/>
    <col min="11670" max="11670" width="10.28515625" style="22"/>
    <col min="11671" max="11671" width="8.7109375" style="22" customWidth="1"/>
    <col min="11672" max="11672" width="10.28515625" style="22"/>
    <col min="11673" max="11674" width="8.85546875" style="22" bestFit="1" customWidth="1"/>
    <col min="11675" max="11676" width="8.7109375" style="22" customWidth="1"/>
    <col min="11677" max="11677" width="8.85546875" style="22" bestFit="1" customWidth="1"/>
    <col min="11678" max="11685" width="8.7109375" style="22" customWidth="1"/>
    <col min="11686" max="11686" width="10.28515625" style="22"/>
    <col min="11687" max="11687" width="8.7109375" style="22" customWidth="1"/>
    <col min="11688" max="11688" width="10.28515625" style="22"/>
    <col min="11689" max="11690" width="8.85546875" style="22" bestFit="1" customWidth="1"/>
    <col min="11691" max="11692" width="8.7109375" style="22" customWidth="1"/>
    <col min="11693" max="11693" width="8.85546875" style="22" bestFit="1" customWidth="1"/>
    <col min="11694" max="11701" width="8.7109375" style="22" customWidth="1"/>
    <col min="11702" max="11702" width="10.28515625" style="22"/>
    <col min="11703" max="11703" width="8.7109375" style="22" customWidth="1"/>
    <col min="11704" max="11704" width="10.28515625" style="22"/>
    <col min="11705" max="11706" width="8.85546875" style="22" bestFit="1" customWidth="1"/>
    <col min="11707" max="11708" width="8.7109375" style="22" customWidth="1"/>
    <col min="11709" max="11709" width="8.85546875" style="22" bestFit="1" customWidth="1"/>
    <col min="11710" max="11717" width="8.7109375" style="22" customWidth="1"/>
    <col min="11718" max="11718" width="10.28515625" style="22"/>
    <col min="11719" max="11719" width="8.7109375" style="22" customWidth="1"/>
    <col min="11720" max="11720" width="10.28515625" style="22"/>
    <col min="11721" max="11722" width="8.85546875" style="22" bestFit="1" customWidth="1"/>
    <col min="11723" max="11724" width="8.7109375" style="22" customWidth="1"/>
    <col min="11725" max="11725" width="8.85546875" style="22" bestFit="1" customWidth="1"/>
    <col min="11726" max="11733" width="8.7109375" style="22" customWidth="1"/>
    <col min="11734" max="11734" width="10.28515625" style="22"/>
    <col min="11735" max="11735" width="8.7109375" style="22" customWidth="1"/>
    <col min="11736" max="11736" width="10.28515625" style="22"/>
    <col min="11737" max="11738" width="8.85546875" style="22" bestFit="1" customWidth="1"/>
    <col min="11739" max="11740" width="8.7109375" style="22" customWidth="1"/>
    <col min="11741" max="11741" width="8.85546875" style="22" bestFit="1" customWidth="1"/>
    <col min="11742" max="11749" width="8.7109375" style="22" customWidth="1"/>
    <col min="11750" max="11750" width="10.28515625" style="22"/>
    <col min="11751" max="11751" width="8.7109375" style="22" customWidth="1"/>
    <col min="11752" max="11752" width="10.28515625" style="22"/>
    <col min="11753" max="11754" width="8.85546875" style="22" bestFit="1" customWidth="1"/>
    <col min="11755" max="11756" width="8.7109375" style="22" customWidth="1"/>
    <col min="11757" max="11757" width="8.85546875" style="22" bestFit="1" customWidth="1"/>
    <col min="11758" max="11765" width="8.7109375" style="22" customWidth="1"/>
    <col min="11766" max="11766" width="10.28515625" style="22"/>
    <col min="11767" max="11767" width="8.7109375" style="22" customWidth="1"/>
    <col min="11768" max="11768" width="10.28515625" style="22"/>
    <col min="11769" max="11770" width="8.85546875" style="22" bestFit="1" customWidth="1"/>
    <col min="11771" max="11772" width="8.7109375" style="22" customWidth="1"/>
    <col min="11773" max="11773" width="8.85546875" style="22" bestFit="1" customWidth="1"/>
    <col min="11774" max="11781" width="8.7109375" style="22" customWidth="1"/>
    <col min="11782" max="11782" width="10.28515625" style="22"/>
    <col min="11783" max="11783" width="8.7109375" style="22" customWidth="1"/>
    <col min="11784" max="11784" width="10.28515625" style="22"/>
    <col min="11785" max="11786" width="8.85546875" style="22" bestFit="1" customWidth="1"/>
    <col min="11787" max="11788" width="8.7109375" style="22" customWidth="1"/>
    <col min="11789" max="11789" width="8.85546875" style="22" bestFit="1" customWidth="1"/>
    <col min="11790" max="11797" width="8.7109375" style="22" customWidth="1"/>
    <col min="11798" max="11798" width="10.28515625" style="22"/>
    <col min="11799" max="11799" width="8.7109375" style="22" customWidth="1"/>
    <col min="11800" max="11800" width="10.28515625" style="22"/>
    <col min="11801" max="11802" width="8.85546875" style="22" bestFit="1" customWidth="1"/>
    <col min="11803" max="11804" width="8.7109375" style="22" customWidth="1"/>
    <col min="11805" max="11805" width="8.85546875" style="22" bestFit="1" customWidth="1"/>
    <col min="11806" max="11813" width="8.7109375" style="22" customWidth="1"/>
    <col min="11814" max="11814" width="10.28515625" style="22"/>
    <col min="11815" max="11815" width="8.7109375" style="22" customWidth="1"/>
    <col min="11816" max="11816" width="10.28515625" style="22"/>
    <col min="11817" max="11818" width="8.85546875" style="22" bestFit="1" customWidth="1"/>
    <col min="11819" max="11820" width="8.7109375" style="22" customWidth="1"/>
    <col min="11821" max="11821" width="8.85546875" style="22" bestFit="1" customWidth="1"/>
    <col min="11822" max="11829" width="8.7109375" style="22" customWidth="1"/>
    <col min="11830" max="11830" width="10.28515625" style="22"/>
    <col min="11831" max="11831" width="8.7109375" style="22" customWidth="1"/>
    <col min="11832" max="11832" width="10.28515625" style="22"/>
    <col min="11833" max="11834" width="8.85546875" style="22" bestFit="1" customWidth="1"/>
    <col min="11835" max="11836" width="8.7109375" style="22" customWidth="1"/>
    <col min="11837" max="11837" width="8.85546875" style="22" bestFit="1" customWidth="1"/>
    <col min="11838" max="11845" width="8.7109375" style="22" customWidth="1"/>
    <col min="11846" max="11846" width="10.28515625" style="22"/>
    <col min="11847" max="11847" width="8.7109375" style="22" customWidth="1"/>
    <col min="11848" max="11848" width="10.28515625" style="22"/>
    <col min="11849" max="11849" width="10.5703125" style="22" customWidth="1"/>
    <col min="11850" max="11850" width="88" style="22" customWidth="1"/>
    <col min="11851" max="11858" width="0" style="22" hidden="1" customWidth="1"/>
    <col min="11859" max="11859" width="10.7109375" style="22" customWidth="1"/>
    <col min="11860" max="11860" width="22.42578125" style="22" customWidth="1"/>
    <col min="11861" max="11861" width="27.42578125" style="22" customWidth="1"/>
    <col min="11862" max="11862" width="29.42578125" style="22" customWidth="1"/>
    <col min="11863" max="11863" width="21.42578125" style="22" customWidth="1"/>
    <col min="11864" max="11864" width="6.28515625" style="22" customWidth="1"/>
    <col min="11865" max="11866" width="19.140625" style="22" bestFit="1" customWidth="1"/>
    <col min="11867" max="11868" width="8.7109375" style="22" customWidth="1"/>
    <col min="11869" max="11869" width="10" style="22" bestFit="1" customWidth="1"/>
    <col min="11870" max="11875" width="8.7109375" style="22" customWidth="1"/>
    <col min="11876" max="11877" width="17.85546875" style="22" bestFit="1" customWidth="1"/>
    <col min="11878" max="11879" width="8.7109375" style="22" customWidth="1"/>
    <col min="11880" max="11880" width="10.28515625" style="22"/>
    <col min="11881" max="11882" width="8.85546875" style="22" bestFit="1" customWidth="1"/>
    <col min="11883" max="11884" width="8.7109375" style="22" customWidth="1"/>
    <col min="11885" max="11885" width="8.85546875" style="22" bestFit="1" customWidth="1"/>
    <col min="11886" max="11893" width="8.7109375" style="22" customWidth="1"/>
    <col min="11894" max="11894" width="10.28515625" style="22"/>
    <col min="11895" max="11895" width="8.7109375" style="22" customWidth="1"/>
    <col min="11896" max="11896" width="10.28515625" style="22"/>
    <col min="11897" max="11898" width="8.85546875" style="22" bestFit="1" customWidth="1"/>
    <col min="11899" max="11900" width="8.7109375" style="22" customWidth="1"/>
    <col min="11901" max="11901" width="8.85546875" style="22" bestFit="1" customWidth="1"/>
    <col min="11902" max="11909" width="8.7109375" style="22" customWidth="1"/>
    <col min="11910" max="11910" width="10.28515625" style="22"/>
    <col min="11911" max="11911" width="8.7109375" style="22" customWidth="1"/>
    <col min="11912" max="11912" width="10.28515625" style="22"/>
    <col min="11913" max="11914" width="8.85546875" style="22" bestFit="1" customWidth="1"/>
    <col min="11915" max="11916" width="8.7109375" style="22" customWidth="1"/>
    <col min="11917" max="11917" width="8.85546875" style="22" bestFit="1" customWidth="1"/>
    <col min="11918" max="11925" width="8.7109375" style="22" customWidth="1"/>
    <col min="11926" max="11926" width="10.28515625" style="22"/>
    <col min="11927" max="11927" width="8.7109375" style="22" customWidth="1"/>
    <col min="11928" max="11928" width="10.28515625" style="22"/>
    <col min="11929" max="11930" width="8.85546875" style="22" bestFit="1" customWidth="1"/>
    <col min="11931" max="11932" width="8.7109375" style="22" customWidth="1"/>
    <col min="11933" max="11933" width="8.85546875" style="22" bestFit="1" customWidth="1"/>
    <col min="11934" max="11941" width="8.7109375" style="22" customWidth="1"/>
    <col min="11942" max="11942" width="10.28515625" style="22"/>
    <col min="11943" max="11943" width="8.7109375" style="22" customWidth="1"/>
    <col min="11944" max="11944" width="10.28515625" style="22"/>
    <col min="11945" max="11946" width="8.85546875" style="22" bestFit="1" customWidth="1"/>
    <col min="11947" max="11948" width="8.7109375" style="22" customWidth="1"/>
    <col min="11949" max="11949" width="8.85546875" style="22" bestFit="1" customWidth="1"/>
    <col min="11950" max="11957" width="8.7109375" style="22" customWidth="1"/>
    <col min="11958" max="11958" width="10.28515625" style="22"/>
    <col min="11959" max="11959" width="8.7109375" style="22" customWidth="1"/>
    <col min="11960" max="11960" width="10.28515625" style="22"/>
    <col min="11961" max="11962" width="8.85546875" style="22" bestFit="1" customWidth="1"/>
    <col min="11963" max="11964" width="8.7109375" style="22" customWidth="1"/>
    <col min="11965" max="11965" width="8.85546875" style="22" bestFit="1" customWidth="1"/>
    <col min="11966" max="11973" width="8.7109375" style="22" customWidth="1"/>
    <col min="11974" max="11974" width="10.28515625" style="22"/>
    <col min="11975" max="11975" width="8.7109375" style="22" customWidth="1"/>
    <col min="11976" max="11976" width="10.28515625" style="22"/>
    <col min="11977" max="11978" width="8.85546875" style="22" bestFit="1" customWidth="1"/>
    <col min="11979" max="11980" width="8.7109375" style="22" customWidth="1"/>
    <col min="11981" max="11981" width="8.85546875" style="22" bestFit="1" customWidth="1"/>
    <col min="11982" max="11989" width="8.7109375" style="22" customWidth="1"/>
    <col min="11990" max="11990" width="10.28515625" style="22"/>
    <col min="11991" max="11991" width="8.7109375" style="22" customWidth="1"/>
    <col min="11992" max="11992" width="10.28515625" style="22"/>
    <col min="11993" max="11994" width="8.85546875" style="22" bestFit="1" customWidth="1"/>
    <col min="11995" max="11996" width="8.7109375" style="22" customWidth="1"/>
    <col min="11997" max="11997" width="8.85546875" style="22" bestFit="1" customWidth="1"/>
    <col min="11998" max="12005" width="8.7109375" style="22" customWidth="1"/>
    <col min="12006" max="12006" width="10.28515625" style="22"/>
    <col min="12007" max="12007" width="8.7109375" style="22" customWidth="1"/>
    <col min="12008" max="12008" width="10.28515625" style="22"/>
    <col min="12009" max="12010" width="8.85546875" style="22" bestFit="1" customWidth="1"/>
    <col min="12011" max="12012" width="8.7109375" style="22" customWidth="1"/>
    <col min="12013" max="12013" width="8.85546875" style="22" bestFit="1" customWidth="1"/>
    <col min="12014" max="12021" width="8.7109375" style="22" customWidth="1"/>
    <col min="12022" max="12022" width="10.28515625" style="22"/>
    <col min="12023" max="12023" width="8.7109375" style="22" customWidth="1"/>
    <col min="12024" max="12024" width="10.28515625" style="22"/>
    <col min="12025" max="12026" width="8.85546875" style="22" bestFit="1" customWidth="1"/>
    <col min="12027" max="12028" width="8.7109375" style="22" customWidth="1"/>
    <col min="12029" max="12029" width="8.85546875" style="22" bestFit="1" customWidth="1"/>
    <col min="12030" max="12037" width="8.7109375" style="22" customWidth="1"/>
    <col min="12038" max="12038" width="10.28515625" style="22"/>
    <col min="12039" max="12039" width="8.7109375" style="22" customWidth="1"/>
    <col min="12040" max="12040" width="10.28515625" style="22"/>
    <col min="12041" max="12042" width="8.85546875" style="22" bestFit="1" customWidth="1"/>
    <col min="12043" max="12044" width="8.7109375" style="22" customWidth="1"/>
    <col min="12045" max="12045" width="8.85546875" style="22" bestFit="1" customWidth="1"/>
    <col min="12046" max="12053" width="8.7109375" style="22" customWidth="1"/>
    <col min="12054" max="12054" width="10.28515625" style="22"/>
    <col min="12055" max="12055" width="8.7109375" style="22" customWidth="1"/>
    <col min="12056" max="12056" width="10.28515625" style="22"/>
    <col min="12057" max="12058" width="8.85546875" style="22" bestFit="1" customWidth="1"/>
    <col min="12059" max="12060" width="8.7109375" style="22" customWidth="1"/>
    <col min="12061" max="12061" width="8.85546875" style="22" bestFit="1" customWidth="1"/>
    <col min="12062" max="12069" width="8.7109375" style="22" customWidth="1"/>
    <col min="12070" max="12070" width="10.28515625" style="22"/>
    <col min="12071" max="12071" width="8.7109375" style="22" customWidth="1"/>
    <col min="12072" max="12072" width="10.28515625" style="22"/>
    <col min="12073" max="12074" width="8.85546875" style="22" bestFit="1" customWidth="1"/>
    <col min="12075" max="12076" width="8.7109375" style="22" customWidth="1"/>
    <col min="12077" max="12077" width="8.85546875" style="22" bestFit="1" customWidth="1"/>
    <col min="12078" max="12085" width="8.7109375" style="22" customWidth="1"/>
    <col min="12086" max="12086" width="10.28515625" style="22"/>
    <col min="12087" max="12087" width="8.7109375" style="22" customWidth="1"/>
    <col min="12088" max="12088" width="10.28515625" style="22"/>
    <col min="12089" max="12090" width="8.85546875" style="22" bestFit="1" customWidth="1"/>
    <col min="12091" max="12092" width="8.7109375" style="22" customWidth="1"/>
    <col min="12093" max="12093" width="8.85546875" style="22" bestFit="1" customWidth="1"/>
    <col min="12094" max="12101" width="8.7109375" style="22" customWidth="1"/>
    <col min="12102" max="12102" width="10.28515625" style="22"/>
    <col min="12103" max="12103" width="8.7109375" style="22" customWidth="1"/>
    <col min="12104" max="12104" width="10.28515625" style="22"/>
    <col min="12105" max="12105" width="10.5703125" style="22" customWidth="1"/>
    <col min="12106" max="12106" width="88" style="22" customWidth="1"/>
    <col min="12107" max="12114" width="0" style="22" hidden="1" customWidth="1"/>
    <col min="12115" max="12115" width="10.7109375" style="22" customWidth="1"/>
    <col min="12116" max="12116" width="22.42578125" style="22" customWidth="1"/>
    <col min="12117" max="12117" width="27.42578125" style="22" customWidth="1"/>
    <col min="12118" max="12118" width="29.42578125" style="22" customWidth="1"/>
    <col min="12119" max="12119" width="21.42578125" style="22" customWidth="1"/>
    <col min="12120" max="12120" width="6.28515625" style="22" customWidth="1"/>
    <col min="12121" max="12122" width="19.140625" style="22" bestFit="1" customWidth="1"/>
    <col min="12123" max="12124" width="8.7109375" style="22" customWidth="1"/>
    <col min="12125" max="12125" width="10" style="22" bestFit="1" customWidth="1"/>
    <col min="12126" max="12131" width="8.7109375" style="22" customWidth="1"/>
    <col min="12132" max="12133" width="17.85546875" style="22" bestFit="1" customWidth="1"/>
    <col min="12134" max="12135" width="8.7109375" style="22" customWidth="1"/>
    <col min="12136" max="12136" width="10.28515625" style="22"/>
    <col min="12137" max="12138" width="8.85546875" style="22" bestFit="1" customWidth="1"/>
    <col min="12139" max="12140" width="8.7109375" style="22" customWidth="1"/>
    <col min="12141" max="12141" width="8.85546875" style="22" bestFit="1" customWidth="1"/>
    <col min="12142" max="12149" width="8.7109375" style="22" customWidth="1"/>
    <col min="12150" max="12150" width="10.28515625" style="22"/>
    <col min="12151" max="12151" width="8.7109375" style="22" customWidth="1"/>
    <col min="12152" max="12152" width="10.28515625" style="22"/>
    <col min="12153" max="12154" width="8.85546875" style="22" bestFit="1" customWidth="1"/>
    <col min="12155" max="12156" width="8.7109375" style="22" customWidth="1"/>
    <col min="12157" max="12157" width="8.85546875" style="22" bestFit="1" customWidth="1"/>
    <col min="12158" max="12165" width="8.7109375" style="22" customWidth="1"/>
    <col min="12166" max="12166" width="10.28515625" style="22"/>
    <col min="12167" max="12167" width="8.7109375" style="22" customWidth="1"/>
    <col min="12168" max="12168" width="10.28515625" style="22"/>
    <col min="12169" max="12170" width="8.85546875" style="22" bestFit="1" customWidth="1"/>
    <col min="12171" max="12172" width="8.7109375" style="22" customWidth="1"/>
    <col min="12173" max="12173" width="8.85546875" style="22" bestFit="1" customWidth="1"/>
    <col min="12174" max="12181" width="8.7109375" style="22" customWidth="1"/>
    <col min="12182" max="12182" width="10.28515625" style="22"/>
    <col min="12183" max="12183" width="8.7109375" style="22" customWidth="1"/>
    <col min="12184" max="12184" width="10.28515625" style="22"/>
    <col min="12185" max="12186" width="8.85546875" style="22" bestFit="1" customWidth="1"/>
    <col min="12187" max="12188" width="8.7109375" style="22" customWidth="1"/>
    <col min="12189" max="12189" width="8.85546875" style="22" bestFit="1" customWidth="1"/>
    <col min="12190" max="12197" width="8.7109375" style="22" customWidth="1"/>
    <col min="12198" max="12198" width="10.28515625" style="22"/>
    <col min="12199" max="12199" width="8.7109375" style="22" customWidth="1"/>
    <col min="12200" max="12200" width="10.28515625" style="22"/>
    <col min="12201" max="12202" width="8.85546875" style="22" bestFit="1" customWidth="1"/>
    <col min="12203" max="12204" width="8.7109375" style="22" customWidth="1"/>
    <col min="12205" max="12205" width="8.85546875" style="22" bestFit="1" customWidth="1"/>
    <col min="12206" max="12213" width="8.7109375" style="22" customWidth="1"/>
    <col min="12214" max="12214" width="10.28515625" style="22"/>
    <col min="12215" max="12215" width="8.7109375" style="22" customWidth="1"/>
    <col min="12216" max="12216" width="10.28515625" style="22"/>
    <col min="12217" max="12218" width="8.85546875" style="22" bestFit="1" customWidth="1"/>
    <col min="12219" max="12220" width="8.7109375" style="22" customWidth="1"/>
    <col min="12221" max="12221" width="8.85546875" style="22" bestFit="1" customWidth="1"/>
    <col min="12222" max="12229" width="8.7109375" style="22" customWidth="1"/>
    <col min="12230" max="12230" width="10.28515625" style="22"/>
    <col min="12231" max="12231" width="8.7109375" style="22" customWidth="1"/>
    <col min="12232" max="12232" width="10.28515625" style="22"/>
    <col min="12233" max="12234" width="8.85546875" style="22" bestFit="1" customWidth="1"/>
    <col min="12235" max="12236" width="8.7109375" style="22" customWidth="1"/>
    <col min="12237" max="12237" width="8.85546875" style="22" bestFit="1" customWidth="1"/>
    <col min="12238" max="12245" width="8.7109375" style="22" customWidth="1"/>
    <col min="12246" max="12246" width="10.28515625" style="22"/>
    <col min="12247" max="12247" width="8.7109375" style="22" customWidth="1"/>
    <col min="12248" max="12248" width="10.28515625" style="22"/>
    <col min="12249" max="12250" width="8.85546875" style="22" bestFit="1" customWidth="1"/>
    <col min="12251" max="12252" width="8.7109375" style="22" customWidth="1"/>
    <col min="12253" max="12253" width="8.85546875" style="22" bestFit="1" customWidth="1"/>
    <col min="12254" max="12261" width="8.7109375" style="22" customWidth="1"/>
    <col min="12262" max="12262" width="10.28515625" style="22"/>
    <col min="12263" max="12263" width="8.7109375" style="22" customWidth="1"/>
    <col min="12264" max="12264" width="10.28515625" style="22"/>
    <col min="12265" max="12266" width="8.85546875" style="22" bestFit="1" customWidth="1"/>
    <col min="12267" max="12268" width="8.7109375" style="22" customWidth="1"/>
    <col min="12269" max="12269" width="8.85546875" style="22" bestFit="1" customWidth="1"/>
    <col min="12270" max="12277" width="8.7109375" style="22" customWidth="1"/>
    <col min="12278" max="12278" width="10.28515625" style="22"/>
    <col min="12279" max="12279" width="8.7109375" style="22" customWidth="1"/>
    <col min="12280" max="12280" width="10.28515625" style="22"/>
    <col min="12281" max="12282" width="8.85546875" style="22" bestFit="1" customWidth="1"/>
    <col min="12283" max="12284" width="8.7109375" style="22" customWidth="1"/>
    <col min="12285" max="12285" width="8.85546875" style="22" bestFit="1" customWidth="1"/>
    <col min="12286" max="12293" width="8.7109375" style="22" customWidth="1"/>
    <col min="12294" max="12294" width="10.28515625" style="22"/>
    <col min="12295" max="12295" width="8.7109375" style="22" customWidth="1"/>
    <col min="12296" max="12296" width="10.28515625" style="22"/>
    <col min="12297" max="12298" width="8.85546875" style="22" bestFit="1" customWidth="1"/>
    <col min="12299" max="12300" width="8.7109375" style="22" customWidth="1"/>
    <col min="12301" max="12301" width="8.85546875" style="22" bestFit="1" customWidth="1"/>
    <col min="12302" max="12309" width="8.7109375" style="22" customWidth="1"/>
    <col min="12310" max="12310" width="10.28515625" style="22"/>
    <col min="12311" max="12311" width="8.7109375" style="22" customWidth="1"/>
    <col min="12312" max="12312" width="10.28515625" style="22"/>
    <col min="12313" max="12314" width="8.85546875" style="22" bestFit="1" customWidth="1"/>
    <col min="12315" max="12316" width="8.7109375" style="22" customWidth="1"/>
    <col min="12317" max="12317" width="8.85546875" style="22" bestFit="1" customWidth="1"/>
    <col min="12318" max="12325" width="8.7109375" style="22" customWidth="1"/>
    <col min="12326" max="12326" width="10.28515625" style="22"/>
    <col min="12327" max="12327" width="8.7109375" style="22" customWidth="1"/>
    <col min="12328" max="12328" width="10.28515625" style="22"/>
    <col min="12329" max="12330" width="8.85546875" style="22" bestFit="1" customWidth="1"/>
    <col min="12331" max="12332" width="8.7109375" style="22" customWidth="1"/>
    <col min="12333" max="12333" width="8.85546875" style="22" bestFit="1" customWidth="1"/>
    <col min="12334" max="12341" width="8.7109375" style="22" customWidth="1"/>
    <col min="12342" max="12342" width="10.28515625" style="22"/>
    <col min="12343" max="12343" width="8.7109375" style="22" customWidth="1"/>
    <col min="12344" max="12344" width="10.28515625" style="22"/>
    <col min="12345" max="12346" width="8.85546875" style="22" bestFit="1" customWidth="1"/>
    <col min="12347" max="12348" width="8.7109375" style="22" customWidth="1"/>
    <col min="12349" max="12349" width="8.85546875" style="22" bestFit="1" customWidth="1"/>
    <col min="12350" max="12357" width="8.7109375" style="22" customWidth="1"/>
    <col min="12358" max="12358" width="10.28515625" style="22"/>
    <col min="12359" max="12359" width="8.7109375" style="22" customWidth="1"/>
    <col min="12360" max="12360" width="10.28515625" style="22"/>
    <col min="12361" max="12361" width="10.5703125" style="22" customWidth="1"/>
    <col min="12362" max="12362" width="88" style="22" customWidth="1"/>
    <col min="12363" max="12370" width="0" style="22" hidden="1" customWidth="1"/>
    <col min="12371" max="12371" width="10.7109375" style="22" customWidth="1"/>
    <col min="12372" max="12372" width="22.42578125" style="22" customWidth="1"/>
    <col min="12373" max="12373" width="27.42578125" style="22" customWidth="1"/>
    <col min="12374" max="12374" width="29.42578125" style="22" customWidth="1"/>
    <col min="12375" max="12375" width="21.42578125" style="22" customWidth="1"/>
    <col min="12376" max="12376" width="6.28515625" style="22" customWidth="1"/>
    <col min="12377" max="12378" width="19.140625" style="22" bestFit="1" customWidth="1"/>
    <col min="12379" max="12380" width="8.7109375" style="22" customWidth="1"/>
    <col min="12381" max="12381" width="10" style="22" bestFit="1" customWidth="1"/>
    <col min="12382" max="12387" width="8.7109375" style="22" customWidth="1"/>
    <col min="12388" max="12389" width="17.85546875" style="22" bestFit="1" customWidth="1"/>
    <col min="12390" max="12391" width="8.7109375" style="22" customWidth="1"/>
    <col min="12392" max="12392" width="10.28515625" style="22"/>
    <col min="12393" max="12394" width="8.85546875" style="22" bestFit="1" customWidth="1"/>
    <col min="12395" max="12396" width="8.7109375" style="22" customWidth="1"/>
    <col min="12397" max="12397" width="8.85546875" style="22" bestFit="1" customWidth="1"/>
    <col min="12398" max="12405" width="8.7109375" style="22" customWidth="1"/>
    <col min="12406" max="12406" width="10.28515625" style="22"/>
    <col min="12407" max="12407" width="8.7109375" style="22" customWidth="1"/>
    <col min="12408" max="12408" width="10.28515625" style="22"/>
    <col min="12409" max="12410" width="8.85546875" style="22" bestFit="1" customWidth="1"/>
    <col min="12411" max="12412" width="8.7109375" style="22" customWidth="1"/>
    <col min="12413" max="12413" width="8.85546875" style="22" bestFit="1" customWidth="1"/>
    <col min="12414" max="12421" width="8.7109375" style="22" customWidth="1"/>
    <col min="12422" max="12422" width="10.28515625" style="22"/>
    <col min="12423" max="12423" width="8.7109375" style="22" customWidth="1"/>
    <col min="12424" max="12424" width="10.28515625" style="22"/>
    <col min="12425" max="12426" width="8.85546875" style="22" bestFit="1" customWidth="1"/>
    <col min="12427" max="12428" width="8.7109375" style="22" customWidth="1"/>
    <col min="12429" max="12429" width="8.85546875" style="22" bestFit="1" customWidth="1"/>
    <col min="12430" max="12437" width="8.7109375" style="22" customWidth="1"/>
    <col min="12438" max="12438" width="10.28515625" style="22"/>
    <col min="12439" max="12439" width="8.7109375" style="22" customWidth="1"/>
    <col min="12440" max="12440" width="10.28515625" style="22"/>
    <col min="12441" max="12442" width="8.85546875" style="22" bestFit="1" customWidth="1"/>
    <col min="12443" max="12444" width="8.7109375" style="22" customWidth="1"/>
    <col min="12445" max="12445" width="8.85546875" style="22" bestFit="1" customWidth="1"/>
    <col min="12446" max="12453" width="8.7109375" style="22" customWidth="1"/>
    <col min="12454" max="12454" width="10.28515625" style="22"/>
    <col min="12455" max="12455" width="8.7109375" style="22" customWidth="1"/>
    <col min="12456" max="12456" width="10.28515625" style="22"/>
    <col min="12457" max="12458" width="8.85546875" style="22" bestFit="1" customWidth="1"/>
    <col min="12459" max="12460" width="8.7109375" style="22" customWidth="1"/>
    <col min="12461" max="12461" width="8.85546875" style="22" bestFit="1" customWidth="1"/>
    <col min="12462" max="12469" width="8.7109375" style="22" customWidth="1"/>
    <col min="12470" max="12470" width="10.28515625" style="22"/>
    <col min="12471" max="12471" width="8.7109375" style="22" customWidth="1"/>
    <col min="12472" max="12472" width="10.28515625" style="22"/>
    <col min="12473" max="12474" width="8.85546875" style="22" bestFit="1" customWidth="1"/>
    <col min="12475" max="12476" width="8.7109375" style="22" customWidth="1"/>
    <col min="12477" max="12477" width="8.85546875" style="22" bestFit="1" customWidth="1"/>
    <col min="12478" max="12485" width="8.7109375" style="22" customWidth="1"/>
    <col min="12486" max="12486" width="10.28515625" style="22"/>
    <col min="12487" max="12487" width="8.7109375" style="22" customWidth="1"/>
    <col min="12488" max="12488" width="10.28515625" style="22"/>
    <col min="12489" max="12490" width="8.85546875" style="22" bestFit="1" customWidth="1"/>
    <col min="12491" max="12492" width="8.7109375" style="22" customWidth="1"/>
    <col min="12493" max="12493" width="8.85546875" style="22" bestFit="1" customWidth="1"/>
    <col min="12494" max="12501" width="8.7109375" style="22" customWidth="1"/>
    <col min="12502" max="12502" width="10.28515625" style="22"/>
    <col min="12503" max="12503" width="8.7109375" style="22" customWidth="1"/>
    <col min="12504" max="12504" width="10.28515625" style="22"/>
    <col min="12505" max="12506" width="8.85546875" style="22" bestFit="1" customWidth="1"/>
    <col min="12507" max="12508" width="8.7109375" style="22" customWidth="1"/>
    <col min="12509" max="12509" width="8.85546875" style="22" bestFit="1" customWidth="1"/>
    <col min="12510" max="12517" width="8.7109375" style="22" customWidth="1"/>
    <col min="12518" max="12518" width="10.28515625" style="22"/>
    <col min="12519" max="12519" width="8.7109375" style="22" customWidth="1"/>
    <col min="12520" max="12520" width="10.28515625" style="22"/>
    <col min="12521" max="12522" width="8.85546875" style="22" bestFit="1" customWidth="1"/>
    <col min="12523" max="12524" width="8.7109375" style="22" customWidth="1"/>
    <col min="12525" max="12525" width="8.85546875" style="22" bestFit="1" customWidth="1"/>
    <col min="12526" max="12533" width="8.7109375" style="22" customWidth="1"/>
    <col min="12534" max="12534" width="10.28515625" style="22"/>
    <col min="12535" max="12535" width="8.7109375" style="22" customWidth="1"/>
    <col min="12536" max="12536" width="10.28515625" style="22"/>
    <col min="12537" max="12538" width="8.85546875" style="22" bestFit="1" customWidth="1"/>
    <col min="12539" max="12540" width="8.7109375" style="22" customWidth="1"/>
    <col min="12541" max="12541" width="8.85546875" style="22" bestFit="1" customWidth="1"/>
    <col min="12542" max="12549" width="8.7109375" style="22" customWidth="1"/>
    <col min="12550" max="12550" width="10.28515625" style="22"/>
    <col min="12551" max="12551" width="8.7109375" style="22" customWidth="1"/>
    <col min="12552" max="12552" width="10.28515625" style="22"/>
    <col min="12553" max="12554" width="8.85546875" style="22" bestFit="1" customWidth="1"/>
    <col min="12555" max="12556" width="8.7109375" style="22" customWidth="1"/>
    <col min="12557" max="12557" width="8.85546875" style="22" bestFit="1" customWidth="1"/>
    <col min="12558" max="12565" width="8.7109375" style="22" customWidth="1"/>
    <col min="12566" max="12566" width="10.28515625" style="22"/>
    <col min="12567" max="12567" width="8.7109375" style="22" customWidth="1"/>
    <col min="12568" max="12568" width="10.28515625" style="22"/>
    <col min="12569" max="12570" width="8.85546875" style="22" bestFit="1" customWidth="1"/>
    <col min="12571" max="12572" width="8.7109375" style="22" customWidth="1"/>
    <col min="12573" max="12573" width="8.85546875" style="22" bestFit="1" customWidth="1"/>
    <col min="12574" max="12581" width="8.7109375" style="22" customWidth="1"/>
    <col min="12582" max="12582" width="10.28515625" style="22"/>
    <col min="12583" max="12583" width="8.7109375" style="22" customWidth="1"/>
    <col min="12584" max="12584" width="10.28515625" style="22"/>
    <col min="12585" max="12586" width="8.85546875" style="22" bestFit="1" customWidth="1"/>
    <col min="12587" max="12588" width="8.7109375" style="22" customWidth="1"/>
    <col min="12589" max="12589" width="8.85546875" style="22" bestFit="1" customWidth="1"/>
    <col min="12590" max="12597" width="8.7109375" style="22" customWidth="1"/>
    <col min="12598" max="12598" width="10.28515625" style="22"/>
    <col min="12599" max="12599" width="8.7109375" style="22" customWidth="1"/>
    <col min="12600" max="12600" width="10.28515625" style="22"/>
    <col min="12601" max="12602" width="8.85546875" style="22" bestFit="1" customWidth="1"/>
    <col min="12603" max="12604" width="8.7109375" style="22" customWidth="1"/>
    <col min="12605" max="12605" width="8.85546875" style="22" bestFit="1" customWidth="1"/>
    <col min="12606" max="12613" width="8.7109375" style="22" customWidth="1"/>
    <col min="12614" max="12614" width="10.28515625" style="22"/>
    <col min="12615" max="12615" width="8.7109375" style="22" customWidth="1"/>
    <col min="12616" max="12616" width="10.28515625" style="22"/>
    <col min="12617" max="12617" width="10.5703125" style="22" customWidth="1"/>
    <col min="12618" max="12618" width="88" style="22" customWidth="1"/>
    <col min="12619" max="12626" width="0" style="22" hidden="1" customWidth="1"/>
    <col min="12627" max="12627" width="10.7109375" style="22" customWidth="1"/>
    <col min="12628" max="12628" width="22.42578125" style="22" customWidth="1"/>
    <col min="12629" max="12629" width="27.42578125" style="22" customWidth="1"/>
    <col min="12630" max="12630" width="29.42578125" style="22" customWidth="1"/>
    <col min="12631" max="12631" width="21.42578125" style="22" customWidth="1"/>
    <col min="12632" max="12632" width="6.28515625" style="22" customWidth="1"/>
    <col min="12633" max="12634" width="19.140625" style="22" bestFit="1" customWidth="1"/>
    <col min="12635" max="12636" width="8.7109375" style="22" customWidth="1"/>
    <col min="12637" max="12637" width="10" style="22" bestFit="1" customWidth="1"/>
    <col min="12638" max="12643" width="8.7109375" style="22" customWidth="1"/>
    <col min="12644" max="12645" width="17.85546875" style="22" bestFit="1" customWidth="1"/>
    <col min="12646" max="12647" width="8.7109375" style="22" customWidth="1"/>
    <col min="12648" max="12648" width="10.28515625" style="22"/>
    <col min="12649" max="12650" width="8.85546875" style="22" bestFit="1" customWidth="1"/>
    <col min="12651" max="12652" width="8.7109375" style="22" customWidth="1"/>
    <col min="12653" max="12653" width="8.85546875" style="22" bestFit="1" customWidth="1"/>
    <col min="12654" max="12661" width="8.7109375" style="22" customWidth="1"/>
    <col min="12662" max="12662" width="10.28515625" style="22"/>
    <col min="12663" max="12663" width="8.7109375" style="22" customWidth="1"/>
    <col min="12664" max="12664" width="10.28515625" style="22"/>
    <col min="12665" max="12666" width="8.85546875" style="22" bestFit="1" customWidth="1"/>
    <col min="12667" max="12668" width="8.7109375" style="22" customWidth="1"/>
    <col min="12669" max="12669" width="8.85546875" style="22" bestFit="1" customWidth="1"/>
    <col min="12670" max="12677" width="8.7109375" style="22" customWidth="1"/>
    <col min="12678" max="12678" width="10.28515625" style="22"/>
    <col min="12679" max="12679" width="8.7109375" style="22" customWidth="1"/>
    <col min="12680" max="12680" width="10.28515625" style="22"/>
    <col min="12681" max="12682" width="8.85546875" style="22" bestFit="1" customWidth="1"/>
    <col min="12683" max="12684" width="8.7109375" style="22" customWidth="1"/>
    <col min="12685" max="12685" width="8.85546875" style="22" bestFit="1" customWidth="1"/>
    <col min="12686" max="12693" width="8.7109375" style="22" customWidth="1"/>
    <col min="12694" max="12694" width="10.28515625" style="22"/>
    <col min="12695" max="12695" width="8.7109375" style="22" customWidth="1"/>
    <col min="12696" max="12696" width="10.28515625" style="22"/>
    <col min="12697" max="12698" width="8.85546875" style="22" bestFit="1" customWidth="1"/>
    <col min="12699" max="12700" width="8.7109375" style="22" customWidth="1"/>
    <col min="12701" max="12701" width="8.85546875" style="22" bestFit="1" customWidth="1"/>
    <col min="12702" max="12709" width="8.7109375" style="22" customWidth="1"/>
    <col min="12710" max="12710" width="10.28515625" style="22"/>
    <col min="12711" max="12711" width="8.7109375" style="22" customWidth="1"/>
    <col min="12712" max="12712" width="10.28515625" style="22"/>
    <col min="12713" max="12714" width="8.85546875" style="22" bestFit="1" customWidth="1"/>
    <col min="12715" max="12716" width="8.7109375" style="22" customWidth="1"/>
    <col min="12717" max="12717" width="8.85546875" style="22" bestFit="1" customWidth="1"/>
    <col min="12718" max="12725" width="8.7109375" style="22" customWidth="1"/>
    <col min="12726" max="12726" width="10.28515625" style="22"/>
    <col min="12727" max="12727" width="8.7109375" style="22" customWidth="1"/>
    <col min="12728" max="12728" width="10.28515625" style="22"/>
    <col min="12729" max="12730" width="8.85546875" style="22" bestFit="1" customWidth="1"/>
    <col min="12731" max="12732" width="8.7109375" style="22" customWidth="1"/>
    <col min="12733" max="12733" width="8.85546875" style="22" bestFit="1" customWidth="1"/>
    <col min="12734" max="12741" width="8.7109375" style="22" customWidth="1"/>
    <col min="12742" max="12742" width="10.28515625" style="22"/>
    <col min="12743" max="12743" width="8.7109375" style="22" customWidth="1"/>
    <col min="12744" max="12744" width="10.28515625" style="22"/>
    <col min="12745" max="12746" width="8.85546875" style="22" bestFit="1" customWidth="1"/>
    <col min="12747" max="12748" width="8.7109375" style="22" customWidth="1"/>
    <col min="12749" max="12749" width="8.85546875" style="22" bestFit="1" customWidth="1"/>
    <col min="12750" max="12757" width="8.7109375" style="22" customWidth="1"/>
    <col min="12758" max="12758" width="10.28515625" style="22"/>
    <col min="12759" max="12759" width="8.7109375" style="22" customWidth="1"/>
    <col min="12760" max="12760" width="10.28515625" style="22"/>
    <col min="12761" max="12762" width="8.85546875" style="22" bestFit="1" customWidth="1"/>
    <col min="12763" max="12764" width="8.7109375" style="22" customWidth="1"/>
    <col min="12765" max="12765" width="8.85546875" style="22" bestFit="1" customWidth="1"/>
    <col min="12766" max="12773" width="8.7109375" style="22" customWidth="1"/>
    <col min="12774" max="12774" width="10.28515625" style="22"/>
    <col min="12775" max="12775" width="8.7109375" style="22" customWidth="1"/>
    <col min="12776" max="12776" width="10.28515625" style="22"/>
    <col min="12777" max="12778" width="8.85546875" style="22" bestFit="1" customWidth="1"/>
    <col min="12779" max="12780" width="8.7109375" style="22" customWidth="1"/>
    <col min="12781" max="12781" width="8.85546875" style="22" bestFit="1" customWidth="1"/>
    <col min="12782" max="12789" width="8.7109375" style="22" customWidth="1"/>
    <col min="12790" max="12790" width="10.28515625" style="22"/>
    <col min="12791" max="12791" width="8.7109375" style="22" customWidth="1"/>
    <col min="12792" max="12792" width="10.28515625" style="22"/>
    <col min="12793" max="12794" width="8.85546875" style="22" bestFit="1" customWidth="1"/>
    <col min="12795" max="12796" width="8.7109375" style="22" customWidth="1"/>
    <col min="12797" max="12797" width="8.85546875" style="22" bestFit="1" customWidth="1"/>
    <col min="12798" max="12805" width="8.7109375" style="22" customWidth="1"/>
    <col min="12806" max="12806" width="10.28515625" style="22"/>
    <col min="12807" max="12807" width="8.7109375" style="22" customWidth="1"/>
    <col min="12808" max="12808" width="10.28515625" style="22"/>
    <col min="12809" max="12810" width="8.85546875" style="22" bestFit="1" customWidth="1"/>
    <col min="12811" max="12812" width="8.7109375" style="22" customWidth="1"/>
    <col min="12813" max="12813" width="8.85546875" style="22" bestFit="1" customWidth="1"/>
    <col min="12814" max="12821" width="8.7109375" style="22" customWidth="1"/>
    <col min="12822" max="12822" width="10.28515625" style="22"/>
    <col min="12823" max="12823" width="8.7109375" style="22" customWidth="1"/>
    <col min="12824" max="12824" width="10.28515625" style="22"/>
    <col min="12825" max="12826" width="8.85546875" style="22" bestFit="1" customWidth="1"/>
    <col min="12827" max="12828" width="8.7109375" style="22" customWidth="1"/>
    <col min="12829" max="12829" width="8.85546875" style="22" bestFit="1" customWidth="1"/>
    <col min="12830" max="12837" width="8.7109375" style="22" customWidth="1"/>
    <col min="12838" max="12838" width="10.28515625" style="22"/>
    <col min="12839" max="12839" width="8.7109375" style="22" customWidth="1"/>
    <col min="12840" max="12840" width="10.28515625" style="22"/>
    <col min="12841" max="12842" width="8.85546875" style="22" bestFit="1" customWidth="1"/>
    <col min="12843" max="12844" width="8.7109375" style="22" customWidth="1"/>
    <col min="12845" max="12845" width="8.85546875" style="22" bestFit="1" customWidth="1"/>
    <col min="12846" max="12853" width="8.7109375" style="22" customWidth="1"/>
    <col min="12854" max="12854" width="10.28515625" style="22"/>
    <col min="12855" max="12855" width="8.7109375" style="22" customWidth="1"/>
    <col min="12856" max="12856" width="10.28515625" style="22"/>
    <col min="12857" max="12858" width="8.85546875" style="22" bestFit="1" customWidth="1"/>
    <col min="12859" max="12860" width="8.7109375" style="22" customWidth="1"/>
    <col min="12861" max="12861" width="8.85546875" style="22" bestFit="1" customWidth="1"/>
    <col min="12862" max="12869" width="8.7109375" style="22" customWidth="1"/>
    <col min="12870" max="12870" width="10.28515625" style="22"/>
    <col min="12871" max="12871" width="8.7109375" style="22" customWidth="1"/>
    <col min="12872" max="12872" width="10.28515625" style="22"/>
    <col min="12873" max="12873" width="10.5703125" style="22" customWidth="1"/>
    <col min="12874" max="12874" width="88" style="22" customWidth="1"/>
    <col min="12875" max="12882" width="0" style="22" hidden="1" customWidth="1"/>
    <col min="12883" max="12883" width="10.7109375" style="22" customWidth="1"/>
    <col min="12884" max="12884" width="22.42578125" style="22" customWidth="1"/>
    <col min="12885" max="12885" width="27.42578125" style="22" customWidth="1"/>
    <col min="12886" max="12886" width="29.42578125" style="22" customWidth="1"/>
    <col min="12887" max="12887" width="21.42578125" style="22" customWidth="1"/>
    <col min="12888" max="12888" width="6.28515625" style="22" customWidth="1"/>
    <col min="12889" max="12890" width="19.140625" style="22" bestFit="1" customWidth="1"/>
    <col min="12891" max="12892" width="8.7109375" style="22" customWidth="1"/>
    <col min="12893" max="12893" width="10" style="22" bestFit="1" customWidth="1"/>
    <col min="12894" max="12899" width="8.7109375" style="22" customWidth="1"/>
    <col min="12900" max="12901" width="17.85546875" style="22" bestFit="1" customWidth="1"/>
    <col min="12902" max="12903" width="8.7109375" style="22" customWidth="1"/>
    <col min="12904" max="12904" width="10.28515625" style="22"/>
    <col min="12905" max="12906" width="8.85546875" style="22" bestFit="1" customWidth="1"/>
    <col min="12907" max="12908" width="8.7109375" style="22" customWidth="1"/>
    <col min="12909" max="12909" width="8.85546875" style="22" bestFit="1" customWidth="1"/>
    <col min="12910" max="12917" width="8.7109375" style="22" customWidth="1"/>
    <col min="12918" max="12918" width="10.28515625" style="22"/>
    <col min="12919" max="12919" width="8.7109375" style="22" customWidth="1"/>
    <col min="12920" max="12920" width="10.28515625" style="22"/>
    <col min="12921" max="12922" width="8.85546875" style="22" bestFit="1" customWidth="1"/>
    <col min="12923" max="12924" width="8.7109375" style="22" customWidth="1"/>
    <col min="12925" max="12925" width="8.85546875" style="22" bestFit="1" customWidth="1"/>
    <col min="12926" max="12933" width="8.7109375" style="22" customWidth="1"/>
    <col min="12934" max="12934" width="10.28515625" style="22"/>
    <col min="12935" max="12935" width="8.7109375" style="22" customWidth="1"/>
    <col min="12936" max="12936" width="10.28515625" style="22"/>
    <col min="12937" max="12938" width="8.85546875" style="22" bestFit="1" customWidth="1"/>
    <col min="12939" max="12940" width="8.7109375" style="22" customWidth="1"/>
    <col min="12941" max="12941" width="8.85546875" style="22" bestFit="1" customWidth="1"/>
    <col min="12942" max="12949" width="8.7109375" style="22" customWidth="1"/>
    <col min="12950" max="12950" width="10.28515625" style="22"/>
    <col min="12951" max="12951" width="8.7109375" style="22" customWidth="1"/>
    <col min="12952" max="12952" width="10.28515625" style="22"/>
    <col min="12953" max="12954" width="8.85546875" style="22" bestFit="1" customWidth="1"/>
    <col min="12955" max="12956" width="8.7109375" style="22" customWidth="1"/>
    <col min="12957" max="12957" width="8.85546875" style="22" bestFit="1" customWidth="1"/>
    <col min="12958" max="12965" width="8.7109375" style="22" customWidth="1"/>
    <col min="12966" max="12966" width="10.28515625" style="22"/>
    <col min="12967" max="12967" width="8.7109375" style="22" customWidth="1"/>
    <col min="12968" max="12968" width="10.28515625" style="22"/>
    <col min="12969" max="12970" width="8.85546875" style="22" bestFit="1" customWidth="1"/>
    <col min="12971" max="12972" width="8.7109375" style="22" customWidth="1"/>
    <col min="12973" max="12973" width="8.85546875" style="22" bestFit="1" customWidth="1"/>
    <col min="12974" max="12981" width="8.7109375" style="22" customWidth="1"/>
    <col min="12982" max="12982" width="10.28515625" style="22"/>
    <col min="12983" max="12983" width="8.7109375" style="22" customWidth="1"/>
    <col min="12984" max="12984" width="10.28515625" style="22"/>
    <col min="12985" max="12986" width="8.85546875" style="22" bestFit="1" customWidth="1"/>
    <col min="12987" max="12988" width="8.7109375" style="22" customWidth="1"/>
    <col min="12989" max="12989" width="8.85546875" style="22" bestFit="1" customWidth="1"/>
    <col min="12990" max="12997" width="8.7109375" style="22" customWidth="1"/>
    <col min="12998" max="12998" width="10.28515625" style="22"/>
    <col min="12999" max="12999" width="8.7109375" style="22" customWidth="1"/>
    <col min="13000" max="13000" width="10.28515625" style="22"/>
    <col min="13001" max="13002" width="8.85546875" style="22" bestFit="1" customWidth="1"/>
    <col min="13003" max="13004" width="8.7109375" style="22" customWidth="1"/>
    <col min="13005" max="13005" width="8.85546875" style="22" bestFit="1" customWidth="1"/>
    <col min="13006" max="13013" width="8.7109375" style="22" customWidth="1"/>
    <col min="13014" max="13014" width="10.28515625" style="22"/>
    <col min="13015" max="13015" width="8.7109375" style="22" customWidth="1"/>
    <col min="13016" max="13016" width="10.28515625" style="22"/>
    <col min="13017" max="13018" width="8.85546875" style="22" bestFit="1" customWidth="1"/>
    <col min="13019" max="13020" width="8.7109375" style="22" customWidth="1"/>
    <col min="13021" max="13021" width="8.85546875" style="22" bestFit="1" customWidth="1"/>
    <col min="13022" max="13029" width="8.7109375" style="22" customWidth="1"/>
    <col min="13030" max="13030" width="10.28515625" style="22"/>
    <col min="13031" max="13031" width="8.7109375" style="22" customWidth="1"/>
    <col min="13032" max="13032" width="10.28515625" style="22"/>
    <col min="13033" max="13034" width="8.85546875" style="22" bestFit="1" customWidth="1"/>
    <col min="13035" max="13036" width="8.7109375" style="22" customWidth="1"/>
    <col min="13037" max="13037" width="8.85546875" style="22" bestFit="1" customWidth="1"/>
    <col min="13038" max="13045" width="8.7109375" style="22" customWidth="1"/>
    <col min="13046" max="13046" width="10.28515625" style="22"/>
    <col min="13047" max="13047" width="8.7109375" style="22" customWidth="1"/>
    <col min="13048" max="13048" width="10.28515625" style="22"/>
    <col min="13049" max="13050" width="8.85546875" style="22" bestFit="1" customWidth="1"/>
    <col min="13051" max="13052" width="8.7109375" style="22" customWidth="1"/>
    <col min="13053" max="13053" width="8.85546875" style="22" bestFit="1" customWidth="1"/>
    <col min="13054" max="13061" width="8.7109375" style="22" customWidth="1"/>
    <col min="13062" max="13062" width="10.28515625" style="22"/>
    <col min="13063" max="13063" width="8.7109375" style="22" customWidth="1"/>
    <col min="13064" max="13064" width="10.28515625" style="22"/>
    <col min="13065" max="13066" width="8.85546875" style="22" bestFit="1" customWidth="1"/>
    <col min="13067" max="13068" width="8.7109375" style="22" customWidth="1"/>
    <col min="13069" max="13069" width="8.85546875" style="22" bestFit="1" customWidth="1"/>
    <col min="13070" max="13077" width="8.7109375" style="22" customWidth="1"/>
    <col min="13078" max="13078" width="10.28515625" style="22"/>
    <col min="13079" max="13079" width="8.7109375" style="22" customWidth="1"/>
    <col min="13080" max="13080" width="10.28515625" style="22"/>
    <col min="13081" max="13082" width="8.85546875" style="22" bestFit="1" customWidth="1"/>
    <col min="13083" max="13084" width="8.7109375" style="22" customWidth="1"/>
    <col min="13085" max="13085" width="8.85546875" style="22" bestFit="1" customWidth="1"/>
    <col min="13086" max="13093" width="8.7109375" style="22" customWidth="1"/>
    <col min="13094" max="13094" width="10.28515625" style="22"/>
    <col min="13095" max="13095" width="8.7109375" style="22" customWidth="1"/>
    <col min="13096" max="13096" width="10.28515625" style="22"/>
    <col min="13097" max="13098" width="8.85546875" style="22" bestFit="1" customWidth="1"/>
    <col min="13099" max="13100" width="8.7109375" style="22" customWidth="1"/>
    <col min="13101" max="13101" width="8.85546875" style="22" bestFit="1" customWidth="1"/>
    <col min="13102" max="13109" width="8.7109375" style="22" customWidth="1"/>
    <col min="13110" max="13110" width="10.28515625" style="22"/>
    <col min="13111" max="13111" width="8.7109375" style="22" customWidth="1"/>
    <col min="13112" max="13112" width="10.28515625" style="22"/>
    <col min="13113" max="13114" width="8.85546875" style="22" bestFit="1" customWidth="1"/>
    <col min="13115" max="13116" width="8.7109375" style="22" customWidth="1"/>
    <col min="13117" max="13117" width="8.85546875" style="22" bestFit="1" customWidth="1"/>
    <col min="13118" max="13125" width="8.7109375" style="22" customWidth="1"/>
    <col min="13126" max="13126" width="10.28515625" style="22"/>
    <col min="13127" max="13127" width="8.7109375" style="22" customWidth="1"/>
    <col min="13128" max="13128" width="10.28515625" style="22"/>
    <col min="13129" max="13129" width="10.5703125" style="22" customWidth="1"/>
    <col min="13130" max="13130" width="88" style="22" customWidth="1"/>
    <col min="13131" max="13138" width="0" style="22" hidden="1" customWidth="1"/>
    <col min="13139" max="13139" width="10.7109375" style="22" customWidth="1"/>
    <col min="13140" max="13140" width="22.42578125" style="22" customWidth="1"/>
    <col min="13141" max="13141" width="27.42578125" style="22" customWidth="1"/>
    <col min="13142" max="13142" width="29.42578125" style="22" customWidth="1"/>
    <col min="13143" max="13143" width="21.42578125" style="22" customWidth="1"/>
    <col min="13144" max="13144" width="6.28515625" style="22" customWidth="1"/>
    <col min="13145" max="13146" width="19.140625" style="22" bestFit="1" customWidth="1"/>
    <col min="13147" max="13148" width="8.7109375" style="22" customWidth="1"/>
    <col min="13149" max="13149" width="10" style="22" bestFit="1" customWidth="1"/>
    <col min="13150" max="13155" width="8.7109375" style="22" customWidth="1"/>
    <col min="13156" max="13157" width="17.85546875" style="22" bestFit="1" customWidth="1"/>
    <col min="13158" max="13159" width="8.7109375" style="22" customWidth="1"/>
    <col min="13160" max="13160" width="10.28515625" style="22"/>
    <col min="13161" max="13162" width="8.85546875" style="22" bestFit="1" customWidth="1"/>
    <col min="13163" max="13164" width="8.7109375" style="22" customWidth="1"/>
    <col min="13165" max="13165" width="8.85546875" style="22" bestFit="1" customWidth="1"/>
    <col min="13166" max="13173" width="8.7109375" style="22" customWidth="1"/>
    <col min="13174" max="13174" width="10.28515625" style="22"/>
    <col min="13175" max="13175" width="8.7109375" style="22" customWidth="1"/>
    <col min="13176" max="13176" width="10.28515625" style="22"/>
    <col min="13177" max="13178" width="8.85546875" style="22" bestFit="1" customWidth="1"/>
    <col min="13179" max="13180" width="8.7109375" style="22" customWidth="1"/>
    <col min="13181" max="13181" width="8.85546875" style="22" bestFit="1" customWidth="1"/>
    <col min="13182" max="13189" width="8.7109375" style="22" customWidth="1"/>
    <col min="13190" max="13190" width="10.28515625" style="22"/>
    <col min="13191" max="13191" width="8.7109375" style="22" customWidth="1"/>
    <col min="13192" max="13192" width="10.28515625" style="22"/>
    <col min="13193" max="13194" width="8.85546875" style="22" bestFit="1" customWidth="1"/>
    <col min="13195" max="13196" width="8.7109375" style="22" customWidth="1"/>
    <col min="13197" max="13197" width="8.85546875" style="22" bestFit="1" customWidth="1"/>
    <col min="13198" max="13205" width="8.7109375" style="22" customWidth="1"/>
    <col min="13206" max="13206" width="10.28515625" style="22"/>
    <col min="13207" max="13207" width="8.7109375" style="22" customWidth="1"/>
    <col min="13208" max="13208" width="10.28515625" style="22"/>
    <col min="13209" max="13210" width="8.85546875" style="22" bestFit="1" customWidth="1"/>
    <col min="13211" max="13212" width="8.7109375" style="22" customWidth="1"/>
    <col min="13213" max="13213" width="8.85546875" style="22" bestFit="1" customWidth="1"/>
    <col min="13214" max="13221" width="8.7109375" style="22" customWidth="1"/>
    <col min="13222" max="13222" width="10.28515625" style="22"/>
    <col min="13223" max="13223" width="8.7109375" style="22" customWidth="1"/>
    <col min="13224" max="13224" width="10.28515625" style="22"/>
    <col min="13225" max="13226" width="8.85546875" style="22" bestFit="1" customWidth="1"/>
    <col min="13227" max="13228" width="8.7109375" style="22" customWidth="1"/>
    <col min="13229" max="13229" width="8.85546875" style="22" bestFit="1" customWidth="1"/>
    <col min="13230" max="13237" width="8.7109375" style="22" customWidth="1"/>
    <col min="13238" max="13238" width="10.28515625" style="22"/>
    <col min="13239" max="13239" width="8.7109375" style="22" customWidth="1"/>
    <col min="13240" max="13240" width="10.28515625" style="22"/>
    <col min="13241" max="13242" width="8.85546875" style="22" bestFit="1" customWidth="1"/>
    <col min="13243" max="13244" width="8.7109375" style="22" customWidth="1"/>
    <col min="13245" max="13245" width="8.85546875" style="22" bestFit="1" customWidth="1"/>
    <col min="13246" max="13253" width="8.7109375" style="22" customWidth="1"/>
    <col min="13254" max="13254" width="10.28515625" style="22"/>
    <col min="13255" max="13255" width="8.7109375" style="22" customWidth="1"/>
    <col min="13256" max="13256" width="10.28515625" style="22"/>
    <col min="13257" max="13258" width="8.85546875" style="22" bestFit="1" customWidth="1"/>
    <col min="13259" max="13260" width="8.7109375" style="22" customWidth="1"/>
    <col min="13261" max="13261" width="8.85546875" style="22" bestFit="1" customWidth="1"/>
    <col min="13262" max="13269" width="8.7109375" style="22" customWidth="1"/>
    <col min="13270" max="13270" width="10.28515625" style="22"/>
    <col min="13271" max="13271" width="8.7109375" style="22" customWidth="1"/>
    <col min="13272" max="13272" width="10.28515625" style="22"/>
    <col min="13273" max="13274" width="8.85546875" style="22" bestFit="1" customWidth="1"/>
    <col min="13275" max="13276" width="8.7109375" style="22" customWidth="1"/>
    <col min="13277" max="13277" width="8.85546875" style="22" bestFit="1" customWidth="1"/>
    <col min="13278" max="13285" width="8.7109375" style="22" customWidth="1"/>
    <col min="13286" max="13286" width="10.28515625" style="22"/>
    <col min="13287" max="13287" width="8.7109375" style="22" customWidth="1"/>
    <col min="13288" max="13288" width="10.28515625" style="22"/>
    <col min="13289" max="13290" width="8.85546875" style="22" bestFit="1" customWidth="1"/>
    <col min="13291" max="13292" width="8.7109375" style="22" customWidth="1"/>
    <col min="13293" max="13293" width="8.85546875" style="22" bestFit="1" customWidth="1"/>
    <col min="13294" max="13301" width="8.7109375" style="22" customWidth="1"/>
    <col min="13302" max="13302" width="10.28515625" style="22"/>
    <col min="13303" max="13303" width="8.7109375" style="22" customWidth="1"/>
    <col min="13304" max="13304" width="10.28515625" style="22"/>
    <col min="13305" max="13306" width="8.85546875" style="22" bestFit="1" customWidth="1"/>
    <col min="13307" max="13308" width="8.7109375" style="22" customWidth="1"/>
    <col min="13309" max="13309" width="8.85546875" style="22" bestFit="1" customWidth="1"/>
    <col min="13310" max="13317" width="8.7109375" style="22" customWidth="1"/>
    <col min="13318" max="13318" width="10.28515625" style="22"/>
    <col min="13319" max="13319" width="8.7109375" style="22" customWidth="1"/>
    <col min="13320" max="13320" width="10.28515625" style="22"/>
    <col min="13321" max="13322" width="8.85546875" style="22" bestFit="1" customWidth="1"/>
    <col min="13323" max="13324" width="8.7109375" style="22" customWidth="1"/>
    <col min="13325" max="13325" width="8.85546875" style="22" bestFit="1" customWidth="1"/>
    <col min="13326" max="13333" width="8.7109375" style="22" customWidth="1"/>
    <col min="13334" max="13334" width="10.28515625" style="22"/>
    <col min="13335" max="13335" width="8.7109375" style="22" customWidth="1"/>
    <col min="13336" max="13336" width="10.28515625" style="22"/>
    <col min="13337" max="13338" width="8.85546875" style="22" bestFit="1" customWidth="1"/>
    <col min="13339" max="13340" width="8.7109375" style="22" customWidth="1"/>
    <col min="13341" max="13341" width="8.85546875" style="22" bestFit="1" customWidth="1"/>
    <col min="13342" max="13349" width="8.7109375" style="22" customWidth="1"/>
    <col min="13350" max="13350" width="10.28515625" style="22"/>
    <col min="13351" max="13351" width="8.7109375" style="22" customWidth="1"/>
    <col min="13352" max="13352" width="10.28515625" style="22"/>
    <col min="13353" max="13354" width="8.85546875" style="22" bestFit="1" customWidth="1"/>
    <col min="13355" max="13356" width="8.7109375" style="22" customWidth="1"/>
    <col min="13357" max="13357" width="8.85546875" style="22" bestFit="1" customWidth="1"/>
    <col min="13358" max="13365" width="8.7109375" style="22" customWidth="1"/>
    <col min="13366" max="13366" width="10.28515625" style="22"/>
    <col min="13367" max="13367" width="8.7109375" style="22" customWidth="1"/>
    <col min="13368" max="13368" width="10.28515625" style="22"/>
    <col min="13369" max="13370" width="8.85546875" style="22" bestFit="1" customWidth="1"/>
    <col min="13371" max="13372" width="8.7109375" style="22" customWidth="1"/>
    <col min="13373" max="13373" width="8.85546875" style="22" bestFit="1" customWidth="1"/>
    <col min="13374" max="13381" width="8.7109375" style="22" customWidth="1"/>
    <col min="13382" max="13382" width="10.28515625" style="22"/>
    <col min="13383" max="13383" width="8.7109375" style="22" customWidth="1"/>
    <col min="13384" max="13384" width="10.28515625" style="22"/>
    <col min="13385" max="13385" width="10.5703125" style="22" customWidth="1"/>
    <col min="13386" max="13386" width="88" style="22" customWidth="1"/>
    <col min="13387" max="13394" width="0" style="22" hidden="1" customWidth="1"/>
    <col min="13395" max="13395" width="10.7109375" style="22" customWidth="1"/>
    <col min="13396" max="13396" width="22.42578125" style="22" customWidth="1"/>
    <col min="13397" max="13397" width="27.42578125" style="22" customWidth="1"/>
    <col min="13398" max="13398" width="29.42578125" style="22" customWidth="1"/>
    <col min="13399" max="13399" width="21.42578125" style="22" customWidth="1"/>
    <col min="13400" max="13400" width="6.28515625" style="22" customWidth="1"/>
    <col min="13401" max="13402" width="19.140625" style="22" bestFit="1" customWidth="1"/>
    <col min="13403" max="13404" width="8.7109375" style="22" customWidth="1"/>
    <col min="13405" max="13405" width="10" style="22" bestFit="1" customWidth="1"/>
    <col min="13406" max="13411" width="8.7109375" style="22" customWidth="1"/>
    <col min="13412" max="13413" width="17.85546875" style="22" bestFit="1" customWidth="1"/>
    <col min="13414" max="13415" width="8.7109375" style="22" customWidth="1"/>
    <col min="13416" max="13416" width="10.28515625" style="22"/>
    <col min="13417" max="13418" width="8.85546875" style="22" bestFit="1" customWidth="1"/>
    <col min="13419" max="13420" width="8.7109375" style="22" customWidth="1"/>
    <col min="13421" max="13421" width="8.85546875" style="22" bestFit="1" customWidth="1"/>
    <col min="13422" max="13429" width="8.7109375" style="22" customWidth="1"/>
    <col min="13430" max="13430" width="10.28515625" style="22"/>
    <col min="13431" max="13431" width="8.7109375" style="22" customWidth="1"/>
    <col min="13432" max="13432" width="10.28515625" style="22"/>
    <col min="13433" max="13434" width="8.85546875" style="22" bestFit="1" customWidth="1"/>
    <col min="13435" max="13436" width="8.7109375" style="22" customWidth="1"/>
    <col min="13437" max="13437" width="8.85546875" style="22" bestFit="1" customWidth="1"/>
    <col min="13438" max="13445" width="8.7109375" style="22" customWidth="1"/>
    <col min="13446" max="13446" width="10.28515625" style="22"/>
    <col min="13447" max="13447" width="8.7109375" style="22" customWidth="1"/>
    <col min="13448" max="13448" width="10.28515625" style="22"/>
    <col min="13449" max="13450" width="8.85546875" style="22" bestFit="1" customWidth="1"/>
    <col min="13451" max="13452" width="8.7109375" style="22" customWidth="1"/>
    <col min="13453" max="13453" width="8.85546875" style="22" bestFit="1" customWidth="1"/>
    <col min="13454" max="13461" width="8.7109375" style="22" customWidth="1"/>
    <col min="13462" max="13462" width="10.28515625" style="22"/>
    <col min="13463" max="13463" width="8.7109375" style="22" customWidth="1"/>
    <col min="13464" max="13464" width="10.28515625" style="22"/>
    <col min="13465" max="13466" width="8.85546875" style="22" bestFit="1" customWidth="1"/>
    <col min="13467" max="13468" width="8.7109375" style="22" customWidth="1"/>
    <col min="13469" max="13469" width="8.85546875" style="22" bestFit="1" customWidth="1"/>
    <col min="13470" max="13477" width="8.7109375" style="22" customWidth="1"/>
    <col min="13478" max="13478" width="10.28515625" style="22"/>
    <col min="13479" max="13479" width="8.7109375" style="22" customWidth="1"/>
    <col min="13480" max="13480" width="10.28515625" style="22"/>
    <col min="13481" max="13482" width="8.85546875" style="22" bestFit="1" customWidth="1"/>
    <col min="13483" max="13484" width="8.7109375" style="22" customWidth="1"/>
    <col min="13485" max="13485" width="8.85546875" style="22" bestFit="1" customWidth="1"/>
    <col min="13486" max="13493" width="8.7109375" style="22" customWidth="1"/>
    <col min="13494" max="13494" width="10.28515625" style="22"/>
    <col min="13495" max="13495" width="8.7109375" style="22" customWidth="1"/>
    <col min="13496" max="13496" width="10.28515625" style="22"/>
    <col min="13497" max="13498" width="8.85546875" style="22" bestFit="1" customWidth="1"/>
    <col min="13499" max="13500" width="8.7109375" style="22" customWidth="1"/>
    <col min="13501" max="13501" width="8.85546875" style="22" bestFit="1" customWidth="1"/>
    <col min="13502" max="13509" width="8.7109375" style="22" customWidth="1"/>
    <col min="13510" max="13510" width="10.28515625" style="22"/>
    <col min="13511" max="13511" width="8.7109375" style="22" customWidth="1"/>
    <col min="13512" max="13512" width="10.28515625" style="22"/>
    <col min="13513" max="13514" width="8.85546875" style="22" bestFit="1" customWidth="1"/>
    <col min="13515" max="13516" width="8.7109375" style="22" customWidth="1"/>
    <col min="13517" max="13517" width="8.85546875" style="22" bestFit="1" customWidth="1"/>
    <col min="13518" max="13525" width="8.7109375" style="22" customWidth="1"/>
    <col min="13526" max="13526" width="10.28515625" style="22"/>
    <col min="13527" max="13527" width="8.7109375" style="22" customWidth="1"/>
    <col min="13528" max="13528" width="10.28515625" style="22"/>
    <col min="13529" max="13530" width="8.85546875" style="22" bestFit="1" customWidth="1"/>
    <col min="13531" max="13532" width="8.7109375" style="22" customWidth="1"/>
    <col min="13533" max="13533" width="8.85546875" style="22" bestFit="1" customWidth="1"/>
    <col min="13534" max="13541" width="8.7109375" style="22" customWidth="1"/>
    <col min="13542" max="13542" width="10.28515625" style="22"/>
    <col min="13543" max="13543" width="8.7109375" style="22" customWidth="1"/>
    <col min="13544" max="13544" width="10.28515625" style="22"/>
    <col min="13545" max="13546" width="8.85546875" style="22" bestFit="1" customWidth="1"/>
    <col min="13547" max="13548" width="8.7109375" style="22" customWidth="1"/>
    <col min="13549" max="13549" width="8.85546875" style="22" bestFit="1" customWidth="1"/>
    <col min="13550" max="13557" width="8.7109375" style="22" customWidth="1"/>
    <col min="13558" max="13558" width="10.28515625" style="22"/>
    <col min="13559" max="13559" width="8.7109375" style="22" customWidth="1"/>
    <col min="13560" max="13560" width="10.28515625" style="22"/>
    <col min="13561" max="13562" width="8.85546875" style="22" bestFit="1" customWidth="1"/>
    <col min="13563" max="13564" width="8.7109375" style="22" customWidth="1"/>
    <col min="13565" max="13565" width="8.85546875" style="22" bestFit="1" customWidth="1"/>
    <col min="13566" max="13573" width="8.7109375" style="22" customWidth="1"/>
    <col min="13574" max="13574" width="10.28515625" style="22"/>
    <col min="13575" max="13575" width="8.7109375" style="22" customWidth="1"/>
    <col min="13576" max="13576" width="10.28515625" style="22"/>
    <col min="13577" max="13578" width="8.85546875" style="22" bestFit="1" customWidth="1"/>
    <col min="13579" max="13580" width="8.7109375" style="22" customWidth="1"/>
    <col min="13581" max="13581" width="8.85546875" style="22" bestFit="1" customWidth="1"/>
    <col min="13582" max="13589" width="8.7109375" style="22" customWidth="1"/>
    <col min="13590" max="13590" width="10.28515625" style="22"/>
    <col min="13591" max="13591" width="8.7109375" style="22" customWidth="1"/>
    <col min="13592" max="13592" width="10.28515625" style="22"/>
    <col min="13593" max="13594" width="8.85546875" style="22" bestFit="1" customWidth="1"/>
    <col min="13595" max="13596" width="8.7109375" style="22" customWidth="1"/>
    <col min="13597" max="13597" width="8.85546875" style="22" bestFit="1" customWidth="1"/>
    <col min="13598" max="13605" width="8.7109375" style="22" customWidth="1"/>
    <col min="13606" max="13606" width="10.28515625" style="22"/>
    <col min="13607" max="13607" width="8.7109375" style="22" customWidth="1"/>
    <col min="13608" max="13608" width="10.28515625" style="22"/>
    <col min="13609" max="13610" width="8.85546875" style="22" bestFit="1" customWidth="1"/>
    <col min="13611" max="13612" width="8.7109375" style="22" customWidth="1"/>
    <col min="13613" max="13613" width="8.85546875" style="22" bestFit="1" customWidth="1"/>
    <col min="13614" max="13621" width="8.7109375" style="22" customWidth="1"/>
    <col min="13622" max="13622" width="10.28515625" style="22"/>
    <col min="13623" max="13623" width="8.7109375" style="22" customWidth="1"/>
    <col min="13624" max="13624" width="10.28515625" style="22"/>
    <col min="13625" max="13626" width="8.85546875" style="22" bestFit="1" customWidth="1"/>
    <col min="13627" max="13628" width="8.7109375" style="22" customWidth="1"/>
    <col min="13629" max="13629" width="8.85546875" style="22" bestFit="1" customWidth="1"/>
    <col min="13630" max="13637" width="8.7109375" style="22" customWidth="1"/>
    <col min="13638" max="13638" width="10.28515625" style="22"/>
    <col min="13639" max="13639" width="8.7109375" style="22" customWidth="1"/>
    <col min="13640" max="13640" width="10.28515625" style="22"/>
    <col min="13641" max="13641" width="10.5703125" style="22" customWidth="1"/>
    <col min="13642" max="13642" width="88" style="22" customWidth="1"/>
    <col min="13643" max="13650" width="0" style="22" hidden="1" customWidth="1"/>
    <col min="13651" max="13651" width="10.7109375" style="22" customWidth="1"/>
    <col min="13652" max="13652" width="22.42578125" style="22" customWidth="1"/>
    <col min="13653" max="13653" width="27.42578125" style="22" customWidth="1"/>
    <col min="13654" max="13654" width="29.42578125" style="22" customWidth="1"/>
    <col min="13655" max="13655" width="21.42578125" style="22" customWidth="1"/>
    <col min="13656" max="13656" width="6.28515625" style="22" customWidth="1"/>
    <col min="13657" max="13658" width="19.140625" style="22" bestFit="1" customWidth="1"/>
    <col min="13659" max="13660" width="8.7109375" style="22" customWidth="1"/>
    <col min="13661" max="13661" width="10" style="22" bestFit="1" customWidth="1"/>
    <col min="13662" max="13667" width="8.7109375" style="22" customWidth="1"/>
    <col min="13668" max="13669" width="17.85546875" style="22" bestFit="1" customWidth="1"/>
    <col min="13670" max="13671" width="8.7109375" style="22" customWidth="1"/>
    <col min="13672" max="13672" width="10.28515625" style="22"/>
    <col min="13673" max="13674" width="8.85546875" style="22" bestFit="1" customWidth="1"/>
    <col min="13675" max="13676" width="8.7109375" style="22" customWidth="1"/>
    <col min="13677" max="13677" width="8.85546875" style="22" bestFit="1" customWidth="1"/>
    <col min="13678" max="13685" width="8.7109375" style="22" customWidth="1"/>
    <col min="13686" max="13686" width="10.28515625" style="22"/>
    <col min="13687" max="13687" width="8.7109375" style="22" customWidth="1"/>
    <col min="13688" max="13688" width="10.28515625" style="22"/>
    <col min="13689" max="13690" width="8.85546875" style="22" bestFit="1" customWidth="1"/>
    <col min="13691" max="13692" width="8.7109375" style="22" customWidth="1"/>
    <col min="13693" max="13693" width="8.85546875" style="22" bestFit="1" customWidth="1"/>
    <col min="13694" max="13701" width="8.7109375" style="22" customWidth="1"/>
    <col min="13702" max="13702" width="10.28515625" style="22"/>
    <col min="13703" max="13703" width="8.7109375" style="22" customWidth="1"/>
    <col min="13704" max="13704" width="10.28515625" style="22"/>
    <col min="13705" max="13706" width="8.85546875" style="22" bestFit="1" customWidth="1"/>
    <col min="13707" max="13708" width="8.7109375" style="22" customWidth="1"/>
    <col min="13709" max="13709" width="8.85546875" style="22" bestFit="1" customWidth="1"/>
    <col min="13710" max="13717" width="8.7109375" style="22" customWidth="1"/>
    <col min="13718" max="13718" width="10.28515625" style="22"/>
    <col min="13719" max="13719" width="8.7109375" style="22" customWidth="1"/>
    <col min="13720" max="13720" width="10.28515625" style="22"/>
    <col min="13721" max="13722" width="8.85546875" style="22" bestFit="1" customWidth="1"/>
    <col min="13723" max="13724" width="8.7109375" style="22" customWidth="1"/>
    <col min="13725" max="13725" width="8.85546875" style="22" bestFit="1" customWidth="1"/>
    <col min="13726" max="13733" width="8.7109375" style="22" customWidth="1"/>
    <col min="13734" max="13734" width="10.28515625" style="22"/>
    <col min="13735" max="13735" width="8.7109375" style="22" customWidth="1"/>
    <col min="13736" max="13736" width="10.28515625" style="22"/>
    <col min="13737" max="13738" width="8.85546875" style="22" bestFit="1" customWidth="1"/>
    <col min="13739" max="13740" width="8.7109375" style="22" customWidth="1"/>
    <col min="13741" max="13741" width="8.85546875" style="22" bestFit="1" customWidth="1"/>
    <col min="13742" max="13749" width="8.7109375" style="22" customWidth="1"/>
    <col min="13750" max="13750" width="10.28515625" style="22"/>
    <col min="13751" max="13751" width="8.7109375" style="22" customWidth="1"/>
    <col min="13752" max="13752" width="10.28515625" style="22"/>
    <col min="13753" max="13754" width="8.85546875" style="22" bestFit="1" customWidth="1"/>
    <col min="13755" max="13756" width="8.7109375" style="22" customWidth="1"/>
    <col min="13757" max="13757" width="8.85546875" style="22" bestFit="1" customWidth="1"/>
    <col min="13758" max="13765" width="8.7109375" style="22" customWidth="1"/>
    <col min="13766" max="13766" width="10.28515625" style="22"/>
    <col min="13767" max="13767" width="8.7109375" style="22" customWidth="1"/>
    <col min="13768" max="13768" width="10.28515625" style="22"/>
    <col min="13769" max="13770" width="8.85546875" style="22" bestFit="1" customWidth="1"/>
    <col min="13771" max="13772" width="8.7109375" style="22" customWidth="1"/>
    <col min="13773" max="13773" width="8.85546875" style="22" bestFit="1" customWidth="1"/>
    <col min="13774" max="13781" width="8.7109375" style="22" customWidth="1"/>
    <col min="13782" max="13782" width="10.28515625" style="22"/>
    <col min="13783" max="13783" width="8.7109375" style="22" customWidth="1"/>
    <col min="13784" max="13784" width="10.28515625" style="22"/>
    <col min="13785" max="13786" width="8.85546875" style="22" bestFit="1" customWidth="1"/>
    <col min="13787" max="13788" width="8.7109375" style="22" customWidth="1"/>
    <col min="13789" max="13789" width="8.85546875" style="22" bestFit="1" customWidth="1"/>
    <col min="13790" max="13797" width="8.7109375" style="22" customWidth="1"/>
    <col min="13798" max="13798" width="10.28515625" style="22"/>
    <col min="13799" max="13799" width="8.7109375" style="22" customWidth="1"/>
    <col min="13800" max="13800" width="10.28515625" style="22"/>
    <col min="13801" max="13802" width="8.85546875" style="22" bestFit="1" customWidth="1"/>
    <col min="13803" max="13804" width="8.7109375" style="22" customWidth="1"/>
    <col min="13805" max="13805" width="8.85546875" style="22" bestFit="1" customWidth="1"/>
    <col min="13806" max="13813" width="8.7109375" style="22" customWidth="1"/>
    <col min="13814" max="13814" width="10.28515625" style="22"/>
    <col min="13815" max="13815" width="8.7109375" style="22" customWidth="1"/>
    <col min="13816" max="13816" width="10.28515625" style="22"/>
    <col min="13817" max="13818" width="8.85546875" style="22" bestFit="1" customWidth="1"/>
    <col min="13819" max="13820" width="8.7109375" style="22" customWidth="1"/>
    <col min="13821" max="13821" width="8.85546875" style="22" bestFit="1" customWidth="1"/>
    <col min="13822" max="13829" width="8.7109375" style="22" customWidth="1"/>
    <col min="13830" max="13830" width="10.28515625" style="22"/>
    <col min="13831" max="13831" width="8.7109375" style="22" customWidth="1"/>
    <col min="13832" max="13832" width="10.28515625" style="22"/>
    <col min="13833" max="13834" width="8.85546875" style="22" bestFit="1" customWidth="1"/>
    <col min="13835" max="13836" width="8.7109375" style="22" customWidth="1"/>
    <col min="13837" max="13837" width="8.85546875" style="22" bestFit="1" customWidth="1"/>
    <col min="13838" max="13845" width="8.7109375" style="22" customWidth="1"/>
    <col min="13846" max="13846" width="10.28515625" style="22"/>
    <col min="13847" max="13847" width="8.7109375" style="22" customWidth="1"/>
    <col min="13848" max="13848" width="10.28515625" style="22"/>
    <col min="13849" max="13850" width="8.85546875" style="22" bestFit="1" customWidth="1"/>
    <col min="13851" max="13852" width="8.7109375" style="22" customWidth="1"/>
    <col min="13853" max="13853" width="8.85546875" style="22" bestFit="1" customWidth="1"/>
    <col min="13854" max="13861" width="8.7109375" style="22" customWidth="1"/>
    <col min="13862" max="13862" width="10.28515625" style="22"/>
    <col min="13863" max="13863" width="8.7109375" style="22" customWidth="1"/>
    <col min="13864" max="13864" width="10.28515625" style="22"/>
    <col min="13865" max="13866" width="8.85546875" style="22" bestFit="1" customWidth="1"/>
    <col min="13867" max="13868" width="8.7109375" style="22" customWidth="1"/>
    <col min="13869" max="13869" width="8.85546875" style="22" bestFit="1" customWidth="1"/>
    <col min="13870" max="13877" width="8.7109375" style="22" customWidth="1"/>
    <col min="13878" max="13878" width="10.28515625" style="22"/>
    <col min="13879" max="13879" width="8.7109375" style="22" customWidth="1"/>
    <col min="13880" max="13880" width="10.28515625" style="22"/>
    <col min="13881" max="13882" width="8.85546875" style="22" bestFit="1" customWidth="1"/>
    <col min="13883" max="13884" width="8.7109375" style="22" customWidth="1"/>
    <col min="13885" max="13885" width="8.85546875" style="22" bestFit="1" customWidth="1"/>
    <col min="13886" max="13893" width="8.7109375" style="22" customWidth="1"/>
    <col min="13894" max="13894" width="10.28515625" style="22"/>
    <col min="13895" max="13895" width="8.7109375" style="22" customWidth="1"/>
    <col min="13896" max="13896" width="10.28515625" style="22"/>
    <col min="13897" max="13897" width="10.5703125" style="22" customWidth="1"/>
    <col min="13898" max="13898" width="88" style="22" customWidth="1"/>
    <col min="13899" max="13906" width="0" style="22" hidden="1" customWidth="1"/>
    <col min="13907" max="13907" width="10.7109375" style="22" customWidth="1"/>
    <col min="13908" max="13908" width="22.42578125" style="22" customWidth="1"/>
    <col min="13909" max="13909" width="27.42578125" style="22" customWidth="1"/>
    <col min="13910" max="13910" width="29.42578125" style="22" customWidth="1"/>
    <col min="13911" max="13911" width="21.42578125" style="22" customWidth="1"/>
    <col min="13912" max="13912" width="6.28515625" style="22" customWidth="1"/>
    <col min="13913" max="13914" width="19.140625" style="22" bestFit="1" customWidth="1"/>
    <col min="13915" max="13916" width="8.7109375" style="22" customWidth="1"/>
    <col min="13917" max="13917" width="10" style="22" bestFit="1" customWidth="1"/>
    <col min="13918" max="13923" width="8.7109375" style="22" customWidth="1"/>
    <col min="13924" max="13925" width="17.85546875" style="22" bestFit="1" customWidth="1"/>
    <col min="13926" max="13927" width="8.7109375" style="22" customWidth="1"/>
    <col min="13928" max="13928" width="10.28515625" style="22"/>
    <col min="13929" max="13930" width="8.85546875" style="22" bestFit="1" customWidth="1"/>
    <col min="13931" max="13932" width="8.7109375" style="22" customWidth="1"/>
    <col min="13933" max="13933" width="8.85546875" style="22" bestFit="1" customWidth="1"/>
    <col min="13934" max="13941" width="8.7109375" style="22" customWidth="1"/>
    <col min="13942" max="13942" width="10.28515625" style="22"/>
    <col min="13943" max="13943" width="8.7109375" style="22" customWidth="1"/>
    <col min="13944" max="13944" width="10.28515625" style="22"/>
    <col min="13945" max="13946" width="8.85546875" style="22" bestFit="1" customWidth="1"/>
    <col min="13947" max="13948" width="8.7109375" style="22" customWidth="1"/>
    <col min="13949" max="13949" width="8.85546875" style="22" bestFit="1" customWidth="1"/>
    <col min="13950" max="13957" width="8.7109375" style="22" customWidth="1"/>
    <col min="13958" max="13958" width="10.28515625" style="22"/>
    <col min="13959" max="13959" width="8.7109375" style="22" customWidth="1"/>
    <col min="13960" max="13960" width="10.28515625" style="22"/>
    <col min="13961" max="13962" width="8.85546875" style="22" bestFit="1" customWidth="1"/>
    <col min="13963" max="13964" width="8.7109375" style="22" customWidth="1"/>
    <col min="13965" max="13965" width="8.85546875" style="22" bestFit="1" customWidth="1"/>
    <col min="13966" max="13973" width="8.7109375" style="22" customWidth="1"/>
    <col min="13974" max="13974" width="10.28515625" style="22"/>
    <col min="13975" max="13975" width="8.7109375" style="22" customWidth="1"/>
    <col min="13976" max="13976" width="10.28515625" style="22"/>
    <col min="13977" max="13978" width="8.85546875" style="22" bestFit="1" customWidth="1"/>
    <col min="13979" max="13980" width="8.7109375" style="22" customWidth="1"/>
    <col min="13981" max="13981" width="8.85546875" style="22" bestFit="1" customWidth="1"/>
    <col min="13982" max="13989" width="8.7109375" style="22" customWidth="1"/>
    <col min="13990" max="13990" width="10.28515625" style="22"/>
    <col min="13991" max="13991" width="8.7109375" style="22" customWidth="1"/>
    <col min="13992" max="13992" width="10.28515625" style="22"/>
    <col min="13993" max="13994" width="8.85546875" style="22" bestFit="1" customWidth="1"/>
    <col min="13995" max="13996" width="8.7109375" style="22" customWidth="1"/>
    <col min="13997" max="13997" width="8.85546875" style="22" bestFit="1" customWidth="1"/>
    <col min="13998" max="14005" width="8.7109375" style="22" customWidth="1"/>
    <col min="14006" max="14006" width="10.28515625" style="22"/>
    <col min="14007" max="14007" width="8.7109375" style="22" customWidth="1"/>
    <col min="14008" max="14008" width="10.28515625" style="22"/>
    <col min="14009" max="14010" width="8.85546875" style="22" bestFit="1" customWidth="1"/>
    <col min="14011" max="14012" width="8.7109375" style="22" customWidth="1"/>
    <col min="14013" max="14013" width="8.85546875" style="22" bestFit="1" customWidth="1"/>
    <col min="14014" max="14021" width="8.7109375" style="22" customWidth="1"/>
    <col min="14022" max="14022" width="10.28515625" style="22"/>
    <col min="14023" max="14023" width="8.7109375" style="22" customWidth="1"/>
    <col min="14024" max="14024" width="10.28515625" style="22"/>
    <col min="14025" max="14026" width="8.85546875" style="22" bestFit="1" customWidth="1"/>
    <col min="14027" max="14028" width="8.7109375" style="22" customWidth="1"/>
    <col min="14029" max="14029" width="8.85546875" style="22" bestFit="1" customWidth="1"/>
    <col min="14030" max="14037" width="8.7109375" style="22" customWidth="1"/>
    <col min="14038" max="14038" width="10.28515625" style="22"/>
    <col min="14039" max="14039" width="8.7109375" style="22" customWidth="1"/>
    <col min="14040" max="14040" width="10.28515625" style="22"/>
    <col min="14041" max="14042" width="8.85546875" style="22" bestFit="1" customWidth="1"/>
    <col min="14043" max="14044" width="8.7109375" style="22" customWidth="1"/>
    <col min="14045" max="14045" width="8.85546875" style="22" bestFit="1" customWidth="1"/>
    <col min="14046" max="14053" width="8.7109375" style="22" customWidth="1"/>
    <col min="14054" max="14054" width="10.28515625" style="22"/>
    <col min="14055" max="14055" width="8.7109375" style="22" customWidth="1"/>
    <col min="14056" max="14056" width="10.28515625" style="22"/>
    <col min="14057" max="14058" width="8.85546875" style="22" bestFit="1" customWidth="1"/>
    <col min="14059" max="14060" width="8.7109375" style="22" customWidth="1"/>
    <col min="14061" max="14061" width="8.85546875" style="22" bestFit="1" customWidth="1"/>
    <col min="14062" max="14069" width="8.7109375" style="22" customWidth="1"/>
    <col min="14070" max="14070" width="10.28515625" style="22"/>
    <col min="14071" max="14071" width="8.7109375" style="22" customWidth="1"/>
    <col min="14072" max="14072" width="10.28515625" style="22"/>
    <col min="14073" max="14074" width="8.85546875" style="22" bestFit="1" customWidth="1"/>
    <col min="14075" max="14076" width="8.7109375" style="22" customWidth="1"/>
    <col min="14077" max="14077" width="8.85546875" style="22" bestFit="1" customWidth="1"/>
    <col min="14078" max="14085" width="8.7109375" style="22" customWidth="1"/>
    <col min="14086" max="14086" width="10.28515625" style="22"/>
    <col min="14087" max="14087" width="8.7109375" style="22" customWidth="1"/>
    <col min="14088" max="14088" width="10.28515625" style="22"/>
    <col min="14089" max="14090" width="8.85546875" style="22" bestFit="1" customWidth="1"/>
    <col min="14091" max="14092" width="8.7109375" style="22" customWidth="1"/>
    <col min="14093" max="14093" width="8.85546875" style="22" bestFit="1" customWidth="1"/>
    <col min="14094" max="14101" width="8.7109375" style="22" customWidth="1"/>
    <col min="14102" max="14102" width="10.28515625" style="22"/>
    <col min="14103" max="14103" width="8.7109375" style="22" customWidth="1"/>
    <col min="14104" max="14104" width="10.28515625" style="22"/>
    <col min="14105" max="14106" width="8.85546875" style="22" bestFit="1" customWidth="1"/>
    <col min="14107" max="14108" width="8.7109375" style="22" customWidth="1"/>
    <col min="14109" max="14109" width="8.85546875" style="22" bestFit="1" customWidth="1"/>
    <col min="14110" max="14117" width="8.7109375" style="22" customWidth="1"/>
    <col min="14118" max="14118" width="10.28515625" style="22"/>
    <col min="14119" max="14119" width="8.7109375" style="22" customWidth="1"/>
    <col min="14120" max="14120" width="10.28515625" style="22"/>
    <col min="14121" max="14122" width="8.85546875" style="22" bestFit="1" customWidth="1"/>
    <col min="14123" max="14124" width="8.7109375" style="22" customWidth="1"/>
    <col min="14125" max="14125" width="8.85546875" style="22" bestFit="1" customWidth="1"/>
    <col min="14126" max="14133" width="8.7109375" style="22" customWidth="1"/>
    <col min="14134" max="14134" width="10.28515625" style="22"/>
    <col min="14135" max="14135" width="8.7109375" style="22" customWidth="1"/>
    <col min="14136" max="14136" width="10.28515625" style="22"/>
    <col min="14137" max="14138" width="8.85546875" style="22" bestFit="1" customWidth="1"/>
    <col min="14139" max="14140" width="8.7109375" style="22" customWidth="1"/>
    <col min="14141" max="14141" width="8.85546875" style="22" bestFit="1" customWidth="1"/>
    <col min="14142" max="14149" width="8.7109375" style="22" customWidth="1"/>
    <col min="14150" max="14150" width="10.28515625" style="22"/>
    <col min="14151" max="14151" width="8.7109375" style="22" customWidth="1"/>
    <col min="14152" max="14152" width="10.28515625" style="22"/>
    <col min="14153" max="14153" width="10.5703125" style="22" customWidth="1"/>
    <col min="14154" max="14154" width="88" style="22" customWidth="1"/>
    <col min="14155" max="14162" width="0" style="22" hidden="1" customWidth="1"/>
    <col min="14163" max="14163" width="10.7109375" style="22" customWidth="1"/>
    <col min="14164" max="14164" width="22.42578125" style="22" customWidth="1"/>
    <col min="14165" max="14165" width="27.42578125" style="22" customWidth="1"/>
    <col min="14166" max="14166" width="29.42578125" style="22" customWidth="1"/>
    <col min="14167" max="14167" width="21.42578125" style="22" customWidth="1"/>
    <col min="14168" max="14168" width="6.28515625" style="22" customWidth="1"/>
    <col min="14169" max="14170" width="19.140625" style="22" bestFit="1" customWidth="1"/>
    <col min="14171" max="14172" width="8.7109375" style="22" customWidth="1"/>
    <col min="14173" max="14173" width="10" style="22" bestFit="1" customWidth="1"/>
    <col min="14174" max="14179" width="8.7109375" style="22" customWidth="1"/>
    <col min="14180" max="14181" width="17.85546875" style="22" bestFit="1" customWidth="1"/>
    <col min="14182" max="14183" width="8.7109375" style="22" customWidth="1"/>
    <col min="14184" max="14184" width="10.28515625" style="22"/>
    <col min="14185" max="14186" width="8.85546875" style="22" bestFit="1" customWidth="1"/>
    <col min="14187" max="14188" width="8.7109375" style="22" customWidth="1"/>
    <col min="14189" max="14189" width="8.85546875" style="22" bestFit="1" customWidth="1"/>
    <col min="14190" max="14197" width="8.7109375" style="22" customWidth="1"/>
    <col min="14198" max="14198" width="10.28515625" style="22"/>
    <col min="14199" max="14199" width="8.7109375" style="22" customWidth="1"/>
    <col min="14200" max="14200" width="10.28515625" style="22"/>
    <col min="14201" max="14202" width="8.85546875" style="22" bestFit="1" customWidth="1"/>
    <col min="14203" max="14204" width="8.7109375" style="22" customWidth="1"/>
    <col min="14205" max="14205" width="8.85546875" style="22" bestFit="1" customWidth="1"/>
    <col min="14206" max="14213" width="8.7109375" style="22" customWidth="1"/>
    <col min="14214" max="14214" width="10.28515625" style="22"/>
    <col min="14215" max="14215" width="8.7109375" style="22" customWidth="1"/>
    <col min="14216" max="14216" width="10.28515625" style="22"/>
    <col min="14217" max="14218" width="8.85546875" style="22" bestFit="1" customWidth="1"/>
    <col min="14219" max="14220" width="8.7109375" style="22" customWidth="1"/>
    <col min="14221" max="14221" width="8.85546875" style="22" bestFit="1" customWidth="1"/>
    <col min="14222" max="14229" width="8.7109375" style="22" customWidth="1"/>
    <col min="14230" max="14230" width="10.28515625" style="22"/>
    <col min="14231" max="14231" width="8.7109375" style="22" customWidth="1"/>
    <col min="14232" max="14232" width="10.28515625" style="22"/>
    <col min="14233" max="14234" width="8.85546875" style="22" bestFit="1" customWidth="1"/>
    <col min="14235" max="14236" width="8.7109375" style="22" customWidth="1"/>
    <col min="14237" max="14237" width="8.85546875" style="22" bestFit="1" customWidth="1"/>
    <col min="14238" max="14245" width="8.7109375" style="22" customWidth="1"/>
    <col min="14246" max="14246" width="10.28515625" style="22"/>
    <col min="14247" max="14247" width="8.7109375" style="22" customWidth="1"/>
    <col min="14248" max="14248" width="10.28515625" style="22"/>
    <col min="14249" max="14250" width="8.85546875" style="22" bestFit="1" customWidth="1"/>
    <col min="14251" max="14252" width="8.7109375" style="22" customWidth="1"/>
    <col min="14253" max="14253" width="8.85546875" style="22" bestFit="1" customWidth="1"/>
    <col min="14254" max="14261" width="8.7109375" style="22" customWidth="1"/>
    <col min="14262" max="14262" width="10.28515625" style="22"/>
    <col min="14263" max="14263" width="8.7109375" style="22" customWidth="1"/>
    <col min="14264" max="14264" width="10.28515625" style="22"/>
    <col min="14265" max="14266" width="8.85546875" style="22" bestFit="1" customWidth="1"/>
    <col min="14267" max="14268" width="8.7109375" style="22" customWidth="1"/>
    <col min="14269" max="14269" width="8.85546875" style="22" bestFit="1" customWidth="1"/>
    <col min="14270" max="14277" width="8.7109375" style="22" customWidth="1"/>
    <col min="14278" max="14278" width="10.28515625" style="22"/>
    <col min="14279" max="14279" width="8.7109375" style="22" customWidth="1"/>
    <col min="14280" max="14280" width="10.28515625" style="22"/>
    <col min="14281" max="14282" width="8.85546875" style="22" bestFit="1" customWidth="1"/>
    <col min="14283" max="14284" width="8.7109375" style="22" customWidth="1"/>
    <col min="14285" max="14285" width="8.85546875" style="22" bestFit="1" customWidth="1"/>
    <col min="14286" max="14293" width="8.7109375" style="22" customWidth="1"/>
    <col min="14294" max="14294" width="10.28515625" style="22"/>
    <col min="14295" max="14295" width="8.7109375" style="22" customWidth="1"/>
    <col min="14296" max="14296" width="10.28515625" style="22"/>
    <col min="14297" max="14298" width="8.85546875" style="22" bestFit="1" customWidth="1"/>
    <col min="14299" max="14300" width="8.7109375" style="22" customWidth="1"/>
    <col min="14301" max="14301" width="8.85546875" style="22" bestFit="1" customWidth="1"/>
    <col min="14302" max="14309" width="8.7109375" style="22" customWidth="1"/>
    <col min="14310" max="14310" width="10.28515625" style="22"/>
    <col min="14311" max="14311" width="8.7109375" style="22" customWidth="1"/>
    <col min="14312" max="14312" width="10.28515625" style="22"/>
    <col min="14313" max="14314" width="8.85546875" style="22" bestFit="1" customWidth="1"/>
    <col min="14315" max="14316" width="8.7109375" style="22" customWidth="1"/>
    <col min="14317" max="14317" width="8.85546875" style="22" bestFit="1" customWidth="1"/>
    <col min="14318" max="14325" width="8.7109375" style="22" customWidth="1"/>
    <col min="14326" max="14326" width="10.28515625" style="22"/>
    <col min="14327" max="14327" width="8.7109375" style="22" customWidth="1"/>
    <col min="14328" max="14328" width="10.28515625" style="22"/>
    <col min="14329" max="14330" width="8.85546875" style="22" bestFit="1" customWidth="1"/>
    <col min="14331" max="14332" width="8.7109375" style="22" customWidth="1"/>
    <col min="14333" max="14333" width="8.85546875" style="22" bestFit="1" customWidth="1"/>
    <col min="14334" max="14341" width="8.7109375" style="22" customWidth="1"/>
    <col min="14342" max="14342" width="10.28515625" style="22"/>
    <col min="14343" max="14343" width="8.7109375" style="22" customWidth="1"/>
    <col min="14344" max="14344" width="10.28515625" style="22"/>
    <col min="14345" max="14346" width="8.85546875" style="22" bestFit="1" customWidth="1"/>
    <col min="14347" max="14348" width="8.7109375" style="22" customWidth="1"/>
    <col min="14349" max="14349" width="8.85546875" style="22" bestFit="1" customWidth="1"/>
    <col min="14350" max="14357" width="8.7109375" style="22" customWidth="1"/>
    <col min="14358" max="14358" width="10.28515625" style="22"/>
    <col min="14359" max="14359" width="8.7109375" style="22" customWidth="1"/>
    <col min="14360" max="14360" width="10.28515625" style="22"/>
    <col min="14361" max="14362" width="8.85546875" style="22" bestFit="1" customWidth="1"/>
    <col min="14363" max="14364" width="8.7109375" style="22" customWidth="1"/>
    <col min="14365" max="14365" width="8.85546875" style="22" bestFit="1" customWidth="1"/>
    <col min="14366" max="14373" width="8.7109375" style="22" customWidth="1"/>
    <col min="14374" max="14374" width="10.28515625" style="22"/>
    <col min="14375" max="14375" width="8.7109375" style="22" customWidth="1"/>
    <col min="14376" max="14376" width="10.28515625" style="22"/>
    <col min="14377" max="14378" width="8.85546875" style="22" bestFit="1" customWidth="1"/>
    <col min="14379" max="14380" width="8.7109375" style="22" customWidth="1"/>
    <col min="14381" max="14381" width="8.85546875" style="22" bestFit="1" customWidth="1"/>
    <col min="14382" max="14389" width="8.7109375" style="22" customWidth="1"/>
    <col min="14390" max="14390" width="10.28515625" style="22"/>
    <col min="14391" max="14391" width="8.7109375" style="22" customWidth="1"/>
    <col min="14392" max="14392" width="10.28515625" style="22"/>
    <col min="14393" max="14394" width="8.85546875" style="22" bestFit="1" customWidth="1"/>
    <col min="14395" max="14396" width="8.7109375" style="22" customWidth="1"/>
    <col min="14397" max="14397" width="8.85546875" style="22" bestFit="1" customWidth="1"/>
    <col min="14398" max="14405" width="8.7109375" style="22" customWidth="1"/>
    <col min="14406" max="14406" width="10.28515625" style="22"/>
    <col min="14407" max="14407" width="8.7109375" style="22" customWidth="1"/>
    <col min="14408" max="14408" width="10.28515625" style="22"/>
    <col min="14409" max="14409" width="10.5703125" style="22" customWidth="1"/>
    <col min="14410" max="14410" width="88" style="22" customWidth="1"/>
    <col min="14411" max="14418" width="0" style="22" hidden="1" customWidth="1"/>
    <col min="14419" max="14419" width="10.7109375" style="22" customWidth="1"/>
    <col min="14420" max="14420" width="22.42578125" style="22" customWidth="1"/>
    <col min="14421" max="14421" width="27.42578125" style="22" customWidth="1"/>
    <col min="14422" max="14422" width="29.42578125" style="22" customWidth="1"/>
    <col min="14423" max="14423" width="21.42578125" style="22" customWidth="1"/>
    <col min="14424" max="14424" width="6.28515625" style="22" customWidth="1"/>
    <col min="14425" max="14426" width="19.140625" style="22" bestFit="1" customWidth="1"/>
    <col min="14427" max="14428" width="8.7109375" style="22" customWidth="1"/>
    <col min="14429" max="14429" width="10" style="22" bestFit="1" customWidth="1"/>
    <col min="14430" max="14435" width="8.7109375" style="22" customWidth="1"/>
    <col min="14436" max="14437" width="17.85546875" style="22" bestFit="1" customWidth="1"/>
    <col min="14438" max="14439" width="8.7109375" style="22" customWidth="1"/>
    <col min="14440" max="14440" width="10.28515625" style="22"/>
    <col min="14441" max="14442" width="8.85546875" style="22" bestFit="1" customWidth="1"/>
    <col min="14443" max="14444" width="8.7109375" style="22" customWidth="1"/>
    <col min="14445" max="14445" width="8.85546875" style="22" bestFit="1" customWidth="1"/>
    <col min="14446" max="14453" width="8.7109375" style="22" customWidth="1"/>
    <col min="14454" max="14454" width="10.28515625" style="22"/>
    <col min="14455" max="14455" width="8.7109375" style="22" customWidth="1"/>
    <col min="14456" max="14456" width="10.28515625" style="22"/>
    <col min="14457" max="14458" width="8.85546875" style="22" bestFit="1" customWidth="1"/>
    <col min="14459" max="14460" width="8.7109375" style="22" customWidth="1"/>
    <col min="14461" max="14461" width="8.85546875" style="22" bestFit="1" customWidth="1"/>
    <col min="14462" max="14469" width="8.7109375" style="22" customWidth="1"/>
    <col min="14470" max="14470" width="10.28515625" style="22"/>
    <col min="14471" max="14471" width="8.7109375" style="22" customWidth="1"/>
    <col min="14472" max="14472" width="10.28515625" style="22"/>
    <col min="14473" max="14474" width="8.85546875" style="22" bestFit="1" customWidth="1"/>
    <col min="14475" max="14476" width="8.7109375" style="22" customWidth="1"/>
    <col min="14477" max="14477" width="8.85546875" style="22" bestFit="1" customWidth="1"/>
    <col min="14478" max="14485" width="8.7109375" style="22" customWidth="1"/>
    <col min="14486" max="14486" width="10.28515625" style="22"/>
    <col min="14487" max="14487" width="8.7109375" style="22" customWidth="1"/>
    <col min="14488" max="14488" width="10.28515625" style="22"/>
    <col min="14489" max="14490" width="8.85546875" style="22" bestFit="1" customWidth="1"/>
    <col min="14491" max="14492" width="8.7109375" style="22" customWidth="1"/>
    <col min="14493" max="14493" width="8.85546875" style="22" bestFit="1" customWidth="1"/>
    <col min="14494" max="14501" width="8.7109375" style="22" customWidth="1"/>
    <col min="14502" max="14502" width="10.28515625" style="22"/>
    <col min="14503" max="14503" width="8.7109375" style="22" customWidth="1"/>
    <col min="14504" max="14504" width="10.28515625" style="22"/>
    <col min="14505" max="14506" width="8.85546875" style="22" bestFit="1" customWidth="1"/>
    <col min="14507" max="14508" width="8.7109375" style="22" customWidth="1"/>
    <col min="14509" max="14509" width="8.85546875" style="22" bestFit="1" customWidth="1"/>
    <col min="14510" max="14517" width="8.7109375" style="22" customWidth="1"/>
    <col min="14518" max="14518" width="10.28515625" style="22"/>
    <col min="14519" max="14519" width="8.7109375" style="22" customWidth="1"/>
    <col min="14520" max="14520" width="10.28515625" style="22"/>
    <col min="14521" max="14522" width="8.85546875" style="22" bestFit="1" customWidth="1"/>
    <col min="14523" max="14524" width="8.7109375" style="22" customWidth="1"/>
    <col min="14525" max="14525" width="8.85546875" style="22" bestFit="1" customWidth="1"/>
    <col min="14526" max="14533" width="8.7109375" style="22" customWidth="1"/>
    <col min="14534" max="14534" width="10.28515625" style="22"/>
    <col min="14535" max="14535" width="8.7109375" style="22" customWidth="1"/>
    <col min="14536" max="14536" width="10.28515625" style="22"/>
    <col min="14537" max="14538" width="8.85546875" style="22" bestFit="1" customWidth="1"/>
    <col min="14539" max="14540" width="8.7109375" style="22" customWidth="1"/>
    <col min="14541" max="14541" width="8.85546875" style="22" bestFit="1" customWidth="1"/>
    <col min="14542" max="14549" width="8.7109375" style="22" customWidth="1"/>
    <col min="14550" max="14550" width="10.28515625" style="22"/>
    <col min="14551" max="14551" width="8.7109375" style="22" customWidth="1"/>
    <col min="14552" max="14552" width="10.28515625" style="22"/>
    <col min="14553" max="14554" width="8.85546875" style="22" bestFit="1" customWidth="1"/>
    <col min="14555" max="14556" width="8.7109375" style="22" customWidth="1"/>
    <col min="14557" max="14557" width="8.85546875" style="22" bestFit="1" customWidth="1"/>
    <col min="14558" max="14565" width="8.7109375" style="22" customWidth="1"/>
    <col min="14566" max="14566" width="10.28515625" style="22"/>
    <col min="14567" max="14567" width="8.7109375" style="22" customWidth="1"/>
    <col min="14568" max="14568" width="10.28515625" style="22"/>
    <col min="14569" max="14570" width="8.85546875" style="22" bestFit="1" customWidth="1"/>
    <col min="14571" max="14572" width="8.7109375" style="22" customWidth="1"/>
    <col min="14573" max="14573" width="8.85546875" style="22" bestFit="1" customWidth="1"/>
    <col min="14574" max="14581" width="8.7109375" style="22" customWidth="1"/>
    <col min="14582" max="14582" width="10.28515625" style="22"/>
    <col min="14583" max="14583" width="8.7109375" style="22" customWidth="1"/>
    <col min="14584" max="14584" width="10.28515625" style="22"/>
    <col min="14585" max="14586" width="8.85546875" style="22" bestFit="1" customWidth="1"/>
    <col min="14587" max="14588" width="8.7109375" style="22" customWidth="1"/>
    <col min="14589" max="14589" width="8.85546875" style="22" bestFit="1" customWidth="1"/>
    <col min="14590" max="14597" width="8.7109375" style="22" customWidth="1"/>
    <col min="14598" max="14598" width="10.28515625" style="22"/>
    <col min="14599" max="14599" width="8.7109375" style="22" customWidth="1"/>
    <col min="14600" max="14600" width="10.28515625" style="22"/>
    <col min="14601" max="14602" width="8.85546875" style="22" bestFit="1" customWidth="1"/>
    <col min="14603" max="14604" width="8.7109375" style="22" customWidth="1"/>
    <col min="14605" max="14605" width="8.85546875" style="22" bestFit="1" customWidth="1"/>
    <col min="14606" max="14613" width="8.7109375" style="22" customWidth="1"/>
    <col min="14614" max="14614" width="10.28515625" style="22"/>
    <col min="14615" max="14615" width="8.7109375" style="22" customWidth="1"/>
    <col min="14616" max="14616" width="10.28515625" style="22"/>
    <col min="14617" max="14618" width="8.85546875" style="22" bestFit="1" customWidth="1"/>
    <col min="14619" max="14620" width="8.7109375" style="22" customWidth="1"/>
    <col min="14621" max="14621" width="8.85546875" style="22" bestFit="1" customWidth="1"/>
    <col min="14622" max="14629" width="8.7109375" style="22" customWidth="1"/>
    <col min="14630" max="14630" width="10.28515625" style="22"/>
    <col min="14631" max="14631" width="8.7109375" style="22" customWidth="1"/>
    <col min="14632" max="14632" width="10.28515625" style="22"/>
    <col min="14633" max="14634" width="8.85546875" style="22" bestFit="1" customWidth="1"/>
    <col min="14635" max="14636" width="8.7109375" style="22" customWidth="1"/>
    <col min="14637" max="14637" width="8.85546875" style="22" bestFit="1" customWidth="1"/>
    <col min="14638" max="14645" width="8.7109375" style="22" customWidth="1"/>
    <col min="14646" max="14646" width="10.28515625" style="22"/>
    <col min="14647" max="14647" width="8.7109375" style="22" customWidth="1"/>
    <col min="14648" max="14648" width="10.28515625" style="22"/>
    <col min="14649" max="14650" width="8.85546875" style="22" bestFit="1" customWidth="1"/>
    <col min="14651" max="14652" width="8.7109375" style="22" customWidth="1"/>
    <col min="14653" max="14653" width="8.85546875" style="22" bestFit="1" customWidth="1"/>
    <col min="14654" max="14661" width="8.7109375" style="22" customWidth="1"/>
    <col min="14662" max="14662" width="10.28515625" style="22"/>
    <col min="14663" max="14663" width="8.7109375" style="22" customWidth="1"/>
    <col min="14664" max="14664" width="10.28515625" style="22"/>
    <col min="14665" max="14665" width="10.5703125" style="22" customWidth="1"/>
    <col min="14666" max="14666" width="88" style="22" customWidth="1"/>
    <col min="14667" max="14674" width="0" style="22" hidden="1" customWidth="1"/>
    <col min="14675" max="14675" width="10.7109375" style="22" customWidth="1"/>
    <col min="14676" max="14676" width="22.42578125" style="22" customWidth="1"/>
    <col min="14677" max="14677" width="27.42578125" style="22" customWidth="1"/>
    <col min="14678" max="14678" width="29.42578125" style="22" customWidth="1"/>
    <col min="14679" max="14679" width="21.42578125" style="22" customWidth="1"/>
    <col min="14680" max="14680" width="6.28515625" style="22" customWidth="1"/>
    <col min="14681" max="14682" width="19.140625" style="22" bestFit="1" customWidth="1"/>
    <col min="14683" max="14684" width="8.7109375" style="22" customWidth="1"/>
    <col min="14685" max="14685" width="10" style="22" bestFit="1" customWidth="1"/>
    <col min="14686" max="14691" width="8.7109375" style="22" customWidth="1"/>
    <col min="14692" max="14693" width="17.85546875" style="22" bestFit="1" customWidth="1"/>
    <col min="14694" max="14695" width="8.7109375" style="22" customWidth="1"/>
    <col min="14696" max="14696" width="10.28515625" style="22"/>
    <col min="14697" max="14698" width="8.85546875" style="22" bestFit="1" customWidth="1"/>
    <col min="14699" max="14700" width="8.7109375" style="22" customWidth="1"/>
    <col min="14701" max="14701" width="8.85546875" style="22" bestFit="1" customWidth="1"/>
    <col min="14702" max="14709" width="8.7109375" style="22" customWidth="1"/>
    <col min="14710" max="14710" width="10.28515625" style="22"/>
    <col min="14711" max="14711" width="8.7109375" style="22" customWidth="1"/>
    <col min="14712" max="14712" width="10.28515625" style="22"/>
    <col min="14713" max="14714" width="8.85546875" style="22" bestFit="1" customWidth="1"/>
    <col min="14715" max="14716" width="8.7109375" style="22" customWidth="1"/>
    <col min="14717" max="14717" width="8.85546875" style="22" bestFit="1" customWidth="1"/>
    <col min="14718" max="14725" width="8.7109375" style="22" customWidth="1"/>
    <col min="14726" max="14726" width="10.28515625" style="22"/>
    <col min="14727" max="14727" width="8.7109375" style="22" customWidth="1"/>
    <col min="14728" max="14728" width="10.28515625" style="22"/>
    <col min="14729" max="14730" width="8.85546875" style="22" bestFit="1" customWidth="1"/>
    <col min="14731" max="14732" width="8.7109375" style="22" customWidth="1"/>
    <col min="14733" max="14733" width="8.85546875" style="22" bestFit="1" customWidth="1"/>
    <col min="14734" max="14741" width="8.7109375" style="22" customWidth="1"/>
    <col min="14742" max="14742" width="10.28515625" style="22"/>
    <col min="14743" max="14743" width="8.7109375" style="22" customWidth="1"/>
    <col min="14744" max="14744" width="10.28515625" style="22"/>
    <col min="14745" max="14746" width="8.85546875" style="22" bestFit="1" customWidth="1"/>
    <col min="14747" max="14748" width="8.7109375" style="22" customWidth="1"/>
    <col min="14749" max="14749" width="8.85546875" style="22" bestFit="1" customWidth="1"/>
    <col min="14750" max="14757" width="8.7109375" style="22" customWidth="1"/>
    <col min="14758" max="14758" width="10.28515625" style="22"/>
    <col min="14759" max="14759" width="8.7109375" style="22" customWidth="1"/>
    <col min="14760" max="14760" width="10.28515625" style="22"/>
    <col min="14761" max="14762" width="8.85546875" style="22" bestFit="1" customWidth="1"/>
    <col min="14763" max="14764" width="8.7109375" style="22" customWidth="1"/>
    <col min="14765" max="14765" width="8.85546875" style="22" bestFit="1" customWidth="1"/>
    <col min="14766" max="14773" width="8.7109375" style="22" customWidth="1"/>
    <col min="14774" max="14774" width="10.28515625" style="22"/>
    <col min="14775" max="14775" width="8.7109375" style="22" customWidth="1"/>
    <col min="14776" max="14776" width="10.28515625" style="22"/>
    <col min="14777" max="14778" width="8.85546875" style="22" bestFit="1" customWidth="1"/>
    <col min="14779" max="14780" width="8.7109375" style="22" customWidth="1"/>
    <col min="14781" max="14781" width="8.85546875" style="22" bestFit="1" customWidth="1"/>
    <col min="14782" max="14789" width="8.7109375" style="22" customWidth="1"/>
    <col min="14790" max="14790" width="10.28515625" style="22"/>
    <col min="14791" max="14791" width="8.7109375" style="22" customWidth="1"/>
    <col min="14792" max="14792" width="10.28515625" style="22"/>
    <col min="14793" max="14794" width="8.85546875" style="22" bestFit="1" customWidth="1"/>
    <col min="14795" max="14796" width="8.7109375" style="22" customWidth="1"/>
    <col min="14797" max="14797" width="8.85546875" style="22" bestFit="1" customWidth="1"/>
    <col min="14798" max="14805" width="8.7109375" style="22" customWidth="1"/>
    <col min="14806" max="14806" width="10.28515625" style="22"/>
    <col min="14807" max="14807" width="8.7109375" style="22" customWidth="1"/>
    <col min="14808" max="14808" width="10.28515625" style="22"/>
    <col min="14809" max="14810" width="8.85546875" style="22" bestFit="1" customWidth="1"/>
    <col min="14811" max="14812" width="8.7109375" style="22" customWidth="1"/>
    <col min="14813" max="14813" width="8.85546875" style="22" bestFit="1" customWidth="1"/>
    <col min="14814" max="14821" width="8.7109375" style="22" customWidth="1"/>
    <col min="14822" max="14822" width="10.28515625" style="22"/>
    <col min="14823" max="14823" width="8.7109375" style="22" customWidth="1"/>
    <col min="14824" max="14824" width="10.28515625" style="22"/>
    <col min="14825" max="14826" width="8.85546875" style="22" bestFit="1" customWidth="1"/>
    <col min="14827" max="14828" width="8.7109375" style="22" customWidth="1"/>
    <col min="14829" max="14829" width="8.85546875" style="22" bestFit="1" customWidth="1"/>
    <col min="14830" max="14837" width="8.7109375" style="22" customWidth="1"/>
    <col min="14838" max="14838" width="10.28515625" style="22"/>
    <col min="14839" max="14839" width="8.7109375" style="22" customWidth="1"/>
    <col min="14840" max="14840" width="10.28515625" style="22"/>
    <col min="14841" max="14842" width="8.85546875" style="22" bestFit="1" customWidth="1"/>
    <col min="14843" max="14844" width="8.7109375" style="22" customWidth="1"/>
    <col min="14845" max="14845" width="8.85546875" style="22" bestFit="1" customWidth="1"/>
    <col min="14846" max="14853" width="8.7109375" style="22" customWidth="1"/>
    <col min="14854" max="14854" width="10.28515625" style="22"/>
    <col min="14855" max="14855" width="8.7109375" style="22" customWidth="1"/>
    <col min="14856" max="14856" width="10.28515625" style="22"/>
    <col min="14857" max="14858" width="8.85546875" style="22" bestFit="1" customWidth="1"/>
    <col min="14859" max="14860" width="8.7109375" style="22" customWidth="1"/>
    <col min="14861" max="14861" width="8.85546875" style="22" bestFit="1" customWidth="1"/>
    <col min="14862" max="14869" width="8.7109375" style="22" customWidth="1"/>
    <col min="14870" max="14870" width="10.28515625" style="22"/>
    <col min="14871" max="14871" width="8.7109375" style="22" customWidth="1"/>
    <col min="14872" max="14872" width="10.28515625" style="22"/>
    <col min="14873" max="14874" width="8.85546875" style="22" bestFit="1" customWidth="1"/>
    <col min="14875" max="14876" width="8.7109375" style="22" customWidth="1"/>
    <col min="14877" max="14877" width="8.85546875" style="22" bestFit="1" customWidth="1"/>
    <col min="14878" max="14885" width="8.7109375" style="22" customWidth="1"/>
    <col min="14886" max="14886" width="10.28515625" style="22"/>
    <col min="14887" max="14887" width="8.7109375" style="22" customWidth="1"/>
    <col min="14888" max="14888" width="10.28515625" style="22"/>
    <col min="14889" max="14890" width="8.85546875" style="22" bestFit="1" customWidth="1"/>
    <col min="14891" max="14892" width="8.7109375" style="22" customWidth="1"/>
    <col min="14893" max="14893" width="8.85546875" style="22" bestFit="1" customWidth="1"/>
    <col min="14894" max="14901" width="8.7109375" style="22" customWidth="1"/>
    <col min="14902" max="14902" width="10.28515625" style="22"/>
    <col min="14903" max="14903" width="8.7109375" style="22" customWidth="1"/>
    <col min="14904" max="14904" width="10.28515625" style="22"/>
    <col min="14905" max="14906" width="8.85546875" style="22" bestFit="1" customWidth="1"/>
    <col min="14907" max="14908" width="8.7109375" style="22" customWidth="1"/>
    <col min="14909" max="14909" width="8.85546875" style="22" bestFit="1" customWidth="1"/>
    <col min="14910" max="14917" width="8.7109375" style="22" customWidth="1"/>
    <col min="14918" max="14918" width="10.28515625" style="22"/>
    <col min="14919" max="14919" width="8.7109375" style="22" customWidth="1"/>
    <col min="14920" max="14920" width="10.28515625" style="22"/>
    <col min="14921" max="14921" width="10.5703125" style="22" customWidth="1"/>
    <col min="14922" max="14922" width="88" style="22" customWidth="1"/>
    <col min="14923" max="14930" width="0" style="22" hidden="1" customWidth="1"/>
    <col min="14931" max="14931" width="10.7109375" style="22" customWidth="1"/>
    <col min="14932" max="14932" width="22.42578125" style="22" customWidth="1"/>
    <col min="14933" max="14933" width="27.42578125" style="22" customWidth="1"/>
    <col min="14934" max="14934" width="29.42578125" style="22" customWidth="1"/>
    <col min="14935" max="14935" width="21.42578125" style="22" customWidth="1"/>
    <col min="14936" max="14936" width="6.28515625" style="22" customWidth="1"/>
    <col min="14937" max="14938" width="19.140625" style="22" bestFit="1" customWidth="1"/>
    <col min="14939" max="14940" width="8.7109375" style="22" customWidth="1"/>
    <col min="14941" max="14941" width="10" style="22" bestFit="1" customWidth="1"/>
    <col min="14942" max="14947" width="8.7109375" style="22" customWidth="1"/>
    <col min="14948" max="14949" width="17.85546875" style="22" bestFit="1" customWidth="1"/>
    <col min="14950" max="14951" width="8.7109375" style="22" customWidth="1"/>
    <col min="14952" max="14952" width="10.28515625" style="22"/>
    <col min="14953" max="14954" width="8.85546875" style="22" bestFit="1" customWidth="1"/>
    <col min="14955" max="14956" width="8.7109375" style="22" customWidth="1"/>
    <col min="14957" max="14957" width="8.85546875" style="22" bestFit="1" customWidth="1"/>
    <col min="14958" max="14965" width="8.7109375" style="22" customWidth="1"/>
    <col min="14966" max="14966" width="10.28515625" style="22"/>
    <col min="14967" max="14967" width="8.7109375" style="22" customWidth="1"/>
    <col min="14968" max="14968" width="10.28515625" style="22"/>
    <col min="14969" max="14970" width="8.85546875" style="22" bestFit="1" customWidth="1"/>
    <col min="14971" max="14972" width="8.7109375" style="22" customWidth="1"/>
    <col min="14973" max="14973" width="8.85546875" style="22" bestFit="1" customWidth="1"/>
    <col min="14974" max="14981" width="8.7109375" style="22" customWidth="1"/>
    <col min="14982" max="14982" width="10.28515625" style="22"/>
    <col min="14983" max="14983" width="8.7109375" style="22" customWidth="1"/>
    <col min="14984" max="14984" width="10.28515625" style="22"/>
    <col min="14985" max="14986" width="8.85546875" style="22" bestFit="1" customWidth="1"/>
    <col min="14987" max="14988" width="8.7109375" style="22" customWidth="1"/>
    <col min="14989" max="14989" width="8.85546875" style="22" bestFit="1" customWidth="1"/>
    <col min="14990" max="14997" width="8.7109375" style="22" customWidth="1"/>
    <col min="14998" max="14998" width="10.28515625" style="22"/>
    <col min="14999" max="14999" width="8.7109375" style="22" customWidth="1"/>
    <col min="15000" max="15000" width="10.28515625" style="22"/>
    <col min="15001" max="15002" width="8.85546875" style="22" bestFit="1" customWidth="1"/>
    <col min="15003" max="15004" width="8.7109375" style="22" customWidth="1"/>
    <col min="15005" max="15005" width="8.85546875" style="22" bestFit="1" customWidth="1"/>
    <col min="15006" max="15013" width="8.7109375" style="22" customWidth="1"/>
    <col min="15014" max="15014" width="10.28515625" style="22"/>
    <col min="15015" max="15015" width="8.7109375" style="22" customWidth="1"/>
    <col min="15016" max="15016" width="10.28515625" style="22"/>
    <col min="15017" max="15018" width="8.85546875" style="22" bestFit="1" customWidth="1"/>
    <col min="15019" max="15020" width="8.7109375" style="22" customWidth="1"/>
    <col min="15021" max="15021" width="8.85546875" style="22" bestFit="1" customWidth="1"/>
    <col min="15022" max="15029" width="8.7109375" style="22" customWidth="1"/>
    <col min="15030" max="15030" width="10.28515625" style="22"/>
    <col min="15031" max="15031" width="8.7109375" style="22" customWidth="1"/>
    <col min="15032" max="15032" width="10.28515625" style="22"/>
    <col min="15033" max="15034" width="8.85546875" style="22" bestFit="1" customWidth="1"/>
    <col min="15035" max="15036" width="8.7109375" style="22" customWidth="1"/>
    <col min="15037" max="15037" width="8.85546875" style="22" bestFit="1" customWidth="1"/>
    <col min="15038" max="15045" width="8.7109375" style="22" customWidth="1"/>
    <col min="15046" max="15046" width="10.28515625" style="22"/>
    <col min="15047" max="15047" width="8.7109375" style="22" customWidth="1"/>
    <col min="15048" max="15048" width="10.28515625" style="22"/>
    <col min="15049" max="15050" width="8.85546875" style="22" bestFit="1" customWidth="1"/>
    <col min="15051" max="15052" width="8.7109375" style="22" customWidth="1"/>
    <col min="15053" max="15053" width="8.85546875" style="22" bestFit="1" customWidth="1"/>
    <col min="15054" max="15061" width="8.7109375" style="22" customWidth="1"/>
    <col min="15062" max="15062" width="10.28515625" style="22"/>
    <col min="15063" max="15063" width="8.7109375" style="22" customWidth="1"/>
    <col min="15064" max="15064" width="10.28515625" style="22"/>
    <col min="15065" max="15066" width="8.85546875" style="22" bestFit="1" customWidth="1"/>
    <col min="15067" max="15068" width="8.7109375" style="22" customWidth="1"/>
    <col min="15069" max="15069" width="8.85546875" style="22" bestFit="1" customWidth="1"/>
    <col min="15070" max="15077" width="8.7109375" style="22" customWidth="1"/>
    <col min="15078" max="15078" width="10.28515625" style="22"/>
    <col min="15079" max="15079" width="8.7109375" style="22" customWidth="1"/>
    <col min="15080" max="15080" width="10.28515625" style="22"/>
    <col min="15081" max="15082" width="8.85546875" style="22" bestFit="1" customWidth="1"/>
    <col min="15083" max="15084" width="8.7109375" style="22" customWidth="1"/>
    <col min="15085" max="15085" width="8.85546875" style="22" bestFit="1" customWidth="1"/>
    <col min="15086" max="15093" width="8.7109375" style="22" customWidth="1"/>
    <col min="15094" max="15094" width="10.28515625" style="22"/>
    <col min="15095" max="15095" width="8.7109375" style="22" customWidth="1"/>
    <col min="15096" max="15096" width="10.28515625" style="22"/>
    <col min="15097" max="15098" width="8.85546875" style="22" bestFit="1" customWidth="1"/>
    <col min="15099" max="15100" width="8.7109375" style="22" customWidth="1"/>
    <col min="15101" max="15101" width="8.85546875" style="22" bestFit="1" customWidth="1"/>
    <col min="15102" max="15109" width="8.7109375" style="22" customWidth="1"/>
    <col min="15110" max="15110" width="10.28515625" style="22"/>
    <col min="15111" max="15111" width="8.7109375" style="22" customWidth="1"/>
    <col min="15112" max="15112" width="10.28515625" style="22"/>
    <col min="15113" max="15114" width="8.85546875" style="22" bestFit="1" customWidth="1"/>
    <col min="15115" max="15116" width="8.7109375" style="22" customWidth="1"/>
    <col min="15117" max="15117" width="8.85546875" style="22" bestFit="1" customWidth="1"/>
    <col min="15118" max="15125" width="8.7109375" style="22" customWidth="1"/>
    <col min="15126" max="15126" width="10.28515625" style="22"/>
    <col min="15127" max="15127" width="8.7109375" style="22" customWidth="1"/>
    <col min="15128" max="15128" width="10.28515625" style="22"/>
    <col min="15129" max="15130" width="8.85546875" style="22" bestFit="1" customWidth="1"/>
    <col min="15131" max="15132" width="8.7109375" style="22" customWidth="1"/>
    <col min="15133" max="15133" width="8.85546875" style="22" bestFit="1" customWidth="1"/>
    <col min="15134" max="15141" width="8.7109375" style="22" customWidth="1"/>
    <col min="15142" max="15142" width="10.28515625" style="22"/>
    <col min="15143" max="15143" width="8.7109375" style="22" customWidth="1"/>
    <col min="15144" max="15144" width="10.28515625" style="22"/>
    <col min="15145" max="15146" width="8.85546875" style="22" bestFit="1" customWidth="1"/>
    <col min="15147" max="15148" width="8.7109375" style="22" customWidth="1"/>
    <col min="15149" max="15149" width="8.85546875" style="22" bestFit="1" customWidth="1"/>
    <col min="15150" max="15157" width="8.7109375" style="22" customWidth="1"/>
    <col min="15158" max="15158" width="10.28515625" style="22"/>
    <col min="15159" max="15159" width="8.7109375" style="22" customWidth="1"/>
    <col min="15160" max="15160" width="10.28515625" style="22"/>
    <col min="15161" max="15162" width="8.85546875" style="22" bestFit="1" customWidth="1"/>
    <col min="15163" max="15164" width="8.7109375" style="22" customWidth="1"/>
    <col min="15165" max="15165" width="8.85546875" style="22" bestFit="1" customWidth="1"/>
    <col min="15166" max="15173" width="8.7109375" style="22" customWidth="1"/>
    <col min="15174" max="15174" width="10.28515625" style="22"/>
    <col min="15175" max="15175" width="8.7109375" style="22" customWidth="1"/>
    <col min="15176" max="15176" width="10.28515625" style="22"/>
    <col min="15177" max="15177" width="10.5703125" style="22" customWidth="1"/>
    <col min="15178" max="15178" width="88" style="22" customWidth="1"/>
    <col min="15179" max="15186" width="0" style="22" hidden="1" customWidth="1"/>
    <col min="15187" max="15187" width="10.7109375" style="22" customWidth="1"/>
    <col min="15188" max="15188" width="22.42578125" style="22" customWidth="1"/>
    <col min="15189" max="15189" width="27.42578125" style="22" customWidth="1"/>
    <col min="15190" max="15190" width="29.42578125" style="22" customWidth="1"/>
    <col min="15191" max="15191" width="21.42578125" style="22" customWidth="1"/>
    <col min="15192" max="15192" width="6.28515625" style="22" customWidth="1"/>
    <col min="15193" max="15194" width="19.140625" style="22" bestFit="1" customWidth="1"/>
    <col min="15195" max="15196" width="8.7109375" style="22" customWidth="1"/>
    <col min="15197" max="15197" width="10" style="22" bestFit="1" customWidth="1"/>
    <col min="15198" max="15203" width="8.7109375" style="22" customWidth="1"/>
    <col min="15204" max="15205" width="17.85546875" style="22" bestFit="1" customWidth="1"/>
    <col min="15206" max="15207" width="8.7109375" style="22" customWidth="1"/>
    <col min="15208" max="15208" width="10.28515625" style="22"/>
    <col min="15209" max="15210" width="8.85546875" style="22" bestFit="1" customWidth="1"/>
    <col min="15211" max="15212" width="8.7109375" style="22" customWidth="1"/>
    <col min="15213" max="15213" width="8.85546875" style="22" bestFit="1" customWidth="1"/>
    <col min="15214" max="15221" width="8.7109375" style="22" customWidth="1"/>
    <col min="15222" max="15222" width="10.28515625" style="22"/>
    <col min="15223" max="15223" width="8.7109375" style="22" customWidth="1"/>
    <col min="15224" max="15224" width="10.28515625" style="22"/>
    <col min="15225" max="15226" width="8.85546875" style="22" bestFit="1" customWidth="1"/>
    <col min="15227" max="15228" width="8.7109375" style="22" customWidth="1"/>
    <col min="15229" max="15229" width="8.85546875" style="22" bestFit="1" customWidth="1"/>
    <col min="15230" max="15237" width="8.7109375" style="22" customWidth="1"/>
    <col min="15238" max="15238" width="10.28515625" style="22"/>
    <col min="15239" max="15239" width="8.7109375" style="22" customWidth="1"/>
    <col min="15240" max="15240" width="10.28515625" style="22"/>
    <col min="15241" max="15242" width="8.85546875" style="22" bestFit="1" customWidth="1"/>
    <col min="15243" max="15244" width="8.7109375" style="22" customWidth="1"/>
    <col min="15245" max="15245" width="8.85546875" style="22" bestFit="1" customWidth="1"/>
    <col min="15246" max="15253" width="8.7109375" style="22" customWidth="1"/>
    <col min="15254" max="15254" width="10.28515625" style="22"/>
    <col min="15255" max="15255" width="8.7109375" style="22" customWidth="1"/>
    <col min="15256" max="15256" width="10.28515625" style="22"/>
    <col min="15257" max="15258" width="8.85546875" style="22" bestFit="1" customWidth="1"/>
    <col min="15259" max="15260" width="8.7109375" style="22" customWidth="1"/>
    <col min="15261" max="15261" width="8.85546875" style="22" bestFit="1" customWidth="1"/>
    <col min="15262" max="15269" width="8.7109375" style="22" customWidth="1"/>
    <col min="15270" max="15270" width="10.28515625" style="22"/>
    <col min="15271" max="15271" width="8.7109375" style="22" customWidth="1"/>
    <col min="15272" max="15272" width="10.28515625" style="22"/>
    <col min="15273" max="15274" width="8.85546875" style="22" bestFit="1" customWidth="1"/>
    <col min="15275" max="15276" width="8.7109375" style="22" customWidth="1"/>
    <col min="15277" max="15277" width="8.85546875" style="22" bestFit="1" customWidth="1"/>
    <col min="15278" max="15285" width="8.7109375" style="22" customWidth="1"/>
    <col min="15286" max="15286" width="10.28515625" style="22"/>
    <col min="15287" max="15287" width="8.7109375" style="22" customWidth="1"/>
    <col min="15288" max="15288" width="10.28515625" style="22"/>
    <col min="15289" max="15290" width="8.85546875" style="22" bestFit="1" customWidth="1"/>
    <col min="15291" max="15292" width="8.7109375" style="22" customWidth="1"/>
    <col min="15293" max="15293" width="8.85546875" style="22" bestFit="1" customWidth="1"/>
    <col min="15294" max="15301" width="8.7109375" style="22" customWidth="1"/>
    <col min="15302" max="15302" width="10.28515625" style="22"/>
    <col min="15303" max="15303" width="8.7109375" style="22" customWidth="1"/>
    <col min="15304" max="15304" width="10.28515625" style="22"/>
    <col min="15305" max="15306" width="8.85546875" style="22" bestFit="1" customWidth="1"/>
    <col min="15307" max="15308" width="8.7109375" style="22" customWidth="1"/>
    <col min="15309" max="15309" width="8.85546875" style="22" bestFit="1" customWidth="1"/>
    <col min="15310" max="15317" width="8.7109375" style="22" customWidth="1"/>
    <col min="15318" max="15318" width="10.28515625" style="22"/>
    <col min="15319" max="15319" width="8.7109375" style="22" customWidth="1"/>
    <col min="15320" max="15320" width="10.28515625" style="22"/>
    <col min="15321" max="15322" width="8.85546875" style="22" bestFit="1" customWidth="1"/>
    <col min="15323" max="15324" width="8.7109375" style="22" customWidth="1"/>
    <col min="15325" max="15325" width="8.85546875" style="22" bestFit="1" customWidth="1"/>
    <col min="15326" max="15333" width="8.7109375" style="22" customWidth="1"/>
    <col min="15334" max="15334" width="10.28515625" style="22"/>
    <col min="15335" max="15335" width="8.7109375" style="22" customWidth="1"/>
    <col min="15336" max="15336" width="10.28515625" style="22"/>
    <col min="15337" max="15338" width="8.85546875" style="22" bestFit="1" customWidth="1"/>
    <col min="15339" max="15340" width="8.7109375" style="22" customWidth="1"/>
    <col min="15341" max="15341" width="8.85546875" style="22" bestFit="1" customWidth="1"/>
    <col min="15342" max="15349" width="8.7109375" style="22" customWidth="1"/>
    <col min="15350" max="15350" width="10.28515625" style="22"/>
    <col min="15351" max="15351" width="8.7109375" style="22" customWidth="1"/>
    <col min="15352" max="15352" width="10.28515625" style="22"/>
    <col min="15353" max="15354" width="8.85546875" style="22" bestFit="1" customWidth="1"/>
    <col min="15355" max="15356" width="8.7109375" style="22" customWidth="1"/>
    <col min="15357" max="15357" width="8.85546875" style="22" bestFit="1" customWidth="1"/>
    <col min="15358" max="15365" width="8.7109375" style="22" customWidth="1"/>
    <col min="15366" max="15366" width="10.28515625" style="22"/>
    <col min="15367" max="15367" width="8.7109375" style="22" customWidth="1"/>
    <col min="15368" max="15368" width="10.28515625" style="22"/>
    <col min="15369" max="15370" width="8.85546875" style="22" bestFit="1" customWidth="1"/>
    <col min="15371" max="15372" width="8.7109375" style="22" customWidth="1"/>
    <col min="15373" max="15373" width="8.85546875" style="22" bestFit="1" customWidth="1"/>
    <col min="15374" max="15381" width="8.7109375" style="22" customWidth="1"/>
    <col min="15382" max="15382" width="10.28515625" style="22"/>
    <col min="15383" max="15383" width="8.7109375" style="22" customWidth="1"/>
    <col min="15384" max="15384" width="10.28515625" style="22"/>
    <col min="15385" max="15386" width="8.85546875" style="22" bestFit="1" customWidth="1"/>
    <col min="15387" max="15388" width="8.7109375" style="22" customWidth="1"/>
    <col min="15389" max="15389" width="8.85546875" style="22" bestFit="1" customWidth="1"/>
    <col min="15390" max="15397" width="8.7109375" style="22" customWidth="1"/>
    <col min="15398" max="15398" width="10.28515625" style="22"/>
    <col min="15399" max="15399" width="8.7109375" style="22" customWidth="1"/>
    <col min="15400" max="15400" width="10.28515625" style="22"/>
    <col min="15401" max="15402" width="8.85546875" style="22" bestFit="1" customWidth="1"/>
    <col min="15403" max="15404" width="8.7109375" style="22" customWidth="1"/>
    <col min="15405" max="15405" width="8.85546875" style="22" bestFit="1" customWidth="1"/>
    <col min="15406" max="15413" width="8.7109375" style="22" customWidth="1"/>
    <col min="15414" max="15414" width="10.28515625" style="22"/>
    <col min="15415" max="15415" width="8.7109375" style="22" customWidth="1"/>
    <col min="15416" max="15416" width="10.28515625" style="22"/>
    <col min="15417" max="15418" width="8.85546875" style="22" bestFit="1" customWidth="1"/>
    <col min="15419" max="15420" width="8.7109375" style="22" customWidth="1"/>
    <col min="15421" max="15421" width="8.85546875" style="22" bestFit="1" customWidth="1"/>
    <col min="15422" max="15429" width="8.7109375" style="22" customWidth="1"/>
    <col min="15430" max="15430" width="10.28515625" style="22"/>
    <col min="15431" max="15431" width="8.7109375" style="22" customWidth="1"/>
    <col min="15432" max="15432" width="10.28515625" style="22"/>
    <col min="15433" max="15433" width="10.5703125" style="22" customWidth="1"/>
    <col min="15434" max="15434" width="88" style="22" customWidth="1"/>
    <col min="15435" max="15442" width="0" style="22" hidden="1" customWidth="1"/>
    <col min="15443" max="15443" width="10.7109375" style="22" customWidth="1"/>
    <col min="15444" max="15444" width="22.42578125" style="22" customWidth="1"/>
    <col min="15445" max="15445" width="27.42578125" style="22" customWidth="1"/>
    <col min="15446" max="15446" width="29.42578125" style="22" customWidth="1"/>
    <col min="15447" max="15447" width="21.42578125" style="22" customWidth="1"/>
    <col min="15448" max="15448" width="6.28515625" style="22" customWidth="1"/>
    <col min="15449" max="15450" width="19.140625" style="22" bestFit="1" customWidth="1"/>
    <col min="15451" max="15452" width="8.7109375" style="22" customWidth="1"/>
    <col min="15453" max="15453" width="10" style="22" bestFit="1" customWidth="1"/>
    <col min="15454" max="15459" width="8.7109375" style="22" customWidth="1"/>
    <col min="15460" max="15461" width="17.85546875" style="22" bestFit="1" customWidth="1"/>
    <col min="15462" max="15463" width="8.7109375" style="22" customWidth="1"/>
    <col min="15464" max="15464" width="10.28515625" style="22"/>
    <col min="15465" max="15466" width="8.85546875" style="22" bestFit="1" customWidth="1"/>
    <col min="15467" max="15468" width="8.7109375" style="22" customWidth="1"/>
    <col min="15469" max="15469" width="8.85546875" style="22" bestFit="1" customWidth="1"/>
    <col min="15470" max="15477" width="8.7109375" style="22" customWidth="1"/>
    <col min="15478" max="15478" width="10.28515625" style="22"/>
    <col min="15479" max="15479" width="8.7109375" style="22" customWidth="1"/>
    <col min="15480" max="15480" width="10.28515625" style="22"/>
    <col min="15481" max="15482" width="8.85546875" style="22" bestFit="1" customWidth="1"/>
    <col min="15483" max="15484" width="8.7109375" style="22" customWidth="1"/>
    <col min="15485" max="15485" width="8.85546875" style="22" bestFit="1" customWidth="1"/>
    <col min="15486" max="15493" width="8.7109375" style="22" customWidth="1"/>
    <col min="15494" max="15494" width="10.28515625" style="22"/>
    <col min="15495" max="15495" width="8.7109375" style="22" customWidth="1"/>
    <col min="15496" max="15496" width="10.28515625" style="22"/>
    <col min="15497" max="15498" width="8.85546875" style="22" bestFit="1" customWidth="1"/>
    <col min="15499" max="15500" width="8.7109375" style="22" customWidth="1"/>
    <col min="15501" max="15501" width="8.85546875" style="22" bestFit="1" customWidth="1"/>
    <col min="15502" max="15509" width="8.7109375" style="22" customWidth="1"/>
    <col min="15510" max="15510" width="10.28515625" style="22"/>
    <col min="15511" max="15511" width="8.7109375" style="22" customWidth="1"/>
    <col min="15512" max="15512" width="10.28515625" style="22"/>
    <col min="15513" max="15514" width="8.85546875" style="22" bestFit="1" customWidth="1"/>
    <col min="15515" max="15516" width="8.7109375" style="22" customWidth="1"/>
    <col min="15517" max="15517" width="8.85546875" style="22" bestFit="1" customWidth="1"/>
    <col min="15518" max="15525" width="8.7109375" style="22" customWidth="1"/>
    <col min="15526" max="15526" width="10.28515625" style="22"/>
    <col min="15527" max="15527" width="8.7109375" style="22" customWidth="1"/>
    <col min="15528" max="15528" width="10.28515625" style="22"/>
    <col min="15529" max="15530" width="8.85546875" style="22" bestFit="1" customWidth="1"/>
    <col min="15531" max="15532" width="8.7109375" style="22" customWidth="1"/>
    <col min="15533" max="15533" width="8.85546875" style="22" bestFit="1" customWidth="1"/>
    <col min="15534" max="15541" width="8.7109375" style="22" customWidth="1"/>
    <col min="15542" max="15542" width="10.28515625" style="22"/>
    <col min="15543" max="15543" width="8.7109375" style="22" customWidth="1"/>
    <col min="15544" max="15544" width="10.28515625" style="22"/>
    <col min="15545" max="15546" width="8.85546875" style="22" bestFit="1" customWidth="1"/>
    <col min="15547" max="15548" width="8.7109375" style="22" customWidth="1"/>
    <col min="15549" max="15549" width="8.85546875" style="22" bestFit="1" customWidth="1"/>
    <col min="15550" max="15557" width="8.7109375" style="22" customWidth="1"/>
    <col min="15558" max="15558" width="10.28515625" style="22"/>
    <col min="15559" max="15559" width="8.7109375" style="22" customWidth="1"/>
    <col min="15560" max="15560" width="10.28515625" style="22"/>
    <col min="15561" max="15562" width="8.85546875" style="22" bestFit="1" customWidth="1"/>
    <col min="15563" max="15564" width="8.7109375" style="22" customWidth="1"/>
    <col min="15565" max="15565" width="8.85546875" style="22" bestFit="1" customWidth="1"/>
    <col min="15566" max="15573" width="8.7109375" style="22" customWidth="1"/>
    <col min="15574" max="15574" width="10.28515625" style="22"/>
    <col min="15575" max="15575" width="8.7109375" style="22" customWidth="1"/>
    <col min="15576" max="15576" width="10.28515625" style="22"/>
    <col min="15577" max="15578" width="8.85546875" style="22" bestFit="1" customWidth="1"/>
    <col min="15579" max="15580" width="8.7109375" style="22" customWidth="1"/>
    <col min="15581" max="15581" width="8.85546875" style="22" bestFit="1" customWidth="1"/>
    <col min="15582" max="15589" width="8.7109375" style="22" customWidth="1"/>
    <col min="15590" max="15590" width="10.28515625" style="22"/>
    <col min="15591" max="15591" width="8.7109375" style="22" customWidth="1"/>
    <col min="15592" max="15592" width="10.28515625" style="22"/>
    <col min="15593" max="15594" width="8.85546875" style="22" bestFit="1" customWidth="1"/>
    <col min="15595" max="15596" width="8.7109375" style="22" customWidth="1"/>
    <col min="15597" max="15597" width="8.85546875" style="22" bestFit="1" customWidth="1"/>
    <col min="15598" max="15605" width="8.7109375" style="22" customWidth="1"/>
    <col min="15606" max="15606" width="10.28515625" style="22"/>
    <col min="15607" max="15607" width="8.7109375" style="22" customWidth="1"/>
    <col min="15608" max="15608" width="10.28515625" style="22"/>
    <col min="15609" max="15610" width="8.85546875" style="22" bestFit="1" customWidth="1"/>
    <col min="15611" max="15612" width="8.7109375" style="22" customWidth="1"/>
    <col min="15613" max="15613" width="8.85546875" style="22" bestFit="1" customWidth="1"/>
    <col min="15614" max="15621" width="8.7109375" style="22" customWidth="1"/>
    <col min="15622" max="15622" width="10.28515625" style="22"/>
    <col min="15623" max="15623" width="8.7109375" style="22" customWidth="1"/>
    <col min="15624" max="15624" width="10.28515625" style="22"/>
    <col min="15625" max="15626" width="8.85546875" style="22" bestFit="1" customWidth="1"/>
    <col min="15627" max="15628" width="8.7109375" style="22" customWidth="1"/>
    <col min="15629" max="15629" width="8.85546875" style="22" bestFit="1" customWidth="1"/>
    <col min="15630" max="15637" width="8.7109375" style="22" customWidth="1"/>
    <col min="15638" max="15638" width="10.28515625" style="22"/>
    <col min="15639" max="15639" width="8.7109375" style="22" customWidth="1"/>
    <col min="15640" max="15640" width="10.28515625" style="22"/>
    <col min="15641" max="15642" width="8.85546875" style="22" bestFit="1" customWidth="1"/>
    <col min="15643" max="15644" width="8.7109375" style="22" customWidth="1"/>
    <col min="15645" max="15645" width="8.85546875" style="22" bestFit="1" customWidth="1"/>
    <col min="15646" max="15653" width="8.7109375" style="22" customWidth="1"/>
    <col min="15654" max="15654" width="10.28515625" style="22"/>
    <col min="15655" max="15655" width="8.7109375" style="22" customWidth="1"/>
    <col min="15656" max="15656" width="10.28515625" style="22"/>
    <col min="15657" max="15658" width="8.85546875" style="22" bestFit="1" customWidth="1"/>
    <col min="15659" max="15660" width="8.7109375" style="22" customWidth="1"/>
    <col min="15661" max="15661" width="8.85546875" style="22" bestFit="1" customWidth="1"/>
    <col min="15662" max="15669" width="8.7109375" style="22" customWidth="1"/>
    <col min="15670" max="15670" width="10.28515625" style="22"/>
    <col min="15671" max="15671" width="8.7109375" style="22" customWidth="1"/>
    <col min="15672" max="15672" width="10.28515625" style="22"/>
    <col min="15673" max="15674" width="8.85546875" style="22" bestFit="1" customWidth="1"/>
    <col min="15675" max="15676" width="8.7109375" style="22" customWidth="1"/>
    <col min="15677" max="15677" width="8.85546875" style="22" bestFit="1" customWidth="1"/>
    <col min="15678" max="15685" width="8.7109375" style="22" customWidth="1"/>
    <col min="15686" max="15686" width="10.28515625" style="22"/>
    <col min="15687" max="15687" width="8.7109375" style="22" customWidth="1"/>
    <col min="15688" max="15688" width="10.28515625" style="22"/>
    <col min="15689" max="15689" width="10.5703125" style="22" customWidth="1"/>
    <col min="15690" max="15690" width="88" style="22" customWidth="1"/>
    <col min="15691" max="15698" width="0" style="22" hidden="1" customWidth="1"/>
    <col min="15699" max="15699" width="10.7109375" style="22" customWidth="1"/>
    <col min="15700" max="15700" width="22.42578125" style="22" customWidth="1"/>
    <col min="15701" max="15701" width="27.42578125" style="22" customWidth="1"/>
    <col min="15702" max="15702" width="29.42578125" style="22" customWidth="1"/>
    <col min="15703" max="15703" width="21.42578125" style="22" customWidth="1"/>
    <col min="15704" max="15704" width="6.28515625" style="22" customWidth="1"/>
    <col min="15705" max="15706" width="19.140625" style="22" bestFit="1" customWidth="1"/>
    <col min="15707" max="15708" width="8.7109375" style="22" customWidth="1"/>
    <col min="15709" max="15709" width="10" style="22" bestFit="1" customWidth="1"/>
    <col min="15710" max="15715" width="8.7109375" style="22" customWidth="1"/>
    <col min="15716" max="15717" width="17.85546875" style="22" bestFit="1" customWidth="1"/>
    <col min="15718" max="15719" width="8.7109375" style="22" customWidth="1"/>
    <col min="15720" max="15720" width="10.28515625" style="22"/>
    <col min="15721" max="15722" width="8.85546875" style="22" bestFit="1" customWidth="1"/>
    <col min="15723" max="15724" width="8.7109375" style="22" customWidth="1"/>
    <col min="15725" max="15725" width="8.85546875" style="22" bestFit="1" customWidth="1"/>
    <col min="15726" max="15733" width="8.7109375" style="22" customWidth="1"/>
    <col min="15734" max="15734" width="10.28515625" style="22"/>
    <col min="15735" max="15735" width="8.7109375" style="22" customWidth="1"/>
    <col min="15736" max="15736" width="10.28515625" style="22"/>
    <col min="15737" max="15738" width="8.85546875" style="22" bestFit="1" customWidth="1"/>
    <col min="15739" max="15740" width="8.7109375" style="22" customWidth="1"/>
    <col min="15741" max="15741" width="8.85546875" style="22" bestFit="1" customWidth="1"/>
    <col min="15742" max="15749" width="8.7109375" style="22" customWidth="1"/>
    <col min="15750" max="15750" width="10.28515625" style="22"/>
    <col min="15751" max="15751" width="8.7109375" style="22" customWidth="1"/>
    <col min="15752" max="15752" width="10.28515625" style="22"/>
    <col min="15753" max="15754" width="8.85546875" style="22" bestFit="1" customWidth="1"/>
    <col min="15755" max="15756" width="8.7109375" style="22" customWidth="1"/>
    <col min="15757" max="15757" width="8.85546875" style="22" bestFit="1" customWidth="1"/>
    <col min="15758" max="15765" width="8.7109375" style="22" customWidth="1"/>
    <col min="15766" max="15766" width="10.28515625" style="22"/>
    <col min="15767" max="15767" width="8.7109375" style="22" customWidth="1"/>
    <col min="15768" max="15768" width="10.28515625" style="22"/>
    <col min="15769" max="15770" width="8.85546875" style="22" bestFit="1" customWidth="1"/>
    <col min="15771" max="15772" width="8.7109375" style="22" customWidth="1"/>
    <col min="15773" max="15773" width="8.85546875" style="22" bestFit="1" customWidth="1"/>
    <col min="15774" max="15781" width="8.7109375" style="22" customWidth="1"/>
    <col min="15782" max="15782" width="10.28515625" style="22"/>
    <col min="15783" max="15783" width="8.7109375" style="22" customWidth="1"/>
    <col min="15784" max="15784" width="10.28515625" style="22"/>
    <col min="15785" max="15786" width="8.85546875" style="22" bestFit="1" customWidth="1"/>
    <col min="15787" max="15788" width="8.7109375" style="22" customWidth="1"/>
    <col min="15789" max="15789" width="8.85546875" style="22" bestFit="1" customWidth="1"/>
    <col min="15790" max="15797" width="8.7109375" style="22" customWidth="1"/>
    <col min="15798" max="15798" width="10.28515625" style="22"/>
    <col min="15799" max="15799" width="8.7109375" style="22" customWidth="1"/>
    <col min="15800" max="15800" width="10.28515625" style="22"/>
    <col min="15801" max="15802" width="8.85546875" style="22" bestFit="1" customWidth="1"/>
    <col min="15803" max="15804" width="8.7109375" style="22" customWidth="1"/>
    <col min="15805" max="15805" width="8.85546875" style="22" bestFit="1" customWidth="1"/>
    <col min="15806" max="15813" width="8.7109375" style="22" customWidth="1"/>
    <col min="15814" max="15814" width="10.28515625" style="22"/>
    <col min="15815" max="15815" width="8.7109375" style="22" customWidth="1"/>
    <col min="15816" max="15816" width="10.28515625" style="22"/>
    <col min="15817" max="15818" width="8.85546875" style="22" bestFit="1" customWidth="1"/>
    <col min="15819" max="15820" width="8.7109375" style="22" customWidth="1"/>
    <col min="15821" max="15821" width="8.85546875" style="22" bestFit="1" customWidth="1"/>
    <col min="15822" max="15829" width="8.7109375" style="22" customWidth="1"/>
    <col min="15830" max="15830" width="10.28515625" style="22"/>
    <col min="15831" max="15831" width="8.7109375" style="22" customWidth="1"/>
    <col min="15832" max="15832" width="10.28515625" style="22"/>
    <col min="15833" max="15834" width="8.85546875" style="22" bestFit="1" customWidth="1"/>
    <col min="15835" max="15836" width="8.7109375" style="22" customWidth="1"/>
    <col min="15837" max="15837" width="8.85546875" style="22" bestFit="1" customWidth="1"/>
    <col min="15838" max="15845" width="8.7109375" style="22" customWidth="1"/>
    <col min="15846" max="15846" width="10.28515625" style="22"/>
    <col min="15847" max="15847" width="8.7109375" style="22" customWidth="1"/>
    <col min="15848" max="15848" width="10.28515625" style="22"/>
    <col min="15849" max="15850" width="8.85546875" style="22" bestFit="1" customWidth="1"/>
    <col min="15851" max="15852" width="8.7109375" style="22" customWidth="1"/>
    <col min="15853" max="15853" width="8.85546875" style="22" bestFit="1" customWidth="1"/>
    <col min="15854" max="15861" width="8.7109375" style="22" customWidth="1"/>
    <col min="15862" max="15862" width="10.28515625" style="22"/>
    <col min="15863" max="15863" width="8.7109375" style="22" customWidth="1"/>
    <col min="15864" max="15864" width="10.28515625" style="22"/>
    <col min="15865" max="15866" width="8.85546875" style="22" bestFit="1" customWidth="1"/>
    <col min="15867" max="15868" width="8.7109375" style="22" customWidth="1"/>
    <col min="15869" max="15869" width="8.85546875" style="22" bestFit="1" customWidth="1"/>
    <col min="15870" max="15877" width="8.7109375" style="22" customWidth="1"/>
    <col min="15878" max="15878" width="10.28515625" style="22"/>
    <col min="15879" max="15879" width="8.7109375" style="22" customWidth="1"/>
    <col min="15880" max="15880" width="10.28515625" style="22"/>
    <col min="15881" max="15882" width="8.85546875" style="22" bestFit="1" customWidth="1"/>
    <col min="15883" max="15884" width="8.7109375" style="22" customWidth="1"/>
    <col min="15885" max="15885" width="8.85546875" style="22" bestFit="1" customWidth="1"/>
    <col min="15886" max="15893" width="8.7109375" style="22" customWidth="1"/>
    <col min="15894" max="15894" width="10.28515625" style="22"/>
    <col min="15895" max="15895" width="8.7109375" style="22" customWidth="1"/>
    <col min="15896" max="15896" width="10.28515625" style="22"/>
    <col min="15897" max="15898" width="8.85546875" style="22" bestFit="1" customWidth="1"/>
    <col min="15899" max="15900" width="8.7109375" style="22" customWidth="1"/>
    <col min="15901" max="15901" width="8.85546875" style="22" bestFit="1" customWidth="1"/>
    <col min="15902" max="15909" width="8.7109375" style="22" customWidth="1"/>
    <col min="15910" max="15910" width="10.28515625" style="22"/>
    <col min="15911" max="15911" width="8.7109375" style="22" customWidth="1"/>
    <col min="15912" max="15912" width="10.28515625" style="22"/>
    <col min="15913" max="15914" width="8.85546875" style="22" bestFit="1" customWidth="1"/>
    <col min="15915" max="15916" width="8.7109375" style="22" customWidth="1"/>
    <col min="15917" max="15917" width="8.85546875" style="22" bestFit="1" customWidth="1"/>
    <col min="15918" max="15925" width="8.7109375" style="22" customWidth="1"/>
    <col min="15926" max="15926" width="10.28515625" style="22"/>
    <col min="15927" max="15927" width="8.7109375" style="22" customWidth="1"/>
    <col min="15928" max="15928" width="10.28515625" style="22"/>
    <col min="15929" max="15930" width="8.85546875" style="22" bestFit="1" customWidth="1"/>
    <col min="15931" max="15932" width="8.7109375" style="22" customWidth="1"/>
    <col min="15933" max="15933" width="8.85546875" style="22" bestFit="1" customWidth="1"/>
    <col min="15934" max="15941" width="8.7109375" style="22" customWidth="1"/>
    <col min="15942" max="15942" width="10.28515625" style="22"/>
    <col min="15943" max="15943" width="8.7109375" style="22" customWidth="1"/>
    <col min="15944" max="16384" width="9.140625" style="22"/>
  </cols>
  <sheetData>
    <row r="1" spans="1:17" ht="36.75" customHeight="1">
      <c r="A1" s="1028" t="s">
        <v>6741</v>
      </c>
      <c r="B1" s="1028"/>
      <c r="C1" s="1028"/>
      <c r="D1" s="1028"/>
      <c r="E1" s="1028"/>
      <c r="F1" s="1028"/>
      <c r="G1" s="1028"/>
      <c r="H1" s="1029"/>
      <c r="I1" s="20"/>
      <c r="J1" s="20"/>
      <c r="K1" s="20"/>
      <c r="L1" s="20"/>
      <c r="M1" s="20"/>
      <c r="N1" s="20"/>
      <c r="O1" s="21"/>
    </row>
    <row r="2" spans="1:17" ht="22.5">
      <c r="A2" s="1159" t="s">
        <v>3610</v>
      </c>
      <c r="B2" s="1159"/>
      <c r="C2" s="1159"/>
      <c r="D2" s="1159"/>
      <c r="E2" s="1159"/>
      <c r="F2" s="1159"/>
      <c r="G2" s="1159"/>
      <c r="H2" s="1160"/>
      <c r="I2" s="21"/>
      <c r="J2" s="21"/>
      <c r="K2" s="21"/>
      <c r="L2" s="21"/>
      <c r="M2" s="21"/>
      <c r="N2" s="21"/>
      <c r="O2" s="24"/>
    </row>
    <row r="3" spans="1:17" ht="22.5">
      <c r="A3" s="1159" t="s">
        <v>6834</v>
      </c>
      <c r="B3" s="1159"/>
      <c r="C3" s="1159"/>
      <c r="D3" s="1159"/>
      <c r="E3" s="1159"/>
      <c r="F3" s="1159"/>
      <c r="G3" s="1159"/>
      <c r="H3" s="1160"/>
      <c r="I3" s="21"/>
      <c r="J3" s="21"/>
      <c r="K3" s="21"/>
      <c r="L3" s="21"/>
      <c r="M3" s="21"/>
      <c r="N3" s="21"/>
      <c r="O3" s="24"/>
    </row>
    <row r="4" spans="1:17" ht="30" customHeight="1">
      <c r="A4" s="1161" t="s">
        <v>6833</v>
      </c>
      <c r="B4" s="1161"/>
      <c r="C4" s="1161"/>
      <c r="D4" s="1161"/>
      <c r="E4" s="1161"/>
      <c r="F4" s="1161"/>
      <c r="G4" s="1161"/>
      <c r="H4" s="1162"/>
      <c r="I4" s="25"/>
      <c r="J4" s="25"/>
      <c r="K4" s="25"/>
      <c r="L4" s="25"/>
      <c r="M4" s="25"/>
      <c r="N4" s="25"/>
      <c r="O4" s="26"/>
    </row>
    <row r="5" spans="1:17" ht="24.75" customHeight="1">
      <c r="A5" s="423"/>
      <c r="B5" s="27"/>
      <c r="C5" s="28"/>
      <c r="D5" s="28"/>
      <c r="E5" s="28"/>
      <c r="F5" s="29"/>
      <c r="G5" s="29"/>
      <c r="H5" s="30"/>
    </row>
    <row r="6" spans="1:17" ht="30" customHeight="1">
      <c r="A6" s="1163" t="s">
        <v>0</v>
      </c>
      <c r="B6" s="1163" t="s">
        <v>3656</v>
      </c>
      <c r="C6" s="1163" t="s">
        <v>1</v>
      </c>
      <c r="D6" s="1222" t="s">
        <v>3657</v>
      </c>
      <c r="E6" s="1223"/>
      <c r="F6" s="1220" t="s">
        <v>5556</v>
      </c>
      <c r="G6" s="1220"/>
      <c r="H6" s="1220"/>
      <c r="I6" s="1219" t="s">
        <v>3658</v>
      </c>
      <c r="J6" s="1219" t="s">
        <v>3659</v>
      </c>
      <c r="K6" s="1220" t="s">
        <v>2</v>
      </c>
      <c r="L6" s="1220"/>
      <c r="M6" s="1220"/>
      <c r="N6" s="952"/>
      <c r="O6" s="952"/>
    </row>
    <row r="7" spans="1:17" ht="55.5" customHeight="1">
      <c r="A7" s="1164"/>
      <c r="B7" s="1164"/>
      <c r="C7" s="1164"/>
      <c r="D7" s="1224"/>
      <c r="E7" s="1225"/>
      <c r="F7" s="1214" t="s">
        <v>3</v>
      </c>
      <c r="G7" s="1214" t="s">
        <v>4</v>
      </c>
      <c r="H7" s="1214"/>
      <c r="I7" s="1219"/>
      <c r="J7" s="1219"/>
      <c r="K7" s="1214" t="s">
        <v>3</v>
      </c>
      <c r="L7" s="1214" t="s">
        <v>4</v>
      </c>
      <c r="M7" s="1214"/>
      <c r="N7" s="952"/>
      <c r="O7" s="952"/>
    </row>
    <row r="8" spans="1:17" ht="38.25" customHeight="1">
      <c r="A8" s="1164"/>
      <c r="B8" s="1164"/>
      <c r="C8" s="1164"/>
      <c r="D8" s="957" t="s">
        <v>4523</v>
      </c>
      <c r="E8" s="957" t="s">
        <v>4524</v>
      </c>
      <c r="F8" s="1214"/>
      <c r="G8" s="950" t="s">
        <v>5334</v>
      </c>
      <c r="H8" s="950" t="s">
        <v>5</v>
      </c>
      <c r="I8" s="1219"/>
      <c r="J8" s="1219"/>
      <c r="K8" s="1214"/>
      <c r="L8" s="950" t="s">
        <v>4193</v>
      </c>
      <c r="M8" s="950" t="s">
        <v>5</v>
      </c>
      <c r="N8" s="952"/>
      <c r="O8" s="952"/>
    </row>
    <row r="9" spans="1:17" s="17" customFormat="1" ht="22.5" customHeight="1">
      <c r="A9" s="105" t="s">
        <v>6</v>
      </c>
      <c r="B9" s="1111" t="s">
        <v>3945</v>
      </c>
      <c r="C9" s="1111"/>
      <c r="D9" s="1111"/>
      <c r="E9" s="1111"/>
      <c r="F9" s="1111"/>
      <c r="G9" s="1111"/>
      <c r="H9" s="1111"/>
      <c r="I9" s="32"/>
      <c r="J9" s="32"/>
      <c r="K9" s="32"/>
      <c r="L9" s="32"/>
      <c r="M9" s="32"/>
      <c r="N9" s="32"/>
      <c r="O9" s="32"/>
      <c r="Q9" s="33"/>
    </row>
    <row r="10" spans="1:17" s="17" customFormat="1" ht="66.75" hidden="1" customHeight="1">
      <c r="A10" s="957"/>
      <c r="B10" s="1067" t="s">
        <v>7</v>
      </c>
      <c r="C10" s="1067"/>
      <c r="D10" s="1067"/>
      <c r="E10" s="1067"/>
      <c r="F10" s="1067"/>
      <c r="G10" s="1067"/>
      <c r="H10" s="1067"/>
      <c r="I10" s="1"/>
      <c r="J10" s="1"/>
      <c r="K10" s="1"/>
      <c r="L10" s="1"/>
      <c r="M10" s="1"/>
      <c r="N10" s="1"/>
      <c r="O10" s="1"/>
      <c r="Q10" s="33"/>
    </row>
    <row r="11" spans="1:17" s="17" customFormat="1" ht="66.75" hidden="1" customHeight="1">
      <c r="A11" s="957"/>
      <c r="B11" s="1102" t="s">
        <v>8</v>
      </c>
      <c r="C11" s="1102"/>
      <c r="D11" s="1102"/>
      <c r="E11" s="1102"/>
      <c r="F11" s="1102"/>
      <c r="G11" s="1102"/>
      <c r="H11" s="1102"/>
      <c r="I11" s="106"/>
      <c r="J11" s="34"/>
      <c r="K11" s="34"/>
      <c r="L11" s="34"/>
      <c r="M11" s="34"/>
      <c r="N11" s="34"/>
      <c r="O11" s="35"/>
      <c r="P11" s="36"/>
      <c r="Q11" s="37"/>
    </row>
    <row r="12" spans="1:17" s="17" customFormat="1" ht="66.75" hidden="1" customHeight="1">
      <c r="A12" s="943">
        <v>1</v>
      </c>
      <c r="B12" s="942" t="s">
        <v>9</v>
      </c>
      <c r="C12" s="942" t="s">
        <v>3332</v>
      </c>
      <c r="D12" s="942"/>
      <c r="E12" s="942"/>
      <c r="F12" s="109" t="e">
        <f>#REF!</f>
        <v>#REF!</v>
      </c>
      <c r="G12" s="110"/>
      <c r="H12" s="110"/>
      <c r="I12" s="10"/>
      <c r="J12" s="11"/>
      <c r="K12" s="111" t="e">
        <f>#REF!</f>
        <v>#REF!</v>
      </c>
      <c r="L12" s="112"/>
      <c r="M12" s="112"/>
      <c r="N12" s="11"/>
      <c r="O12" s="18"/>
      <c r="P12" s="38"/>
      <c r="Q12" s="16"/>
    </row>
    <row r="13" spans="1:17" s="17" customFormat="1" ht="66.75" hidden="1" customHeight="1">
      <c r="A13" s="943">
        <f>A12+1</f>
        <v>2</v>
      </c>
      <c r="B13" s="942" t="s">
        <v>10</v>
      </c>
      <c r="C13" s="942" t="s">
        <v>3332</v>
      </c>
      <c r="D13" s="942"/>
      <c r="E13" s="942"/>
      <c r="F13" s="109" t="e">
        <f>#REF!</f>
        <v>#REF!</v>
      </c>
      <c r="G13" s="110"/>
      <c r="H13" s="110"/>
      <c r="I13" s="10"/>
      <c r="J13" s="11"/>
      <c r="K13" s="111" t="e">
        <f>#REF!</f>
        <v>#REF!</v>
      </c>
      <c r="L13" s="112"/>
      <c r="M13" s="112"/>
      <c r="N13" s="11"/>
      <c r="O13" s="18"/>
      <c r="P13" s="39"/>
      <c r="Q13" s="16"/>
    </row>
    <row r="14" spans="1:17" s="17" customFormat="1" ht="66.75" hidden="1" customHeight="1">
      <c r="A14" s="943">
        <f>A13+1</f>
        <v>3</v>
      </c>
      <c r="B14" s="942" t="s">
        <v>11</v>
      </c>
      <c r="C14" s="942" t="s">
        <v>3332</v>
      </c>
      <c r="D14" s="942"/>
      <c r="E14" s="942"/>
      <c r="F14" s="109" t="e">
        <f>#REF!</f>
        <v>#REF!</v>
      </c>
      <c r="G14" s="110"/>
      <c r="H14" s="110"/>
      <c r="I14" s="10"/>
      <c r="J14" s="11"/>
      <c r="K14" s="111" t="e">
        <f>#REF!</f>
        <v>#REF!</v>
      </c>
      <c r="L14" s="112"/>
      <c r="M14" s="112"/>
      <c r="N14" s="11"/>
      <c r="O14" s="18"/>
      <c r="P14" s="38"/>
      <c r="Q14" s="16"/>
    </row>
    <row r="15" spans="1:17" s="17" customFormat="1" ht="66.75" hidden="1" customHeight="1">
      <c r="A15" s="943">
        <f t="shared" ref="A15:A20" si="0">A14+1</f>
        <v>4</v>
      </c>
      <c r="B15" s="942" t="s">
        <v>12</v>
      </c>
      <c r="C15" s="942" t="s">
        <v>3332</v>
      </c>
      <c r="D15" s="942"/>
      <c r="E15" s="942"/>
      <c r="F15" s="109" t="e">
        <f>#REF!</f>
        <v>#REF!</v>
      </c>
      <c r="G15" s="110"/>
      <c r="H15" s="110"/>
      <c r="I15" s="10"/>
      <c r="J15" s="11"/>
      <c r="K15" s="111" t="e">
        <f>#REF!</f>
        <v>#REF!</v>
      </c>
      <c r="L15" s="112"/>
      <c r="M15" s="112"/>
      <c r="N15" s="11"/>
      <c r="O15" s="18"/>
      <c r="P15" s="15"/>
      <c r="Q15" s="16"/>
    </row>
    <row r="16" spans="1:17" s="17" customFormat="1" ht="66.75" hidden="1" customHeight="1">
      <c r="A16" s="943">
        <f t="shared" si="0"/>
        <v>5</v>
      </c>
      <c r="B16" s="942" t="s">
        <v>13</v>
      </c>
      <c r="C16" s="942" t="s">
        <v>3332</v>
      </c>
      <c r="D16" s="942"/>
      <c r="E16" s="942"/>
      <c r="F16" s="109" t="e">
        <f>#REF!</f>
        <v>#REF!</v>
      </c>
      <c r="G16" s="110"/>
      <c r="H16" s="110"/>
      <c r="I16" s="10"/>
      <c r="J16" s="11"/>
      <c r="K16" s="111" t="e">
        <f>#REF!</f>
        <v>#REF!</v>
      </c>
      <c r="L16" s="112"/>
      <c r="M16" s="112"/>
      <c r="N16" s="11"/>
      <c r="O16" s="18"/>
      <c r="P16" s="15"/>
      <c r="Q16" s="16"/>
    </row>
    <row r="17" spans="1:17" s="17" customFormat="1" ht="66.75" hidden="1" customHeight="1">
      <c r="A17" s="943">
        <f t="shared" si="0"/>
        <v>6</v>
      </c>
      <c r="B17" s="942" t="s">
        <v>14</v>
      </c>
      <c r="C17" s="942" t="s">
        <v>3332</v>
      </c>
      <c r="D17" s="942"/>
      <c r="E17" s="942"/>
      <c r="F17" s="109" t="e">
        <f>#REF!</f>
        <v>#REF!</v>
      </c>
      <c r="G17" s="110"/>
      <c r="H17" s="110"/>
      <c r="I17" s="10"/>
      <c r="J17" s="11"/>
      <c r="K17" s="111" t="e">
        <f>#REF!</f>
        <v>#REF!</v>
      </c>
      <c r="L17" s="112"/>
      <c r="M17" s="112"/>
      <c r="N17" s="11"/>
      <c r="O17" s="18"/>
      <c r="P17" s="15"/>
      <c r="Q17" s="16"/>
    </row>
    <row r="18" spans="1:17" s="17" customFormat="1" ht="66.75" hidden="1" customHeight="1">
      <c r="A18" s="943">
        <f t="shared" si="0"/>
        <v>7</v>
      </c>
      <c r="B18" s="942" t="s">
        <v>15</v>
      </c>
      <c r="C18" s="942" t="s">
        <v>3332</v>
      </c>
      <c r="D18" s="942"/>
      <c r="E18" s="942"/>
      <c r="F18" s="109">
        <v>180400</v>
      </c>
      <c r="G18" s="110"/>
      <c r="H18" s="110"/>
      <c r="I18" s="10"/>
      <c r="J18" s="11"/>
      <c r="K18" s="111">
        <v>180400</v>
      </c>
      <c r="L18" s="112"/>
      <c r="M18" s="112"/>
      <c r="N18" s="11"/>
      <c r="O18" s="18"/>
      <c r="P18" s="15"/>
      <c r="Q18" s="16"/>
    </row>
    <row r="19" spans="1:17" s="17" customFormat="1" ht="66.75" hidden="1" customHeight="1">
      <c r="A19" s="943">
        <f t="shared" si="0"/>
        <v>8</v>
      </c>
      <c r="B19" s="942" t="s">
        <v>16</v>
      </c>
      <c r="C19" s="942" t="s">
        <v>3332</v>
      </c>
      <c r="D19" s="942"/>
      <c r="E19" s="942"/>
      <c r="F19" s="109">
        <v>150700</v>
      </c>
      <c r="G19" s="110"/>
      <c r="H19" s="110"/>
      <c r="I19" s="10"/>
      <c r="J19" s="11"/>
      <c r="K19" s="111">
        <v>150700</v>
      </c>
      <c r="L19" s="112"/>
      <c r="M19" s="112"/>
      <c r="N19" s="11"/>
      <c r="O19" s="18"/>
      <c r="P19" s="15"/>
      <c r="Q19" s="16"/>
    </row>
    <row r="20" spans="1:17" s="17" customFormat="1" ht="66.75" hidden="1" customHeight="1">
      <c r="A20" s="943">
        <f t="shared" si="0"/>
        <v>9</v>
      </c>
      <c r="B20" s="942" t="s">
        <v>17</v>
      </c>
      <c r="C20" s="942" t="s">
        <v>3332</v>
      </c>
      <c r="D20" s="942"/>
      <c r="E20" s="942"/>
      <c r="F20" s="109" t="e">
        <f>#REF!</f>
        <v>#REF!</v>
      </c>
      <c r="G20" s="110"/>
      <c r="H20" s="110"/>
      <c r="I20" s="10"/>
      <c r="J20" s="11"/>
      <c r="K20" s="111" t="e">
        <f>#REF!</f>
        <v>#REF!</v>
      </c>
      <c r="L20" s="112"/>
      <c r="M20" s="112"/>
      <c r="N20" s="11"/>
      <c r="O20" s="18"/>
      <c r="P20" s="15"/>
      <c r="Q20" s="16"/>
    </row>
    <row r="21" spans="1:17" s="6" customFormat="1" ht="66.75" customHeight="1">
      <c r="A21" s="113"/>
      <c r="B21" s="1067" t="s">
        <v>6748</v>
      </c>
      <c r="C21" s="1067"/>
      <c r="D21" s="1067"/>
      <c r="E21" s="1067"/>
      <c r="F21" s="1067"/>
      <c r="G21" s="1067"/>
      <c r="H21" s="1067"/>
      <c r="I21" s="1"/>
      <c r="J21" s="1"/>
      <c r="K21" s="1"/>
      <c r="L21" s="1"/>
      <c r="M21" s="1"/>
      <c r="N21" s="2"/>
      <c r="O21" s="40"/>
      <c r="P21" s="9"/>
      <c r="Q21" s="5"/>
    </row>
    <row r="22" spans="1:17" s="6" customFormat="1" ht="19.5" customHeight="1">
      <c r="A22" s="113"/>
      <c r="B22" s="1176" t="s">
        <v>6747</v>
      </c>
      <c r="C22" s="1174"/>
      <c r="D22" s="1174"/>
      <c r="E22" s="1174"/>
      <c r="F22" s="1174"/>
      <c r="G22" s="1174"/>
      <c r="H22" s="1175"/>
      <c r="I22" s="1"/>
      <c r="J22" s="1"/>
      <c r="K22" s="109">
        <v>290000</v>
      </c>
      <c r="L22" s="1"/>
      <c r="M22" s="1"/>
      <c r="N22" s="2"/>
      <c r="O22" s="3"/>
      <c r="P22" s="4"/>
      <c r="Q22" s="5"/>
    </row>
    <row r="23" spans="1:17" s="6" customFormat="1" ht="26.1" customHeight="1">
      <c r="A23" s="958">
        <v>1</v>
      </c>
      <c r="B23" s="942" t="s">
        <v>18</v>
      </c>
      <c r="C23" s="958" t="s">
        <v>6122</v>
      </c>
      <c r="D23" s="958"/>
      <c r="E23" s="958"/>
      <c r="F23" s="443">
        <v>304000</v>
      </c>
      <c r="G23" s="872"/>
      <c r="H23" s="219"/>
      <c r="I23" s="1"/>
      <c r="J23" s="1"/>
      <c r="K23" s="109">
        <v>285000</v>
      </c>
      <c r="L23" s="1"/>
      <c r="M23" s="1"/>
      <c r="N23" s="2"/>
      <c r="O23" s="3"/>
      <c r="P23" s="4"/>
      <c r="Q23" s="5"/>
    </row>
    <row r="24" spans="1:17" s="6" customFormat="1" ht="26.1" customHeight="1">
      <c r="A24" s="958">
        <v>2</v>
      </c>
      <c r="B24" s="942" t="s">
        <v>19</v>
      </c>
      <c r="C24" s="958" t="s">
        <v>6122</v>
      </c>
      <c r="D24" s="958"/>
      <c r="E24" s="958"/>
      <c r="F24" s="443">
        <v>299000</v>
      </c>
      <c r="G24" s="938"/>
      <c r="H24" s="219"/>
      <c r="I24" s="1"/>
      <c r="J24" s="1"/>
      <c r="K24" s="109">
        <v>280000</v>
      </c>
      <c r="L24" s="1"/>
      <c r="M24" s="1"/>
      <c r="N24" s="2"/>
      <c r="O24" s="3"/>
      <c r="P24" s="4"/>
      <c r="Q24" s="5"/>
    </row>
    <row r="25" spans="1:17" s="6" customFormat="1" ht="26.1" customHeight="1">
      <c r="A25" s="958">
        <v>3</v>
      </c>
      <c r="B25" s="942" t="s">
        <v>20</v>
      </c>
      <c r="C25" s="958" t="s">
        <v>6122</v>
      </c>
      <c r="D25" s="958"/>
      <c r="E25" s="958"/>
      <c r="F25" s="443">
        <v>294000</v>
      </c>
      <c r="G25" s="938"/>
      <c r="H25" s="219"/>
      <c r="I25" s="1"/>
      <c r="J25" s="1"/>
      <c r="K25" s="109">
        <v>235000</v>
      </c>
      <c r="L25" s="1"/>
      <c r="M25" s="1"/>
      <c r="N25" s="2"/>
      <c r="O25" s="3"/>
      <c r="P25" s="4"/>
      <c r="Q25" s="5"/>
    </row>
    <row r="26" spans="1:17" s="6" customFormat="1" ht="26.1" customHeight="1">
      <c r="A26" s="958">
        <v>4</v>
      </c>
      <c r="B26" s="942" t="s">
        <v>21</v>
      </c>
      <c r="C26" s="958" t="s">
        <v>6122</v>
      </c>
      <c r="D26" s="958"/>
      <c r="E26" s="958"/>
      <c r="F26" s="443">
        <v>249000</v>
      </c>
      <c r="G26" s="938"/>
      <c r="H26" s="219"/>
      <c r="I26" s="1"/>
      <c r="J26" s="1"/>
      <c r="K26" s="109">
        <v>245000</v>
      </c>
      <c r="L26" s="1"/>
      <c r="M26" s="1"/>
      <c r="N26" s="2"/>
      <c r="O26" s="3"/>
      <c r="P26" s="4"/>
      <c r="Q26" s="5"/>
    </row>
    <row r="27" spans="1:17" s="6" customFormat="1" ht="26.1" customHeight="1">
      <c r="A27" s="958">
        <v>5</v>
      </c>
      <c r="B27" s="942" t="s">
        <v>4882</v>
      </c>
      <c r="C27" s="958" t="s">
        <v>6122</v>
      </c>
      <c r="D27" s="958"/>
      <c r="E27" s="958"/>
      <c r="F27" s="443">
        <v>259000</v>
      </c>
      <c r="G27" s="938"/>
      <c r="H27" s="219"/>
      <c r="I27" s="1"/>
      <c r="J27" s="1"/>
      <c r="K27" s="109">
        <v>230000</v>
      </c>
      <c r="L27" s="1"/>
      <c r="M27" s="1"/>
      <c r="N27" s="2"/>
      <c r="O27" s="3"/>
      <c r="P27" s="4"/>
      <c r="Q27" s="5"/>
    </row>
    <row r="28" spans="1:17" s="6" customFormat="1" ht="26.1" customHeight="1">
      <c r="A28" s="958">
        <v>6</v>
      </c>
      <c r="B28" s="942" t="s">
        <v>22</v>
      </c>
      <c r="C28" s="958" t="s">
        <v>6122</v>
      </c>
      <c r="D28" s="958"/>
      <c r="E28" s="958"/>
      <c r="F28" s="443">
        <v>244000</v>
      </c>
      <c r="G28" s="938"/>
      <c r="H28" s="219"/>
      <c r="I28" s="1"/>
      <c r="J28" s="1"/>
      <c r="K28" s="109">
        <v>198000</v>
      </c>
      <c r="L28" s="1"/>
      <c r="M28" s="1"/>
      <c r="N28" s="2"/>
      <c r="O28" s="3"/>
      <c r="P28" s="4"/>
      <c r="Q28" s="5"/>
    </row>
    <row r="29" spans="1:17" s="6" customFormat="1" ht="26.1" customHeight="1">
      <c r="A29" s="958">
        <v>7</v>
      </c>
      <c r="B29" s="942" t="s">
        <v>6744</v>
      </c>
      <c r="C29" s="958" t="s">
        <v>6122</v>
      </c>
      <c r="D29" s="958"/>
      <c r="E29" s="958"/>
      <c r="F29" s="443">
        <v>212000</v>
      </c>
      <c r="G29" s="938"/>
      <c r="H29" s="219"/>
      <c r="I29" s="1"/>
      <c r="J29" s="1"/>
      <c r="K29" s="109">
        <v>186000</v>
      </c>
      <c r="L29" s="1"/>
      <c r="M29" s="1"/>
      <c r="N29" s="2"/>
      <c r="O29" s="3"/>
      <c r="P29" s="4"/>
      <c r="Q29" s="5"/>
    </row>
    <row r="30" spans="1:17" s="6" customFormat="1" ht="26.1" customHeight="1">
      <c r="A30" s="958">
        <v>8</v>
      </c>
      <c r="B30" s="942" t="s">
        <v>6745</v>
      </c>
      <c r="C30" s="958" t="s">
        <v>6122</v>
      </c>
      <c r="D30" s="958"/>
      <c r="E30" s="958"/>
      <c r="F30" s="443">
        <v>200000</v>
      </c>
      <c r="G30" s="938"/>
      <c r="H30" s="219"/>
      <c r="I30" s="1"/>
      <c r="J30" s="1"/>
      <c r="K30" s="109">
        <v>178000</v>
      </c>
      <c r="L30" s="1"/>
      <c r="M30" s="1"/>
      <c r="N30" s="2"/>
      <c r="O30" s="3"/>
      <c r="P30" s="4"/>
      <c r="Q30" s="5"/>
    </row>
    <row r="31" spans="1:17" s="6" customFormat="1" ht="26.1" customHeight="1">
      <c r="A31" s="958">
        <v>9</v>
      </c>
      <c r="B31" s="942" t="s">
        <v>5471</v>
      </c>
      <c r="C31" s="958" t="s">
        <v>6122</v>
      </c>
      <c r="D31" s="958"/>
      <c r="E31" s="958"/>
      <c r="F31" s="443">
        <v>192000</v>
      </c>
      <c r="G31" s="938"/>
      <c r="H31" s="219"/>
      <c r="I31" s="1"/>
      <c r="J31" s="1"/>
      <c r="K31" s="109">
        <v>173000</v>
      </c>
      <c r="L31" s="1"/>
      <c r="M31" s="1"/>
      <c r="N31" s="2"/>
      <c r="O31" s="3"/>
      <c r="P31" s="4"/>
      <c r="Q31" s="5"/>
    </row>
    <row r="32" spans="1:17" s="6" customFormat="1" ht="26.1" customHeight="1">
      <c r="A32" s="958">
        <v>10</v>
      </c>
      <c r="B32" s="942" t="s">
        <v>5472</v>
      </c>
      <c r="C32" s="958" t="s">
        <v>6122</v>
      </c>
      <c r="D32" s="958"/>
      <c r="E32" s="958"/>
      <c r="F32" s="443">
        <v>187000</v>
      </c>
      <c r="G32" s="938"/>
      <c r="H32" s="219"/>
      <c r="I32" s="1"/>
      <c r="J32" s="1"/>
      <c r="K32" s="109">
        <v>168000</v>
      </c>
      <c r="L32" s="1"/>
      <c r="M32" s="1"/>
      <c r="N32" s="2"/>
      <c r="O32" s="3"/>
      <c r="P32" s="4"/>
      <c r="Q32" s="5"/>
    </row>
    <row r="33" spans="1:17" s="6" customFormat="1" ht="26.1" customHeight="1">
      <c r="A33" s="958">
        <v>11</v>
      </c>
      <c r="B33" s="942" t="s">
        <v>5473</v>
      </c>
      <c r="C33" s="958" t="s">
        <v>6122</v>
      </c>
      <c r="D33" s="958"/>
      <c r="E33" s="958"/>
      <c r="F33" s="443">
        <v>182000</v>
      </c>
      <c r="G33" s="938"/>
      <c r="H33" s="219"/>
      <c r="I33" s="1"/>
      <c r="J33" s="1"/>
      <c r="K33" s="109">
        <v>205000</v>
      </c>
      <c r="L33" s="1"/>
      <c r="M33" s="1"/>
      <c r="N33" s="2"/>
      <c r="O33" s="3"/>
      <c r="P33" s="4"/>
      <c r="Q33" s="5"/>
    </row>
    <row r="34" spans="1:17" s="6" customFormat="1" ht="26.1" customHeight="1">
      <c r="A34" s="958">
        <v>12</v>
      </c>
      <c r="B34" s="942" t="s">
        <v>15</v>
      </c>
      <c r="C34" s="958" t="s">
        <v>6122</v>
      </c>
      <c r="D34" s="958"/>
      <c r="E34" s="958"/>
      <c r="F34" s="443">
        <v>219000</v>
      </c>
      <c r="G34" s="938"/>
      <c r="H34" s="219"/>
      <c r="I34" s="1"/>
      <c r="J34" s="1"/>
      <c r="K34" s="109">
        <v>190000</v>
      </c>
      <c r="L34" s="1"/>
      <c r="M34" s="1"/>
      <c r="N34" s="2"/>
      <c r="O34" s="3"/>
      <c r="P34" s="4"/>
      <c r="Q34" s="5"/>
    </row>
    <row r="35" spans="1:17" s="6" customFormat="1" ht="26.1" customHeight="1">
      <c r="A35" s="958">
        <v>13</v>
      </c>
      <c r="B35" s="942" t="s">
        <v>5474</v>
      </c>
      <c r="C35" s="958" t="s">
        <v>6122</v>
      </c>
      <c r="D35" s="958"/>
      <c r="E35" s="958"/>
      <c r="F35" s="443">
        <v>204000</v>
      </c>
      <c r="G35" s="938"/>
      <c r="H35" s="219"/>
      <c r="I35" s="1"/>
      <c r="J35" s="1"/>
      <c r="K35" s="109">
        <v>195000</v>
      </c>
      <c r="L35" s="1"/>
      <c r="M35" s="1"/>
      <c r="N35" s="2"/>
      <c r="O35" s="3"/>
      <c r="P35" s="4"/>
      <c r="Q35" s="5"/>
    </row>
    <row r="36" spans="1:17" s="6" customFormat="1" ht="26.1" customHeight="1">
      <c r="A36" s="958">
        <v>14</v>
      </c>
      <c r="B36" s="942" t="s">
        <v>24</v>
      </c>
      <c r="C36" s="958" t="s">
        <v>6122</v>
      </c>
      <c r="D36" s="958"/>
      <c r="E36" s="958"/>
      <c r="F36" s="443">
        <v>209000</v>
      </c>
      <c r="G36" s="938"/>
      <c r="H36" s="219"/>
      <c r="I36" s="1"/>
      <c r="J36" s="1"/>
      <c r="K36" s="109">
        <v>200000</v>
      </c>
      <c r="L36" s="1"/>
      <c r="M36" s="1"/>
      <c r="N36" s="2"/>
      <c r="O36" s="3"/>
      <c r="P36" s="4"/>
      <c r="Q36" s="5"/>
    </row>
    <row r="37" spans="1:17" s="6" customFormat="1" ht="26.1" customHeight="1">
      <c r="A37" s="958">
        <v>15</v>
      </c>
      <c r="B37" s="942" t="s">
        <v>5475</v>
      </c>
      <c r="C37" s="958" t="s">
        <v>6122</v>
      </c>
      <c r="D37" s="958"/>
      <c r="E37" s="958"/>
      <c r="F37" s="443">
        <v>214000</v>
      </c>
      <c r="G37" s="938"/>
      <c r="H37" s="219"/>
      <c r="I37" s="1"/>
      <c r="J37" s="1"/>
      <c r="K37" s="109">
        <v>255000</v>
      </c>
      <c r="L37" s="1"/>
      <c r="M37" s="1"/>
      <c r="N37" s="2"/>
      <c r="O37" s="3"/>
      <c r="P37" s="4"/>
      <c r="Q37" s="5"/>
    </row>
    <row r="38" spans="1:17" s="6" customFormat="1" ht="26.1" customHeight="1">
      <c r="A38" s="958">
        <v>16</v>
      </c>
      <c r="B38" s="942" t="s">
        <v>25</v>
      </c>
      <c r="C38" s="958" t="s">
        <v>6122</v>
      </c>
      <c r="D38" s="958"/>
      <c r="E38" s="958"/>
      <c r="F38" s="443">
        <v>269000</v>
      </c>
      <c r="G38" s="938"/>
      <c r="H38" s="219"/>
      <c r="I38" s="1"/>
      <c r="J38" s="1"/>
      <c r="K38" s="109">
        <v>234000</v>
      </c>
      <c r="L38" s="1"/>
      <c r="M38" s="1"/>
      <c r="N38" s="2"/>
      <c r="O38" s="3"/>
      <c r="P38" s="4"/>
      <c r="Q38" s="5"/>
    </row>
    <row r="39" spans="1:17" s="6" customFormat="1" ht="26.1" customHeight="1">
      <c r="A39" s="958">
        <v>17</v>
      </c>
      <c r="B39" s="942" t="s">
        <v>23</v>
      </c>
      <c r="C39" s="958" t="s">
        <v>6122</v>
      </c>
      <c r="D39" s="958"/>
      <c r="E39" s="958"/>
      <c r="F39" s="443">
        <v>244000</v>
      </c>
      <c r="G39" s="938"/>
      <c r="H39" s="219"/>
      <c r="I39" s="1"/>
      <c r="J39" s="1"/>
      <c r="K39" s="1"/>
      <c r="L39" s="1"/>
      <c r="M39" s="1"/>
      <c r="N39" s="2"/>
      <c r="O39" s="3"/>
      <c r="P39" s="4"/>
      <c r="Q39" s="5"/>
    </row>
    <row r="40" spans="1:17" s="6" customFormat="1" ht="26.1" customHeight="1">
      <c r="A40" s="113"/>
      <c r="B40" s="1173" t="s">
        <v>6746</v>
      </c>
      <c r="C40" s="1174"/>
      <c r="D40" s="1174"/>
      <c r="E40" s="1174"/>
      <c r="F40" s="1174"/>
      <c r="G40" s="1174"/>
      <c r="H40" s="1175"/>
      <c r="I40" s="1"/>
      <c r="J40" s="1"/>
      <c r="K40" s="1"/>
      <c r="L40" s="1"/>
      <c r="M40" s="1"/>
      <c r="N40" s="2"/>
      <c r="O40" s="3"/>
      <c r="P40" s="4"/>
      <c r="Q40" s="5"/>
    </row>
    <row r="41" spans="1:17" s="6" customFormat="1" ht="26.1" customHeight="1">
      <c r="A41" s="958">
        <v>1</v>
      </c>
      <c r="B41" s="942" t="s">
        <v>18</v>
      </c>
      <c r="C41" s="958" t="s">
        <v>6122</v>
      </c>
      <c r="D41" s="958"/>
      <c r="E41" s="958"/>
      <c r="F41" s="443">
        <v>296000</v>
      </c>
      <c r="G41" s="938"/>
      <c r="H41" s="938"/>
      <c r="I41" s="1"/>
      <c r="J41" s="1"/>
      <c r="K41" s="109">
        <v>276000</v>
      </c>
      <c r="L41" s="1"/>
      <c r="M41" s="1"/>
      <c r="N41" s="2"/>
      <c r="O41" s="3"/>
      <c r="P41" s="4"/>
      <c r="Q41" s="5"/>
    </row>
    <row r="42" spans="1:17" s="6" customFormat="1" ht="26.1" customHeight="1">
      <c r="A42" s="958">
        <v>2</v>
      </c>
      <c r="B42" s="942" t="s">
        <v>19</v>
      </c>
      <c r="C42" s="958" t="s">
        <v>6122</v>
      </c>
      <c r="D42" s="958"/>
      <c r="E42" s="958"/>
      <c r="F42" s="443">
        <v>291000</v>
      </c>
      <c r="G42" s="938"/>
      <c r="H42" s="938"/>
      <c r="I42" s="1"/>
      <c r="J42" s="1"/>
      <c r="K42" s="109">
        <v>271000</v>
      </c>
      <c r="L42" s="1"/>
      <c r="M42" s="1"/>
      <c r="N42" s="2"/>
      <c r="O42" s="3"/>
      <c r="P42" s="4"/>
      <c r="Q42" s="5"/>
    </row>
    <row r="43" spans="1:17" s="6" customFormat="1" ht="26.1" customHeight="1">
      <c r="A43" s="958">
        <v>3</v>
      </c>
      <c r="B43" s="942" t="s">
        <v>20</v>
      </c>
      <c r="C43" s="958" t="s">
        <v>6122</v>
      </c>
      <c r="D43" s="958"/>
      <c r="E43" s="958"/>
      <c r="F43" s="443">
        <v>286000</v>
      </c>
      <c r="G43" s="938"/>
      <c r="H43" s="938"/>
      <c r="I43" s="1"/>
      <c r="J43" s="1"/>
      <c r="K43" s="109">
        <v>266000</v>
      </c>
      <c r="L43" s="1"/>
      <c r="M43" s="1"/>
      <c r="N43" s="2"/>
      <c r="O43" s="3"/>
      <c r="P43" s="4"/>
      <c r="Q43" s="5"/>
    </row>
    <row r="44" spans="1:17" s="6" customFormat="1" ht="26.1" customHeight="1">
      <c r="A44" s="958">
        <v>4</v>
      </c>
      <c r="B44" s="942" t="s">
        <v>21</v>
      </c>
      <c r="C44" s="958" t="s">
        <v>6122</v>
      </c>
      <c r="D44" s="958"/>
      <c r="E44" s="958"/>
      <c r="F44" s="443">
        <v>241000</v>
      </c>
      <c r="G44" s="938"/>
      <c r="H44" s="938"/>
      <c r="I44" s="1"/>
      <c r="J44" s="1"/>
      <c r="K44" s="109">
        <v>221000</v>
      </c>
      <c r="L44" s="1"/>
      <c r="M44" s="1"/>
      <c r="N44" s="2"/>
      <c r="O44" s="3"/>
      <c r="P44" s="4"/>
      <c r="Q44" s="5"/>
    </row>
    <row r="45" spans="1:17" s="6" customFormat="1" ht="26.1" customHeight="1">
      <c r="A45" s="958">
        <v>5</v>
      </c>
      <c r="B45" s="942" t="s">
        <v>4882</v>
      </c>
      <c r="C45" s="958" t="s">
        <v>6122</v>
      </c>
      <c r="D45" s="958"/>
      <c r="E45" s="958"/>
      <c r="F45" s="443">
        <v>251000</v>
      </c>
      <c r="G45" s="938"/>
      <c r="H45" s="938"/>
      <c r="I45" s="1"/>
      <c r="J45" s="1"/>
      <c r="K45" s="109">
        <v>231000</v>
      </c>
      <c r="L45" s="1"/>
      <c r="M45" s="1"/>
      <c r="N45" s="2"/>
      <c r="O45" s="3"/>
      <c r="P45" s="4"/>
      <c r="Q45" s="5"/>
    </row>
    <row r="46" spans="1:17" s="6" customFormat="1" ht="26.1" customHeight="1">
      <c r="A46" s="958">
        <v>6</v>
      </c>
      <c r="B46" s="942" t="s">
        <v>22</v>
      </c>
      <c r="C46" s="958" t="s">
        <v>6122</v>
      </c>
      <c r="D46" s="958"/>
      <c r="E46" s="958"/>
      <c r="F46" s="443">
        <v>236000</v>
      </c>
      <c r="G46" s="938"/>
      <c r="H46" s="938"/>
      <c r="I46" s="1"/>
      <c r="J46" s="1"/>
      <c r="K46" s="109">
        <v>216000</v>
      </c>
      <c r="L46" s="1"/>
      <c r="M46" s="1"/>
      <c r="N46" s="2"/>
      <c r="O46" s="3"/>
      <c r="P46" s="4"/>
      <c r="Q46" s="5"/>
    </row>
    <row r="47" spans="1:17" s="6" customFormat="1" ht="26.1" customHeight="1">
      <c r="A47" s="958">
        <v>7</v>
      </c>
      <c r="B47" s="942" t="s">
        <v>5902</v>
      </c>
      <c r="C47" s="958" t="s">
        <v>6122</v>
      </c>
      <c r="D47" s="958"/>
      <c r="E47" s="958"/>
      <c r="F47" s="443">
        <v>204000</v>
      </c>
      <c r="G47" s="938"/>
      <c r="H47" s="938"/>
      <c r="I47" s="1"/>
      <c r="J47" s="1"/>
      <c r="K47" s="109">
        <v>184000</v>
      </c>
      <c r="L47" s="1"/>
      <c r="M47" s="1"/>
      <c r="N47" s="2"/>
      <c r="O47" s="3"/>
      <c r="P47" s="4"/>
      <c r="Q47" s="5"/>
    </row>
    <row r="48" spans="1:17" s="6" customFormat="1" ht="26.1" customHeight="1">
      <c r="A48" s="958">
        <v>8</v>
      </c>
      <c r="B48" s="942" t="s">
        <v>5903</v>
      </c>
      <c r="C48" s="958" t="s">
        <v>6122</v>
      </c>
      <c r="D48" s="958"/>
      <c r="E48" s="958"/>
      <c r="F48" s="443">
        <v>192000</v>
      </c>
      <c r="G48" s="938"/>
      <c r="H48" s="938"/>
      <c r="I48" s="1"/>
      <c r="J48" s="1"/>
      <c r="K48" s="109">
        <v>172000</v>
      </c>
      <c r="L48" s="1"/>
      <c r="M48" s="1"/>
      <c r="N48" s="2"/>
      <c r="O48" s="3"/>
      <c r="P48" s="4"/>
      <c r="Q48" s="5"/>
    </row>
    <row r="49" spans="1:17" s="6" customFormat="1" ht="26.1" customHeight="1">
      <c r="A49" s="958">
        <v>9</v>
      </c>
      <c r="B49" s="942" t="s">
        <v>5471</v>
      </c>
      <c r="C49" s="958" t="s">
        <v>6122</v>
      </c>
      <c r="D49" s="958"/>
      <c r="E49" s="958"/>
      <c r="F49" s="443">
        <v>184000</v>
      </c>
      <c r="G49" s="938"/>
      <c r="H49" s="938"/>
      <c r="I49" s="1"/>
      <c r="J49" s="1"/>
      <c r="K49" s="109">
        <v>164000</v>
      </c>
      <c r="L49" s="1"/>
      <c r="M49" s="1"/>
      <c r="N49" s="2"/>
      <c r="O49" s="3"/>
      <c r="P49" s="4"/>
      <c r="Q49" s="5"/>
    </row>
    <row r="50" spans="1:17" s="6" customFormat="1" ht="26.1" customHeight="1">
      <c r="A50" s="958">
        <v>10</v>
      </c>
      <c r="B50" s="942" t="s">
        <v>5472</v>
      </c>
      <c r="C50" s="958" t="s">
        <v>6122</v>
      </c>
      <c r="D50" s="958"/>
      <c r="E50" s="958"/>
      <c r="F50" s="443">
        <v>179000</v>
      </c>
      <c r="G50" s="938"/>
      <c r="H50" s="938"/>
      <c r="I50" s="1"/>
      <c r="J50" s="1"/>
      <c r="K50" s="109">
        <v>159000</v>
      </c>
      <c r="L50" s="1"/>
      <c r="M50" s="1"/>
      <c r="N50" s="2"/>
      <c r="O50" s="3"/>
      <c r="P50" s="4"/>
      <c r="Q50" s="5"/>
    </row>
    <row r="51" spans="1:17" s="6" customFormat="1" ht="26.1" customHeight="1">
      <c r="A51" s="958">
        <v>11</v>
      </c>
      <c r="B51" s="942" t="s">
        <v>5473</v>
      </c>
      <c r="C51" s="958" t="s">
        <v>6122</v>
      </c>
      <c r="D51" s="958"/>
      <c r="E51" s="958"/>
      <c r="F51" s="443">
        <v>174000</v>
      </c>
      <c r="G51" s="938"/>
      <c r="H51" s="938"/>
      <c r="I51" s="1"/>
      <c r="J51" s="1"/>
      <c r="K51" s="109">
        <v>154000</v>
      </c>
      <c r="L51" s="1"/>
      <c r="M51" s="1"/>
      <c r="N51" s="2"/>
      <c r="O51" s="3"/>
      <c r="P51" s="4"/>
      <c r="Q51" s="5"/>
    </row>
    <row r="52" spans="1:17" s="6" customFormat="1" ht="26.1" customHeight="1">
      <c r="A52" s="958">
        <v>12</v>
      </c>
      <c r="B52" s="942" t="s">
        <v>15</v>
      </c>
      <c r="C52" s="958" t="s">
        <v>6122</v>
      </c>
      <c r="D52" s="958"/>
      <c r="E52" s="958"/>
      <c r="F52" s="443">
        <v>211000</v>
      </c>
      <c r="G52" s="938"/>
      <c r="H52" s="938"/>
      <c r="I52" s="1"/>
      <c r="J52" s="1"/>
      <c r="K52" s="109">
        <v>191000</v>
      </c>
      <c r="L52" s="1"/>
      <c r="M52" s="1"/>
      <c r="N52" s="2"/>
      <c r="O52" s="3"/>
      <c r="P52" s="4"/>
      <c r="Q52" s="5"/>
    </row>
    <row r="53" spans="1:17" s="6" customFormat="1" ht="26.1" customHeight="1">
      <c r="A53" s="958">
        <v>13</v>
      </c>
      <c r="B53" s="942" t="s">
        <v>5474</v>
      </c>
      <c r="C53" s="958" t="s">
        <v>6122</v>
      </c>
      <c r="D53" s="958"/>
      <c r="E53" s="958"/>
      <c r="F53" s="443">
        <v>196000</v>
      </c>
      <c r="G53" s="938"/>
      <c r="H53" s="938"/>
      <c r="I53" s="1"/>
      <c r="J53" s="1"/>
      <c r="K53" s="109">
        <v>176000</v>
      </c>
      <c r="L53" s="1"/>
      <c r="M53" s="1"/>
      <c r="N53" s="2"/>
      <c r="O53" s="3"/>
      <c r="P53" s="4"/>
      <c r="Q53" s="5"/>
    </row>
    <row r="54" spans="1:17" s="6" customFormat="1" ht="26.1" customHeight="1">
      <c r="A54" s="958">
        <v>14</v>
      </c>
      <c r="B54" s="942" t="s">
        <v>24</v>
      </c>
      <c r="C54" s="958" t="s">
        <v>6122</v>
      </c>
      <c r="D54" s="958"/>
      <c r="E54" s="958"/>
      <c r="F54" s="443">
        <v>201000</v>
      </c>
      <c r="G54" s="938"/>
      <c r="H54" s="938"/>
      <c r="I54" s="1"/>
      <c r="J54" s="1"/>
      <c r="K54" s="109">
        <v>181000</v>
      </c>
      <c r="L54" s="1"/>
      <c r="M54" s="1"/>
      <c r="N54" s="2"/>
      <c r="O54" s="3"/>
      <c r="P54" s="4"/>
      <c r="Q54" s="5"/>
    </row>
    <row r="55" spans="1:17" s="6" customFormat="1" ht="26.1" customHeight="1">
      <c r="A55" s="958">
        <v>15</v>
      </c>
      <c r="B55" s="942" t="s">
        <v>5475</v>
      </c>
      <c r="C55" s="958" t="s">
        <v>6122</v>
      </c>
      <c r="D55" s="958"/>
      <c r="E55" s="958"/>
      <c r="F55" s="443">
        <v>206000</v>
      </c>
      <c r="G55" s="938"/>
      <c r="H55" s="938"/>
      <c r="I55" s="1"/>
      <c r="J55" s="1"/>
      <c r="K55" s="109">
        <v>186000</v>
      </c>
      <c r="L55" s="1"/>
      <c r="M55" s="1"/>
      <c r="N55" s="2"/>
      <c r="O55" s="3"/>
      <c r="P55" s="4"/>
      <c r="Q55" s="5"/>
    </row>
    <row r="56" spans="1:17" s="6" customFormat="1" ht="26.1" customHeight="1">
      <c r="A56" s="958">
        <v>16</v>
      </c>
      <c r="B56" s="942" t="s">
        <v>25</v>
      </c>
      <c r="C56" s="958" t="s">
        <v>6122</v>
      </c>
      <c r="D56" s="958"/>
      <c r="E56" s="958"/>
      <c r="F56" s="443">
        <v>261000</v>
      </c>
      <c r="G56" s="938"/>
      <c r="H56" s="938"/>
      <c r="I56" s="1"/>
      <c r="J56" s="1"/>
      <c r="K56" s="109">
        <v>241000</v>
      </c>
      <c r="L56" s="1"/>
      <c r="M56" s="1"/>
      <c r="N56" s="2"/>
      <c r="O56" s="3"/>
      <c r="P56" s="4"/>
      <c r="Q56" s="5"/>
    </row>
    <row r="57" spans="1:17" s="6" customFormat="1" ht="26.1" customHeight="1">
      <c r="A57" s="958">
        <v>17</v>
      </c>
      <c r="B57" s="942" t="s">
        <v>23</v>
      </c>
      <c r="C57" s="958" t="s">
        <v>6122</v>
      </c>
      <c r="D57" s="958"/>
      <c r="E57" s="958"/>
      <c r="F57" s="443">
        <v>236000</v>
      </c>
      <c r="G57" s="938"/>
      <c r="H57" s="938"/>
      <c r="I57" s="1"/>
      <c r="J57" s="1"/>
      <c r="K57" s="109">
        <v>216000</v>
      </c>
      <c r="L57" s="1"/>
      <c r="M57" s="1"/>
      <c r="N57" s="2"/>
      <c r="O57" s="3"/>
      <c r="P57" s="4"/>
      <c r="Q57" s="5"/>
    </row>
    <row r="58" spans="1:17" s="6" customFormat="1" ht="26.1" customHeight="1">
      <c r="A58" s="113"/>
      <c r="B58" s="1173" t="s">
        <v>5905</v>
      </c>
      <c r="C58" s="1174"/>
      <c r="D58" s="1174"/>
      <c r="E58" s="1174"/>
      <c r="F58" s="1174"/>
      <c r="G58" s="1174"/>
      <c r="H58" s="1175"/>
      <c r="I58" s="1"/>
      <c r="J58" s="1"/>
      <c r="K58" s="1"/>
      <c r="L58" s="1"/>
      <c r="M58" s="1"/>
      <c r="N58" s="2"/>
      <c r="O58" s="3"/>
      <c r="P58" s="4"/>
      <c r="Q58" s="5"/>
    </row>
    <row r="59" spans="1:17" s="6" customFormat="1" ht="26.1" customHeight="1">
      <c r="A59" s="958">
        <v>18</v>
      </c>
      <c r="B59" s="942" t="s">
        <v>5476</v>
      </c>
      <c r="C59" s="958" t="s">
        <v>6122</v>
      </c>
      <c r="D59" s="958"/>
      <c r="E59" s="958"/>
      <c r="F59" s="443">
        <v>125000</v>
      </c>
      <c r="G59" s="938"/>
      <c r="H59" s="938"/>
      <c r="I59" s="1"/>
      <c r="J59" s="1"/>
      <c r="K59" s="109">
        <v>105000</v>
      </c>
      <c r="L59" s="1"/>
      <c r="M59" s="1"/>
      <c r="N59" s="2"/>
      <c r="O59" s="3"/>
      <c r="P59" s="4"/>
      <c r="Q59" s="5"/>
    </row>
    <row r="60" spans="1:17" s="6" customFormat="1" ht="26.1" customHeight="1">
      <c r="A60" s="958">
        <v>19</v>
      </c>
      <c r="B60" s="942" t="s">
        <v>5477</v>
      </c>
      <c r="C60" s="958" t="s">
        <v>6122</v>
      </c>
      <c r="D60" s="958"/>
      <c r="E60" s="958"/>
      <c r="F60" s="443">
        <v>135000</v>
      </c>
      <c r="G60" s="938"/>
      <c r="H60" s="938"/>
      <c r="I60" s="1"/>
      <c r="J60" s="1"/>
      <c r="K60" s="109">
        <v>115000</v>
      </c>
      <c r="L60" s="1"/>
      <c r="M60" s="1"/>
      <c r="N60" s="2"/>
      <c r="O60" s="3"/>
      <c r="P60" s="4"/>
      <c r="Q60" s="5"/>
    </row>
    <row r="61" spans="1:17" s="6" customFormat="1" ht="26.1" customHeight="1">
      <c r="A61" s="958">
        <v>20</v>
      </c>
      <c r="B61" s="942" t="s">
        <v>5478</v>
      </c>
      <c r="C61" s="958" t="s">
        <v>6122</v>
      </c>
      <c r="D61" s="958"/>
      <c r="E61" s="958"/>
      <c r="F61" s="443">
        <v>135000</v>
      </c>
      <c r="G61" s="938"/>
      <c r="H61" s="938"/>
      <c r="I61" s="1"/>
      <c r="J61" s="1"/>
      <c r="K61" s="109">
        <v>115000</v>
      </c>
      <c r="L61" s="1"/>
      <c r="M61" s="1"/>
      <c r="N61" s="2"/>
      <c r="O61" s="3"/>
      <c r="P61" s="4"/>
      <c r="Q61" s="5"/>
    </row>
    <row r="62" spans="1:17" s="6" customFormat="1" ht="26.1" customHeight="1">
      <c r="A62" s="958">
        <v>22</v>
      </c>
      <c r="B62" s="942" t="s">
        <v>5480</v>
      </c>
      <c r="C62" s="958" t="s">
        <v>6122</v>
      </c>
      <c r="D62" s="958"/>
      <c r="E62" s="958"/>
      <c r="F62" s="443">
        <v>115000</v>
      </c>
      <c r="G62" s="938"/>
      <c r="H62" s="938"/>
      <c r="I62" s="1"/>
      <c r="J62" s="1"/>
      <c r="K62" s="109">
        <v>95000</v>
      </c>
      <c r="L62" s="1"/>
      <c r="M62" s="1"/>
      <c r="N62" s="2"/>
      <c r="O62" s="3"/>
      <c r="P62" s="4"/>
      <c r="Q62" s="5"/>
    </row>
    <row r="63" spans="1:17" s="6" customFormat="1" ht="80.25" customHeight="1">
      <c r="A63" s="957"/>
      <c r="B63" s="1151" t="s">
        <v>6944</v>
      </c>
      <c r="C63" s="1152"/>
      <c r="D63" s="1152"/>
      <c r="E63" s="1152"/>
      <c r="F63" s="1152"/>
      <c r="G63" s="1152"/>
      <c r="H63" s="1153"/>
      <c r="I63" s="106"/>
      <c r="J63" s="106"/>
      <c r="K63" s="106"/>
      <c r="L63" s="106"/>
      <c r="M63" s="106"/>
      <c r="N63" s="7"/>
      <c r="O63" s="7"/>
      <c r="Q63" s="5"/>
    </row>
    <row r="64" spans="1:17" s="6" customFormat="1" ht="27.95" customHeight="1">
      <c r="A64" s="958">
        <v>1</v>
      </c>
      <c r="B64" s="942" t="s">
        <v>26</v>
      </c>
      <c r="C64" s="958" t="s">
        <v>6122</v>
      </c>
      <c r="D64" s="958" t="s">
        <v>6569</v>
      </c>
      <c r="E64" s="958"/>
      <c r="F64" s="873">
        <v>192500</v>
      </c>
      <c r="G64" s="442"/>
      <c r="H64" s="443"/>
      <c r="I64" s="41"/>
      <c r="J64" s="115"/>
      <c r="K64" s="111">
        <v>300000</v>
      </c>
      <c r="L64" s="942"/>
      <c r="M64" s="942"/>
      <c r="N64" s="42"/>
      <c r="O64" s="13">
        <v>302500</v>
      </c>
      <c r="P64" s="9"/>
      <c r="Q64" s="5"/>
    </row>
    <row r="65" spans="1:17" s="6" customFormat="1" ht="27.95" customHeight="1">
      <c r="A65" s="958">
        <f>A64+1</f>
        <v>2</v>
      </c>
      <c r="B65" s="942" t="s">
        <v>27</v>
      </c>
      <c r="C65" s="958" t="s">
        <v>6122</v>
      </c>
      <c r="D65" s="958" t="s">
        <v>6570</v>
      </c>
      <c r="E65" s="958"/>
      <c r="F65" s="873">
        <v>253880</v>
      </c>
      <c r="G65" s="442"/>
      <c r="H65" s="443"/>
      <c r="I65" s="41"/>
      <c r="J65" s="115"/>
      <c r="K65" s="111">
        <v>300000</v>
      </c>
      <c r="L65" s="942"/>
      <c r="M65" s="942"/>
      <c r="N65" s="42"/>
      <c r="O65" s="13">
        <v>302500</v>
      </c>
      <c r="P65" s="9"/>
      <c r="Q65" s="5"/>
    </row>
    <row r="66" spans="1:17" s="6" customFormat="1" ht="27.95" customHeight="1">
      <c r="A66" s="958">
        <f t="shared" ref="A66:A75" si="1">A65+1</f>
        <v>3</v>
      </c>
      <c r="B66" s="942" t="s">
        <v>6571</v>
      </c>
      <c r="C66" s="958" t="s">
        <v>6122</v>
      </c>
      <c r="D66" s="958" t="s">
        <v>6570</v>
      </c>
      <c r="E66" s="958"/>
      <c r="F66" s="873">
        <v>253880</v>
      </c>
      <c r="G66" s="442"/>
      <c r="H66" s="443"/>
      <c r="I66" s="41"/>
      <c r="J66" s="115"/>
      <c r="K66" s="111">
        <v>290000</v>
      </c>
      <c r="L66" s="942"/>
      <c r="M66" s="942"/>
      <c r="N66" s="42"/>
      <c r="O66" s="13">
        <v>291500</v>
      </c>
      <c r="P66" s="9"/>
      <c r="Q66" s="5"/>
    </row>
    <row r="67" spans="1:17" s="6" customFormat="1" ht="27.95" customHeight="1">
      <c r="A67" s="958">
        <f t="shared" si="1"/>
        <v>4</v>
      </c>
      <c r="B67" s="942" t="s">
        <v>6572</v>
      </c>
      <c r="C67" s="958" t="s">
        <v>6122</v>
      </c>
      <c r="D67" s="958" t="s">
        <v>6573</v>
      </c>
      <c r="E67" s="958"/>
      <c r="F67" s="873">
        <v>253880</v>
      </c>
      <c r="G67" s="442"/>
      <c r="H67" s="443"/>
      <c r="I67" s="41"/>
      <c r="J67" s="115"/>
      <c r="K67" s="111">
        <v>235000</v>
      </c>
      <c r="L67" s="942"/>
      <c r="M67" s="942"/>
      <c r="N67" s="42"/>
      <c r="O67" s="13">
        <v>231000</v>
      </c>
      <c r="P67" s="9"/>
      <c r="Q67" s="5"/>
    </row>
    <row r="68" spans="1:17" s="6" customFormat="1" ht="27.95" customHeight="1">
      <c r="A68" s="958">
        <f t="shared" si="1"/>
        <v>5</v>
      </c>
      <c r="B68" s="942" t="s">
        <v>6574</v>
      </c>
      <c r="C68" s="958" t="s">
        <v>6122</v>
      </c>
      <c r="D68" s="958" t="s">
        <v>6575</v>
      </c>
      <c r="E68" s="958"/>
      <c r="F68" s="873">
        <v>259380</v>
      </c>
      <c r="G68" s="442"/>
      <c r="H68" s="443"/>
      <c r="I68" s="41"/>
      <c r="J68" s="115"/>
      <c r="K68" s="111">
        <v>250000</v>
      </c>
      <c r="L68" s="942"/>
      <c r="M68" s="942"/>
      <c r="N68" s="42"/>
      <c r="O68" s="13">
        <v>247500</v>
      </c>
      <c r="P68" s="9"/>
      <c r="Q68" s="5"/>
    </row>
    <row r="69" spans="1:17" s="6" customFormat="1" ht="27.95" customHeight="1">
      <c r="A69" s="958">
        <f t="shared" si="1"/>
        <v>6</v>
      </c>
      <c r="B69" s="942" t="s">
        <v>6577</v>
      </c>
      <c r="C69" s="958" t="s">
        <v>6122</v>
      </c>
      <c r="D69" s="958" t="s">
        <v>6576</v>
      </c>
      <c r="E69" s="958"/>
      <c r="F69" s="873">
        <v>308880</v>
      </c>
      <c r="G69" s="442"/>
      <c r="H69" s="443"/>
      <c r="I69" s="41"/>
      <c r="J69" s="115"/>
      <c r="K69" s="111">
        <v>240000</v>
      </c>
      <c r="L69" s="942"/>
      <c r="M69" s="942"/>
      <c r="N69" s="42"/>
      <c r="O69" s="13">
        <v>220000</v>
      </c>
      <c r="P69" s="9"/>
      <c r="Q69" s="5"/>
    </row>
    <row r="70" spans="1:17" s="6" customFormat="1" ht="27.95" customHeight="1">
      <c r="A70" s="958">
        <f t="shared" si="1"/>
        <v>7</v>
      </c>
      <c r="B70" s="942" t="s">
        <v>6578</v>
      </c>
      <c r="C70" s="958" t="s">
        <v>6122</v>
      </c>
      <c r="D70" s="958"/>
      <c r="E70" s="958"/>
      <c r="F70" s="873">
        <v>319880</v>
      </c>
      <c r="G70" s="442"/>
      <c r="H70" s="443"/>
      <c r="I70" s="41"/>
      <c r="J70" s="115"/>
      <c r="K70" s="111">
        <v>215000</v>
      </c>
      <c r="L70" s="942"/>
      <c r="M70" s="942"/>
      <c r="N70" s="42"/>
      <c r="O70" s="13">
        <v>231000</v>
      </c>
      <c r="P70" s="9"/>
      <c r="Q70" s="5"/>
    </row>
    <row r="71" spans="1:17" s="6" customFormat="1" ht="27.95" customHeight="1">
      <c r="A71" s="958">
        <f t="shared" si="1"/>
        <v>8</v>
      </c>
      <c r="B71" s="942" t="s">
        <v>6579</v>
      </c>
      <c r="C71" s="958" t="s">
        <v>6122</v>
      </c>
      <c r="D71" s="958"/>
      <c r="E71" s="958"/>
      <c r="F71" s="873">
        <v>206800</v>
      </c>
      <c r="G71" s="442"/>
      <c r="H71" s="443"/>
      <c r="I71" s="41"/>
      <c r="J71" s="115"/>
      <c r="K71" s="111">
        <v>235000</v>
      </c>
      <c r="L71" s="942"/>
      <c r="M71" s="942"/>
      <c r="N71" s="42"/>
      <c r="O71" s="13">
        <v>223300</v>
      </c>
      <c r="P71" s="9"/>
      <c r="Q71" s="5"/>
    </row>
    <row r="72" spans="1:17" s="6" customFormat="1" ht="27.95" customHeight="1">
      <c r="A72" s="958">
        <f t="shared" si="1"/>
        <v>9</v>
      </c>
      <c r="B72" s="942" t="s">
        <v>6580</v>
      </c>
      <c r="C72" s="958" t="s">
        <v>6122</v>
      </c>
      <c r="D72" s="958"/>
      <c r="E72" s="958"/>
      <c r="F72" s="873">
        <v>191180</v>
      </c>
      <c r="G72" s="442"/>
      <c r="H72" s="443"/>
      <c r="I72" s="41"/>
      <c r="J72" s="115"/>
      <c r="K72" s="111">
        <v>235000</v>
      </c>
      <c r="L72" s="942"/>
      <c r="M72" s="942"/>
      <c r="N72" s="42"/>
      <c r="O72" s="13">
        <v>198000</v>
      </c>
      <c r="P72" s="9"/>
      <c r="Q72" s="5"/>
    </row>
    <row r="73" spans="1:17" s="6" customFormat="1" ht="27.95" customHeight="1">
      <c r="A73" s="958">
        <f t="shared" si="1"/>
        <v>10</v>
      </c>
      <c r="B73" s="942" t="s">
        <v>33</v>
      </c>
      <c r="C73" s="958" t="s">
        <v>6122</v>
      </c>
      <c r="D73" s="958"/>
      <c r="E73" s="958"/>
      <c r="F73" s="873">
        <v>226380</v>
      </c>
      <c r="G73" s="442"/>
      <c r="H73" s="443"/>
      <c r="I73" s="41"/>
      <c r="J73" s="115"/>
      <c r="K73" s="111">
        <v>228000</v>
      </c>
      <c r="L73" s="942"/>
      <c r="M73" s="942"/>
      <c r="N73" s="42"/>
      <c r="O73" s="13">
        <v>192500</v>
      </c>
      <c r="P73" s="9"/>
      <c r="Q73" s="5"/>
    </row>
    <row r="74" spans="1:17" s="6" customFormat="1" ht="27.95" customHeight="1">
      <c r="A74" s="958">
        <f t="shared" si="1"/>
        <v>11</v>
      </c>
      <c r="B74" s="942" t="s">
        <v>6581</v>
      </c>
      <c r="C74" s="958" t="s">
        <v>6122</v>
      </c>
      <c r="D74" s="958"/>
      <c r="E74" s="958"/>
      <c r="F74" s="873">
        <v>209880</v>
      </c>
      <c r="G74" s="442"/>
      <c r="H74" s="443"/>
      <c r="I74" s="41"/>
      <c r="J74" s="115"/>
      <c r="K74" s="111">
        <v>208000</v>
      </c>
      <c r="L74" s="942"/>
      <c r="M74" s="942"/>
      <c r="N74" s="42"/>
      <c r="O74" s="13">
        <v>225500</v>
      </c>
      <c r="P74" s="9"/>
      <c r="Q74" s="5"/>
    </row>
    <row r="75" spans="1:17" s="6" customFormat="1" ht="27.95" customHeight="1">
      <c r="A75" s="958">
        <f t="shared" si="1"/>
        <v>12</v>
      </c>
      <c r="B75" s="942" t="s">
        <v>6582</v>
      </c>
      <c r="C75" s="958" t="s">
        <v>6122</v>
      </c>
      <c r="D75" s="958"/>
      <c r="E75" s="958"/>
      <c r="F75" s="873">
        <v>110000</v>
      </c>
      <c r="G75" s="442"/>
      <c r="H75" s="443"/>
      <c r="I75" s="41"/>
      <c r="J75" s="115"/>
      <c r="K75" s="111">
        <v>155000</v>
      </c>
      <c r="L75" s="942"/>
      <c r="M75" s="942"/>
      <c r="N75" s="42"/>
      <c r="O75" s="13">
        <v>270600</v>
      </c>
      <c r="P75" s="9"/>
      <c r="Q75" s="5"/>
    </row>
    <row r="76" spans="1:17" s="17" customFormat="1" ht="29.25" customHeight="1">
      <c r="A76" s="116" t="s">
        <v>45</v>
      </c>
      <c r="B76" s="1111" t="s">
        <v>46</v>
      </c>
      <c r="C76" s="1111"/>
      <c r="D76" s="1111"/>
      <c r="E76" s="1111"/>
      <c r="F76" s="1111"/>
      <c r="G76" s="1111"/>
      <c r="H76" s="1111"/>
      <c r="I76" s="32"/>
      <c r="J76" s="45"/>
      <c r="K76" s="45"/>
      <c r="L76" s="45"/>
      <c r="M76" s="45"/>
      <c r="N76" s="45"/>
      <c r="O76" s="46"/>
      <c r="P76" s="15"/>
      <c r="Q76" s="16"/>
    </row>
    <row r="77" spans="1:17" s="6" customFormat="1" ht="148.5" customHeight="1">
      <c r="A77" s="957">
        <v>1</v>
      </c>
      <c r="B77" s="1102" t="s">
        <v>6770</v>
      </c>
      <c r="C77" s="1102"/>
      <c r="D77" s="1102"/>
      <c r="E77" s="1102"/>
      <c r="F77" s="1102"/>
      <c r="G77" s="1102"/>
      <c r="H77" s="1102"/>
      <c r="I77" s="125">
        <v>45318</v>
      </c>
      <c r="J77" s="106"/>
      <c r="K77" s="106"/>
      <c r="L77" s="106"/>
      <c r="M77" s="106"/>
      <c r="N77" s="7"/>
      <c r="O77" s="8"/>
      <c r="P77" s="9"/>
      <c r="Q77" s="5"/>
    </row>
    <row r="78" spans="1:17" s="6" customFormat="1" ht="19.5">
      <c r="A78" s="124">
        <v>1</v>
      </c>
      <c r="B78" s="942" t="s">
        <v>47</v>
      </c>
      <c r="C78" s="958" t="s">
        <v>3332</v>
      </c>
      <c r="D78" s="958"/>
      <c r="E78" s="958"/>
      <c r="F78" s="873">
        <v>81950</v>
      </c>
      <c r="G78" s="112"/>
      <c r="H78" s="112"/>
      <c r="I78" s="10"/>
      <c r="J78" s="11"/>
      <c r="K78" s="111">
        <v>77000</v>
      </c>
      <c r="L78" s="112"/>
      <c r="M78" s="112"/>
      <c r="N78" s="12"/>
      <c r="O78" s="13"/>
      <c r="P78" s="9"/>
      <c r="Q78" s="5"/>
    </row>
    <row r="79" spans="1:17" s="17" customFormat="1" ht="57" customHeight="1">
      <c r="A79" s="116" t="s">
        <v>49</v>
      </c>
      <c r="B79" s="1111" t="s">
        <v>4615</v>
      </c>
      <c r="C79" s="1111"/>
      <c r="D79" s="1111"/>
      <c r="E79" s="1111"/>
      <c r="F79" s="1111"/>
      <c r="G79" s="1111"/>
      <c r="H79" s="1111"/>
      <c r="I79" s="126"/>
      <c r="J79" s="127"/>
      <c r="K79" s="128"/>
      <c r="L79" s="129"/>
      <c r="M79" s="129"/>
      <c r="N79" s="127"/>
      <c r="O79" s="130"/>
      <c r="P79" s="15"/>
      <c r="Q79" s="16"/>
    </row>
    <row r="80" spans="1:17" s="6" customFormat="1" ht="66.75" hidden="1" customHeight="1">
      <c r="A80" s="131"/>
      <c r="B80" s="1067" t="s">
        <v>5079</v>
      </c>
      <c r="C80" s="1067"/>
      <c r="D80" s="1067"/>
      <c r="E80" s="1067"/>
      <c r="F80" s="1067"/>
      <c r="G80" s="1067"/>
      <c r="H80" s="1067"/>
      <c r="I80" s="1"/>
      <c r="J80" s="1"/>
      <c r="K80" s="1"/>
      <c r="L80" s="1"/>
      <c r="M80" s="1"/>
      <c r="N80" s="2"/>
      <c r="O80" s="40"/>
      <c r="P80" s="132"/>
      <c r="Q80" s="5"/>
    </row>
    <row r="81" spans="1:17" s="6" customFormat="1" ht="66.75" hidden="1" customHeight="1">
      <c r="A81" s="943">
        <v>1</v>
      </c>
      <c r="B81" s="942" t="s">
        <v>4915</v>
      </c>
      <c r="C81" s="958" t="s">
        <v>234</v>
      </c>
      <c r="D81" s="958"/>
      <c r="E81" s="958" t="s">
        <v>4787</v>
      </c>
      <c r="F81" s="111"/>
      <c r="G81" s="111">
        <v>21000000</v>
      </c>
      <c r="H81" s="112"/>
      <c r="I81" s="10"/>
      <c r="J81" s="11"/>
      <c r="K81" s="111"/>
      <c r="L81" s="111">
        <v>19181818</v>
      </c>
      <c r="M81" s="112"/>
      <c r="N81" s="12"/>
      <c r="O81" s="13"/>
      <c r="P81" s="133"/>
      <c r="Q81" s="134"/>
    </row>
    <row r="82" spans="1:17" s="6" customFormat="1" ht="62.25" customHeight="1">
      <c r="A82" s="131"/>
      <c r="B82" s="1067" t="s">
        <v>6566</v>
      </c>
      <c r="C82" s="1067"/>
      <c r="D82" s="1067"/>
      <c r="E82" s="1067"/>
      <c r="F82" s="1067"/>
      <c r="G82" s="1067"/>
      <c r="H82" s="1067"/>
      <c r="I82" s="1"/>
      <c r="J82" s="1"/>
      <c r="K82" s="1"/>
      <c r="L82" s="1"/>
      <c r="M82" s="1"/>
      <c r="N82" s="2"/>
      <c r="O82" s="40"/>
      <c r="P82" s="9"/>
      <c r="Q82" s="5"/>
    </row>
    <row r="83" spans="1:17" s="6" customFormat="1" ht="26.25" customHeight="1">
      <c r="A83" s="943">
        <v>1</v>
      </c>
      <c r="B83" s="942" t="s">
        <v>50</v>
      </c>
      <c r="C83" s="958" t="s">
        <v>234</v>
      </c>
      <c r="D83" s="958"/>
      <c r="E83" s="958"/>
      <c r="F83" s="873">
        <v>1600000</v>
      </c>
      <c r="G83" s="111"/>
      <c r="H83" s="112"/>
      <c r="I83" s="10"/>
      <c r="J83" s="11"/>
      <c r="K83" s="111">
        <v>1400000</v>
      </c>
      <c r="L83" s="111"/>
      <c r="M83" s="112"/>
      <c r="N83" s="12"/>
      <c r="O83" s="13"/>
      <c r="P83" s="9"/>
      <c r="Q83" s="5"/>
    </row>
    <row r="84" spans="1:17" s="6" customFormat="1" ht="26.25" customHeight="1">
      <c r="A84" s="943">
        <f>+A83+1</f>
        <v>2</v>
      </c>
      <c r="B84" s="942" t="s">
        <v>51</v>
      </c>
      <c r="C84" s="958" t="s">
        <v>234</v>
      </c>
      <c r="D84" s="958"/>
      <c r="E84" s="958"/>
      <c r="F84" s="873">
        <v>1650000</v>
      </c>
      <c r="G84" s="111"/>
      <c r="H84" s="112"/>
      <c r="I84" s="10"/>
      <c r="J84" s="11"/>
      <c r="K84" s="111">
        <v>1450000</v>
      </c>
      <c r="L84" s="111"/>
      <c r="M84" s="112"/>
      <c r="N84" s="12"/>
      <c r="O84" s="13"/>
      <c r="P84" s="9"/>
      <c r="Q84" s="5"/>
    </row>
    <row r="85" spans="1:17" s="6" customFormat="1" ht="26.25" customHeight="1">
      <c r="A85" s="943">
        <f>+A84+1</f>
        <v>3</v>
      </c>
      <c r="B85" s="942" t="s">
        <v>52</v>
      </c>
      <c r="C85" s="958" t="s">
        <v>234</v>
      </c>
      <c r="D85" s="958"/>
      <c r="E85" s="958"/>
      <c r="F85" s="873">
        <v>1700000</v>
      </c>
      <c r="G85" s="111"/>
      <c r="H85" s="112"/>
      <c r="I85" s="10"/>
      <c r="J85" s="11"/>
      <c r="K85" s="111">
        <v>1500000</v>
      </c>
      <c r="L85" s="111"/>
      <c r="M85" s="112"/>
      <c r="N85" s="12"/>
      <c r="O85" s="13"/>
      <c r="P85" s="9"/>
      <c r="Q85" s="5"/>
    </row>
    <row r="86" spans="1:17" s="17" customFormat="1" ht="66.75" hidden="1" customHeight="1">
      <c r="A86" s="943">
        <f>+A233+1</f>
        <v>6</v>
      </c>
      <c r="B86" s="942" t="s">
        <v>53</v>
      </c>
      <c r="C86" s="958" t="s">
        <v>3332</v>
      </c>
      <c r="D86" s="958"/>
      <c r="E86" s="958"/>
      <c r="F86" s="111">
        <v>1680000</v>
      </c>
      <c r="G86" s="112"/>
      <c r="H86" s="112"/>
      <c r="I86" s="10"/>
      <c r="J86" s="11"/>
      <c r="K86" s="111">
        <v>1680000</v>
      </c>
      <c r="L86" s="112"/>
      <c r="M86" s="112"/>
      <c r="N86" s="11"/>
      <c r="O86" s="18"/>
      <c r="P86" s="15"/>
      <c r="Q86" s="16"/>
    </row>
    <row r="87" spans="1:17" s="17" customFormat="1" ht="66.75" hidden="1" customHeight="1">
      <c r="A87" s="943">
        <f>+A86+1</f>
        <v>7</v>
      </c>
      <c r="B87" s="942" t="s">
        <v>54</v>
      </c>
      <c r="C87" s="958" t="s">
        <v>3332</v>
      </c>
      <c r="D87" s="958"/>
      <c r="E87" s="958"/>
      <c r="F87" s="111">
        <v>1770000</v>
      </c>
      <c r="G87" s="112"/>
      <c r="H87" s="112"/>
      <c r="I87" s="10"/>
      <c r="J87" s="11"/>
      <c r="K87" s="111">
        <v>1770000</v>
      </c>
      <c r="L87" s="112"/>
      <c r="M87" s="112"/>
      <c r="N87" s="11"/>
      <c r="O87" s="18"/>
      <c r="P87" s="15"/>
      <c r="Q87" s="16"/>
    </row>
    <row r="88" spans="1:17" s="17" customFormat="1" ht="66.75" hidden="1" customHeight="1">
      <c r="A88" s="131"/>
      <c r="B88" s="1067" t="s">
        <v>55</v>
      </c>
      <c r="C88" s="1067"/>
      <c r="D88" s="1067"/>
      <c r="E88" s="1067"/>
      <c r="F88" s="1067"/>
      <c r="G88" s="1067"/>
      <c r="H88" s="1067"/>
      <c r="I88" s="1"/>
      <c r="J88" s="1"/>
      <c r="K88" s="1"/>
      <c r="L88" s="1"/>
      <c r="M88" s="1"/>
      <c r="N88" s="1"/>
      <c r="O88" s="44"/>
      <c r="P88" s="15"/>
      <c r="Q88" s="16"/>
    </row>
    <row r="89" spans="1:17" s="17" customFormat="1" ht="66.75" hidden="1" customHeight="1">
      <c r="A89" s="943">
        <v>1</v>
      </c>
      <c r="B89" s="942" t="s">
        <v>56</v>
      </c>
      <c r="C89" s="958" t="s">
        <v>234</v>
      </c>
      <c r="D89" s="958"/>
      <c r="E89" s="958"/>
      <c r="F89" s="111">
        <v>1495000</v>
      </c>
      <c r="G89" s="112"/>
      <c r="H89" s="112"/>
      <c r="I89" s="10"/>
      <c r="J89" s="11"/>
      <c r="K89" s="111">
        <v>1495000</v>
      </c>
      <c r="L89" s="112"/>
      <c r="M89" s="112"/>
      <c r="N89" s="11"/>
      <c r="O89" s="18"/>
      <c r="P89" s="15"/>
      <c r="Q89" s="16"/>
    </row>
    <row r="90" spans="1:17" s="17" customFormat="1" ht="66.75" hidden="1" customHeight="1">
      <c r="A90" s="943">
        <f>A89+1</f>
        <v>2</v>
      </c>
      <c r="B90" s="942" t="s">
        <v>51</v>
      </c>
      <c r="C90" s="958" t="s">
        <v>234</v>
      </c>
      <c r="D90" s="958"/>
      <c r="E90" s="958"/>
      <c r="F90" s="111">
        <v>1455000</v>
      </c>
      <c r="G90" s="112"/>
      <c r="H90" s="112"/>
      <c r="I90" s="10"/>
      <c r="J90" s="11"/>
      <c r="K90" s="111">
        <v>1455000</v>
      </c>
      <c r="L90" s="112"/>
      <c r="M90" s="112"/>
      <c r="N90" s="11"/>
      <c r="O90" s="18"/>
      <c r="P90" s="15"/>
      <c r="Q90" s="16"/>
    </row>
    <row r="91" spans="1:17" s="17" customFormat="1" ht="66.75" hidden="1" customHeight="1">
      <c r="A91" s="943">
        <f>A90+1</f>
        <v>3</v>
      </c>
      <c r="B91" s="942" t="s">
        <v>50</v>
      </c>
      <c r="C91" s="958" t="s">
        <v>234</v>
      </c>
      <c r="D91" s="958"/>
      <c r="E91" s="958"/>
      <c r="F91" s="111">
        <v>1400000</v>
      </c>
      <c r="G91" s="112"/>
      <c r="H91" s="112"/>
      <c r="I91" s="10"/>
      <c r="J91" s="11"/>
      <c r="K91" s="111">
        <v>1400000</v>
      </c>
      <c r="L91" s="112"/>
      <c r="M91" s="112"/>
      <c r="N91" s="11"/>
      <c r="O91" s="18"/>
      <c r="P91" s="15"/>
      <c r="Q91" s="16"/>
    </row>
    <row r="92" spans="1:17" s="17" customFormat="1" ht="66.75" hidden="1" customHeight="1">
      <c r="A92" s="943">
        <f>A91+1</f>
        <v>4</v>
      </c>
      <c r="B92" s="942" t="s">
        <v>57</v>
      </c>
      <c r="C92" s="958" t="s">
        <v>234</v>
      </c>
      <c r="D92" s="958"/>
      <c r="E92" s="958"/>
      <c r="F92" s="111">
        <v>1255000</v>
      </c>
      <c r="G92" s="112"/>
      <c r="H92" s="112"/>
      <c r="I92" s="10"/>
      <c r="J92" s="11"/>
      <c r="K92" s="111">
        <v>1255000</v>
      </c>
      <c r="L92" s="112"/>
      <c r="M92" s="112"/>
      <c r="N92" s="11"/>
      <c r="O92" s="18"/>
      <c r="P92" s="15"/>
      <c r="Q92" s="16"/>
    </row>
    <row r="93" spans="1:17" s="6" customFormat="1" ht="57.75" customHeight="1">
      <c r="A93" s="131"/>
      <c r="B93" s="1102" t="s">
        <v>6880</v>
      </c>
      <c r="C93" s="1102"/>
      <c r="D93" s="1102"/>
      <c r="E93" s="1102"/>
      <c r="F93" s="1102"/>
      <c r="G93" s="1102"/>
      <c r="H93" s="1102"/>
      <c r="I93" s="106"/>
      <c r="J93" s="106"/>
      <c r="K93" s="106"/>
      <c r="L93" s="106"/>
      <c r="M93" s="106"/>
      <c r="N93" s="7"/>
      <c r="O93" s="8"/>
      <c r="P93" s="9"/>
      <c r="Q93" s="5"/>
    </row>
    <row r="94" spans="1:17" s="6" customFormat="1" ht="16.5">
      <c r="A94" s="131"/>
      <c r="B94" s="135" t="s">
        <v>3379</v>
      </c>
      <c r="C94" s="136"/>
      <c r="D94" s="137"/>
      <c r="E94" s="137"/>
      <c r="F94" s="948"/>
      <c r="G94" s="948"/>
      <c r="H94" s="948"/>
      <c r="I94" s="139"/>
      <c r="J94" s="140"/>
      <c r="K94" s="948"/>
      <c r="L94" s="948"/>
      <c r="M94" s="948"/>
      <c r="N94" s="141"/>
      <c r="O94" s="142"/>
      <c r="P94" s="9"/>
      <c r="Q94" s="5"/>
    </row>
    <row r="95" spans="1:17" s="6" customFormat="1" ht="19.5">
      <c r="A95" s="137">
        <v>1</v>
      </c>
      <c r="B95" s="131" t="s">
        <v>233</v>
      </c>
      <c r="C95" s="137" t="s">
        <v>234</v>
      </c>
      <c r="D95" s="1077" t="s">
        <v>6772</v>
      </c>
      <c r="E95" s="143"/>
      <c r="F95" s="874">
        <v>1400000</v>
      </c>
      <c r="G95" s="948"/>
      <c r="H95" s="948"/>
      <c r="I95" s="139"/>
      <c r="J95" s="140"/>
      <c r="K95" s="948">
        <v>1540000</v>
      </c>
      <c r="L95" s="948">
        <v>1490000</v>
      </c>
      <c r="M95" s="948"/>
      <c r="N95" s="141"/>
      <c r="O95" s="142"/>
      <c r="P95" s="9"/>
      <c r="Q95" s="5"/>
    </row>
    <row r="96" spans="1:17" s="6" customFormat="1" ht="19.5">
      <c r="A96" s="137">
        <v>2</v>
      </c>
      <c r="B96" s="131" t="s">
        <v>235</v>
      </c>
      <c r="C96" s="137" t="s">
        <v>234</v>
      </c>
      <c r="D96" s="1078"/>
      <c r="E96" s="137"/>
      <c r="F96" s="874">
        <v>1370000</v>
      </c>
      <c r="G96" s="948"/>
      <c r="H96" s="948"/>
      <c r="I96" s="139"/>
      <c r="J96" s="140"/>
      <c r="K96" s="948">
        <v>1490000</v>
      </c>
      <c r="L96" s="948">
        <v>1450000</v>
      </c>
      <c r="M96" s="948"/>
      <c r="N96" s="141"/>
      <c r="O96" s="142"/>
      <c r="P96" s="9"/>
      <c r="Q96" s="5"/>
    </row>
    <row r="97" spans="1:17" s="6" customFormat="1" ht="19.5">
      <c r="A97" s="137">
        <v>3</v>
      </c>
      <c r="B97" s="131" t="s">
        <v>6672</v>
      </c>
      <c r="C97" s="137" t="s">
        <v>234</v>
      </c>
      <c r="D97" s="1078"/>
      <c r="E97" s="137"/>
      <c r="F97" s="874">
        <v>1350000</v>
      </c>
      <c r="G97" s="948"/>
      <c r="H97" s="948"/>
      <c r="I97" s="139"/>
      <c r="J97" s="140"/>
      <c r="K97" s="948">
        <v>1425000</v>
      </c>
      <c r="L97" s="948">
        <v>1430000</v>
      </c>
      <c r="M97" s="948"/>
      <c r="N97" s="141"/>
      <c r="O97" s="142"/>
      <c r="P97" s="9"/>
      <c r="Q97" s="5"/>
    </row>
    <row r="98" spans="1:17" s="6" customFormat="1" ht="19.5">
      <c r="A98" s="137">
        <v>4</v>
      </c>
      <c r="B98" s="131" t="s">
        <v>236</v>
      </c>
      <c r="C98" s="137" t="s">
        <v>234</v>
      </c>
      <c r="D98" s="1078"/>
      <c r="E98" s="137"/>
      <c r="F98" s="874">
        <v>1330000</v>
      </c>
      <c r="G98" s="948"/>
      <c r="H98" s="948"/>
      <c r="I98" s="139"/>
      <c r="J98" s="140"/>
      <c r="K98" s="948">
        <v>1425000</v>
      </c>
      <c r="L98" s="948">
        <v>1430000</v>
      </c>
      <c r="M98" s="948"/>
      <c r="N98" s="141"/>
      <c r="O98" s="142"/>
      <c r="P98" s="9"/>
      <c r="Q98" s="5"/>
    </row>
    <row r="99" spans="1:17" s="6" customFormat="1" ht="19.5">
      <c r="A99" s="137">
        <v>5</v>
      </c>
      <c r="B99" s="131" t="s">
        <v>237</v>
      </c>
      <c r="C99" s="137" t="s">
        <v>234</v>
      </c>
      <c r="D99" s="1079"/>
      <c r="E99" s="137"/>
      <c r="F99" s="874">
        <v>1270000</v>
      </c>
      <c r="G99" s="948"/>
      <c r="H99" s="948"/>
      <c r="I99" s="139"/>
      <c r="J99" s="140"/>
      <c r="K99" s="948">
        <v>1320000</v>
      </c>
      <c r="L99" s="948">
        <v>1400000</v>
      </c>
      <c r="M99" s="948"/>
      <c r="N99" s="141"/>
      <c r="O99" s="142"/>
      <c r="P99" s="9"/>
      <c r="Q99" s="5"/>
    </row>
    <row r="100" spans="1:17" s="6" customFormat="1" ht="19.5">
      <c r="A100" s="137">
        <v>6</v>
      </c>
      <c r="B100" s="131" t="s">
        <v>5108</v>
      </c>
      <c r="C100" s="137" t="s">
        <v>234</v>
      </c>
      <c r="D100" s="137"/>
      <c r="E100" s="137"/>
      <c r="F100" s="874">
        <v>840000</v>
      </c>
      <c r="G100" s="948"/>
      <c r="H100" s="948"/>
      <c r="I100" s="139"/>
      <c r="J100" s="140"/>
      <c r="K100" s="948">
        <v>840000</v>
      </c>
      <c r="L100" s="948">
        <v>1290000</v>
      </c>
      <c r="M100" s="948"/>
      <c r="N100" s="141"/>
      <c r="O100" s="142"/>
      <c r="P100" s="9"/>
      <c r="Q100" s="5"/>
    </row>
    <row r="101" spans="1:17" s="6" customFormat="1" ht="19.5">
      <c r="A101" s="137">
        <v>7</v>
      </c>
      <c r="B101" s="131" t="s">
        <v>6107</v>
      </c>
      <c r="C101" s="137" t="s">
        <v>1087</v>
      </c>
      <c r="D101" s="137"/>
      <c r="E101" s="137"/>
      <c r="F101" s="874">
        <v>14200</v>
      </c>
      <c r="G101" s="948"/>
      <c r="H101" s="948"/>
      <c r="I101" s="139"/>
      <c r="J101" s="140"/>
      <c r="K101" s="948">
        <v>14200</v>
      </c>
      <c r="L101" s="948">
        <v>840000</v>
      </c>
      <c r="M101" s="948"/>
      <c r="N101" s="141"/>
      <c r="O101" s="142"/>
      <c r="P101" s="9"/>
      <c r="Q101" s="5"/>
    </row>
    <row r="102" spans="1:17" s="6" customFormat="1" ht="66.75" hidden="1" customHeight="1" thickBot="1">
      <c r="A102" s="131"/>
      <c r="B102" s="1067" t="s">
        <v>5562</v>
      </c>
      <c r="C102" s="1067"/>
      <c r="D102" s="1067"/>
      <c r="E102" s="1067"/>
      <c r="F102" s="1067"/>
      <c r="G102" s="1067"/>
      <c r="H102" s="1067"/>
      <c r="I102" s="1"/>
      <c r="J102" s="1"/>
      <c r="K102" s="1"/>
      <c r="L102" s="1">
        <v>14200</v>
      </c>
      <c r="M102" s="1"/>
      <c r="N102" s="2"/>
      <c r="O102" s="40"/>
      <c r="P102" s="9"/>
      <c r="Q102" s="5"/>
    </row>
    <row r="103" spans="1:17" s="6" customFormat="1" ht="33.75" hidden="1" thickBot="1">
      <c r="A103" s="943">
        <v>1</v>
      </c>
      <c r="B103" s="942" t="s">
        <v>56</v>
      </c>
      <c r="C103" s="958" t="s">
        <v>234</v>
      </c>
      <c r="D103" s="958"/>
      <c r="E103" s="958"/>
      <c r="F103" s="111">
        <v>1690000</v>
      </c>
      <c r="G103" s="112"/>
      <c r="H103" s="112"/>
      <c r="I103" s="10"/>
      <c r="J103" s="11"/>
      <c r="K103" s="144" t="s">
        <v>5563</v>
      </c>
      <c r="L103" s="112"/>
      <c r="M103" s="112"/>
      <c r="N103" s="12"/>
      <c r="O103" s="13"/>
      <c r="P103" s="9"/>
      <c r="Q103" s="5"/>
    </row>
    <row r="104" spans="1:17" s="6" customFormat="1" ht="33.75" hidden="1" thickBot="1">
      <c r="A104" s="943">
        <f>A103+1</f>
        <v>2</v>
      </c>
      <c r="B104" s="942" t="s">
        <v>51</v>
      </c>
      <c r="C104" s="958" t="s">
        <v>234</v>
      </c>
      <c r="D104" s="958"/>
      <c r="E104" s="958"/>
      <c r="F104" s="111">
        <v>1640000</v>
      </c>
      <c r="G104" s="112"/>
      <c r="H104" s="112"/>
      <c r="I104" s="10"/>
      <c r="J104" s="11"/>
      <c r="K104" s="145" t="s">
        <v>5564</v>
      </c>
      <c r="L104" s="112"/>
      <c r="M104" s="112"/>
      <c r="N104" s="12"/>
      <c r="O104" s="13"/>
      <c r="P104" s="9"/>
      <c r="Q104" s="5"/>
    </row>
    <row r="105" spans="1:17" s="6" customFormat="1" ht="33.75" hidden="1" thickBot="1">
      <c r="A105" s="943">
        <f>A104+1</f>
        <v>3</v>
      </c>
      <c r="B105" s="942" t="s">
        <v>50</v>
      </c>
      <c r="C105" s="958" t="s">
        <v>234</v>
      </c>
      <c r="D105" s="958"/>
      <c r="E105" s="958"/>
      <c r="F105" s="111">
        <v>1570000</v>
      </c>
      <c r="G105" s="112"/>
      <c r="H105" s="112"/>
      <c r="I105" s="10"/>
      <c r="J105" s="11"/>
      <c r="K105" s="145" t="s">
        <v>5565</v>
      </c>
      <c r="L105" s="112"/>
      <c r="M105" s="112"/>
      <c r="N105" s="12"/>
      <c r="O105" s="13"/>
      <c r="P105" s="9"/>
      <c r="Q105" s="5"/>
    </row>
    <row r="106" spans="1:17" s="6" customFormat="1" ht="66.75" hidden="1" customHeight="1">
      <c r="A106" s="131"/>
      <c r="B106" s="1067" t="s">
        <v>3707</v>
      </c>
      <c r="C106" s="1067"/>
      <c r="D106" s="1067"/>
      <c r="E106" s="1067"/>
      <c r="F106" s="1067"/>
      <c r="G106" s="1067"/>
      <c r="H106" s="1067"/>
      <c r="I106" s="1"/>
      <c r="J106" s="1"/>
      <c r="K106" s="1"/>
      <c r="L106" s="1"/>
      <c r="M106" s="1"/>
      <c r="N106" s="2"/>
      <c r="O106" s="40"/>
      <c r="P106" s="9"/>
      <c r="Q106" s="5"/>
    </row>
    <row r="107" spans="1:17" s="6" customFormat="1" ht="66.75" hidden="1" customHeight="1">
      <c r="A107" s="943"/>
      <c r="B107" s="946" t="s">
        <v>58</v>
      </c>
      <c r="C107" s="137"/>
      <c r="D107" s="137"/>
      <c r="E107" s="137"/>
      <c r="F107" s="131"/>
      <c r="G107" s="131"/>
      <c r="H107" s="112"/>
      <c r="I107" s="10"/>
      <c r="J107" s="11"/>
      <c r="K107" s="131"/>
      <c r="L107" s="131"/>
      <c r="M107" s="112"/>
      <c r="N107" s="12"/>
      <c r="O107" s="13"/>
      <c r="P107" s="9"/>
      <c r="Q107" s="5"/>
    </row>
    <row r="108" spans="1:17" s="6" customFormat="1" ht="66.75" hidden="1" customHeight="1">
      <c r="A108" s="943">
        <v>1</v>
      </c>
      <c r="B108" s="942" t="s">
        <v>59</v>
      </c>
      <c r="C108" s="958" t="s">
        <v>234</v>
      </c>
      <c r="D108" s="958"/>
      <c r="E108" s="958"/>
      <c r="F108" s="112"/>
      <c r="G108" s="112">
        <v>3900000</v>
      </c>
      <c r="H108" s="112"/>
      <c r="I108" s="10"/>
      <c r="J108" s="11"/>
      <c r="K108" s="112">
        <v>3900000</v>
      </c>
      <c r="L108" s="112"/>
      <c r="M108" s="112"/>
      <c r="N108" s="12"/>
      <c r="O108" s="13"/>
      <c r="P108" s="9"/>
      <c r="Q108" s="5"/>
    </row>
    <row r="109" spans="1:17" s="6" customFormat="1" ht="16.5" hidden="1">
      <c r="A109" s="943">
        <v>2</v>
      </c>
      <c r="B109" s="942" t="s">
        <v>60</v>
      </c>
      <c r="C109" s="958" t="s">
        <v>234</v>
      </c>
      <c r="D109" s="958"/>
      <c r="E109" s="958"/>
      <c r="F109" s="112"/>
      <c r="G109" s="112">
        <v>3900000</v>
      </c>
      <c r="H109" s="112"/>
      <c r="I109" s="10"/>
      <c r="J109" s="11"/>
      <c r="K109" s="112">
        <v>3900000</v>
      </c>
      <c r="L109" s="112"/>
      <c r="M109" s="112"/>
      <c r="N109" s="12"/>
      <c r="O109" s="13"/>
      <c r="P109" s="9"/>
      <c r="Q109" s="5"/>
    </row>
    <row r="110" spans="1:17" s="6" customFormat="1" ht="16.5" hidden="1">
      <c r="A110" s="943"/>
      <c r="B110" s="946" t="s">
        <v>61</v>
      </c>
      <c r="C110" s="137"/>
      <c r="D110" s="137"/>
      <c r="E110" s="137"/>
      <c r="F110" s="131"/>
      <c r="G110" s="131"/>
      <c r="H110" s="112"/>
      <c r="I110" s="10"/>
      <c r="J110" s="11"/>
      <c r="K110" s="131"/>
      <c r="L110" s="131"/>
      <c r="M110" s="112"/>
      <c r="N110" s="12"/>
      <c r="O110" s="13"/>
      <c r="P110" s="9"/>
      <c r="Q110" s="5"/>
    </row>
    <row r="111" spans="1:17" s="6" customFormat="1" ht="16.5" hidden="1">
      <c r="A111" s="943">
        <v>1</v>
      </c>
      <c r="B111" s="942" t="s">
        <v>62</v>
      </c>
      <c r="C111" s="958" t="s">
        <v>234</v>
      </c>
      <c r="D111" s="958"/>
      <c r="E111" s="958"/>
      <c r="F111" s="112"/>
      <c r="G111" s="112">
        <v>3160000</v>
      </c>
      <c r="H111" s="112"/>
      <c r="I111" s="10"/>
      <c r="J111" s="11"/>
      <c r="K111" s="112">
        <v>3160000</v>
      </c>
      <c r="L111" s="112"/>
      <c r="M111" s="112"/>
      <c r="N111" s="12"/>
      <c r="O111" s="13"/>
      <c r="P111" s="9"/>
      <c r="Q111" s="5"/>
    </row>
    <row r="112" spans="1:17" s="6" customFormat="1" ht="59.25" customHeight="1">
      <c r="A112" s="131"/>
      <c r="B112" s="1067" t="s">
        <v>5788</v>
      </c>
      <c r="C112" s="1067"/>
      <c r="D112" s="1067"/>
      <c r="E112" s="1067"/>
      <c r="F112" s="1067"/>
      <c r="G112" s="1067"/>
      <c r="H112" s="1067"/>
      <c r="I112" s="1"/>
      <c r="J112" s="1"/>
      <c r="K112" s="1"/>
      <c r="L112" s="1"/>
      <c r="M112" s="1"/>
      <c r="N112" s="2"/>
      <c r="O112" s="40"/>
      <c r="P112" s="9"/>
      <c r="Q112" s="5"/>
    </row>
    <row r="113" spans="1:18" s="6" customFormat="1" ht="33">
      <c r="A113" s="943">
        <v>1</v>
      </c>
      <c r="B113" s="942" t="s">
        <v>5784</v>
      </c>
      <c r="C113" s="958" t="s">
        <v>1087</v>
      </c>
      <c r="D113" s="958" t="s">
        <v>5785</v>
      </c>
      <c r="E113" s="958"/>
      <c r="F113" s="112"/>
      <c r="G113" s="875">
        <v>16050</v>
      </c>
      <c r="H113" s="112"/>
      <c r="I113" s="10"/>
      <c r="J113" s="11"/>
      <c r="K113" s="112">
        <v>3900000</v>
      </c>
      <c r="L113" s="112"/>
      <c r="M113" s="112"/>
      <c r="N113" s="12"/>
      <c r="O113" s="13"/>
      <c r="P113" s="9"/>
      <c r="Q113" s="5"/>
    </row>
    <row r="114" spans="1:18" s="6" customFormat="1" ht="33">
      <c r="A114" s="943">
        <v>2</v>
      </c>
      <c r="B114" s="942" t="s">
        <v>5787</v>
      </c>
      <c r="C114" s="958" t="s">
        <v>1087</v>
      </c>
      <c r="D114" s="958" t="s">
        <v>5786</v>
      </c>
      <c r="E114" s="958"/>
      <c r="F114" s="112"/>
      <c r="G114" s="875">
        <v>13550</v>
      </c>
      <c r="H114" s="112"/>
      <c r="I114" s="10"/>
      <c r="J114" s="11"/>
      <c r="K114" s="112">
        <v>3900000</v>
      </c>
      <c r="L114" s="112"/>
      <c r="M114" s="112"/>
      <c r="N114" s="12"/>
      <c r="O114" s="13"/>
      <c r="P114" s="9"/>
      <c r="Q114" s="5"/>
    </row>
    <row r="115" spans="1:18" s="6" customFormat="1" ht="59.25" customHeight="1">
      <c r="A115" s="131"/>
      <c r="B115" s="1098" t="s">
        <v>6301</v>
      </c>
      <c r="C115" s="1099"/>
      <c r="D115" s="1099"/>
      <c r="E115" s="1099"/>
      <c r="F115" s="1099"/>
      <c r="G115" s="1099"/>
      <c r="H115" s="1100"/>
      <c r="I115" s="1"/>
      <c r="J115" s="1"/>
      <c r="K115" s="1"/>
      <c r="L115" s="1"/>
      <c r="M115" s="1"/>
      <c r="N115" s="2"/>
      <c r="O115" s="40"/>
      <c r="P115" s="9"/>
      <c r="Q115" s="5"/>
    </row>
    <row r="116" spans="1:18" s="6" customFormat="1" ht="28.5" customHeight="1">
      <c r="A116" s="131"/>
      <c r="B116" s="1178" t="s">
        <v>6302</v>
      </c>
      <c r="C116" s="1099"/>
      <c r="D116" s="1099"/>
      <c r="E116" s="1099"/>
      <c r="F116" s="1099"/>
      <c r="G116" s="1099"/>
      <c r="H116" s="1100"/>
      <c r="I116" s="1"/>
      <c r="J116" s="1"/>
      <c r="K116" s="1"/>
      <c r="L116" s="1"/>
      <c r="M116" s="1"/>
      <c r="N116" s="2"/>
      <c r="O116" s="40"/>
      <c r="P116" s="9"/>
      <c r="Q116" s="5"/>
    </row>
    <row r="117" spans="1:18" s="6" customFormat="1" ht="19.5">
      <c r="A117" s="943">
        <v>1</v>
      </c>
      <c r="B117" s="942" t="s">
        <v>6305</v>
      </c>
      <c r="C117" s="958" t="s">
        <v>1087</v>
      </c>
      <c r="D117" s="958" t="s">
        <v>6299</v>
      </c>
      <c r="E117" s="958" t="s">
        <v>6300</v>
      </c>
      <c r="F117" s="875"/>
      <c r="G117" s="875"/>
      <c r="H117" s="875">
        <v>12700</v>
      </c>
      <c r="I117" s="10"/>
      <c r="J117" s="11"/>
      <c r="K117" s="112">
        <v>3900000</v>
      </c>
      <c r="L117" s="112"/>
      <c r="M117" s="112"/>
      <c r="N117" s="12"/>
      <c r="O117" s="13"/>
      <c r="P117" s="9"/>
      <c r="Q117" s="5"/>
    </row>
    <row r="118" spans="1:18" s="6" customFormat="1" ht="19.5">
      <c r="A118" s="943">
        <v>2</v>
      </c>
      <c r="B118" s="942" t="s">
        <v>6306</v>
      </c>
      <c r="C118" s="958" t="s">
        <v>1087</v>
      </c>
      <c r="D118" s="958" t="s">
        <v>6299</v>
      </c>
      <c r="E118" s="958" t="s">
        <v>4787</v>
      </c>
      <c r="F118" s="875"/>
      <c r="G118" s="875"/>
      <c r="H118" s="875">
        <v>15600</v>
      </c>
      <c r="I118" s="10"/>
      <c r="J118" s="11"/>
      <c r="K118" s="112">
        <v>3900000</v>
      </c>
      <c r="L118" s="112"/>
      <c r="M118" s="112"/>
      <c r="N118" s="12"/>
      <c r="O118" s="13"/>
      <c r="P118" s="9"/>
      <c r="Q118" s="5"/>
    </row>
    <row r="119" spans="1:18" s="6" customFormat="1" ht="28.5" customHeight="1">
      <c r="A119" s="131"/>
      <c r="B119" s="1178" t="s">
        <v>6303</v>
      </c>
      <c r="C119" s="1099"/>
      <c r="D119" s="1099"/>
      <c r="E119" s="1099"/>
      <c r="F119" s="1099"/>
      <c r="G119" s="1099"/>
      <c r="H119" s="1100"/>
      <c r="I119" s="1"/>
      <c r="J119" s="1"/>
      <c r="K119" s="1"/>
      <c r="L119" s="1"/>
      <c r="M119" s="1"/>
      <c r="N119" s="2"/>
      <c r="O119" s="40"/>
      <c r="P119" s="9"/>
      <c r="Q119" s="5"/>
    </row>
    <row r="120" spans="1:18" s="6" customFormat="1" ht="33">
      <c r="A120" s="943">
        <v>1</v>
      </c>
      <c r="B120" s="942" t="s">
        <v>6305</v>
      </c>
      <c r="C120" s="958" t="s">
        <v>1087</v>
      </c>
      <c r="D120" s="958" t="s">
        <v>6299</v>
      </c>
      <c r="E120" s="958" t="s">
        <v>6304</v>
      </c>
      <c r="F120" s="875">
        <v>12300</v>
      </c>
      <c r="G120" s="875">
        <v>12700</v>
      </c>
      <c r="H120" s="875">
        <v>12800</v>
      </c>
      <c r="I120" s="10"/>
      <c r="J120" s="11"/>
      <c r="K120" s="112">
        <v>3900000</v>
      </c>
      <c r="L120" s="112"/>
      <c r="M120" s="112"/>
      <c r="N120" s="12"/>
      <c r="O120" s="13"/>
      <c r="P120" s="9"/>
      <c r="Q120" s="5"/>
    </row>
    <row r="121" spans="1:18" s="6" customFormat="1" ht="19.5">
      <c r="A121" s="943">
        <v>2</v>
      </c>
      <c r="B121" s="942" t="s">
        <v>6306</v>
      </c>
      <c r="C121" s="958" t="s">
        <v>1087</v>
      </c>
      <c r="D121" s="958" t="s">
        <v>6299</v>
      </c>
      <c r="E121" s="958" t="s">
        <v>4787</v>
      </c>
      <c r="F121" s="875">
        <v>15200</v>
      </c>
      <c r="G121" s="875">
        <v>15600</v>
      </c>
      <c r="H121" s="875">
        <v>15700</v>
      </c>
      <c r="I121" s="10"/>
      <c r="J121" s="11"/>
      <c r="K121" s="112">
        <v>3900000</v>
      </c>
      <c r="L121" s="112"/>
      <c r="M121" s="112"/>
      <c r="N121" s="12"/>
      <c r="O121" s="13"/>
      <c r="P121" s="9"/>
      <c r="Q121" s="5"/>
    </row>
    <row r="122" spans="1:18" s="17" customFormat="1" ht="30.75" customHeight="1">
      <c r="A122" s="116" t="s">
        <v>63</v>
      </c>
      <c r="B122" s="1111" t="s">
        <v>64</v>
      </c>
      <c r="C122" s="1111"/>
      <c r="D122" s="1111"/>
      <c r="E122" s="1111"/>
      <c r="F122" s="1111"/>
      <c r="G122" s="1111"/>
      <c r="H122" s="1111"/>
      <c r="I122" s="126"/>
      <c r="J122" s="127"/>
      <c r="K122" s="129"/>
      <c r="L122" s="129"/>
      <c r="M122" s="129"/>
      <c r="N122" s="127"/>
      <c r="O122" s="130"/>
      <c r="P122" s="15"/>
      <c r="Q122" s="16"/>
    </row>
    <row r="123" spans="1:18" s="17" customFormat="1" ht="66.75" hidden="1" customHeight="1">
      <c r="A123" s="131"/>
      <c r="B123" s="1165" t="s">
        <v>5109</v>
      </c>
      <c r="C123" s="1165"/>
      <c r="D123" s="1165"/>
      <c r="E123" s="1165"/>
      <c r="F123" s="1165"/>
      <c r="G123" s="1165"/>
      <c r="H123" s="1165"/>
      <c r="I123" s="146"/>
      <c r="J123" s="146"/>
      <c r="K123" s="146"/>
      <c r="L123" s="146"/>
      <c r="M123" s="146"/>
      <c r="N123" s="146"/>
      <c r="O123" s="147"/>
      <c r="P123" s="15"/>
      <c r="Q123" s="16"/>
    </row>
    <row r="124" spans="1:18" s="17" customFormat="1" ht="66.75" hidden="1" customHeight="1">
      <c r="A124" s="943" t="s">
        <v>65</v>
      </c>
      <c r="B124" s="946" t="s">
        <v>66</v>
      </c>
      <c r="C124" s="958"/>
      <c r="D124" s="958"/>
      <c r="E124" s="958"/>
      <c r="F124" s="111"/>
      <c r="G124" s="111"/>
      <c r="H124" s="112"/>
      <c r="I124" s="10"/>
      <c r="J124" s="11"/>
      <c r="K124" s="111"/>
      <c r="L124" s="111"/>
      <c r="M124" s="112"/>
      <c r="N124" s="11"/>
      <c r="O124" s="18"/>
      <c r="P124" s="15"/>
      <c r="Q124" s="16"/>
      <c r="R124" s="148">
        <v>3700000</v>
      </c>
    </row>
    <row r="125" spans="1:18" s="17" customFormat="1" ht="66.75" hidden="1" customHeight="1">
      <c r="A125" s="951">
        <v>1</v>
      </c>
      <c r="B125" s="150" t="s">
        <v>67</v>
      </c>
      <c r="C125" s="951" t="s">
        <v>68</v>
      </c>
      <c r="D125" s="951"/>
      <c r="E125" s="951"/>
      <c r="F125" s="111"/>
      <c r="G125" s="151">
        <v>4400000</v>
      </c>
      <c r="H125" s="112">
        <f t="shared" ref="H125:H156" si="2">G125</f>
        <v>4400000</v>
      </c>
      <c r="I125" s="10"/>
      <c r="J125" s="11"/>
      <c r="K125" s="111"/>
      <c r="L125" s="151">
        <v>4050000</v>
      </c>
      <c r="M125" s="112">
        <f t="shared" ref="M125:M156" si="3">L125</f>
        <v>4050000</v>
      </c>
      <c r="N125" s="11"/>
      <c r="O125" s="18"/>
      <c r="P125" s="15"/>
      <c r="Q125" s="16"/>
      <c r="R125" s="148"/>
    </row>
    <row r="126" spans="1:18" s="17" customFormat="1" ht="66.75" hidden="1" customHeight="1">
      <c r="A126" s="951"/>
      <c r="B126" s="150" t="s">
        <v>69</v>
      </c>
      <c r="C126" s="951" t="s">
        <v>70</v>
      </c>
      <c r="D126" s="951"/>
      <c r="E126" s="951"/>
      <c r="F126" s="111"/>
      <c r="G126" s="151">
        <v>3600000</v>
      </c>
      <c r="H126" s="112">
        <f t="shared" si="2"/>
        <v>3600000</v>
      </c>
      <c r="I126" s="10"/>
      <c r="J126" s="11"/>
      <c r="K126" s="111"/>
      <c r="L126" s="151">
        <f>L125-L127</f>
        <v>3350000</v>
      </c>
      <c r="M126" s="112">
        <f t="shared" si="3"/>
        <v>3350000</v>
      </c>
      <c r="N126" s="11"/>
      <c r="O126" s="18"/>
      <c r="P126" s="15"/>
      <c r="Q126" s="16"/>
      <c r="R126" s="148"/>
    </row>
    <row r="127" spans="1:18" s="17" customFormat="1" ht="66.75" hidden="1" customHeight="1">
      <c r="A127" s="951"/>
      <c r="B127" s="150" t="s">
        <v>71</v>
      </c>
      <c r="C127" s="951" t="s">
        <v>70</v>
      </c>
      <c r="D127" s="951"/>
      <c r="E127" s="951"/>
      <c r="F127" s="111"/>
      <c r="G127" s="151">
        <v>800000</v>
      </c>
      <c r="H127" s="112">
        <f t="shared" si="2"/>
        <v>800000</v>
      </c>
      <c r="I127" s="10"/>
      <c r="J127" s="11"/>
      <c r="K127" s="111"/>
      <c r="L127" s="151">
        <v>700000</v>
      </c>
      <c r="M127" s="112">
        <f t="shared" si="3"/>
        <v>700000</v>
      </c>
      <c r="N127" s="11"/>
      <c r="O127" s="18"/>
      <c r="P127" s="15"/>
      <c r="Q127" s="16"/>
      <c r="R127" s="148"/>
    </row>
    <row r="128" spans="1:18" s="17" customFormat="1" ht="33" hidden="1">
      <c r="A128" s="951">
        <v>2</v>
      </c>
      <c r="B128" s="152" t="s">
        <v>72</v>
      </c>
      <c r="C128" s="951" t="s">
        <v>68</v>
      </c>
      <c r="D128" s="951"/>
      <c r="E128" s="951"/>
      <c r="F128" s="111"/>
      <c r="G128" s="151">
        <v>2950000</v>
      </c>
      <c r="H128" s="151">
        <f t="shared" si="2"/>
        <v>2950000</v>
      </c>
      <c r="I128" s="10"/>
      <c r="J128" s="11"/>
      <c r="K128" s="111"/>
      <c r="L128" s="151">
        <v>2600000</v>
      </c>
      <c r="M128" s="112">
        <f t="shared" si="3"/>
        <v>2600000</v>
      </c>
      <c r="N128" s="11"/>
      <c r="O128" s="18"/>
      <c r="P128" s="15"/>
      <c r="Q128" s="16"/>
      <c r="R128" s="148"/>
    </row>
    <row r="129" spans="1:18" s="17" customFormat="1" ht="66.75" hidden="1" customHeight="1">
      <c r="A129" s="951"/>
      <c r="B129" s="150" t="s">
        <v>73</v>
      </c>
      <c r="C129" s="951" t="s">
        <v>70</v>
      </c>
      <c r="D129" s="951"/>
      <c r="E129" s="951"/>
      <c r="F129" s="111"/>
      <c r="G129" s="151">
        <v>2150000</v>
      </c>
      <c r="H129" s="112">
        <f t="shared" si="2"/>
        <v>2150000</v>
      </c>
      <c r="I129" s="10"/>
      <c r="J129" s="11"/>
      <c r="K129" s="111"/>
      <c r="L129" s="151">
        <f>L128-L130</f>
        <v>1900000</v>
      </c>
      <c r="M129" s="112">
        <f t="shared" si="3"/>
        <v>1900000</v>
      </c>
      <c r="N129" s="11"/>
      <c r="O129" s="18"/>
      <c r="P129" s="15"/>
      <c r="Q129" s="16"/>
      <c r="R129" s="148"/>
    </row>
    <row r="130" spans="1:18" s="17" customFormat="1" ht="66.75" hidden="1" customHeight="1">
      <c r="A130" s="951"/>
      <c r="B130" s="150" t="s">
        <v>74</v>
      </c>
      <c r="C130" s="951" t="s">
        <v>70</v>
      </c>
      <c r="D130" s="951"/>
      <c r="E130" s="951"/>
      <c r="F130" s="111"/>
      <c r="G130" s="151">
        <v>800000</v>
      </c>
      <c r="H130" s="112">
        <f t="shared" si="2"/>
        <v>800000</v>
      </c>
      <c r="I130" s="10"/>
      <c r="J130" s="11"/>
      <c r="K130" s="111"/>
      <c r="L130" s="151">
        <v>700000</v>
      </c>
      <c r="M130" s="112">
        <f t="shared" si="3"/>
        <v>700000</v>
      </c>
      <c r="N130" s="11"/>
      <c r="O130" s="18"/>
      <c r="P130" s="15"/>
      <c r="Q130" s="16"/>
      <c r="R130" s="148"/>
    </row>
    <row r="131" spans="1:18" s="17" customFormat="1" ht="66.75" hidden="1" customHeight="1">
      <c r="A131" s="951">
        <v>3</v>
      </c>
      <c r="B131" s="150" t="s">
        <v>75</v>
      </c>
      <c r="C131" s="951" t="s">
        <v>68</v>
      </c>
      <c r="D131" s="951"/>
      <c r="E131" s="951"/>
      <c r="F131" s="111"/>
      <c r="G131" s="151">
        <v>2310000</v>
      </c>
      <c r="H131" s="112">
        <f t="shared" si="2"/>
        <v>2310000</v>
      </c>
      <c r="I131" s="10"/>
      <c r="J131" s="11"/>
      <c r="K131" s="111"/>
      <c r="L131" s="151">
        <v>1800000</v>
      </c>
      <c r="M131" s="112">
        <f t="shared" si="3"/>
        <v>1800000</v>
      </c>
      <c r="N131" s="11"/>
      <c r="O131" s="18"/>
      <c r="P131" s="15"/>
      <c r="Q131" s="16"/>
      <c r="R131" s="148"/>
    </row>
    <row r="132" spans="1:18" s="17" customFormat="1" ht="66.75" hidden="1" customHeight="1">
      <c r="A132" s="951"/>
      <c r="B132" s="150" t="s">
        <v>69</v>
      </c>
      <c r="C132" s="951" t="s">
        <v>70</v>
      </c>
      <c r="D132" s="951"/>
      <c r="E132" s="951"/>
      <c r="F132" s="111"/>
      <c r="G132" s="151">
        <v>1650000</v>
      </c>
      <c r="H132" s="112">
        <f t="shared" si="2"/>
        <v>1650000</v>
      </c>
      <c r="I132" s="10"/>
      <c r="J132" s="11"/>
      <c r="K132" s="111"/>
      <c r="L132" s="151">
        <f>L131-L133</f>
        <v>1500000</v>
      </c>
      <c r="M132" s="112">
        <f t="shared" si="3"/>
        <v>1500000</v>
      </c>
      <c r="N132" s="11"/>
      <c r="O132" s="18"/>
      <c r="P132" s="15"/>
      <c r="Q132" s="16"/>
      <c r="R132" s="148"/>
    </row>
    <row r="133" spans="1:18" s="17" customFormat="1" ht="66.75" hidden="1" customHeight="1">
      <c r="A133" s="951"/>
      <c r="B133" s="150" t="s">
        <v>74</v>
      </c>
      <c r="C133" s="951" t="s">
        <v>4917</v>
      </c>
      <c r="D133" s="951"/>
      <c r="E133" s="951"/>
      <c r="F133" s="111"/>
      <c r="G133" s="151">
        <v>660000</v>
      </c>
      <c r="H133" s="112">
        <f t="shared" si="2"/>
        <v>660000</v>
      </c>
      <c r="I133" s="10"/>
      <c r="J133" s="11"/>
      <c r="K133" s="111"/>
      <c r="L133" s="151">
        <v>300000</v>
      </c>
      <c r="M133" s="112">
        <f t="shared" si="3"/>
        <v>300000</v>
      </c>
      <c r="N133" s="11"/>
      <c r="O133" s="18"/>
      <c r="P133" s="15"/>
      <c r="Q133" s="16"/>
      <c r="R133" s="148"/>
    </row>
    <row r="134" spans="1:18" s="17" customFormat="1" ht="33" hidden="1">
      <c r="A134" s="951">
        <v>4</v>
      </c>
      <c r="B134" s="152" t="s">
        <v>76</v>
      </c>
      <c r="C134" s="951" t="s">
        <v>68</v>
      </c>
      <c r="D134" s="951"/>
      <c r="E134" s="951"/>
      <c r="F134" s="111"/>
      <c r="G134" s="151">
        <v>2640000</v>
      </c>
      <c r="H134" s="151">
        <f t="shared" si="2"/>
        <v>2640000</v>
      </c>
      <c r="I134" s="10"/>
      <c r="J134" s="11"/>
      <c r="K134" s="111"/>
      <c r="L134" s="151">
        <v>2000000</v>
      </c>
      <c r="M134" s="112">
        <f t="shared" si="3"/>
        <v>2000000</v>
      </c>
      <c r="N134" s="11"/>
      <c r="O134" s="18"/>
      <c r="P134" s="15"/>
      <c r="Q134" s="16"/>
      <c r="R134" s="148"/>
    </row>
    <row r="135" spans="1:18" s="17" customFormat="1" ht="66.75" hidden="1" customHeight="1">
      <c r="A135" s="951"/>
      <c r="B135" s="150" t="s">
        <v>77</v>
      </c>
      <c r="C135" s="951" t="s">
        <v>70</v>
      </c>
      <c r="D135" s="951"/>
      <c r="E135" s="951"/>
      <c r="F135" s="111"/>
      <c r="G135" s="151">
        <v>1760000</v>
      </c>
      <c r="H135" s="112">
        <f t="shared" si="2"/>
        <v>1760000</v>
      </c>
      <c r="I135" s="10"/>
      <c r="J135" s="11"/>
      <c r="K135" s="111"/>
      <c r="L135" s="151">
        <f>L134-L136</f>
        <v>1600000</v>
      </c>
      <c r="M135" s="112">
        <f t="shared" si="3"/>
        <v>1600000</v>
      </c>
      <c r="N135" s="11"/>
      <c r="O135" s="18"/>
      <c r="P135" s="15"/>
      <c r="Q135" s="16"/>
      <c r="R135" s="148"/>
    </row>
    <row r="136" spans="1:18" s="17" customFormat="1" ht="66.75" hidden="1" customHeight="1">
      <c r="A136" s="951"/>
      <c r="B136" s="150" t="s">
        <v>74</v>
      </c>
      <c r="C136" s="951" t="s">
        <v>4917</v>
      </c>
      <c r="D136" s="951"/>
      <c r="E136" s="951"/>
      <c r="F136" s="111"/>
      <c r="G136" s="151">
        <v>880000</v>
      </c>
      <c r="H136" s="112">
        <f t="shared" si="2"/>
        <v>880000</v>
      </c>
      <c r="I136" s="10"/>
      <c r="J136" s="11"/>
      <c r="K136" s="111"/>
      <c r="L136" s="151">
        <v>400000</v>
      </c>
      <c r="M136" s="112">
        <f t="shared" si="3"/>
        <v>400000</v>
      </c>
      <c r="N136" s="11"/>
      <c r="O136" s="18"/>
      <c r="P136" s="15"/>
      <c r="Q136" s="16"/>
      <c r="R136" s="148"/>
    </row>
    <row r="137" spans="1:18" s="17" customFormat="1" ht="33" hidden="1">
      <c r="A137" s="951">
        <v>5</v>
      </c>
      <c r="B137" s="152" t="s">
        <v>78</v>
      </c>
      <c r="C137" s="951" t="s">
        <v>68</v>
      </c>
      <c r="D137" s="951"/>
      <c r="E137" s="951"/>
      <c r="F137" s="111"/>
      <c r="G137" s="151">
        <v>2820000</v>
      </c>
      <c r="H137" s="151">
        <f t="shared" si="2"/>
        <v>2820000</v>
      </c>
      <c r="I137" s="10"/>
      <c r="J137" s="11"/>
      <c r="K137" s="111"/>
      <c r="L137" s="151">
        <v>2100000</v>
      </c>
      <c r="M137" s="112">
        <f t="shared" si="3"/>
        <v>2100000</v>
      </c>
      <c r="N137" s="11"/>
      <c r="O137" s="18"/>
      <c r="P137" s="15"/>
      <c r="Q137" s="16"/>
      <c r="R137" s="148"/>
    </row>
    <row r="138" spans="1:18" s="17" customFormat="1" ht="66.75" hidden="1" customHeight="1">
      <c r="A138" s="951"/>
      <c r="B138" s="150" t="s">
        <v>77</v>
      </c>
      <c r="C138" s="951" t="s">
        <v>70</v>
      </c>
      <c r="D138" s="951"/>
      <c r="E138" s="951"/>
      <c r="F138" s="111"/>
      <c r="G138" s="151">
        <v>1860000</v>
      </c>
      <c r="H138" s="112">
        <f t="shared" si="2"/>
        <v>1860000</v>
      </c>
      <c r="I138" s="10"/>
      <c r="J138" s="11"/>
      <c r="K138" s="111"/>
      <c r="L138" s="151">
        <v>1700000</v>
      </c>
      <c r="M138" s="112">
        <f t="shared" si="3"/>
        <v>1700000</v>
      </c>
      <c r="N138" s="11"/>
      <c r="O138" s="18"/>
      <c r="P138" s="15"/>
      <c r="Q138" s="16"/>
      <c r="R138" s="148"/>
    </row>
    <row r="139" spans="1:18" s="17" customFormat="1" ht="66.75" hidden="1" customHeight="1">
      <c r="A139" s="951"/>
      <c r="B139" s="150" t="s">
        <v>74</v>
      </c>
      <c r="C139" s="951" t="s">
        <v>4917</v>
      </c>
      <c r="D139" s="951"/>
      <c r="E139" s="951"/>
      <c r="F139" s="111"/>
      <c r="G139" s="151">
        <v>960000</v>
      </c>
      <c r="H139" s="112">
        <f t="shared" si="2"/>
        <v>960000</v>
      </c>
      <c r="I139" s="10"/>
      <c r="J139" s="11"/>
      <c r="K139" s="111"/>
      <c r="L139" s="151">
        <v>400000</v>
      </c>
      <c r="M139" s="112">
        <f t="shared" si="3"/>
        <v>400000</v>
      </c>
      <c r="N139" s="11"/>
      <c r="O139" s="18"/>
      <c r="P139" s="15"/>
      <c r="Q139" s="16"/>
      <c r="R139" s="148"/>
    </row>
    <row r="140" spans="1:18" s="17" customFormat="1" ht="33" hidden="1">
      <c r="A140" s="951">
        <v>6</v>
      </c>
      <c r="B140" s="152" t="s">
        <v>79</v>
      </c>
      <c r="C140" s="951" t="s">
        <v>68</v>
      </c>
      <c r="D140" s="951"/>
      <c r="E140" s="951"/>
      <c r="F140" s="111"/>
      <c r="G140" s="151">
        <v>2820000</v>
      </c>
      <c r="H140" s="112">
        <f t="shared" si="2"/>
        <v>2820000</v>
      </c>
      <c r="I140" s="10"/>
      <c r="J140" s="11"/>
      <c r="K140" s="111"/>
      <c r="L140" s="151">
        <v>2200000</v>
      </c>
      <c r="M140" s="112">
        <f t="shared" si="3"/>
        <v>2200000</v>
      </c>
      <c r="N140" s="11"/>
      <c r="O140" s="18"/>
      <c r="P140" s="15"/>
      <c r="Q140" s="16"/>
      <c r="R140" s="148"/>
    </row>
    <row r="141" spans="1:18" s="17" customFormat="1" ht="66.75" hidden="1" customHeight="1">
      <c r="A141" s="951"/>
      <c r="B141" s="150" t="s">
        <v>77</v>
      </c>
      <c r="C141" s="951" t="s">
        <v>70</v>
      </c>
      <c r="D141" s="951"/>
      <c r="E141" s="951"/>
      <c r="F141" s="111"/>
      <c r="G141" s="151">
        <v>1860000</v>
      </c>
      <c r="H141" s="112">
        <f t="shared" si="2"/>
        <v>1860000</v>
      </c>
      <c r="I141" s="10"/>
      <c r="J141" s="11"/>
      <c r="K141" s="111"/>
      <c r="L141" s="151">
        <v>1800000</v>
      </c>
      <c r="M141" s="112">
        <f t="shared" si="3"/>
        <v>1800000</v>
      </c>
      <c r="N141" s="11"/>
      <c r="O141" s="18"/>
      <c r="P141" s="15"/>
      <c r="Q141" s="16"/>
      <c r="R141" s="148"/>
    </row>
    <row r="142" spans="1:18" s="17" customFormat="1" ht="66.75" hidden="1" customHeight="1">
      <c r="A142" s="951"/>
      <c r="B142" s="150" t="s">
        <v>74</v>
      </c>
      <c r="C142" s="951" t="s">
        <v>4917</v>
      </c>
      <c r="D142" s="951"/>
      <c r="E142" s="951"/>
      <c r="F142" s="111"/>
      <c r="G142" s="151">
        <v>960000</v>
      </c>
      <c r="H142" s="112">
        <f t="shared" si="2"/>
        <v>960000</v>
      </c>
      <c r="I142" s="10"/>
      <c r="J142" s="11"/>
      <c r="K142" s="111"/>
      <c r="L142" s="151">
        <v>400000</v>
      </c>
      <c r="M142" s="112">
        <f t="shared" si="3"/>
        <v>400000</v>
      </c>
      <c r="N142" s="11"/>
      <c r="O142" s="18"/>
      <c r="P142" s="15"/>
      <c r="Q142" s="16"/>
      <c r="R142" s="148"/>
    </row>
    <row r="143" spans="1:18" s="17" customFormat="1" ht="33" hidden="1">
      <c r="A143" s="951">
        <v>7</v>
      </c>
      <c r="B143" s="152" t="s">
        <v>80</v>
      </c>
      <c r="C143" s="951" t="s">
        <v>70</v>
      </c>
      <c r="D143" s="951"/>
      <c r="E143" s="951"/>
      <c r="F143" s="111"/>
      <c r="G143" s="151">
        <v>800000</v>
      </c>
      <c r="H143" s="151">
        <f t="shared" si="2"/>
        <v>800000</v>
      </c>
      <c r="I143" s="10"/>
      <c r="J143" s="11"/>
      <c r="K143" s="111"/>
      <c r="L143" s="151">
        <v>700000</v>
      </c>
      <c r="M143" s="112">
        <f t="shared" si="3"/>
        <v>700000</v>
      </c>
      <c r="N143" s="11"/>
      <c r="O143" s="18"/>
      <c r="P143" s="15"/>
      <c r="Q143" s="16"/>
      <c r="R143" s="148"/>
    </row>
    <row r="144" spans="1:18" s="17" customFormat="1" ht="66.75" hidden="1" customHeight="1">
      <c r="A144" s="951">
        <v>8</v>
      </c>
      <c r="B144" s="152" t="s">
        <v>81</v>
      </c>
      <c r="C144" s="951" t="s">
        <v>70</v>
      </c>
      <c r="D144" s="951"/>
      <c r="E144" s="951"/>
      <c r="F144" s="111"/>
      <c r="G144" s="151">
        <v>4200000</v>
      </c>
      <c r="H144" s="112">
        <f t="shared" si="2"/>
        <v>4200000</v>
      </c>
      <c r="I144" s="10"/>
      <c r="J144" s="11"/>
      <c r="K144" s="111"/>
      <c r="L144" s="151">
        <v>3850000</v>
      </c>
      <c r="M144" s="112">
        <f t="shared" si="3"/>
        <v>3850000</v>
      </c>
      <c r="N144" s="11"/>
      <c r="O144" s="18"/>
      <c r="P144" s="15"/>
      <c r="Q144" s="16"/>
      <c r="R144" s="148"/>
    </row>
    <row r="145" spans="1:18" s="17" customFormat="1" ht="66.75" hidden="1" customHeight="1">
      <c r="A145" s="951">
        <v>9</v>
      </c>
      <c r="B145" s="150" t="s">
        <v>82</v>
      </c>
      <c r="C145" s="951" t="s">
        <v>70</v>
      </c>
      <c r="D145" s="951"/>
      <c r="E145" s="951"/>
      <c r="F145" s="111"/>
      <c r="G145" s="151">
        <v>4900000</v>
      </c>
      <c r="H145" s="112">
        <f t="shared" si="2"/>
        <v>4900000</v>
      </c>
      <c r="I145" s="10"/>
      <c r="J145" s="11"/>
      <c r="K145" s="111"/>
      <c r="L145" s="151">
        <v>4500000</v>
      </c>
      <c r="M145" s="112">
        <f t="shared" si="3"/>
        <v>4500000</v>
      </c>
      <c r="N145" s="11"/>
      <c r="O145" s="18"/>
      <c r="P145" s="15"/>
      <c r="Q145" s="16"/>
      <c r="R145" s="148"/>
    </row>
    <row r="146" spans="1:18" s="17" customFormat="1" ht="66.75" hidden="1" customHeight="1">
      <c r="A146" s="951">
        <v>10</v>
      </c>
      <c r="B146" s="150" t="s">
        <v>83</v>
      </c>
      <c r="C146" s="951" t="s">
        <v>70</v>
      </c>
      <c r="D146" s="951"/>
      <c r="E146" s="951"/>
      <c r="F146" s="111"/>
      <c r="G146" s="151">
        <v>850000</v>
      </c>
      <c r="H146" s="112">
        <f t="shared" si="2"/>
        <v>850000</v>
      </c>
      <c r="I146" s="10"/>
      <c r="J146" s="11"/>
      <c r="K146" s="111"/>
      <c r="L146" s="151">
        <v>800000</v>
      </c>
      <c r="M146" s="112">
        <f t="shared" si="3"/>
        <v>800000</v>
      </c>
      <c r="N146" s="11"/>
      <c r="O146" s="18"/>
      <c r="P146" s="15"/>
      <c r="Q146" s="16"/>
      <c r="R146" s="148"/>
    </row>
    <row r="147" spans="1:18" s="17" customFormat="1" ht="66.75" hidden="1" customHeight="1">
      <c r="A147" s="951">
        <v>11</v>
      </c>
      <c r="B147" s="150" t="s">
        <v>84</v>
      </c>
      <c r="C147" s="951" t="s">
        <v>70</v>
      </c>
      <c r="D147" s="951"/>
      <c r="E147" s="951"/>
      <c r="F147" s="111"/>
      <c r="G147" s="151">
        <v>3650000</v>
      </c>
      <c r="H147" s="112">
        <f t="shared" si="2"/>
        <v>3650000</v>
      </c>
      <c r="I147" s="10"/>
      <c r="J147" s="11"/>
      <c r="K147" s="111"/>
      <c r="L147" s="151">
        <v>3380000</v>
      </c>
      <c r="M147" s="112">
        <f t="shared" si="3"/>
        <v>3380000</v>
      </c>
      <c r="N147" s="11"/>
      <c r="O147" s="18"/>
      <c r="P147" s="15"/>
      <c r="Q147" s="16"/>
      <c r="R147" s="148"/>
    </row>
    <row r="148" spans="1:18" s="17" customFormat="1" ht="49.5" hidden="1">
      <c r="A148" s="951">
        <v>12</v>
      </c>
      <c r="B148" s="152" t="s">
        <v>3953</v>
      </c>
      <c r="C148" s="951" t="s">
        <v>68</v>
      </c>
      <c r="D148" s="951"/>
      <c r="E148" s="951"/>
      <c r="F148" s="111"/>
      <c r="G148" s="151">
        <v>8800000</v>
      </c>
      <c r="H148" s="151">
        <f t="shared" si="2"/>
        <v>8800000</v>
      </c>
      <c r="I148" s="10"/>
      <c r="J148" s="11"/>
      <c r="K148" s="111"/>
      <c r="L148" s="151">
        <v>7980000</v>
      </c>
      <c r="M148" s="112">
        <f t="shared" si="3"/>
        <v>7980000</v>
      </c>
      <c r="N148" s="11"/>
      <c r="O148" s="18"/>
      <c r="P148" s="15"/>
      <c r="Q148" s="16"/>
      <c r="R148" s="148"/>
    </row>
    <row r="149" spans="1:18" s="17" customFormat="1" ht="66.75" hidden="1" customHeight="1">
      <c r="A149" s="951">
        <v>13</v>
      </c>
      <c r="B149" s="153" t="s">
        <v>85</v>
      </c>
      <c r="C149" s="951" t="s">
        <v>70</v>
      </c>
      <c r="D149" s="951"/>
      <c r="E149" s="951"/>
      <c r="F149" s="111"/>
      <c r="G149" s="151">
        <v>5250000</v>
      </c>
      <c r="H149" s="112">
        <f t="shared" si="2"/>
        <v>5250000</v>
      </c>
      <c r="I149" s="10"/>
      <c r="J149" s="11"/>
      <c r="K149" s="111"/>
      <c r="L149" s="151">
        <v>4800000</v>
      </c>
      <c r="M149" s="112">
        <f t="shared" si="3"/>
        <v>4800000</v>
      </c>
      <c r="N149" s="11"/>
      <c r="O149" s="18"/>
      <c r="P149" s="15"/>
      <c r="Q149" s="16"/>
      <c r="R149" s="148"/>
    </row>
    <row r="150" spans="1:18" s="17" customFormat="1" ht="33" hidden="1">
      <c r="A150" s="951">
        <v>14</v>
      </c>
      <c r="B150" s="152" t="s">
        <v>86</v>
      </c>
      <c r="C150" s="951" t="s">
        <v>70</v>
      </c>
      <c r="D150" s="951"/>
      <c r="E150" s="951"/>
      <c r="F150" s="111"/>
      <c r="G150" s="151">
        <v>3300000</v>
      </c>
      <c r="H150" s="151">
        <f t="shared" si="2"/>
        <v>3300000</v>
      </c>
      <c r="I150" s="10"/>
      <c r="J150" s="11"/>
      <c r="K150" s="111"/>
      <c r="L150" s="151">
        <v>3000000</v>
      </c>
      <c r="M150" s="112">
        <f t="shared" si="3"/>
        <v>3000000</v>
      </c>
      <c r="N150" s="11"/>
      <c r="O150" s="18"/>
      <c r="P150" s="15"/>
      <c r="Q150" s="16"/>
      <c r="R150" s="148"/>
    </row>
    <row r="151" spans="1:18" s="17" customFormat="1" ht="33" hidden="1">
      <c r="A151" s="951">
        <v>15</v>
      </c>
      <c r="B151" s="152" t="s">
        <v>87</v>
      </c>
      <c r="C151" s="951" t="s">
        <v>70</v>
      </c>
      <c r="D151" s="951"/>
      <c r="E151" s="951"/>
      <c r="F151" s="111"/>
      <c r="G151" s="151">
        <v>3300000</v>
      </c>
      <c r="H151" s="151">
        <f t="shared" si="2"/>
        <v>3300000</v>
      </c>
      <c r="I151" s="10"/>
      <c r="J151" s="11"/>
      <c r="K151" s="111"/>
      <c r="L151" s="151">
        <v>3000000</v>
      </c>
      <c r="M151" s="112">
        <f t="shared" si="3"/>
        <v>3000000</v>
      </c>
      <c r="N151" s="11"/>
      <c r="O151" s="18"/>
      <c r="P151" s="15"/>
      <c r="Q151" s="16"/>
      <c r="R151" s="148"/>
    </row>
    <row r="152" spans="1:18" s="17" customFormat="1" ht="66.75" hidden="1" customHeight="1">
      <c r="A152" s="951">
        <v>16</v>
      </c>
      <c r="B152" s="150" t="s">
        <v>88</v>
      </c>
      <c r="C152" s="951"/>
      <c r="D152" s="951"/>
      <c r="E152" s="951"/>
      <c r="F152" s="111"/>
      <c r="G152" s="151"/>
      <c r="H152" s="112">
        <f t="shared" si="2"/>
        <v>0</v>
      </c>
      <c r="I152" s="10"/>
      <c r="J152" s="11"/>
      <c r="K152" s="111"/>
      <c r="L152" s="151"/>
      <c r="M152" s="112">
        <f t="shared" si="3"/>
        <v>0</v>
      </c>
      <c r="N152" s="11"/>
      <c r="O152" s="18"/>
      <c r="P152" s="15"/>
      <c r="Q152" s="16"/>
      <c r="R152" s="148"/>
    </row>
    <row r="153" spans="1:18" s="17" customFormat="1" ht="66.75" hidden="1" customHeight="1">
      <c r="A153" s="951"/>
      <c r="B153" s="150" t="s">
        <v>89</v>
      </c>
      <c r="C153" s="951" t="s">
        <v>90</v>
      </c>
      <c r="D153" s="951"/>
      <c r="E153" s="951"/>
      <c r="F153" s="111"/>
      <c r="G153" s="151">
        <v>1850000</v>
      </c>
      <c r="H153" s="112">
        <f t="shared" si="2"/>
        <v>1850000</v>
      </c>
      <c r="I153" s="10"/>
      <c r="J153" s="11"/>
      <c r="K153" s="111"/>
      <c r="L153" s="151">
        <v>1850000</v>
      </c>
      <c r="M153" s="112">
        <f t="shared" si="3"/>
        <v>1850000</v>
      </c>
      <c r="N153" s="11"/>
      <c r="O153" s="18"/>
      <c r="P153" s="15"/>
      <c r="Q153" s="16"/>
      <c r="R153" s="148"/>
    </row>
    <row r="154" spans="1:18" s="17" customFormat="1" ht="66.75" hidden="1" customHeight="1">
      <c r="A154" s="951"/>
      <c r="B154" s="150" t="s">
        <v>91</v>
      </c>
      <c r="C154" s="951" t="s">
        <v>90</v>
      </c>
      <c r="D154" s="951"/>
      <c r="E154" s="951"/>
      <c r="F154" s="111"/>
      <c r="G154" s="151">
        <v>2200000</v>
      </c>
      <c r="H154" s="112">
        <f t="shared" si="2"/>
        <v>2200000</v>
      </c>
      <c r="I154" s="10"/>
      <c r="J154" s="11"/>
      <c r="K154" s="111"/>
      <c r="L154" s="151">
        <v>2200000</v>
      </c>
      <c r="M154" s="112">
        <f t="shared" si="3"/>
        <v>2200000</v>
      </c>
      <c r="N154" s="11"/>
      <c r="O154" s="18"/>
      <c r="P154" s="15"/>
      <c r="Q154" s="16"/>
      <c r="R154" s="148"/>
    </row>
    <row r="155" spans="1:18" s="17" customFormat="1" ht="66.75" hidden="1" customHeight="1">
      <c r="A155" s="951"/>
      <c r="B155" s="150" t="s">
        <v>92</v>
      </c>
      <c r="C155" s="951" t="s">
        <v>90</v>
      </c>
      <c r="D155" s="951"/>
      <c r="E155" s="951"/>
      <c r="F155" s="111"/>
      <c r="G155" s="151">
        <v>2750000</v>
      </c>
      <c r="H155" s="112">
        <f t="shared" si="2"/>
        <v>2750000</v>
      </c>
      <c r="I155" s="10"/>
      <c r="J155" s="11"/>
      <c r="K155" s="111"/>
      <c r="L155" s="151">
        <v>2750000</v>
      </c>
      <c r="M155" s="112">
        <f t="shared" si="3"/>
        <v>2750000</v>
      </c>
      <c r="N155" s="11"/>
      <c r="O155" s="18"/>
      <c r="P155" s="15"/>
      <c r="Q155" s="16"/>
      <c r="R155" s="148"/>
    </row>
    <row r="156" spans="1:18" s="17" customFormat="1" ht="66.75" hidden="1" customHeight="1">
      <c r="A156" s="951"/>
      <c r="B156" s="150" t="s">
        <v>93</v>
      </c>
      <c r="C156" s="951" t="s">
        <v>70</v>
      </c>
      <c r="D156" s="951"/>
      <c r="E156" s="951"/>
      <c r="F156" s="111"/>
      <c r="G156" s="151">
        <v>4000000</v>
      </c>
      <c r="H156" s="112">
        <f t="shared" si="2"/>
        <v>4000000</v>
      </c>
      <c r="I156" s="10"/>
      <c r="J156" s="11"/>
      <c r="K156" s="111"/>
      <c r="L156" s="151">
        <v>3560000</v>
      </c>
      <c r="M156" s="112">
        <f t="shared" si="3"/>
        <v>3560000</v>
      </c>
      <c r="N156" s="11"/>
      <c r="O156" s="18"/>
      <c r="P156" s="15"/>
      <c r="Q156" s="16"/>
      <c r="R156" s="148"/>
    </row>
    <row r="157" spans="1:18" s="17" customFormat="1" ht="66.75" hidden="1" customHeight="1">
      <c r="A157" s="943" t="s">
        <v>65</v>
      </c>
      <c r="B157" s="946" t="s">
        <v>94</v>
      </c>
      <c r="C157" s="958"/>
      <c r="D157" s="958"/>
      <c r="E157" s="958"/>
      <c r="F157" s="111"/>
      <c r="G157" s="111"/>
      <c r="H157" s="112"/>
      <c r="I157" s="10"/>
      <c r="J157" s="11"/>
      <c r="K157" s="111"/>
      <c r="L157" s="111"/>
      <c r="M157" s="112"/>
      <c r="N157" s="11"/>
      <c r="O157" s="18"/>
      <c r="P157" s="15"/>
      <c r="Q157" s="16"/>
      <c r="R157" s="148"/>
    </row>
    <row r="158" spans="1:18" s="17" customFormat="1" ht="33" hidden="1">
      <c r="A158" s="955">
        <v>1</v>
      </c>
      <c r="B158" s="152" t="s">
        <v>95</v>
      </c>
      <c r="C158" s="951" t="s">
        <v>68</v>
      </c>
      <c r="D158" s="951"/>
      <c r="E158" s="951"/>
      <c r="F158" s="111"/>
      <c r="G158" s="151">
        <v>3950000</v>
      </c>
      <c r="H158" s="112">
        <f t="shared" ref="H158:H189" si="4">G158</f>
        <v>3950000</v>
      </c>
      <c r="I158" s="10"/>
      <c r="J158" s="11"/>
      <c r="K158" s="111"/>
      <c r="L158" s="151">
        <v>3590000</v>
      </c>
      <c r="M158" s="112">
        <f t="shared" ref="M158:M189" si="5">L158</f>
        <v>3590000</v>
      </c>
      <c r="N158" s="11"/>
      <c r="O158" s="18"/>
      <c r="P158" s="15"/>
      <c r="Q158" s="16"/>
      <c r="R158" s="148"/>
    </row>
    <row r="159" spans="1:18" s="17" customFormat="1" ht="16.5" hidden="1">
      <c r="A159" s="955"/>
      <c r="B159" s="150" t="s">
        <v>69</v>
      </c>
      <c r="C159" s="951" t="s">
        <v>70</v>
      </c>
      <c r="D159" s="951"/>
      <c r="E159" s="951"/>
      <c r="F159" s="111"/>
      <c r="G159" s="151">
        <v>3250000</v>
      </c>
      <c r="H159" s="112">
        <f t="shared" si="4"/>
        <v>3250000</v>
      </c>
      <c r="I159" s="10"/>
      <c r="J159" s="11"/>
      <c r="K159" s="111"/>
      <c r="L159" s="151">
        <f>L158-L160</f>
        <v>2990000</v>
      </c>
      <c r="M159" s="112">
        <f t="shared" si="5"/>
        <v>2990000</v>
      </c>
      <c r="N159" s="11"/>
      <c r="O159" s="18"/>
      <c r="P159" s="15"/>
      <c r="Q159" s="16"/>
      <c r="R159" s="148"/>
    </row>
    <row r="160" spans="1:18" s="17" customFormat="1" ht="16.5" hidden="1">
      <c r="A160" s="955"/>
      <c r="B160" s="150" t="s">
        <v>71</v>
      </c>
      <c r="C160" s="951" t="s">
        <v>70</v>
      </c>
      <c r="D160" s="951"/>
      <c r="E160" s="951"/>
      <c r="F160" s="111"/>
      <c r="G160" s="151">
        <v>700000</v>
      </c>
      <c r="H160" s="112">
        <f t="shared" si="4"/>
        <v>700000</v>
      </c>
      <c r="I160" s="10"/>
      <c r="J160" s="11"/>
      <c r="K160" s="111"/>
      <c r="L160" s="151">
        <v>600000</v>
      </c>
      <c r="M160" s="112">
        <f t="shared" si="5"/>
        <v>600000</v>
      </c>
      <c r="N160" s="11"/>
      <c r="O160" s="18"/>
      <c r="P160" s="15"/>
      <c r="Q160" s="16"/>
      <c r="R160" s="148"/>
    </row>
    <row r="161" spans="1:18" s="17" customFormat="1" ht="33" hidden="1">
      <c r="A161" s="955">
        <v>2</v>
      </c>
      <c r="B161" s="152" t="s">
        <v>96</v>
      </c>
      <c r="C161" s="951" t="s">
        <v>68</v>
      </c>
      <c r="D161" s="951"/>
      <c r="E161" s="951"/>
      <c r="F161" s="111"/>
      <c r="G161" s="151">
        <v>2850000</v>
      </c>
      <c r="H161" s="151">
        <f t="shared" si="4"/>
        <v>2850000</v>
      </c>
      <c r="I161" s="10"/>
      <c r="J161" s="11"/>
      <c r="K161" s="111"/>
      <c r="L161" s="151">
        <v>2600000</v>
      </c>
      <c r="M161" s="112">
        <f t="shared" si="5"/>
        <v>2600000</v>
      </c>
      <c r="N161" s="11"/>
      <c r="O161" s="18"/>
      <c r="P161" s="15"/>
      <c r="Q161" s="16"/>
      <c r="R161" s="148"/>
    </row>
    <row r="162" spans="1:18" s="17" customFormat="1" ht="16.5" hidden="1">
      <c r="A162" s="955"/>
      <c r="B162" s="150" t="s">
        <v>73</v>
      </c>
      <c r="C162" s="951" t="s">
        <v>70</v>
      </c>
      <c r="D162" s="951"/>
      <c r="E162" s="951"/>
      <c r="F162" s="111"/>
      <c r="G162" s="151">
        <v>2150000</v>
      </c>
      <c r="H162" s="112">
        <f t="shared" si="4"/>
        <v>2150000</v>
      </c>
      <c r="I162" s="10"/>
      <c r="J162" s="11"/>
      <c r="K162" s="111"/>
      <c r="L162" s="151">
        <f>L161-L163</f>
        <v>2000000</v>
      </c>
      <c r="M162" s="112">
        <f t="shared" si="5"/>
        <v>2000000</v>
      </c>
      <c r="N162" s="11"/>
      <c r="O162" s="18"/>
      <c r="P162" s="15"/>
      <c r="Q162" s="16"/>
      <c r="R162" s="148"/>
    </row>
    <row r="163" spans="1:18" s="17" customFormat="1" ht="16.5" hidden="1">
      <c r="A163" s="955"/>
      <c r="B163" s="150" t="s">
        <v>74</v>
      </c>
      <c r="C163" s="951" t="s">
        <v>70</v>
      </c>
      <c r="D163" s="951"/>
      <c r="E163" s="951"/>
      <c r="F163" s="111"/>
      <c r="G163" s="151">
        <v>700000</v>
      </c>
      <c r="H163" s="112">
        <f t="shared" si="4"/>
        <v>700000</v>
      </c>
      <c r="I163" s="10"/>
      <c r="J163" s="11"/>
      <c r="K163" s="111"/>
      <c r="L163" s="151">
        <v>600000</v>
      </c>
      <c r="M163" s="112">
        <f t="shared" si="5"/>
        <v>600000</v>
      </c>
      <c r="N163" s="11"/>
      <c r="O163" s="18"/>
      <c r="P163" s="15"/>
      <c r="Q163" s="16"/>
      <c r="R163" s="148"/>
    </row>
    <row r="164" spans="1:18" s="17" customFormat="1" ht="33" hidden="1">
      <c r="A164" s="955">
        <v>3</v>
      </c>
      <c r="B164" s="152" t="s">
        <v>97</v>
      </c>
      <c r="C164" s="951" t="s">
        <v>68</v>
      </c>
      <c r="D164" s="951"/>
      <c r="E164" s="951"/>
      <c r="F164" s="111"/>
      <c r="G164" s="151">
        <v>2180000</v>
      </c>
      <c r="H164" s="151">
        <f t="shared" si="4"/>
        <v>2180000</v>
      </c>
      <c r="I164" s="10"/>
      <c r="J164" s="11"/>
      <c r="K164" s="111"/>
      <c r="L164" s="151">
        <v>1680000</v>
      </c>
      <c r="M164" s="112">
        <f t="shared" si="5"/>
        <v>1680000</v>
      </c>
      <c r="N164" s="11"/>
      <c r="O164" s="18"/>
      <c r="P164" s="15"/>
      <c r="Q164" s="16"/>
      <c r="R164" s="148"/>
    </row>
    <row r="165" spans="1:18" s="17" customFormat="1" ht="16.5" hidden="1">
      <c r="A165" s="955"/>
      <c r="B165" s="150" t="s">
        <v>69</v>
      </c>
      <c r="C165" s="951" t="s">
        <v>70</v>
      </c>
      <c r="D165" s="951"/>
      <c r="E165" s="951"/>
      <c r="F165" s="111"/>
      <c r="G165" s="151">
        <v>1550000</v>
      </c>
      <c r="H165" s="112">
        <f t="shared" si="4"/>
        <v>1550000</v>
      </c>
      <c r="I165" s="10"/>
      <c r="J165" s="11"/>
      <c r="K165" s="111"/>
      <c r="L165" s="151">
        <f>L164-L166</f>
        <v>1390000</v>
      </c>
      <c r="M165" s="112">
        <f t="shared" si="5"/>
        <v>1390000</v>
      </c>
      <c r="N165" s="11"/>
      <c r="O165" s="18"/>
      <c r="P165" s="15"/>
      <c r="Q165" s="16"/>
      <c r="R165" s="148"/>
    </row>
    <row r="166" spans="1:18" s="17" customFormat="1" ht="16.5" hidden="1">
      <c r="A166" s="955"/>
      <c r="B166" s="150" t="s">
        <v>74</v>
      </c>
      <c r="C166" s="951" t="s">
        <v>4917</v>
      </c>
      <c r="D166" s="951"/>
      <c r="E166" s="951"/>
      <c r="F166" s="111"/>
      <c r="G166" s="151">
        <v>630000</v>
      </c>
      <c r="H166" s="112">
        <f t="shared" si="4"/>
        <v>630000</v>
      </c>
      <c r="I166" s="10"/>
      <c r="J166" s="11"/>
      <c r="K166" s="111"/>
      <c r="L166" s="151">
        <v>290000</v>
      </c>
      <c r="M166" s="112">
        <f t="shared" si="5"/>
        <v>290000</v>
      </c>
      <c r="N166" s="11"/>
      <c r="O166" s="18"/>
      <c r="P166" s="15"/>
      <c r="Q166" s="16"/>
      <c r="R166" s="148"/>
    </row>
    <row r="167" spans="1:18" s="17" customFormat="1" ht="33" hidden="1">
      <c r="A167" s="955">
        <v>4</v>
      </c>
      <c r="B167" s="152" t="s">
        <v>98</v>
      </c>
      <c r="C167" s="951" t="s">
        <v>68</v>
      </c>
      <c r="D167" s="951"/>
      <c r="E167" s="951"/>
      <c r="F167" s="111"/>
      <c r="G167" s="151">
        <v>2480000</v>
      </c>
      <c r="H167" s="151">
        <f t="shared" si="4"/>
        <v>2480000</v>
      </c>
      <c r="I167" s="10"/>
      <c r="J167" s="11"/>
      <c r="K167" s="111"/>
      <c r="L167" s="151">
        <v>1890000</v>
      </c>
      <c r="M167" s="112">
        <f t="shared" si="5"/>
        <v>1890000</v>
      </c>
      <c r="N167" s="11"/>
      <c r="O167" s="18"/>
      <c r="P167" s="15"/>
      <c r="Q167" s="16"/>
      <c r="R167" s="148"/>
    </row>
    <row r="168" spans="1:18" s="17" customFormat="1" ht="16.5" hidden="1">
      <c r="A168" s="955"/>
      <c r="B168" s="150" t="s">
        <v>77</v>
      </c>
      <c r="C168" s="951" t="s">
        <v>70</v>
      </c>
      <c r="D168" s="951"/>
      <c r="E168" s="951"/>
      <c r="F168" s="111"/>
      <c r="G168" s="151">
        <v>1680000</v>
      </c>
      <c r="H168" s="112">
        <f t="shared" si="4"/>
        <v>1680000</v>
      </c>
      <c r="I168" s="10"/>
      <c r="J168" s="11"/>
      <c r="K168" s="111"/>
      <c r="L168" s="151">
        <f>L167-L169</f>
        <v>1510000</v>
      </c>
      <c r="M168" s="112">
        <f t="shared" si="5"/>
        <v>1510000</v>
      </c>
      <c r="N168" s="11"/>
      <c r="O168" s="18"/>
      <c r="P168" s="15"/>
      <c r="Q168" s="16"/>
      <c r="R168" s="148"/>
    </row>
    <row r="169" spans="1:18" s="17" customFormat="1" ht="16.5" hidden="1">
      <c r="A169" s="955"/>
      <c r="B169" s="150" t="s">
        <v>74</v>
      </c>
      <c r="C169" s="951" t="s">
        <v>4917</v>
      </c>
      <c r="D169" s="951"/>
      <c r="E169" s="951"/>
      <c r="F169" s="111"/>
      <c r="G169" s="151">
        <v>800000</v>
      </c>
      <c r="H169" s="112">
        <f t="shared" si="4"/>
        <v>800000</v>
      </c>
      <c r="I169" s="10"/>
      <c r="J169" s="11"/>
      <c r="K169" s="111"/>
      <c r="L169" s="151">
        <v>380000</v>
      </c>
      <c r="M169" s="112">
        <f t="shared" si="5"/>
        <v>380000</v>
      </c>
      <c r="N169" s="11"/>
      <c r="O169" s="18"/>
      <c r="P169" s="15"/>
      <c r="Q169" s="16"/>
      <c r="R169" s="148"/>
    </row>
    <row r="170" spans="1:18" s="17" customFormat="1" ht="49.5" hidden="1">
      <c r="A170" s="955">
        <v>5</v>
      </c>
      <c r="B170" s="152" t="s">
        <v>99</v>
      </c>
      <c r="C170" s="951" t="s">
        <v>68</v>
      </c>
      <c r="D170" s="951"/>
      <c r="E170" s="951"/>
      <c r="F170" s="111"/>
      <c r="G170" s="151">
        <v>2605000</v>
      </c>
      <c r="H170" s="151">
        <f t="shared" si="4"/>
        <v>2605000</v>
      </c>
      <c r="I170" s="10"/>
      <c r="J170" s="11"/>
      <c r="K170" s="111"/>
      <c r="L170" s="151">
        <v>1980000</v>
      </c>
      <c r="M170" s="112">
        <f t="shared" si="5"/>
        <v>1980000</v>
      </c>
      <c r="N170" s="11"/>
      <c r="O170" s="18"/>
      <c r="P170" s="15"/>
      <c r="Q170" s="16"/>
      <c r="R170" s="148"/>
    </row>
    <row r="171" spans="1:18" s="17" customFormat="1" ht="16.5" hidden="1">
      <c r="A171" s="955"/>
      <c r="B171" s="150" t="s">
        <v>77</v>
      </c>
      <c r="C171" s="951" t="s">
        <v>70</v>
      </c>
      <c r="D171" s="951"/>
      <c r="E171" s="951"/>
      <c r="F171" s="111"/>
      <c r="G171" s="151">
        <v>1765000</v>
      </c>
      <c r="H171" s="112">
        <f t="shared" si="4"/>
        <v>1765000</v>
      </c>
      <c r="I171" s="10"/>
      <c r="J171" s="11"/>
      <c r="K171" s="111"/>
      <c r="L171" s="151">
        <v>1700000</v>
      </c>
      <c r="M171" s="112">
        <f t="shared" si="5"/>
        <v>1700000</v>
      </c>
      <c r="N171" s="11"/>
      <c r="O171" s="18"/>
      <c r="P171" s="15"/>
      <c r="Q171" s="16"/>
      <c r="R171" s="148"/>
    </row>
    <row r="172" spans="1:18" s="17" customFormat="1" ht="16.5" hidden="1">
      <c r="A172" s="955"/>
      <c r="B172" s="150" t="s">
        <v>74</v>
      </c>
      <c r="C172" s="951" t="s">
        <v>4917</v>
      </c>
      <c r="D172" s="951"/>
      <c r="E172" s="951"/>
      <c r="F172" s="111"/>
      <c r="G172" s="151">
        <v>840000</v>
      </c>
      <c r="H172" s="112">
        <f t="shared" si="4"/>
        <v>840000</v>
      </c>
      <c r="I172" s="10"/>
      <c r="J172" s="11"/>
      <c r="K172" s="111"/>
      <c r="L172" s="151">
        <v>380000</v>
      </c>
      <c r="M172" s="112">
        <f t="shared" si="5"/>
        <v>380000</v>
      </c>
      <c r="N172" s="11"/>
      <c r="O172" s="18"/>
      <c r="P172" s="15"/>
      <c r="Q172" s="16"/>
      <c r="R172" s="148"/>
    </row>
    <row r="173" spans="1:18" s="17" customFormat="1" ht="49.5" hidden="1">
      <c r="A173" s="955">
        <v>6</v>
      </c>
      <c r="B173" s="152" t="s">
        <v>100</v>
      </c>
      <c r="C173" s="951" t="s">
        <v>68</v>
      </c>
      <c r="D173" s="951"/>
      <c r="E173" s="951"/>
      <c r="F173" s="111"/>
      <c r="G173" s="151">
        <v>2735000</v>
      </c>
      <c r="H173" s="151">
        <f t="shared" si="4"/>
        <v>2735000</v>
      </c>
      <c r="I173" s="10"/>
      <c r="J173" s="11"/>
      <c r="K173" s="111"/>
      <c r="L173" s="151">
        <v>2090000</v>
      </c>
      <c r="M173" s="112">
        <f t="shared" si="5"/>
        <v>2090000</v>
      </c>
      <c r="N173" s="11"/>
      <c r="O173" s="18"/>
      <c r="P173" s="15"/>
      <c r="Q173" s="16"/>
      <c r="R173" s="148"/>
    </row>
    <row r="174" spans="1:18" s="17" customFormat="1" ht="16.5" hidden="1">
      <c r="A174" s="955"/>
      <c r="B174" s="150" t="s">
        <v>77</v>
      </c>
      <c r="C174" s="951" t="s">
        <v>70</v>
      </c>
      <c r="D174" s="951"/>
      <c r="E174" s="951"/>
      <c r="F174" s="111"/>
      <c r="G174" s="151">
        <v>1875000</v>
      </c>
      <c r="H174" s="112">
        <f t="shared" si="4"/>
        <v>1875000</v>
      </c>
      <c r="I174" s="10"/>
      <c r="J174" s="11"/>
      <c r="K174" s="111"/>
      <c r="L174" s="151">
        <f>L173-L175</f>
        <v>1710000</v>
      </c>
      <c r="M174" s="112">
        <f t="shared" si="5"/>
        <v>1710000</v>
      </c>
      <c r="N174" s="11"/>
      <c r="O174" s="18"/>
      <c r="P174" s="15"/>
      <c r="Q174" s="16"/>
      <c r="R174" s="148"/>
    </row>
    <row r="175" spans="1:18" s="17" customFormat="1" ht="16.5" hidden="1">
      <c r="A175" s="955"/>
      <c r="B175" s="150" t="s">
        <v>74</v>
      </c>
      <c r="C175" s="951" t="s">
        <v>4917</v>
      </c>
      <c r="D175" s="951"/>
      <c r="E175" s="951"/>
      <c r="F175" s="111"/>
      <c r="G175" s="151">
        <v>860000</v>
      </c>
      <c r="H175" s="112">
        <f t="shared" si="4"/>
        <v>860000</v>
      </c>
      <c r="I175" s="10"/>
      <c r="J175" s="11"/>
      <c r="K175" s="111"/>
      <c r="L175" s="151">
        <v>380000</v>
      </c>
      <c r="M175" s="112">
        <f t="shared" si="5"/>
        <v>380000</v>
      </c>
      <c r="N175" s="11"/>
      <c r="O175" s="18"/>
      <c r="P175" s="15"/>
      <c r="Q175" s="16"/>
      <c r="R175" s="148"/>
    </row>
    <row r="176" spans="1:18" s="17" customFormat="1" ht="33" hidden="1">
      <c r="A176" s="955">
        <v>7</v>
      </c>
      <c r="B176" s="152" t="s">
        <v>101</v>
      </c>
      <c r="C176" s="951" t="s">
        <v>70</v>
      </c>
      <c r="D176" s="951"/>
      <c r="E176" s="951"/>
      <c r="F176" s="111"/>
      <c r="G176" s="151">
        <v>700000</v>
      </c>
      <c r="H176" s="151">
        <f t="shared" si="4"/>
        <v>700000</v>
      </c>
      <c r="I176" s="10"/>
      <c r="J176" s="11"/>
      <c r="K176" s="111"/>
      <c r="L176" s="151">
        <v>600000</v>
      </c>
      <c r="M176" s="112">
        <f t="shared" si="5"/>
        <v>600000</v>
      </c>
      <c r="N176" s="11"/>
      <c r="O176" s="18"/>
      <c r="P176" s="15"/>
      <c r="Q176" s="16"/>
      <c r="R176" s="148"/>
    </row>
    <row r="177" spans="1:18" s="17" customFormat="1" ht="33" hidden="1">
      <c r="A177" s="955">
        <v>8</v>
      </c>
      <c r="B177" s="152" t="s">
        <v>102</v>
      </c>
      <c r="C177" s="951" t="s">
        <v>70</v>
      </c>
      <c r="D177" s="951"/>
      <c r="E177" s="951"/>
      <c r="F177" s="111"/>
      <c r="G177" s="151">
        <v>3840000</v>
      </c>
      <c r="H177" s="112">
        <f t="shared" si="4"/>
        <v>3840000</v>
      </c>
      <c r="I177" s="10"/>
      <c r="J177" s="11"/>
      <c r="K177" s="111"/>
      <c r="L177" s="151">
        <v>3490000</v>
      </c>
      <c r="M177" s="112">
        <f t="shared" si="5"/>
        <v>3490000</v>
      </c>
      <c r="N177" s="11"/>
      <c r="O177" s="18"/>
      <c r="P177" s="15"/>
      <c r="Q177" s="16"/>
      <c r="R177" s="148"/>
    </row>
    <row r="178" spans="1:18" s="17" customFormat="1" ht="33" hidden="1">
      <c r="A178" s="955">
        <v>9</v>
      </c>
      <c r="B178" s="152" t="s">
        <v>103</v>
      </c>
      <c r="C178" s="951" t="s">
        <v>70</v>
      </c>
      <c r="D178" s="951"/>
      <c r="E178" s="951"/>
      <c r="F178" s="111"/>
      <c r="G178" s="151">
        <v>4500000</v>
      </c>
      <c r="H178" s="112">
        <f t="shared" si="4"/>
        <v>4500000</v>
      </c>
      <c r="I178" s="10"/>
      <c r="J178" s="11"/>
      <c r="K178" s="111"/>
      <c r="L178" s="151">
        <v>4200000</v>
      </c>
      <c r="M178" s="112">
        <f t="shared" si="5"/>
        <v>4200000</v>
      </c>
      <c r="N178" s="11"/>
      <c r="O178" s="18"/>
      <c r="P178" s="15"/>
      <c r="Q178" s="16"/>
      <c r="R178" s="148"/>
    </row>
    <row r="179" spans="1:18" s="17" customFormat="1" ht="33" hidden="1">
      <c r="A179" s="955">
        <v>10</v>
      </c>
      <c r="B179" s="152" t="s">
        <v>104</v>
      </c>
      <c r="C179" s="951" t="s">
        <v>70</v>
      </c>
      <c r="D179" s="951"/>
      <c r="E179" s="951"/>
      <c r="F179" s="111"/>
      <c r="G179" s="151">
        <v>700000</v>
      </c>
      <c r="H179" s="151">
        <f t="shared" si="4"/>
        <v>700000</v>
      </c>
      <c r="I179" s="10"/>
      <c r="J179" s="11"/>
      <c r="K179" s="111"/>
      <c r="L179" s="151">
        <v>700000</v>
      </c>
      <c r="M179" s="112">
        <f t="shared" si="5"/>
        <v>700000</v>
      </c>
      <c r="N179" s="11"/>
      <c r="O179" s="18"/>
      <c r="P179" s="15"/>
      <c r="Q179" s="16"/>
      <c r="R179" s="148"/>
    </row>
    <row r="180" spans="1:18" s="17" customFormat="1" ht="16.5" hidden="1">
      <c r="A180" s="955">
        <v>11</v>
      </c>
      <c r="B180" s="150" t="s">
        <v>105</v>
      </c>
      <c r="C180" s="951" t="s">
        <v>70</v>
      </c>
      <c r="D180" s="951"/>
      <c r="E180" s="951"/>
      <c r="F180" s="111"/>
      <c r="G180" s="151">
        <v>3050000</v>
      </c>
      <c r="H180" s="112">
        <f t="shared" si="4"/>
        <v>3050000</v>
      </c>
      <c r="I180" s="10"/>
      <c r="J180" s="11"/>
      <c r="K180" s="111"/>
      <c r="L180" s="151">
        <v>3050000</v>
      </c>
      <c r="M180" s="112">
        <f t="shared" si="5"/>
        <v>3050000</v>
      </c>
      <c r="N180" s="11"/>
      <c r="O180" s="18"/>
      <c r="P180" s="15"/>
      <c r="Q180" s="16"/>
      <c r="R180" s="148"/>
    </row>
    <row r="181" spans="1:18" s="17" customFormat="1" ht="66" hidden="1">
      <c r="A181" s="955">
        <v>12</v>
      </c>
      <c r="B181" s="152" t="s">
        <v>3954</v>
      </c>
      <c r="C181" s="951" t="s">
        <v>68</v>
      </c>
      <c r="D181" s="951"/>
      <c r="E181" s="951"/>
      <c r="F181" s="111"/>
      <c r="G181" s="151">
        <v>8500000</v>
      </c>
      <c r="H181" s="151">
        <f t="shared" si="4"/>
        <v>8500000</v>
      </c>
      <c r="I181" s="10"/>
      <c r="J181" s="11"/>
      <c r="K181" s="111"/>
      <c r="L181" s="151">
        <v>7980000</v>
      </c>
      <c r="M181" s="112">
        <f t="shared" si="5"/>
        <v>7980000</v>
      </c>
      <c r="N181" s="11"/>
      <c r="O181" s="18"/>
      <c r="P181" s="15"/>
      <c r="Q181" s="16"/>
      <c r="R181" s="148"/>
    </row>
    <row r="182" spans="1:18" s="17" customFormat="1" ht="16.5" hidden="1">
      <c r="A182" s="955">
        <v>13</v>
      </c>
      <c r="B182" s="153" t="s">
        <v>106</v>
      </c>
      <c r="C182" s="951" t="s">
        <v>70</v>
      </c>
      <c r="D182" s="951"/>
      <c r="E182" s="951"/>
      <c r="F182" s="111"/>
      <c r="G182" s="151">
        <v>4500000</v>
      </c>
      <c r="H182" s="112">
        <f t="shared" si="4"/>
        <v>4500000</v>
      </c>
      <c r="I182" s="10"/>
      <c r="J182" s="11"/>
      <c r="K182" s="111"/>
      <c r="L182" s="151">
        <v>4200000</v>
      </c>
      <c r="M182" s="112">
        <f t="shared" si="5"/>
        <v>4200000</v>
      </c>
      <c r="N182" s="11"/>
      <c r="O182" s="18"/>
      <c r="P182" s="15"/>
      <c r="Q182" s="16"/>
      <c r="R182" s="148"/>
    </row>
    <row r="183" spans="1:18" s="17" customFormat="1" ht="33" hidden="1">
      <c r="A183" s="955">
        <v>14</v>
      </c>
      <c r="B183" s="152" t="s">
        <v>86</v>
      </c>
      <c r="C183" s="951" t="s">
        <v>70</v>
      </c>
      <c r="D183" s="951"/>
      <c r="E183" s="951"/>
      <c r="F183" s="111"/>
      <c r="G183" s="151">
        <v>3200000</v>
      </c>
      <c r="H183" s="112">
        <f t="shared" si="4"/>
        <v>3200000</v>
      </c>
      <c r="I183" s="10"/>
      <c r="J183" s="11"/>
      <c r="K183" s="111"/>
      <c r="L183" s="151">
        <v>3000000</v>
      </c>
      <c r="M183" s="112">
        <f t="shared" si="5"/>
        <v>3000000</v>
      </c>
      <c r="N183" s="11"/>
      <c r="O183" s="18"/>
      <c r="P183" s="15"/>
      <c r="Q183" s="16"/>
      <c r="R183" s="148"/>
    </row>
    <row r="184" spans="1:18" s="17" customFormat="1" ht="33" hidden="1">
      <c r="A184" s="955">
        <v>15</v>
      </c>
      <c r="B184" s="152" t="s">
        <v>87</v>
      </c>
      <c r="C184" s="951" t="s">
        <v>70</v>
      </c>
      <c r="D184" s="951"/>
      <c r="E184" s="951"/>
      <c r="F184" s="111"/>
      <c r="G184" s="151">
        <v>3200000</v>
      </c>
      <c r="H184" s="151">
        <f t="shared" si="4"/>
        <v>3200000</v>
      </c>
      <c r="I184" s="10"/>
      <c r="J184" s="11"/>
      <c r="K184" s="111"/>
      <c r="L184" s="151">
        <v>3000000</v>
      </c>
      <c r="M184" s="112">
        <f t="shared" si="5"/>
        <v>3000000</v>
      </c>
      <c r="N184" s="11"/>
      <c r="O184" s="18"/>
      <c r="P184" s="15"/>
      <c r="Q184" s="16"/>
      <c r="R184" s="148"/>
    </row>
    <row r="185" spans="1:18" s="17" customFormat="1" ht="16.5" hidden="1">
      <c r="A185" s="955"/>
      <c r="B185" s="150" t="s">
        <v>88</v>
      </c>
      <c r="C185" s="951"/>
      <c r="D185" s="951"/>
      <c r="E185" s="951"/>
      <c r="F185" s="111"/>
      <c r="G185" s="151"/>
      <c r="H185" s="112">
        <f t="shared" si="4"/>
        <v>0</v>
      </c>
      <c r="I185" s="10"/>
      <c r="J185" s="11"/>
      <c r="K185" s="111"/>
      <c r="L185" s="151"/>
      <c r="M185" s="112">
        <f t="shared" si="5"/>
        <v>0</v>
      </c>
      <c r="N185" s="11"/>
      <c r="O185" s="18"/>
      <c r="P185" s="15"/>
      <c r="Q185" s="16"/>
      <c r="R185" s="148"/>
    </row>
    <row r="186" spans="1:18" s="17" customFormat="1" ht="16.5" hidden="1">
      <c r="A186" s="955">
        <v>1</v>
      </c>
      <c r="B186" s="150" t="s">
        <v>89</v>
      </c>
      <c r="C186" s="951" t="s">
        <v>90</v>
      </c>
      <c r="D186" s="951"/>
      <c r="E186" s="951"/>
      <c r="F186" s="111"/>
      <c r="G186" s="151">
        <v>1850000</v>
      </c>
      <c r="H186" s="112">
        <f t="shared" si="4"/>
        <v>1850000</v>
      </c>
      <c r="I186" s="10"/>
      <c r="J186" s="11"/>
      <c r="K186" s="111"/>
      <c r="L186" s="151">
        <v>1850000</v>
      </c>
      <c r="M186" s="112">
        <f t="shared" si="5"/>
        <v>1850000</v>
      </c>
      <c r="N186" s="11"/>
      <c r="O186" s="18"/>
      <c r="P186" s="15"/>
      <c r="Q186" s="16"/>
      <c r="R186" s="148"/>
    </row>
    <row r="187" spans="1:18" s="17" customFormat="1" ht="66.75" hidden="1" customHeight="1">
      <c r="A187" s="955">
        <v>2</v>
      </c>
      <c r="B187" s="150" t="s">
        <v>91</v>
      </c>
      <c r="C187" s="951" t="s">
        <v>90</v>
      </c>
      <c r="D187" s="951"/>
      <c r="E187" s="951"/>
      <c r="F187" s="111"/>
      <c r="G187" s="151">
        <v>2200000</v>
      </c>
      <c r="H187" s="112">
        <f t="shared" si="4"/>
        <v>2200000</v>
      </c>
      <c r="I187" s="10"/>
      <c r="J187" s="11"/>
      <c r="K187" s="111"/>
      <c r="L187" s="151">
        <v>2200000</v>
      </c>
      <c r="M187" s="112">
        <f t="shared" si="5"/>
        <v>2200000</v>
      </c>
      <c r="N187" s="11"/>
      <c r="O187" s="18"/>
      <c r="P187" s="15"/>
      <c r="Q187" s="16"/>
      <c r="R187" s="148"/>
    </row>
    <row r="188" spans="1:18" s="17" customFormat="1" ht="66.75" hidden="1" customHeight="1">
      <c r="A188" s="955">
        <v>3</v>
      </c>
      <c r="B188" s="150" t="s">
        <v>92</v>
      </c>
      <c r="C188" s="951" t="s">
        <v>90</v>
      </c>
      <c r="D188" s="951"/>
      <c r="E188" s="951"/>
      <c r="F188" s="111"/>
      <c r="G188" s="151">
        <v>2750000</v>
      </c>
      <c r="H188" s="112">
        <f t="shared" si="4"/>
        <v>2750000</v>
      </c>
      <c r="I188" s="10"/>
      <c r="J188" s="11"/>
      <c r="K188" s="111"/>
      <c r="L188" s="151">
        <v>2750000</v>
      </c>
      <c r="M188" s="112">
        <f t="shared" si="5"/>
        <v>2750000</v>
      </c>
      <c r="N188" s="11"/>
      <c r="O188" s="18"/>
      <c r="P188" s="15"/>
      <c r="Q188" s="16"/>
      <c r="R188" s="148"/>
    </row>
    <row r="189" spans="1:18" s="17" customFormat="1" ht="66.75" hidden="1" customHeight="1">
      <c r="A189" s="955">
        <v>4</v>
      </c>
      <c r="B189" s="150" t="s">
        <v>93</v>
      </c>
      <c r="C189" s="951" t="s">
        <v>70</v>
      </c>
      <c r="D189" s="951"/>
      <c r="E189" s="951"/>
      <c r="F189" s="111"/>
      <c r="G189" s="151">
        <v>4000000</v>
      </c>
      <c r="H189" s="112">
        <f t="shared" si="4"/>
        <v>4000000</v>
      </c>
      <c r="I189" s="10"/>
      <c r="J189" s="11"/>
      <c r="K189" s="111"/>
      <c r="L189" s="151">
        <v>3560000</v>
      </c>
      <c r="M189" s="112">
        <f t="shared" si="5"/>
        <v>3560000</v>
      </c>
      <c r="N189" s="11"/>
      <c r="O189" s="18"/>
      <c r="P189" s="15"/>
      <c r="Q189" s="16"/>
      <c r="R189" s="148"/>
    </row>
    <row r="190" spans="1:18" s="17" customFormat="1" ht="66.75" hidden="1" customHeight="1">
      <c r="A190" s="1165" t="s">
        <v>4195</v>
      </c>
      <c r="B190" s="1165"/>
      <c r="C190" s="1165"/>
      <c r="D190" s="1165"/>
      <c r="E190" s="1165"/>
      <c r="F190" s="1165"/>
      <c r="G190" s="1165"/>
      <c r="H190" s="1165"/>
      <c r="I190" s="146"/>
      <c r="J190" s="146"/>
      <c r="K190" s="146"/>
      <c r="L190" s="146"/>
      <c r="M190" s="146"/>
      <c r="N190" s="146"/>
      <c r="O190" s="155"/>
      <c r="P190" s="15"/>
      <c r="Q190" s="16"/>
    </row>
    <row r="191" spans="1:18" s="17" customFormat="1" ht="66.75" hidden="1" customHeight="1">
      <c r="A191" s="943"/>
      <c r="B191" s="946" t="s">
        <v>107</v>
      </c>
      <c r="C191" s="957"/>
      <c r="D191" s="957"/>
      <c r="E191" s="957"/>
      <c r="F191" s="946"/>
      <c r="G191" s="946"/>
      <c r="H191" s="114"/>
      <c r="I191" s="106"/>
      <c r="J191" s="34"/>
      <c r="K191" s="946"/>
      <c r="L191" s="946"/>
      <c r="M191" s="946"/>
      <c r="N191" s="34"/>
      <c r="O191" s="35"/>
      <c r="P191" s="15"/>
      <c r="Q191" s="16"/>
    </row>
    <row r="192" spans="1:18" s="17" customFormat="1" ht="66.75" hidden="1" customHeight="1">
      <c r="A192" s="943">
        <v>1</v>
      </c>
      <c r="B192" s="942" t="s">
        <v>108</v>
      </c>
      <c r="C192" s="958" t="s">
        <v>68</v>
      </c>
      <c r="D192" s="958"/>
      <c r="E192" s="958"/>
      <c r="F192" s="111">
        <f>+O192/1.1</f>
        <v>0</v>
      </c>
      <c r="G192" s="111">
        <f>+F192</f>
        <v>0</v>
      </c>
      <c r="H192" s="112"/>
      <c r="I192" s="10"/>
      <c r="J192" s="11"/>
      <c r="K192" s="111">
        <f>+W192/1.1</f>
        <v>0</v>
      </c>
      <c r="L192" s="111">
        <f>+K192</f>
        <v>0</v>
      </c>
      <c r="M192" s="112"/>
      <c r="N192" s="11"/>
      <c r="O192" s="18"/>
      <c r="P192" s="15"/>
      <c r="Q192" s="16"/>
      <c r="R192" s="148">
        <v>4450000</v>
      </c>
    </row>
    <row r="193" spans="1:18" s="17" customFormat="1" ht="66.75" hidden="1" customHeight="1">
      <c r="A193" s="943"/>
      <c r="B193" s="942" t="s">
        <v>69</v>
      </c>
      <c r="C193" s="958" t="s">
        <v>70</v>
      </c>
      <c r="D193" s="958"/>
      <c r="E193" s="958"/>
      <c r="F193" s="111">
        <f t="shared" ref="F193:F226" si="6">+O193/1.1</f>
        <v>0</v>
      </c>
      <c r="G193" s="111">
        <f t="shared" ref="G193:G226" si="7">+F193</f>
        <v>0</v>
      </c>
      <c r="H193" s="112"/>
      <c r="I193" s="10"/>
      <c r="J193" s="11"/>
      <c r="K193" s="111">
        <f t="shared" ref="K193:K226" si="8">+W193/1.1</f>
        <v>0</v>
      </c>
      <c r="L193" s="111">
        <f t="shared" ref="L193:L226" si="9">+K193</f>
        <v>0</v>
      </c>
      <c r="M193" s="112"/>
      <c r="N193" s="11"/>
      <c r="O193" s="18"/>
      <c r="P193" s="15"/>
      <c r="Q193" s="16"/>
      <c r="R193" s="148">
        <v>3700000</v>
      </c>
    </row>
    <row r="194" spans="1:18" s="17" customFormat="1" ht="66.75" hidden="1" customHeight="1">
      <c r="A194" s="943"/>
      <c r="B194" s="942" t="s">
        <v>74</v>
      </c>
      <c r="C194" s="958" t="s">
        <v>70</v>
      </c>
      <c r="D194" s="958"/>
      <c r="E194" s="958"/>
      <c r="F194" s="111">
        <f t="shared" si="6"/>
        <v>0</v>
      </c>
      <c r="G194" s="111">
        <f t="shared" si="7"/>
        <v>0</v>
      </c>
      <c r="H194" s="112"/>
      <c r="I194" s="10"/>
      <c r="J194" s="11"/>
      <c r="K194" s="111">
        <f t="shared" si="8"/>
        <v>0</v>
      </c>
      <c r="L194" s="111">
        <f t="shared" si="9"/>
        <v>0</v>
      </c>
      <c r="M194" s="112"/>
      <c r="N194" s="11"/>
      <c r="O194" s="18"/>
      <c r="P194" s="15"/>
      <c r="Q194" s="16"/>
      <c r="R194" s="148">
        <v>750000</v>
      </c>
    </row>
    <row r="195" spans="1:18" s="17" customFormat="1" ht="66.75" hidden="1" customHeight="1">
      <c r="A195" s="943">
        <v>2</v>
      </c>
      <c r="B195" s="942" t="s">
        <v>109</v>
      </c>
      <c r="C195" s="958" t="s">
        <v>68</v>
      </c>
      <c r="D195" s="958"/>
      <c r="E195" s="958"/>
      <c r="F195" s="111">
        <f t="shared" si="6"/>
        <v>0</v>
      </c>
      <c r="G195" s="111">
        <f t="shared" si="7"/>
        <v>0</v>
      </c>
      <c r="H195" s="112"/>
      <c r="I195" s="10"/>
      <c r="J195" s="11"/>
      <c r="K195" s="111">
        <f t="shared" si="8"/>
        <v>0</v>
      </c>
      <c r="L195" s="111">
        <f t="shared" si="9"/>
        <v>0</v>
      </c>
      <c r="M195" s="112"/>
      <c r="N195" s="11"/>
      <c r="O195" s="18"/>
      <c r="P195" s="15"/>
      <c r="Q195" s="16"/>
      <c r="R195" s="148">
        <v>2110000</v>
      </c>
    </row>
    <row r="196" spans="1:18" s="17" customFormat="1" ht="66.75" hidden="1" customHeight="1">
      <c r="A196" s="943"/>
      <c r="B196" s="942" t="s">
        <v>110</v>
      </c>
      <c r="C196" s="958" t="s">
        <v>70</v>
      </c>
      <c r="D196" s="958"/>
      <c r="E196" s="958"/>
      <c r="F196" s="111">
        <f t="shared" si="6"/>
        <v>0</v>
      </c>
      <c r="G196" s="111">
        <f t="shared" si="7"/>
        <v>0</v>
      </c>
      <c r="H196" s="112"/>
      <c r="I196" s="10"/>
      <c r="J196" s="11"/>
      <c r="K196" s="111">
        <f t="shared" si="8"/>
        <v>0</v>
      </c>
      <c r="L196" s="111">
        <f t="shared" si="9"/>
        <v>0</v>
      </c>
      <c r="M196" s="112"/>
      <c r="N196" s="11"/>
      <c r="O196" s="18"/>
      <c r="P196" s="15"/>
      <c r="Q196" s="16"/>
      <c r="R196" s="148">
        <v>1690000</v>
      </c>
    </row>
    <row r="197" spans="1:18" s="17" customFormat="1" ht="66.75" hidden="1" customHeight="1">
      <c r="A197" s="943"/>
      <c r="B197" s="942" t="s">
        <v>74</v>
      </c>
      <c r="C197" s="958" t="s">
        <v>70</v>
      </c>
      <c r="D197" s="958"/>
      <c r="E197" s="958"/>
      <c r="F197" s="111">
        <f t="shared" si="6"/>
        <v>0</v>
      </c>
      <c r="G197" s="111">
        <f t="shared" si="7"/>
        <v>0</v>
      </c>
      <c r="H197" s="112"/>
      <c r="I197" s="10"/>
      <c r="J197" s="11"/>
      <c r="K197" s="111">
        <f t="shared" si="8"/>
        <v>0</v>
      </c>
      <c r="L197" s="111">
        <f t="shared" si="9"/>
        <v>0</v>
      </c>
      <c r="M197" s="112"/>
      <c r="N197" s="11"/>
      <c r="O197" s="18"/>
      <c r="P197" s="15"/>
      <c r="Q197" s="16"/>
      <c r="R197" s="148">
        <v>420000</v>
      </c>
    </row>
    <row r="198" spans="1:18" s="17" customFormat="1" ht="66.75" hidden="1" customHeight="1">
      <c r="A198" s="943">
        <v>3</v>
      </c>
      <c r="B198" s="942" t="s">
        <v>111</v>
      </c>
      <c r="C198" s="958" t="s">
        <v>68</v>
      </c>
      <c r="D198" s="958"/>
      <c r="E198" s="958"/>
      <c r="F198" s="111">
        <f t="shared" si="6"/>
        <v>0</v>
      </c>
      <c r="G198" s="111">
        <f t="shared" si="7"/>
        <v>0</v>
      </c>
      <c r="H198" s="112"/>
      <c r="I198" s="10"/>
      <c r="J198" s="11"/>
      <c r="K198" s="111">
        <f t="shared" si="8"/>
        <v>0</v>
      </c>
      <c r="L198" s="111">
        <f t="shared" si="9"/>
        <v>0</v>
      </c>
      <c r="M198" s="112"/>
      <c r="N198" s="11"/>
      <c r="O198" s="18"/>
      <c r="P198" s="15"/>
      <c r="Q198" s="16"/>
      <c r="R198" s="148">
        <v>1370000</v>
      </c>
    </row>
    <row r="199" spans="1:18" s="17" customFormat="1" ht="66.75" hidden="1" customHeight="1">
      <c r="A199" s="943"/>
      <c r="B199" s="942" t="s">
        <v>69</v>
      </c>
      <c r="C199" s="958" t="s">
        <v>70</v>
      </c>
      <c r="D199" s="958"/>
      <c r="E199" s="958"/>
      <c r="F199" s="111">
        <f t="shared" si="6"/>
        <v>0</v>
      </c>
      <c r="G199" s="111">
        <f t="shared" si="7"/>
        <v>0</v>
      </c>
      <c r="H199" s="112"/>
      <c r="I199" s="10"/>
      <c r="J199" s="11"/>
      <c r="K199" s="111">
        <f t="shared" si="8"/>
        <v>0</v>
      </c>
      <c r="L199" s="111">
        <f t="shared" si="9"/>
        <v>0</v>
      </c>
      <c r="M199" s="112"/>
      <c r="N199" s="11"/>
      <c r="O199" s="18"/>
      <c r="P199" s="15"/>
      <c r="Q199" s="16"/>
      <c r="R199" s="148">
        <v>770000</v>
      </c>
    </row>
    <row r="200" spans="1:18" s="17" customFormat="1" ht="66.75" hidden="1" customHeight="1">
      <c r="A200" s="943"/>
      <c r="B200" s="942" t="s">
        <v>74</v>
      </c>
      <c r="C200" s="958" t="s">
        <v>70</v>
      </c>
      <c r="D200" s="958"/>
      <c r="E200" s="958"/>
      <c r="F200" s="111">
        <f t="shared" si="6"/>
        <v>0</v>
      </c>
      <c r="G200" s="111">
        <f t="shared" si="7"/>
        <v>0</v>
      </c>
      <c r="H200" s="112"/>
      <c r="I200" s="10"/>
      <c r="J200" s="11"/>
      <c r="K200" s="111">
        <f t="shared" si="8"/>
        <v>0</v>
      </c>
      <c r="L200" s="111">
        <f t="shared" si="9"/>
        <v>0</v>
      </c>
      <c r="M200" s="112"/>
      <c r="N200" s="11"/>
      <c r="O200" s="18"/>
      <c r="P200" s="15"/>
      <c r="Q200" s="16"/>
      <c r="R200" s="148">
        <v>300000</v>
      </c>
    </row>
    <row r="201" spans="1:18" s="17" customFormat="1" ht="66.75" hidden="1" customHeight="1">
      <c r="A201" s="943">
        <v>4</v>
      </c>
      <c r="B201" s="942" t="s">
        <v>112</v>
      </c>
      <c r="C201" s="958" t="s">
        <v>68</v>
      </c>
      <c r="D201" s="958"/>
      <c r="E201" s="958"/>
      <c r="F201" s="111">
        <f t="shared" si="6"/>
        <v>0</v>
      </c>
      <c r="G201" s="111">
        <f t="shared" si="7"/>
        <v>0</v>
      </c>
      <c r="H201" s="112"/>
      <c r="I201" s="10"/>
      <c r="J201" s="11"/>
      <c r="K201" s="111">
        <f t="shared" si="8"/>
        <v>0</v>
      </c>
      <c r="L201" s="111">
        <f t="shared" si="9"/>
        <v>0</v>
      </c>
      <c r="M201" s="112"/>
      <c r="N201" s="11"/>
      <c r="O201" s="18"/>
      <c r="P201" s="15"/>
      <c r="Q201" s="16"/>
      <c r="R201" s="148">
        <v>1270000</v>
      </c>
    </row>
    <row r="202" spans="1:18" s="17" customFormat="1" ht="66.75" hidden="1" customHeight="1">
      <c r="A202" s="943"/>
      <c r="B202" s="942" t="s">
        <v>69</v>
      </c>
      <c r="C202" s="958" t="s">
        <v>70</v>
      </c>
      <c r="D202" s="958"/>
      <c r="E202" s="958"/>
      <c r="F202" s="111">
        <f t="shared" si="6"/>
        <v>0</v>
      </c>
      <c r="G202" s="111">
        <f t="shared" si="7"/>
        <v>0</v>
      </c>
      <c r="H202" s="112"/>
      <c r="I202" s="10"/>
      <c r="J202" s="11"/>
      <c r="K202" s="111">
        <f t="shared" si="8"/>
        <v>0</v>
      </c>
      <c r="L202" s="111">
        <f t="shared" si="9"/>
        <v>0</v>
      </c>
      <c r="M202" s="112"/>
      <c r="N202" s="11"/>
      <c r="O202" s="18"/>
      <c r="P202" s="15"/>
      <c r="Q202" s="16"/>
      <c r="R202" s="148">
        <v>710000</v>
      </c>
    </row>
    <row r="203" spans="1:18" s="17" customFormat="1" ht="66.75" hidden="1" customHeight="1">
      <c r="A203" s="943"/>
      <c r="B203" s="942" t="s">
        <v>74</v>
      </c>
      <c r="C203" s="958" t="s">
        <v>70</v>
      </c>
      <c r="D203" s="958"/>
      <c r="E203" s="958"/>
      <c r="F203" s="111">
        <f t="shared" si="6"/>
        <v>0</v>
      </c>
      <c r="G203" s="111">
        <f t="shared" si="7"/>
        <v>0</v>
      </c>
      <c r="H203" s="112"/>
      <c r="I203" s="10"/>
      <c r="J203" s="11"/>
      <c r="K203" s="111">
        <f t="shared" si="8"/>
        <v>0</v>
      </c>
      <c r="L203" s="111">
        <f t="shared" si="9"/>
        <v>0</v>
      </c>
      <c r="M203" s="112"/>
      <c r="N203" s="11"/>
      <c r="O203" s="18"/>
      <c r="P203" s="15"/>
      <c r="Q203" s="16"/>
      <c r="R203" s="148">
        <v>280000</v>
      </c>
    </row>
    <row r="204" spans="1:18" s="17" customFormat="1" ht="66.75" hidden="1" customHeight="1">
      <c r="A204" s="943">
        <v>5</v>
      </c>
      <c r="B204" s="942" t="s">
        <v>113</v>
      </c>
      <c r="C204" s="958" t="s">
        <v>68</v>
      </c>
      <c r="D204" s="958"/>
      <c r="E204" s="958"/>
      <c r="F204" s="111">
        <f t="shared" si="6"/>
        <v>0</v>
      </c>
      <c r="G204" s="111">
        <f t="shared" si="7"/>
        <v>0</v>
      </c>
      <c r="H204" s="112"/>
      <c r="I204" s="10"/>
      <c r="J204" s="11"/>
      <c r="K204" s="111">
        <f t="shared" si="8"/>
        <v>0</v>
      </c>
      <c r="L204" s="111">
        <f t="shared" si="9"/>
        <v>0</v>
      </c>
      <c r="M204" s="112"/>
      <c r="N204" s="11"/>
      <c r="O204" s="18"/>
      <c r="P204" s="15"/>
      <c r="Q204" s="16"/>
      <c r="R204" s="148">
        <v>1690000</v>
      </c>
    </row>
    <row r="205" spans="1:18" s="17" customFormat="1" ht="66.75" hidden="1" customHeight="1">
      <c r="A205" s="943"/>
      <c r="B205" s="942" t="s">
        <v>69</v>
      </c>
      <c r="C205" s="958" t="s">
        <v>70</v>
      </c>
      <c r="D205" s="958"/>
      <c r="E205" s="958"/>
      <c r="F205" s="111">
        <f t="shared" si="6"/>
        <v>0</v>
      </c>
      <c r="G205" s="111">
        <f t="shared" si="7"/>
        <v>0</v>
      </c>
      <c r="H205" s="112"/>
      <c r="I205" s="10"/>
      <c r="J205" s="11"/>
      <c r="K205" s="111">
        <f t="shared" si="8"/>
        <v>0</v>
      </c>
      <c r="L205" s="111">
        <f t="shared" si="9"/>
        <v>0</v>
      </c>
      <c r="M205" s="112"/>
      <c r="N205" s="11"/>
      <c r="O205" s="18"/>
      <c r="P205" s="15"/>
      <c r="Q205" s="16"/>
      <c r="R205" s="148">
        <v>1030000</v>
      </c>
    </row>
    <row r="206" spans="1:18" s="17" customFormat="1" ht="66.75" hidden="1" customHeight="1">
      <c r="A206" s="943"/>
      <c r="B206" s="942" t="s">
        <v>74</v>
      </c>
      <c r="C206" s="958" t="s">
        <v>70</v>
      </c>
      <c r="D206" s="958"/>
      <c r="E206" s="958"/>
      <c r="F206" s="111">
        <f t="shared" si="6"/>
        <v>0</v>
      </c>
      <c r="G206" s="111">
        <f t="shared" si="7"/>
        <v>0</v>
      </c>
      <c r="H206" s="112"/>
      <c r="I206" s="10"/>
      <c r="J206" s="11"/>
      <c r="K206" s="111">
        <f t="shared" si="8"/>
        <v>0</v>
      </c>
      <c r="L206" s="111">
        <f t="shared" si="9"/>
        <v>0</v>
      </c>
      <c r="M206" s="112"/>
      <c r="N206" s="11"/>
      <c r="O206" s="18"/>
      <c r="P206" s="15"/>
      <c r="Q206" s="16"/>
      <c r="R206" s="148">
        <v>330000</v>
      </c>
    </row>
    <row r="207" spans="1:18" s="17" customFormat="1" ht="66.75" hidden="1" customHeight="1">
      <c r="A207" s="943">
        <v>6</v>
      </c>
      <c r="B207" s="942" t="s">
        <v>114</v>
      </c>
      <c r="C207" s="958" t="s">
        <v>68</v>
      </c>
      <c r="D207" s="958"/>
      <c r="E207" s="958"/>
      <c r="F207" s="111">
        <f t="shared" si="6"/>
        <v>0</v>
      </c>
      <c r="G207" s="111">
        <f t="shared" si="7"/>
        <v>0</v>
      </c>
      <c r="H207" s="112"/>
      <c r="I207" s="10"/>
      <c r="J207" s="11"/>
      <c r="K207" s="111">
        <f t="shared" si="8"/>
        <v>0</v>
      </c>
      <c r="L207" s="111">
        <f t="shared" si="9"/>
        <v>0</v>
      </c>
      <c r="M207" s="112"/>
      <c r="N207" s="11"/>
      <c r="O207" s="18"/>
      <c r="P207" s="15"/>
      <c r="Q207" s="16"/>
      <c r="R207" s="148">
        <v>1600000</v>
      </c>
    </row>
    <row r="208" spans="1:18" s="17" customFormat="1" ht="66.75" hidden="1" customHeight="1">
      <c r="A208" s="943"/>
      <c r="B208" s="942" t="s">
        <v>69</v>
      </c>
      <c r="C208" s="958" t="s">
        <v>70</v>
      </c>
      <c r="D208" s="958"/>
      <c r="E208" s="958"/>
      <c r="F208" s="111">
        <f t="shared" si="6"/>
        <v>0</v>
      </c>
      <c r="G208" s="111">
        <f t="shared" si="7"/>
        <v>0</v>
      </c>
      <c r="H208" s="112"/>
      <c r="I208" s="10"/>
      <c r="J208" s="11"/>
      <c r="K208" s="111">
        <f t="shared" si="8"/>
        <v>0</v>
      </c>
      <c r="L208" s="111">
        <f t="shared" si="9"/>
        <v>0</v>
      </c>
      <c r="M208" s="112"/>
      <c r="N208" s="11"/>
      <c r="O208" s="18"/>
      <c r="P208" s="15"/>
      <c r="Q208" s="16"/>
      <c r="R208" s="148">
        <v>960000</v>
      </c>
    </row>
    <row r="209" spans="1:18" s="17" customFormat="1" ht="66.75" hidden="1" customHeight="1">
      <c r="A209" s="943"/>
      <c r="B209" s="942" t="s">
        <v>74</v>
      </c>
      <c r="C209" s="958" t="s">
        <v>70</v>
      </c>
      <c r="D209" s="958"/>
      <c r="E209" s="958"/>
      <c r="F209" s="111">
        <f t="shared" si="6"/>
        <v>0</v>
      </c>
      <c r="G209" s="111">
        <f t="shared" si="7"/>
        <v>0</v>
      </c>
      <c r="H209" s="112"/>
      <c r="I209" s="10"/>
      <c r="J209" s="11"/>
      <c r="K209" s="111">
        <f t="shared" si="8"/>
        <v>0</v>
      </c>
      <c r="L209" s="111">
        <f t="shared" si="9"/>
        <v>0</v>
      </c>
      <c r="M209" s="112"/>
      <c r="N209" s="11"/>
      <c r="O209" s="18"/>
      <c r="P209" s="15"/>
      <c r="Q209" s="16"/>
      <c r="R209" s="148">
        <v>320000</v>
      </c>
    </row>
    <row r="210" spans="1:18" s="17" customFormat="1" ht="66.75" hidden="1" customHeight="1">
      <c r="A210" s="943">
        <v>7</v>
      </c>
      <c r="B210" s="942" t="s">
        <v>115</v>
      </c>
      <c r="C210" s="958" t="s">
        <v>68</v>
      </c>
      <c r="D210" s="958"/>
      <c r="E210" s="958"/>
      <c r="F210" s="111">
        <f t="shared" si="6"/>
        <v>0</v>
      </c>
      <c r="G210" s="111">
        <f t="shared" si="7"/>
        <v>0</v>
      </c>
      <c r="H210" s="112"/>
      <c r="I210" s="10"/>
      <c r="J210" s="11"/>
      <c r="K210" s="111">
        <f t="shared" si="8"/>
        <v>0</v>
      </c>
      <c r="L210" s="111">
        <f t="shared" si="9"/>
        <v>0</v>
      </c>
      <c r="M210" s="112"/>
      <c r="N210" s="11"/>
      <c r="O210" s="18"/>
      <c r="P210" s="15"/>
      <c r="Q210" s="16"/>
      <c r="R210" s="148">
        <v>1920000</v>
      </c>
    </row>
    <row r="211" spans="1:18" s="17" customFormat="1" ht="66.75" hidden="1" customHeight="1">
      <c r="A211" s="943"/>
      <c r="B211" s="942" t="s">
        <v>69</v>
      </c>
      <c r="C211" s="958" t="s">
        <v>70</v>
      </c>
      <c r="D211" s="958"/>
      <c r="E211" s="958"/>
      <c r="F211" s="111">
        <f t="shared" si="6"/>
        <v>0</v>
      </c>
      <c r="G211" s="111">
        <f t="shared" si="7"/>
        <v>0</v>
      </c>
      <c r="H211" s="112"/>
      <c r="I211" s="10"/>
      <c r="J211" s="11"/>
      <c r="K211" s="111">
        <f t="shared" si="8"/>
        <v>0</v>
      </c>
      <c r="L211" s="111">
        <f t="shared" si="9"/>
        <v>0</v>
      </c>
      <c r="M211" s="112"/>
      <c r="N211" s="11"/>
      <c r="O211" s="18"/>
      <c r="P211" s="15"/>
      <c r="Q211" s="16"/>
      <c r="R211" s="148">
        <v>1080000</v>
      </c>
    </row>
    <row r="212" spans="1:18" s="17" customFormat="1" ht="66.75" hidden="1" customHeight="1">
      <c r="A212" s="943"/>
      <c r="B212" s="942" t="s">
        <v>74</v>
      </c>
      <c r="C212" s="958" t="s">
        <v>70</v>
      </c>
      <c r="D212" s="958"/>
      <c r="E212" s="958"/>
      <c r="F212" s="111">
        <f t="shared" si="6"/>
        <v>0</v>
      </c>
      <c r="G212" s="111">
        <f t="shared" si="7"/>
        <v>0</v>
      </c>
      <c r="H212" s="112"/>
      <c r="I212" s="10"/>
      <c r="J212" s="11"/>
      <c r="K212" s="111">
        <f t="shared" si="8"/>
        <v>0</v>
      </c>
      <c r="L212" s="111">
        <f t="shared" si="9"/>
        <v>0</v>
      </c>
      <c r="M212" s="112"/>
      <c r="N212" s="11"/>
      <c r="O212" s="18"/>
      <c r="P212" s="15"/>
      <c r="Q212" s="16"/>
      <c r="R212" s="148">
        <v>420000</v>
      </c>
    </row>
    <row r="213" spans="1:18" s="17" customFormat="1" ht="66.75" hidden="1" customHeight="1">
      <c r="A213" s="943">
        <v>8</v>
      </c>
      <c r="B213" s="942" t="s">
        <v>116</v>
      </c>
      <c r="C213" s="958" t="s">
        <v>68</v>
      </c>
      <c r="D213" s="958"/>
      <c r="E213" s="958"/>
      <c r="F213" s="111">
        <f t="shared" si="6"/>
        <v>0</v>
      </c>
      <c r="G213" s="111">
        <f t="shared" si="7"/>
        <v>0</v>
      </c>
      <c r="H213" s="112"/>
      <c r="I213" s="10"/>
      <c r="J213" s="11"/>
      <c r="K213" s="111">
        <f t="shared" si="8"/>
        <v>0</v>
      </c>
      <c r="L213" s="111">
        <f t="shared" si="9"/>
        <v>0</v>
      </c>
      <c r="M213" s="112"/>
      <c r="N213" s="11"/>
      <c r="O213" s="18"/>
      <c r="P213" s="15"/>
      <c r="Q213" s="16"/>
      <c r="R213" s="148">
        <v>1820000</v>
      </c>
    </row>
    <row r="214" spans="1:18" s="17" customFormat="1" ht="66.75" hidden="1" customHeight="1">
      <c r="A214" s="943"/>
      <c r="B214" s="942" t="s">
        <v>69</v>
      </c>
      <c r="C214" s="958" t="s">
        <v>70</v>
      </c>
      <c r="D214" s="958"/>
      <c r="E214" s="958"/>
      <c r="F214" s="111">
        <f t="shared" si="6"/>
        <v>0</v>
      </c>
      <c r="G214" s="111">
        <f t="shared" si="7"/>
        <v>0</v>
      </c>
      <c r="H214" s="112"/>
      <c r="I214" s="10"/>
      <c r="J214" s="11"/>
      <c r="K214" s="111">
        <f t="shared" si="8"/>
        <v>0</v>
      </c>
      <c r="L214" s="111">
        <f t="shared" si="9"/>
        <v>0</v>
      </c>
      <c r="M214" s="112"/>
      <c r="N214" s="11"/>
      <c r="O214" s="18"/>
      <c r="P214" s="38"/>
      <c r="Q214" s="16"/>
      <c r="R214" s="148">
        <v>1060000</v>
      </c>
    </row>
    <row r="215" spans="1:18" s="17" customFormat="1" ht="66.75" hidden="1" customHeight="1">
      <c r="A215" s="943"/>
      <c r="B215" s="942" t="s">
        <v>74</v>
      </c>
      <c r="C215" s="958" t="s">
        <v>70</v>
      </c>
      <c r="D215" s="958"/>
      <c r="E215" s="958"/>
      <c r="F215" s="111">
        <f t="shared" si="6"/>
        <v>0</v>
      </c>
      <c r="G215" s="111">
        <f t="shared" si="7"/>
        <v>0</v>
      </c>
      <c r="H215" s="112"/>
      <c r="I215" s="10"/>
      <c r="J215" s="11"/>
      <c r="K215" s="111">
        <f t="shared" si="8"/>
        <v>0</v>
      </c>
      <c r="L215" s="111">
        <f t="shared" si="9"/>
        <v>0</v>
      </c>
      <c r="M215" s="112"/>
      <c r="N215" s="11"/>
      <c r="O215" s="18"/>
      <c r="P215" s="38"/>
      <c r="Q215" s="16"/>
      <c r="R215" s="148">
        <v>380000</v>
      </c>
    </row>
    <row r="216" spans="1:18" s="17" customFormat="1" ht="66.75" hidden="1" customHeight="1">
      <c r="A216" s="943">
        <v>9</v>
      </c>
      <c r="B216" s="942" t="s">
        <v>117</v>
      </c>
      <c r="C216" s="958" t="s">
        <v>68</v>
      </c>
      <c r="D216" s="958"/>
      <c r="E216" s="958"/>
      <c r="F216" s="111">
        <f t="shared" si="6"/>
        <v>0</v>
      </c>
      <c r="G216" s="111">
        <f t="shared" si="7"/>
        <v>0</v>
      </c>
      <c r="H216" s="112"/>
      <c r="I216" s="10"/>
      <c r="J216" s="11"/>
      <c r="K216" s="111">
        <f t="shared" si="8"/>
        <v>0</v>
      </c>
      <c r="L216" s="111">
        <f t="shared" si="9"/>
        <v>0</v>
      </c>
      <c r="M216" s="112"/>
      <c r="N216" s="11"/>
      <c r="O216" s="18"/>
      <c r="P216" s="15"/>
      <c r="Q216" s="16"/>
      <c r="R216" s="148">
        <v>2130000</v>
      </c>
    </row>
    <row r="217" spans="1:18" s="17" customFormat="1" ht="66.75" hidden="1" customHeight="1">
      <c r="A217" s="943"/>
      <c r="B217" s="942" t="s">
        <v>69</v>
      </c>
      <c r="C217" s="958" t="s">
        <v>70</v>
      </c>
      <c r="D217" s="958"/>
      <c r="E217" s="958"/>
      <c r="F217" s="111">
        <f t="shared" si="6"/>
        <v>0</v>
      </c>
      <c r="G217" s="111">
        <f t="shared" si="7"/>
        <v>0</v>
      </c>
      <c r="H217" s="112"/>
      <c r="I217" s="10"/>
      <c r="J217" s="11"/>
      <c r="K217" s="111">
        <f t="shared" si="8"/>
        <v>0</v>
      </c>
      <c r="L217" s="111">
        <f t="shared" si="9"/>
        <v>0</v>
      </c>
      <c r="M217" s="112"/>
      <c r="N217" s="11"/>
      <c r="O217" s="18"/>
      <c r="P217" s="15"/>
      <c r="Q217" s="16"/>
      <c r="R217" s="148">
        <v>1150000</v>
      </c>
    </row>
    <row r="218" spans="1:18" s="17" customFormat="1" ht="66.75" hidden="1" customHeight="1">
      <c r="A218" s="943"/>
      <c r="B218" s="942" t="s">
        <v>74</v>
      </c>
      <c r="C218" s="958" t="s">
        <v>70</v>
      </c>
      <c r="D218" s="958"/>
      <c r="E218" s="958"/>
      <c r="F218" s="111">
        <f t="shared" si="6"/>
        <v>0</v>
      </c>
      <c r="G218" s="111">
        <f t="shared" si="7"/>
        <v>0</v>
      </c>
      <c r="H218" s="112"/>
      <c r="I218" s="10"/>
      <c r="J218" s="11"/>
      <c r="K218" s="111">
        <f t="shared" si="8"/>
        <v>0</v>
      </c>
      <c r="L218" s="111">
        <f t="shared" si="9"/>
        <v>0</v>
      </c>
      <c r="M218" s="112"/>
      <c r="N218" s="11"/>
      <c r="O218" s="18"/>
      <c r="P218" s="15"/>
      <c r="Q218" s="16"/>
      <c r="R218" s="148">
        <v>490000</v>
      </c>
    </row>
    <row r="219" spans="1:18" s="17" customFormat="1" ht="66.75" hidden="1" customHeight="1">
      <c r="A219" s="943">
        <v>10</v>
      </c>
      <c r="B219" s="942" t="s">
        <v>118</v>
      </c>
      <c r="C219" s="958" t="s">
        <v>68</v>
      </c>
      <c r="D219" s="958"/>
      <c r="E219" s="958"/>
      <c r="F219" s="111">
        <f t="shared" si="6"/>
        <v>0</v>
      </c>
      <c r="G219" s="111">
        <f t="shared" si="7"/>
        <v>0</v>
      </c>
      <c r="H219" s="112"/>
      <c r="I219" s="10"/>
      <c r="J219" s="11"/>
      <c r="K219" s="111">
        <f t="shared" si="8"/>
        <v>0</v>
      </c>
      <c r="L219" s="111">
        <f t="shared" si="9"/>
        <v>0</v>
      </c>
      <c r="M219" s="112"/>
      <c r="N219" s="11"/>
      <c r="O219" s="18"/>
      <c r="P219" s="15"/>
      <c r="Q219" s="16"/>
      <c r="R219" s="156">
        <v>1990000</v>
      </c>
    </row>
    <row r="220" spans="1:18" s="17" customFormat="1" ht="66.75" hidden="1" customHeight="1">
      <c r="A220" s="943"/>
      <c r="B220" s="942" t="s">
        <v>69</v>
      </c>
      <c r="C220" s="958" t="s">
        <v>70</v>
      </c>
      <c r="D220" s="958"/>
      <c r="E220" s="958"/>
      <c r="F220" s="111">
        <f t="shared" si="6"/>
        <v>0</v>
      </c>
      <c r="G220" s="111">
        <f t="shared" si="7"/>
        <v>0</v>
      </c>
      <c r="H220" s="112"/>
      <c r="I220" s="10"/>
      <c r="J220" s="11"/>
      <c r="K220" s="111">
        <f t="shared" si="8"/>
        <v>0</v>
      </c>
      <c r="L220" s="111">
        <f t="shared" si="9"/>
        <v>0</v>
      </c>
      <c r="M220" s="112"/>
      <c r="N220" s="11"/>
      <c r="O220" s="18"/>
      <c r="P220" s="15"/>
      <c r="Q220" s="16"/>
      <c r="R220" s="156">
        <v>1110000</v>
      </c>
    </row>
    <row r="221" spans="1:18" s="17" customFormat="1" ht="66.75" hidden="1" customHeight="1">
      <c r="A221" s="943"/>
      <c r="B221" s="942" t="s">
        <v>74</v>
      </c>
      <c r="C221" s="958" t="s">
        <v>70</v>
      </c>
      <c r="D221" s="958"/>
      <c r="E221" s="958"/>
      <c r="F221" s="111">
        <f t="shared" si="6"/>
        <v>0</v>
      </c>
      <c r="G221" s="111">
        <f t="shared" si="7"/>
        <v>0</v>
      </c>
      <c r="H221" s="112"/>
      <c r="I221" s="10"/>
      <c r="J221" s="11"/>
      <c r="K221" s="111">
        <f t="shared" si="8"/>
        <v>0</v>
      </c>
      <c r="L221" s="111">
        <f t="shared" si="9"/>
        <v>0</v>
      </c>
      <c r="M221" s="112"/>
      <c r="N221" s="11"/>
      <c r="O221" s="18"/>
      <c r="P221" s="15"/>
      <c r="Q221" s="16"/>
      <c r="R221" s="156">
        <v>440000</v>
      </c>
    </row>
    <row r="222" spans="1:18" s="17" customFormat="1" ht="66.75" hidden="1" customHeight="1">
      <c r="A222" s="943"/>
      <c r="B222" s="946" t="s">
        <v>88</v>
      </c>
      <c r="C222" s="958"/>
      <c r="D222" s="958"/>
      <c r="E222" s="958"/>
      <c r="F222" s="111">
        <f t="shared" si="6"/>
        <v>0</v>
      </c>
      <c r="G222" s="111">
        <f t="shared" si="7"/>
        <v>0</v>
      </c>
      <c r="H222" s="112"/>
      <c r="I222" s="10"/>
      <c r="J222" s="11"/>
      <c r="K222" s="111">
        <f t="shared" si="8"/>
        <v>0</v>
      </c>
      <c r="L222" s="111">
        <f t="shared" si="9"/>
        <v>0</v>
      </c>
      <c r="M222" s="112"/>
      <c r="N222" s="11"/>
      <c r="O222" s="18"/>
      <c r="P222" s="15"/>
      <c r="Q222" s="16"/>
      <c r="R222" s="156"/>
    </row>
    <row r="223" spans="1:18" s="17" customFormat="1" ht="66.75" hidden="1" customHeight="1">
      <c r="A223" s="943">
        <v>1</v>
      </c>
      <c r="B223" s="942" t="s">
        <v>119</v>
      </c>
      <c r="C223" s="958" t="s">
        <v>90</v>
      </c>
      <c r="D223" s="958"/>
      <c r="E223" s="958"/>
      <c r="F223" s="111">
        <f t="shared" si="6"/>
        <v>0</v>
      </c>
      <c r="G223" s="111">
        <f t="shared" si="7"/>
        <v>0</v>
      </c>
      <c r="H223" s="112"/>
      <c r="I223" s="10"/>
      <c r="J223" s="11"/>
      <c r="K223" s="111">
        <f t="shared" si="8"/>
        <v>0</v>
      </c>
      <c r="L223" s="111">
        <f t="shared" si="9"/>
        <v>0</v>
      </c>
      <c r="M223" s="112"/>
      <c r="N223" s="11"/>
      <c r="O223" s="18"/>
      <c r="P223" s="15"/>
      <c r="Q223" s="16"/>
      <c r="R223" s="156">
        <v>2100000</v>
      </c>
    </row>
    <row r="224" spans="1:18" s="17" customFormat="1" ht="66.75" hidden="1" customHeight="1">
      <c r="A224" s="943">
        <v>2</v>
      </c>
      <c r="B224" s="942" t="s">
        <v>120</v>
      </c>
      <c r="C224" s="958" t="s">
        <v>90</v>
      </c>
      <c r="D224" s="958"/>
      <c r="E224" s="958"/>
      <c r="F224" s="111">
        <f t="shared" si="6"/>
        <v>0</v>
      </c>
      <c r="G224" s="111">
        <f t="shared" si="7"/>
        <v>0</v>
      </c>
      <c r="H224" s="112"/>
      <c r="I224" s="10"/>
      <c r="J224" s="11"/>
      <c r="K224" s="111">
        <f t="shared" si="8"/>
        <v>0</v>
      </c>
      <c r="L224" s="111">
        <f t="shared" si="9"/>
        <v>0</v>
      </c>
      <c r="M224" s="112"/>
      <c r="N224" s="11"/>
      <c r="O224" s="18"/>
      <c r="P224" s="15"/>
      <c r="Q224" s="16"/>
      <c r="R224" s="156">
        <v>2600000</v>
      </c>
    </row>
    <row r="225" spans="1:18" s="17" customFormat="1" ht="66.75" hidden="1" customHeight="1">
      <c r="A225" s="943">
        <v>3</v>
      </c>
      <c r="B225" s="942" t="s">
        <v>121</v>
      </c>
      <c r="C225" s="958" t="s">
        <v>90</v>
      </c>
      <c r="D225" s="958"/>
      <c r="E225" s="958"/>
      <c r="F225" s="111">
        <f t="shared" si="6"/>
        <v>0</v>
      </c>
      <c r="G225" s="111">
        <f t="shared" si="7"/>
        <v>0</v>
      </c>
      <c r="H225" s="112"/>
      <c r="I225" s="10"/>
      <c r="J225" s="11"/>
      <c r="K225" s="111">
        <f t="shared" si="8"/>
        <v>0</v>
      </c>
      <c r="L225" s="111">
        <f t="shared" si="9"/>
        <v>0</v>
      </c>
      <c r="M225" s="112"/>
      <c r="N225" s="11"/>
      <c r="O225" s="18"/>
      <c r="P225" s="15"/>
      <c r="Q225" s="16"/>
      <c r="R225" s="156">
        <v>3100000</v>
      </c>
    </row>
    <row r="226" spans="1:18" s="17" customFormat="1" ht="66.75" hidden="1" customHeight="1">
      <c r="A226" s="943"/>
      <c r="B226" s="946" t="s">
        <v>122</v>
      </c>
      <c r="C226" s="958" t="s">
        <v>70</v>
      </c>
      <c r="D226" s="958"/>
      <c r="E226" s="958"/>
      <c r="F226" s="111">
        <f t="shared" si="6"/>
        <v>0</v>
      </c>
      <c r="G226" s="111">
        <f t="shared" si="7"/>
        <v>0</v>
      </c>
      <c r="H226" s="112"/>
      <c r="I226" s="10"/>
      <c r="J226" s="11"/>
      <c r="K226" s="111">
        <f t="shared" si="8"/>
        <v>0</v>
      </c>
      <c r="L226" s="111">
        <f t="shared" si="9"/>
        <v>0</v>
      </c>
      <c r="M226" s="112"/>
      <c r="N226" s="11"/>
      <c r="O226" s="18"/>
      <c r="P226" s="15"/>
      <c r="Q226" s="16"/>
      <c r="R226" s="156">
        <v>4000000</v>
      </c>
    </row>
    <row r="227" spans="1:18" s="6" customFormat="1" ht="37.5" customHeight="1">
      <c r="A227" s="157" t="s">
        <v>123</v>
      </c>
      <c r="B227" s="1111" t="s">
        <v>4616</v>
      </c>
      <c r="C227" s="1111"/>
      <c r="D227" s="1111"/>
      <c r="E227" s="1111"/>
      <c r="F227" s="1111"/>
      <c r="G227" s="1111"/>
      <c r="H227" s="1111"/>
      <c r="I227" s="158"/>
      <c r="J227" s="159"/>
      <c r="K227" s="160"/>
      <c r="L227" s="160"/>
      <c r="M227" s="160"/>
      <c r="N227" s="161"/>
      <c r="O227" s="162"/>
      <c r="P227" s="9"/>
      <c r="Q227" s="5"/>
    </row>
    <row r="228" spans="1:18" s="6" customFormat="1" ht="40.5" customHeight="1">
      <c r="A228" s="131"/>
      <c r="B228" s="1102" t="s">
        <v>6567</v>
      </c>
      <c r="C228" s="1102"/>
      <c r="D228" s="1102"/>
      <c r="E228" s="1102"/>
      <c r="F228" s="1102"/>
      <c r="G228" s="1102"/>
      <c r="H228" s="1102"/>
      <c r="I228" s="106"/>
      <c r="J228" s="106"/>
      <c r="K228" s="106"/>
      <c r="L228" s="106"/>
      <c r="M228" s="106"/>
      <c r="N228" s="7"/>
      <c r="O228" s="8"/>
      <c r="P228" s="9"/>
      <c r="Q228" s="5"/>
    </row>
    <row r="229" spans="1:18" s="6" customFormat="1" ht="24.6" customHeight="1">
      <c r="A229" s="943">
        <v>1</v>
      </c>
      <c r="B229" s="942" t="s">
        <v>3774</v>
      </c>
      <c r="C229" s="958" t="s">
        <v>3332</v>
      </c>
      <c r="D229" s="958"/>
      <c r="E229" s="958"/>
      <c r="F229" s="873">
        <v>1203704</v>
      </c>
      <c r="G229" s="875"/>
      <c r="H229" s="875"/>
      <c r="I229" s="10"/>
      <c r="J229" s="11"/>
      <c r="K229" s="111">
        <v>1170000</v>
      </c>
      <c r="L229" s="112"/>
      <c r="M229" s="112"/>
      <c r="N229" s="12"/>
      <c r="O229" s="13"/>
      <c r="P229" s="9"/>
      <c r="Q229" s="5"/>
    </row>
    <row r="230" spans="1:18" s="6" customFormat="1" ht="24.6" customHeight="1">
      <c r="A230" s="943">
        <f>+A229+1</f>
        <v>2</v>
      </c>
      <c r="B230" s="942" t="s">
        <v>3775</v>
      </c>
      <c r="C230" s="958" t="s">
        <v>3332</v>
      </c>
      <c r="D230" s="958"/>
      <c r="E230" s="958"/>
      <c r="F230" s="873">
        <v>1231481</v>
      </c>
      <c r="G230" s="875"/>
      <c r="H230" s="875"/>
      <c r="I230" s="10"/>
      <c r="J230" s="11"/>
      <c r="K230" s="111">
        <v>1200000</v>
      </c>
      <c r="L230" s="112"/>
      <c r="M230" s="112"/>
      <c r="N230" s="12"/>
      <c r="O230" s="13"/>
      <c r="P230" s="9"/>
      <c r="Q230" s="5"/>
    </row>
    <row r="231" spans="1:18" s="6" customFormat="1" ht="24.6" customHeight="1">
      <c r="A231" s="943">
        <f>+A230+1</f>
        <v>3</v>
      </c>
      <c r="B231" s="942" t="s">
        <v>3776</v>
      </c>
      <c r="C231" s="958" t="s">
        <v>3332</v>
      </c>
      <c r="D231" s="958"/>
      <c r="E231" s="958"/>
      <c r="F231" s="873">
        <v>1305556</v>
      </c>
      <c r="G231" s="875"/>
      <c r="H231" s="875"/>
      <c r="I231" s="10"/>
      <c r="J231" s="11"/>
      <c r="K231" s="111">
        <v>1280000</v>
      </c>
      <c r="L231" s="112"/>
      <c r="M231" s="112"/>
      <c r="N231" s="12"/>
      <c r="O231" s="13"/>
      <c r="P231" s="9"/>
      <c r="Q231" s="5"/>
    </row>
    <row r="232" spans="1:18" s="6" customFormat="1" ht="24.6" customHeight="1">
      <c r="A232" s="943">
        <f>+A231+1</f>
        <v>4</v>
      </c>
      <c r="B232" s="942" t="s">
        <v>3777</v>
      </c>
      <c r="C232" s="958" t="s">
        <v>3332</v>
      </c>
      <c r="D232" s="958"/>
      <c r="E232" s="958"/>
      <c r="F232" s="873">
        <v>1379630</v>
      </c>
      <c r="G232" s="875"/>
      <c r="H232" s="875"/>
      <c r="I232" s="10"/>
      <c r="J232" s="11"/>
      <c r="K232" s="111">
        <v>1360000</v>
      </c>
      <c r="L232" s="112"/>
      <c r="M232" s="112"/>
      <c r="N232" s="12"/>
      <c r="O232" s="13"/>
      <c r="P232" s="9"/>
      <c r="Q232" s="5"/>
    </row>
    <row r="233" spans="1:18" s="6" customFormat="1" ht="24.6" customHeight="1">
      <c r="A233" s="943">
        <f>+A232+1</f>
        <v>5</v>
      </c>
      <c r="B233" s="942" t="s">
        <v>3778</v>
      </c>
      <c r="C233" s="958" t="s">
        <v>3332</v>
      </c>
      <c r="D233" s="958"/>
      <c r="E233" s="958"/>
      <c r="F233" s="873">
        <v>1453704</v>
      </c>
      <c r="G233" s="875"/>
      <c r="H233" s="875"/>
      <c r="I233" s="10"/>
      <c r="J233" s="11"/>
      <c r="K233" s="111">
        <v>1440000</v>
      </c>
      <c r="L233" s="112"/>
      <c r="M233" s="112"/>
      <c r="N233" s="12"/>
      <c r="O233" s="13"/>
      <c r="P233" s="9"/>
      <c r="Q233" s="5"/>
    </row>
    <row r="234" spans="1:18" s="6" customFormat="1" ht="66.75" hidden="1" customHeight="1">
      <c r="A234" s="131"/>
      <c r="B234" s="1102" t="s">
        <v>5345</v>
      </c>
      <c r="C234" s="1102"/>
      <c r="D234" s="1102"/>
      <c r="E234" s="1102"/>
      <c r="F234" s="1102"/>
      <c r="G234" s="1102"/>
      <c r="H234" s="1102"/>
      <c r="I234" s="106"/>
      <c r="J234" s="106"/>
      <c r="K234" s="106"/>
      <c r="L234" s="106"/>
      <c r="M234" s="106"/>
      <c r="N234" s="7"/>
      <c r="O234" s="8"/>
      <c r="P234" s="9"/>
      <c r="Q234" s="5"/>
    </row>
    <row r="235" spans="1:18" s="6" customFormat="1" ht="66.75" hidden="1" customHeight="1">
      <c r="A235" s="163"/>
      <c r="B235" s="954" t="s">
        <v>4057</v>
      </c>
      <c r="C235" s="137"/>
      <c r="D235" s="165" t="s">
        <v>3668</v>
      </c>
      <c r="E235" s="165"/>
      <c r="F235" s="110"/>
      <c r="G235" s="112"/>
      <c r="H235" s="112"/>
      <c r="I235" s="10"/>
      <c r="J235" s="11"/>
      <c r="K235" s="112"/>
      <c r="L235" s="112"/>
      <c r="M235" s="112"/>
      <c r="N235" s="12"/>
      <c r="O235" s="162"/>
      <c r="P235" s="9"/>
      <c r="Q235" s="5"/>
    </row>
    <row r="236" spans="1:18" s="6" customFormat="1" ht="66.75" hidden="1" customHeight="1">
      <c r="A236" s="943">
        <v>1</v>
      </c>
      <c r="B236" s="166" t="s">
        <v>4058</v>
      </c>
      <c r="C236" s="137" t="s">
        <v>4059</v>
      </c>
      <c r="D236" s="137"/>
      <c r="E236" s="137"/>
      <c r="F236" s="112">
        <v>23290000</v>
      </c>
      <c r="G236" s="112"/>
      <c r="H236" s="112"/>
      <c r="I236" s="10"/>
      <c r="J236" s="11"/>
      <c r="K236" s="112">
        <v>22610000</v>
      </c>
      <c r="L236" s="112"/>
      <c r="M236" s="112"/>
      <c r="N236" s="12"/>
      <c r="O236" s="162"/>
      <c r="P236" s="9"/>
      <c r="Q236" s="5"/>
    </row>
    <row r="237" spans="1:18" s="6" customFormat="1" ht="66.75" hidden="1" customHeight="1">
      <c r="A237" s="943">
        <v>2</v>
      </c>
      <c r="B237" s="166" t="s">
        <v>4060</v>
      </c>
      <c r="C237" s="137" t="s">
        <v>4059</v>
      </c>
      <c r="D237" s="137"/>
      <c r="E237" s="137"/>
      <c r="F237" s="112">
        <v>19010000</v>
      </c>
      <c r="G237" s="112"/>
      <c r="H237" s="112"/>
      <c r="I237" s="10"/>
      <c r="J237" s="11"/>
      <c r="K237" s="112">
        <v>18450000</v>
      </c>
      <c r="L237" s="112"/>
      <c r="M237" s="112"/>
      <c r="N237" s="12"/>
      <c r="O237" s="162"/>
      <c r="P237" s="9"/>
      <c r="Q237" s="5"/>
    </row>
    <row r="238" spans="1:18" s="6" customFormat="1" ht="66.75" hidden="1" customHeight="1">
      <c r="A238" s="943">
        <v>3</v>
      </c>
      <c r="B238" s="166" t="s">
        <v>4061</v>
      </c>
      <c r="C238" s="137" t="s">
        <v>4059</v>
      </c>
      <c r="D238" s="137"/>
      <c r="E238" s="137"/>
      <c r="F238" s="112">
        <v>18010000</v>
      </c>
      <c r="G238" s="112"/>
      <c r="H238" s="112"/>
      <c r="I238" s="10"/>
      <c r="J238" s="11"/>
      <c r="K238" s="112">
        <v>17480000</v>
      </c>
      <c r="L238" s="112"/>
      <c r="M238" s="112"/>
      <c r="N238" s="12"/>
      <c r="O238" s="162"/>
      <c r="P238" s="9"/>
      <c r="Q238" s="5"/>
    </row>
    <row r="239" spans="1:18" s="6" customFormat="1" ht="66.75" hidden="1" customHeight="1">
      <c r="A239" s="943">
        <v>4</v>
      </c>
      <c r="B239" s="166" t="s">
        <v>4062</v>
      </c>
      <c r="C239" s="137" t="s">
        <v>4059</v>
      </c>
      <c r="D239" s="137"/>
      <c r="E239" s="137"/>
      <c r="F239" s="112">
        <v>16550000</v>
      </c>
      <c r="G239" s="112"/>
      <c r="H239" s="112"/>
      <c r="I239" s="10"/>
      <c r="J239" s="11"/>
      <c r="K239" s="112">
        <v>16070000</v>
      </c>
      <c r="L239" s="112"/>
      <c r="M239" s="112"/>
      <c r="N239" s="12"/>
      <c r="O239" s="162"/>
      <c r="P239" s="9"/>
      <c r="Q239" s="5"/>
    </row>
    <row r="240" spans="1:18" s="6" customFormat="1" ht="66.75" hidden="1" customHeight="1">
      <c r="A240" s="943">
        <v>5</v>
      </c>
      <c r="B240" s="166" t="s">
        <v>4063</v>
      </c>
      <c r="C240" s="137" t="s">
        <v>4059</v>
      </c>
      <c r="D240" s="137"/>
      <c r="E240" s="137"/>
      <c r="F240" s="112">
        <v>15330000</v>
      </c>
      <c r="G240" s="112"/>
      <c r="H240" s="112"/>
      <c r="I240" s="10"/>
      <c r="J240" s="11"/>
      <c r="K240" s="112">
        <v>14880000</v>
      </c>
      <c r="L240" s="112"/>
      <c r="M240" s="112"/>
      <c r="N240" s="12"/>
      <c r="O240" s="162"/>
      <c r="P240" s="9"/>
      <c r="Q240" s="5"/>
    </row>
    <row r="241" spans="1:17" s="6" customFormat="1" ht="66.75" hidden="1" customHeight="1">
      <c r="A241" s="943">
        <v>6</v>
      </c>
      <c r="B241" s="166" t="s">
        <v>4064</v>
      </c>
      <c r="C241" s="137" t="s">
        <v>4059</v>
      </c>
      <c r="D241" s="137"/>
      <c r="E241" s="137"/>
      <c r="F241" s="112">
        <v>15330000</v>
      </c>
      <c r="G241" s="112"/>
      <c r="H241" s="112"/>
      <c r="I241" s="10"/>
      <c r="J241" s="11"/>
      <c r="K241" s="112">
        <v>14880000</v>
      </c>
      <c r="L241" s="112"/>
      <c r="M241" s="112"/>
      <c r="N241" s="12"/>
      <c r="O241" s="162"/>
      <c r="P241" s="9"/>
      <c r="Q241" s="5"/>
    </row>
    <row r="242" spans="1:17" s="6" customFormat="1" ht="66.75" hidden="1" customHeight="1">
      <c r="A242" s="943">
        <v>7</v>
      </c>
      <c r="B242" s="166" t="s">
        <v>4065</v>
      </c>
      <c r="C242" s="137" t="s">
        <v>4059</v>
      </c>
      <c r="D242" s="137"/>
      <c r="E242" s="137"/>
      <c r="F242" s="112">
        <v>14960000</v>
      </c>
      <c r="G242" s="112"/>
      <c r="H242" s="112"/>
      <c r="I242" s="10"/>
      <c r="J242" s="11"/>
      <c r="K242" s="112">
        <v>14520000</v>
      </c>
      <c r="L242" s="112"/>
      <c r="M242" s="112"/>
      <c r="N242" s="12"/>
      <c r="O242" s="162"/>
      <c r="P242" s="9"/>
      <c r="Q242" s="5"/>
    </row>
    <row r="243" spans="1:17" s="6" customFormat="1" ht="66.75" hidden="1" customHeight="1">
      <c r="A243" s="943">
        <v>8</v>
      </c>
      <c r="B243" s="166" t="s">
        <v>4066</v>
      </c>
      <c r="C243" s="137" t="s">
        <v>4059</v>
      </c>
      <c r="D243" s="137"/>
      <c r="E243" s="137"/>
      <c r="F243" s="112">
        <v>6370000</v>
      </c>
      <c r="G243" s="112"/>
      <c r="H243" s="112"/>
      <c r="I243" s="10"/>
      <c r="J243" s="11"/>
      <c r="K243" s="112">
        <v>6200000</v>
      </c>
      <c r="L243" s="112"/>
      <c r="M243" s="112"/>
      <c r="N243" s="12"/>
      <c r="O243" s="162"/>
      <c r="P243" s="9"/>
      <c r="Q243" s="5"/>
    </row>
    <row r="244" spans="1:17" s="6" customFormat="1" ht="66.75" hidden="1" customHeight="1">
      <c r="A244" s="943">
        <v>9</v>
      </c>
      <c r="B244" s="166" t="s">
        <v>4067</v>
      </c>
      <c r="C244" s="137" t="s">
        <v>4059</v>
      </c>
      <c r="D244" s="137"/>
      <c r="E244" s="137"/>
      <c r="F244" s="112">
        <v>6120000</v>
      </c>
      <c r="G244" s="112"/>
      <c r="H244" s="112"/>
      <c r="I244" s="10"/>
      <c r="J244" s="11"/>
      <c r="K244" s="112">
        <v>5950000</v>
      </c>
      <c r="L244" s="112"/>
      <c r="M244" s="112"/>
      <c r="N244" s="12"/>
      <c r="O244" s="162"/>
      <c r="P244" s="9"/>
      <c r="Q244" s="5"/>
    </row>
    <row r="245" spans="1:17" s="6" customFormat="1" ht="66.75" hidden="1" customHeight="1">
      <c r="A245" s="943">
        <v>10</v>
      </c>
      <c r="B245" s="166" t="s">
        <v>4068</v>
      </c>
      <c r="C245" s="137" t="s">
        <v>4059</v>
      </c>
      <c r="D245" s="137"/>
      <c r="E245" s="137"/>
      <c r="F245" s="112">
        <v>5270000</v>
      </c>
      <c r="G245" s="112"/>
      <c r="H245" s="112"/>
      <c r="I245" s="10"/>
      <c r="J245" s="11"/>
      <c r="K245" s="112">
        <v>5110000</v>
      </c>
      <c r="L245" s="112"/>
      <c r="M245" s="112"/>
      <c r="N245" s="12"/>
      <c r="O245" s="162"/>
      <c r="P245" s="9"/>
      <c r="Q245" s="5"/>
    </row>
    <row r="246" spans="1:17" s="6" customFormat="1" ht="66.75" hidden="1" customHeight="1">
      <c r="A246" s="943">
        <v>11</v>
      </c>
      <c r="B246" s="166" t="s">
        <v>4069</v>
      </c>
      <c r="C246" s="137" t="s">
        <v>4059</v>
      </c>
      <c r="D246" s="137"/>
      <c r="E246" s="137"/>
      <c r="F246" s="112">
        <v>5400000</v>
      </c>
      <c r="G246" s="112"/>
      <c r="H246" s="112"/>
      <c r="I246" s="10"/>
      <c r="J246" s="11"/>
      <c r="K246" s="112">
        <v>5230000</v>
      </c>
      <c r="L246" s="112"/>
      <c r="M246" s="112"/>
      <c r="N246" s="12"/>
      <c r="O246" s="162"/>
      <c r="P246" s="9"/>
      <c r="Q246" s="5"/>
    </row>
    <row r="247" spans="1:17" s="6" customFormat="1" ht="66.75" hidden="1" customHeight="1">
      <c r="A247" s="943">
        <v>12</v>
      </c>
      <c r="B247" s="166" t="s">
        <v>4070</v>
      </c>
      <c r="C247" s="137" t="s">
        <v>4059</v>
      </c>
      <c r="D247" s="137"/>
      <c r="E247" s="137"/>
      <c r="F247" s="112">
        <v>5160000</v>
      </c>
      <c r="G247" s="112"/>
      <c r="H247" s="112"/>
      <c r="I247" s="10"/>
      <c r="J247" s="11"/>
      <c r="K247" s="112">
        <v>5000000</v>
      </c>
      <c r="L247" s="112"/>
      <c r="M247" s="112"/>
      <c r="N247" s="12"/>
      <c r="O247" s="162"/>
      <c r="P247" s="9"/>
      <c r="Q247" s="5"/>
    </row>
    <row r="248" spans="1:17" s="6" customFormat="1" ht="66.75" hidden="1" customHeight="1">
      <c r="A248" s="943">
        <v>13</v>
      </c>
      <c r="B248" s="166" t="s">
        <v>4071</v>
      </c>
      <c r="C248" s="137" t="s">
        <v>4059</v>
      </c>
      <c r="D248" s="137"/>
      <c r="E248" s="137"/>
      <c r="F248" s="112">
        <v>4650000</v>
      </c>
      <c r="G248" s="112"/>
      <c r="H248" s="112"/>
      <c r="I248" s="10"/>
      <c r="J248" s="11"/>
      <c r="K248" s="112">
        <v>4520000</v>
      </c>
      <c r="L248" s="112"/>
      <c r="M248" s="112"/>
      <c r="N248" s="12"/>
      <c r="O248" s="162"/>
      <c r="P248" s="9"/>
      <c r="Q248" s="5"/>
    </row>
    <row r="249" spans="1:17" s="6" customFormat="1" ht="66.75" hidden="1" customHeight="1">
      <c r="A249" s="943">
        <v>14</v>
      </c>
      <c r="B249" s="166" t="s">
        <v>4072</v>
      </c>
      <c r="C249" s="137" t="s">
        <v>4059</v>
      </c>
      <c r="D249" s="137"/>
      <c r="E249" s="137"/>
      <c r="F249" s="112">
        <v>3560000</v>
      </c>
      <c r="G249" s="112"/>
      <c r="H249" s="112"/>
      <c r="I249" s="10"/>
      <c r="J249" s="11"/>
      <c r="K249" s="112">
        <v>3450000</v>
      </c>
      <c r="L249" s="112"/>
      <c r="M249" s="112"/>
      <c r="N249" s="12"/>
      <c r="O249" s="162"/>
      <c r="P249" s="9"/>
      <c r="Q249" s="5"/>
    </row>
    <row r="250" spans="1:17" s="6" customFormat="1" ht="66.75" hidden="1" customHeight="1">
      <c r="A250" s="943">
        <v>15</v>
      </c>
      <c r="B250" s="166" t="s">
        <v>4073</v>
      </c>
      <c r="C250" s="137" t="s">
        <v>4059</v>
      </c>
      <c r="D250" s="137"/>
      <c r="E250" s="137"/>
      <c r="F250" s="112">
        <v>3430000</v>
      </c>
      <c r="G250" s="112"/>
      <c r="H250" s="112"/>
      <c r="I250" s="10"/>
      <c r="J250" s="11"/>
      <c r="K250" s="112">
        <v>3330000</v>
      </c>
      <c r="L250" s="112"/>
      <c r="M250" s="112"/>
      <c r="N250" s="12"/>
      <c r="O250" s="162"/>
      <c r="P250" s="9"/>
      <c r="Q250" s="5"/>
    </row>
    <row r="251" spans="1:17" s="6" customFormat="1" ht="66.75" hidden="1" customHeight="1">
      <c r="A251" s="943">
        <v>16</v>
      </c>
      <c r="B251" s="166" t="s">
        <v>4074</v>
      </c>
      <c r="C251" s="137" t="s">
        <v>4059</v>
      </c>
      <c r="D251" s="137"/>
      <c r="E251" s="137"/>
      <c r="F251" s="112">
        <v>3310000</v>
      </c>
      <c r="G251" s="167"/>
      <c r="H251" s="112"/>
      <c r="I251" s="10"/>
      <c r="J251" s="11"/>
      <c r="K251" s="112">
        <v>3210000</v>
      </c>
      <c r="L251" s="167"/>
      <c r="M251" s="112"/>
      <c r="N251" s="12"/>
      <c r="O251" s="162"/>
      <c r="P251" s="9"/>
      <c r="Q251" s="5"/>
    </row>
    <row r="252" spans="1:17" s="6" customFormat="1" ht="66.75" hidden="1" customHeight="1">
      <c r="A252" s="943">
        <v>17</v>
      </c>
      <c r="B252" s="166" t="s">
        <v>4075</v>
      </c>
      <c r="C252" s="137" t="s">
        <v>4059</v>
      </c>
      <c r="D252" s="137"/>
      <c r="E252" s="137"/>
      <c r="F252" s="112">
        <v>3190000</v>
      </c>
      <c r="G252" s="112"/>
      <c r="H252" s="112"/>
      <c r="I252" s="10"/>
      <c r="J252" s="11"/>
      <c r="K252" s="112">
        <v>3100000</v>
      </c>
      <c r="L252" s="112"/>
      <c r="M252" s="112"/>
      <c r="N252" s="12"/>
      <c r="O252" s="162"/>
      <c r="P252" s="9"/>
      <c r="Q252" s="5"/>
    </row>
    <row r="253" spans="1:17" s="6" customFormat="1" ht="66.75" hidden="1" customHeight="1">
      <c r="A253" s="943">
        <v>18</v>
      </c>
      <c r="B253" s="166" t="s">
        <v>4076</v>
      </c>
      <c r="C253" s="137" t="s">
        <v>4059</v>
      </c>
      <c r="D253" s="137"/>
      <c r="E253" s="137"/>
      <c r="F253" s="112">
        <v>2930000</v>
      </c>
      <c r="G253" s="112"/>
      <c r="H253" s="112"/>
      <c r="I253" s="10"/>
      <c r="J253" s="11"/>
      <c r="K253" s="112">
        <v>2860000</v>
      </c>
      <c r="L253" s="112"/>
      <c r="M253" s="112"/>
      <c r="N253" s="12"/>
      <c r="O253" s="162"/>
      <c r="P253" s="9"/>
      <c r="Q253" s="5"/>
    </row>
    <row r="254" spans="1:17" s="6" customFormat="1" ht="66.75" hidden="1" customHeight="1">
      <c r="A254" s="943">
        <v>19</v>
      </c>
      <c r="B254" s="166" t="s">
        <v>4077</v>
      </c>
      <c r="C254" s="137" t="s">
        <v>4059</v>
      </c>
      <c r="D254" s="137"/>
      <c r="E254" s="137"/>
      <c r="F254" s="112">
        <v>2560000</v>
      </c>
      <c r="G254" s="112"/>
      <c r="H254" s="112"/>
      <c r="I254" s="10"/>
      <c r="J254" s="11"/>
      <c r="K254" s="112">
        <v>2500000</v>
      </c>
      <c r="L254" s="112"/>
      <c r="M254" s="112"/>
      <c r="N254" s="12"/>
      <c r="O254" s="162"/>
      <c r="P254" s="9"/>
      <c r="Q254" s="5"/>
    </row>
    <row r="255" spans="1:17" s="6" customFormat="1" ht="66.75" hidden="1" customHeight="1">
      <c r="A255" s="943">
        <v>20</v>
      </c>
      <c r="B255" s="166" t="s">
        <v>4078</v>
      </c>
      <c r="C255" s="137" t="s">
        <v>4059</v>
      </c>
      <c r="D255" s="137"/>
      <c r="E255" s="137"/>
      <c r="F255" s="112">
        <v>2210000</v>
      </c>
      <c r="G255" s="112"/>
      <c r="H255" s="112"/>
      <c r="I255" s="10"/>
      <c r="J255" s="11"/>
      <c r="K255" s="112">
        <v>2140000</v>
      </c>
      <c r="L255" s="112"/>
      <c r="M255" s="112"/>
      <c r="N255" s="12"/>
      <c r="O255" s="162"/>
      <c r="P255" s="9"/>
      <c r="Q255" s="5"/>
    </row>
    <row r="256" spans="1:17" s="6" customFormat="1" ht="66.75" hidden="1" customHeight="1">
      <c r="A256" s="943">
        <v>21</v>
      </c>
      <c r="B256" s="166" t="s">
        <v>4079</v>
      </c>
      <c r="C256" s="137" t="s">
        <v>4059</v>
      </c>
      <c r="D256" s="137"/>
      <c r="E256" s="137"/>
      <c r="F256" s="112">
        <v>1850000</v>
      </c>
      <c r="G256" s="112"/>
      <c r="H256" s="112"/>
      <c r="I256" s="10"/>
      <c r="J256" s="11"/>
      <c r="K256" s="112">
        <v>1800000</v>
      </c>
      <c r="L256" s="112"/>
      <c r="M256" s="112"/>
      <c r="N256" s="12"/>
      <c r="O256" s="162"/>
      <c r="P256" s="9"/>
      <c r="Q256" s="5"/>
    </row>
    <row r="257" spans="1:17" s="6" customFormat="1" ht="66.75" hidden="1" customHeight="1">
      <c r="A257" s="943">
        <v>22</v>
      </c>
      <c r="B257" s="166" t="s">
        <v>4080</v>
      </c>
      <c r="C257" s="137" t="s">
        <v>4059</v>
      </c>
      <c r="D257" s="137"/>
      <c r="E257" s="137"/>
      <c r="F257" s="112">
        <v>1650000</v>
      </c>
      <c r="G257" s="112"/>
      <c r="H257" s="112"/>
      <c r="I257" s="10"/>
      <c r="J257" s="11"/>
      <c r="K257" s="112">
        <v>1610000</v>
      </c>
      <c r="L257" s="112"/>
      <c r="M257" s="112"/>
      <c r="N257" s="12"/>
      <c r="O257" s="162"/>
      <c r="P257" s="9"/>
      <c r="Q257" s="5"/>
    </row>
    <row r="258" spans="1:17" s="6" customFormat="1" ht="66.75" hidden="1" customHeight="1">
      <c r="A258" s="943">
        <v>23</v>
      </c>
      <c r="B258" s="166" t="s">
        <v>4081</v>
      </c>
      <c r="C258" s="137" t="s">
        <v>4059</v>
      </c>
      <c r="D258" s="137"/>
      <c r="E258" s="137"/>
      <c r="F258" s="112">
        <v>1530000</v>
      </c>
      <c r="G258" s="112"/>
      <c r="H258" s="112"/>
      <c r="I258" s="10"/>
      <c r="J258" s="11"/>
      <c r="K258" s="112">
        <v>1490000</v>
      </c>
      <c r="L258" s="112"/>
      <c r="M258" s="112"/>
      <c r="N258" s="12"/>
      <c r="O258" s="162"/>
      <c r="P258" s="9"/>
      <c r="Q258" s="5"/>
    </row>
    <row r="259" spans="1:17" s="6" customFormat="1" ht="66.75" hidden="1" customHeight="1">
      <c r="A259" s="943">
        <v>24</v>
      </c>
      <c r="B259" s="166" t="s">
        <v>4082</v>
      </c>
      <c r="C259" s="137" t="s">
        <v>4059</v>
      </c>
      <c r="D259" s="137"/>
      <c r="E259" s="137"/>
      <c r="F259" s="112">
        <v>1410000</v>
      </c>
      <c r="G259" s="112"/>
      <c r="H259" s="112"/>
      <c r="I259" s="10"/>
      <c r="J259" s="11"/>
      <c r="K259" s="112">
        <v>1370000</v>
      </c>
      <c r="L259" s="112"/>
      <c r="M259" s="112"/>
      <c r="N259" s="12"/>
      <c r="O259" s="162"/>
      <c r="P259" s="9"/>
      <c r="Q259" s="5"/>
    </row>
    <row r="260" spans="1:17" s="6" customFormat="1" ht="66.75" hidden="1" customHeight="1">
      <c r="A260" s="943">
        <v>25</v>
      </c>
      <c r="B260" s="166" t="s">
        <v>4083</v>
      </c>
      <c r="C260" s="137" t="s">
        <v>4059</v>
      </c>
      <c r="D260" s="137"/>
      <c r="E260" s="137"/>
      <c r="F260" s="112">
        <v>1230000</v>
      </c>
      <c r="G260" s="112"/>
      <c r="H260" s="112"/>
      <c r="I260" s="10"/>
      <c r="J260" s="11"/>
      <c r="K260" s="112">
        <v>1190000</v>
      </c>
      <c r="L260" s="112"/>
      <c r="M260" s="112"/>
      <c r="N260" s="12"/>
      <c r="O260" s="162"/>
      <c r="P260" s="9"/>
      <c r="Q260" s="5"/>
    </row>
    <row r="261" spans="1:17" s="6" customFormat="1" ht="66.75" hidden="1" customHeight="1">
      <c r="A261" s="943">
        <v>26</v>
      </c>
      <c r="B261" s="166" t="s">
        <v>4084</v>
      </c>
      <c r="C261" s="137" t="s">
        <v>4059</v>
      </c>
      <c r="D261" s="137"/>
      <c r="E261" s="137"/>
      <c r="F261" s="112">
        <v>1230000</v>
      </c>
      <c r="G261" s="112"/>
      <c r="H261" s="112"/>
      <c r="I261" s="10"/>
      <c r="J261" s="11"/>
      <c r="K261" s="112">
        <v>1190000</v>
      </c>
      <c r="L261" s="112"/>
      <c r="M261" s="112"/>
      <c r="N261" s="12"/>
      <c r="O261" s="162"/>
      <c r="P261" s="9"/>
      <c r="Q261" s="5"/>
    </row>
    <row r="262" spans="1:17" s="6" customFormat="1" ht="66.75" hidden="1" customHeight="1">
      <c r="A262" s="943">
        <v>27</v>
      </c>
      <c r="B262" s="166" t="s">
        <v>4085</v>
      </c>
      <c r="C262" s="137" t="s">
        <v>4059</v>
      </c>
      <c r="D262" s="137"/>
      <c r="E262" s="137"/>
      <c r="F262" s="112">
        <v>910000</v>
      </c>
      <c r="G262" s="112"/>
      <c r="H262" s="112"/>
      <c r="I262" s="10"/>
      <c r="J262" s="11"/>
      <c r="K262" s="112">
        <v>890000</v>
      </c>
      <c r="L262" s="112"/>
      <c r="M262" s="112"/>
      <c r="N262" s="12"/>
      <c r="O262" s="162"/>
      <c r="P262" s="9"/>
      <c r="Q262" s="5"/>
    </row>
    <row r="263" spans="1:17" s="6" customFormat="1" ht="66.75" hidden="1" customHeight="1">
      <c r="A263" s="943"/>
      <c r="B263" s="954" t="s">
        <v>4086</v>
      </c>
      <c r="C263" s="137"/>
      <c r="D263" s="165" t="s">
        <v>3668</v>
      </c>
      <c r="E263" s="165"/>
      <c r="F263" s="112"/>
      <c r="G263" s="112"/>
      <c r="H263" s="112"/>
      <c r="I263" s="10"/>
      <c r="J263" s="11"/>
      <c r="K263" s="112"/>
      <c r="L263" s="112"/>
      <c r="M263" s="112"/>
      <c r="N263" s="12"/>
      <c r="O263" s="162"/>
      <c r="P263" s="9"/>
      <c r="Q263" s="5"/>
    </row>
    <row r="264" spans="1:17" s="6" customFormat="1" ht="66.75" hidden="1" customHeight="1">
      <c r="A264" s="943">
        <v>1</v>
      </c>
      <c r="B264" s="166" t="s">
        <v>4087</v>
      </c>
      <c r="C264" s="137" t="s">
        <v>4059</v>
      </c>
      <c r="D264" s="137"/>
      <c r="E264" s="137"/>
      <c r="F264" s="112">
        <v>31860000</v>
      </c>
      <c r="G264" s="112"/>
      <c r="H264" s="112"/>
      <c r="I264" s="10"/>
      <c r="J264" s="11"/>
      <c r="K264" s="112">
        <v>30930000</v>
      </c>
      <c r="L264" s="112"/>
      <c r="M264" s="112"/>
      <c r="N264" s="12"/>
      <c r="O264" s="162"/>
      <c r="P264" s="9"/>
      <c r="Q264" s="5"/>
    </row>
    <row r="265" spans="1:17" s="6" customFormat="1" ht="66.75" hidden="1" customHeight="1">
      <c r="A265" s="943">
        <v>2</v>
      </c>
      <c r="B265" s="166" t="s">
        <v>4058</v>
      </c>
      <c r="C265" s="137" t="s">
        <v>4059</v>
      </c>
      <c r="D265" s="137"/>
      <c r="E265" s="137"/>
      <c r="F265" s="112">
        <v>30630000</v>
      </c>
      <c r="G265" s="112"/>
      <c r="H265" s="112"/>
      <c r="I265" s="10"/>
      <c r="J265" s="11"/>
      <c r="K265" s="112">
        <v>29750000</v>
      </c>
      <c r="L265" s="112"/>
      <c r="M265" s="112"/>
      <c r="N265" s="12"/>
      <c r="O265" s="162"/>
      <c r="P265" s="9"/>
      <c r="Q265" s="5"/>
    </row>
    <row r="266" spans="1:17" s="6" customFormat="1" ht="66.75" hidden="1" customHeight="1">
      <c r="A266" s="943">
        <v>3</v>
      </c>
      <c r="B266" s="166" t="s">
        <v>4088</v>
      </c>
      <c r="C266" s="137" t="s">
        <v>4059</v>
      </c>
      <c r="D266" s="137"/>
      <c r="E266" s="137"/>
      <c r="F266" s="112">
        <v>28180000</v>
      </c>
      <c r="G266" s="112"/>
      <c r="H266" s="112"/>
      <c r="I266" s="10"/>
      <c r="J266" s="11"/>
      <c r="K266" s="112">
        <v>27360000</v>
      </c>
      <c r="L266" s="112"/>
      <c r="M266" s="112"/>
      <c r="N266" s="12"/>
      <c r="O266" s="162"/>
      <c r="P266" s="9"/>
      <c r="Q266" s="5"/>
    </row>
    <row r="267" spans="1:17" s="6" customFormat="1" ht="66.75" hidden="1" customHeight="1">
      <c r="A267" s="943">
        <v>4</v>
      </c>
      <c r="B267" s="166" t="s">
        <v>4060</v>
      </c>
      <c r="C267" s="137" t="s">
        <v>4059</v>
      </c>
      <c r="D267" s="137"/>
      <c r="E267" s="137"/>
      <c r="F267" s="112">
        <v>25740000</v>
      </c>
      <c r="G267" s="112"/>
      <c r="H267" s="112"/>
      <c r="I267" s="10"/>
      <c r="J267" s="11"/>
      <c r="K267" s="112">
        <v>24980000</v>
      </c>
      <c r="L267" s="112"/>
      <c r="M267" s="112"/>
      <c r="N267" s="12"/>
      <c r="O267" s="162"/>
      <c r="P267" s="9"/>
      <c r="Q267" s="5"/>
    </row>
    <row r="268" spans="1:17" s="6" customFormat="1" ht="66.75" hidden="1" customHeight="1">
      <c r="A268" s="943">
        <v>5</v>
      </c>
      <c r="B268" s="166" t="s">
        <v>4061</v>
      </c>
      <c r="C268" s="137" t="s">
        <v>4059</v>
      </c>
      <c r="D268" s="137"/>
      <c r="E268" s="137"/>
      <c r="F268" s="112">
        <v>23290000</v>
      </c>
      <c r="G268" s="112"/>
      <c r="H268" s="112"/>
      <c r="I268" s="10"/>
      <c r="J268" s="11"/>
      <c r="K268" s="112">
        <v>22610000</v>
      </c>
      <c r="L268" s="112"/>
      <c r="M268" s="112"/>
      <c r="N268" s="12"/>
      <c r="O268" s="162"/>
      <c r="P268" s="9"/>
      <c r="Q268" s="5"/>
    </row>
    <row r="269" spans="1:17" s="6" customFormat="1" ht="66.75" hidden="1" customHeight="1">
      <c r="A269" s="943">
        <v>6</v>
      </c>
      <c r="B269" s="166" t="s">
        <v>4089</v>
      </c>
      <c r="C269" s="137" t="s">
        <v>4059</v>
      </c>
      <c r="D269" s="137"/>
      <c r="E269" s="137"/>
      <c r="F269" s="112">
        <v>24510000</v>
      </c>
      <c r="G269" s="112"/>
      <c r="H269" s="112"/>
      <c r="I269" s="10"/>
      <c r="J269" s="11"/>
      <c r="K269" s="112">
        <v>23790000</v>
      </c>
      <c r="L269" s="112"/>
      <c r="M269" s="112"/>
      <c r="N269" s="12"/>
      <c r="O269" s="162"/>
      <c r="P269" s="9"/>
      <c r="Q269" s="5"/>
    </row>
    <row r="270" spans="1:17" s="6" customFormat="1" ht="66.75" hidden="1" customHeight="1">
      <c r="A270" s="943">
        <v>7</v>
      </c>
      <c r="B270" s="166" t="s">
        <v>4090</v>
      </c>
      <c r="C270" s="137" t="s">
        <v>4059</v>
      </c>
      <c r="D270" s="137"/>
      <c r="E270" s="137"/>
      <c r="F270" s="112">
        <v>23290000</v>
      </c>
      <c r="G270" s="112"/>
      <c r="H270" s="112"/>
      <c r="I270" s="10"/>
      <c r="J270" s="11"/>
      <c r="K270" s="112">
        <v>22610000</v>
      </c>
      <c r="L270" s="112"/>
      <c r="M270" s="112"/>
      <c r="N270" s="12"/>
      <c r="O270" s="162"/>
      <c r="P270" s="9"/>
      <c r="Q270" s="5"/>
    </row>
    <row r="271" spans="1:17" s="6" customFormat="1" ht="66.75" hidden="1" customHeight="1">
      <c r="A271" s="943">
        <v>8</v>
      </c>
      <c r="B271" s="166" t="s">
        <v>4062</v>
      </c>
      <c r="C271" s="137" t="s">
        <v>4059</v>
      </c>
      <c r="D271" s="137"/>
      <c r="E271" s="137"/>
      <c r="F271" s="112">
        <v>22670000</v>
      </c>
      <c r="G271" s="112"/>
      <c r="H271" s="112"/>
      <c r="I271" s="10"/>
      <c r="J271" s="11"/>
      <c r="K271" s="112">
        <v>22020000</v>
      </c>
      <c r="L271" s="112"/>
      <c r="M271" s="112"/>
      <c r="N271" s="12"/>
      <c r="O271" s="162"/>
      <c r="P271" s="9"/>
      <c r="Q271" s="5"/>
    </row>
    <row r="272" spans="1:17" s="6" customFormat="1" ht="66.75" hidden="1" customHeight="1">
      <c r="A272" s="943">
        <v>9</v>
      </c>
      <c r="B272" s="166" t="s">
        <v>4091</v>
      </c>
      <c r="C272" s="137" t="s">
        <v>4059</v>
      </c>
      <c r="D272" s="137"/>
      <c r="E272" s="137"/>
      <c r="F272" s="112">
        <v>20830000</v>
      </c>
      <c r="G272" s="112"/>
      <c r="H272" s="112"/>
      <c r="I272" s="10"/>
      <c r="J272" s="11"/>
      <c r="K272" s="112">
        <v>20220000</v>
      </c>
      <c r="L272" s="112"/>
      <c r="M272" s="112"/>
      <c r="N272" s="12"/>
      <c r="O272" s="162"/>
      <c r="P272" s="9"/>
      <c r="Q272" s="5"/>
    </row>
    <row r="273" spans="1:17" s="6" customFormat="1" ht="66.75" hidden="1" customHeight="1">
      <c r="A273" s="943">
        <v>10</v>
      </c>
      <c r="B273" s="166" t="s">
        <v>4092</v>
      </c>
      <c r="C273" s="137" t="s">
        <v>4059</v>
      </c>
      <c r="D273" s="137"/>
      <c r="E273" s="137"/>
      <c r="F273" s="112">
        <v>18380000</v>
      </c>
      <c r="G273" s="112"/>
      <c r="H273" s="112"/>
      <c r="I273" s="10"/>
      <c r="J273" s="11"/>
      <c r="K273" s="112">
        <v>17850000</v>
      </c>
      <c r="L273" s="112"/>
      <c r="M273" s="112"/>
      <c r="N273" s="12"/>
      <c r="O273" s="162"/>
      <c r="P273" s="9"/>
      <c r="Q273" s="5"/>
    </row>
    <row r="274" spans="1:17" s="6" customFormat="1" ht="66.75" hidden="1" customHeight="1">
      <c r="A274" s="943">
        <v>11</v>
      </c>
      <c r="B274" s="166" t="s">
        <v>4093</v>
      </c>
      <c r="C274" s="137" t="s">
        <v>4059</v>
      </c>
      <c r="D274" s="137"/>
      <c r="E274" s="137"/>
      <c r="F274" s="112">
        <v>17160000</v>
      </c>
      <c r="G274" s="112"/>
      <c r="H274" s="112"/>
      <c r="I274" s="10"/>
      <c r="J274" s="11"/>
      <c r="K274" s="112">
        <v>16650000</v>
      </c>
      <c r="L274" s="112"/>
      <c r="M274" s="112"/>
      <c r="N274" s="12"/>
      <c r="O274" s="162"/>
      <c r="P274" s="9"/>
      <c r="Q274" s="5"/>
    </row>
    <row r="275" spans="1:17" s="6" customFormat="1" ht="66.75" hidden="1" customHeight="1">
      <c r="A275" s="943">
        <v>12</v>
      </c>
      <c r="B275" s="166" t="s">
        <v>4094</v>
      </c>
      <c r="C275" s="137" t="s">
        <v>4059</v>
      </c>
      <c r="D275" s="137"/>
      <c r="E275" s="137"/>
      <c r="F275" s="112">
        <v>16550000</v>
      </c>
      <c r="G275" s="112"/>
      <c r="H275" s="112"/>
      <c r="I275" s="10"/>
      <c r="J275" s="11"/>
      <c r="K275" s="112">
        <v>16070000</v>
      </c>
      <c r="L275" s="112"/>
      <c r="M275" s="112"/>
      <c r="N275" s="12"/>
      <c r="O275" s="162"/>
      <c r="P275" s="9"/>
      <c r="Q275" s="5"/>
    </row>
    <row r="276" spans="1:17" s="6" customFormat="1" ht="66.75" hidden="1" customHeight="1">
      <c r="A276" s="943">
        <v>13</v>
      </c>
      <c r="B276" s="166" t="s">
        <v>4095</v>
      </c>
      <c r="C276" s="137" t="s">
        <v>4059</v>
      </c>
      <c r="D276" s="137"/>
      <c r="E276" s="137"/>
      <c r="F276" s="112">
        <v>12250000</v>
      </c>
      <c r="G276" s="112"/>
      <c r="H276" s="112"/>
      <c r="I276" s="10"/>
      <c r="J276" s="11"/>
      <c r="K276" s="112">
        <v>11900000</v>
      </c>
      <c r="L276" s="112"/>
      <c r="M276" s="112"/>
      <c r="N276" s="12"/>
      <c r="O276" s="162"/>
      <c r="P276" s="9"/>
      <c r="Q276" s="5"/>
    </row>
    <row r="277" spans="1:17" s="6" customFormat="1" ht="66.75" hidden="1" customHeight="1">
      <c r="A277" s="943">
        <v>14</v>
      </c>
      <c r="B277" s="166" t="s">
        <v>4066</v>
      </c>
      <c r="C277" s="137" t="s">
        <v>4059</v>
      </c>
      <c r="D277" s="137"/>
      <c r="E277" s="137"/>
      <c r="F277" s="112">
        <v>8820000</v>
      </c>
      <c r="G277" s="112"/>
      <c r="H277" s="112"/>
      <c r="I277" s="10"/>
      <c r="J277" s="11"/>
      <c r="K277" s="112">
        <v>8570000</v>
      </c>
      <c r="L277" s="112"/>
      <c r="M277" s="112"/>
      <c r="N277" s="12"/>
      <c r="O277" s="162"/>
      <c r="P277" s="9"/>
      <c r="Q277" s="5"/>
    </row>
    <row r="278" spans="1:17" s="6" customFormat="1" ht="66.75" hidden="1" customHeight="1">
      <c r="A278" s="943">
        <v>15</v>
      </c>
      <c r="B278" s="166" t="s">
        <v>4096</v>
      </c>
      <c r="C278" s="137" t="s">
        <v>4059</v>
      </c>
      <c r="D278" s="137"/>
      <c r="E278" s="137"/>
      <c r="F278" s="112">
        <v>7600000</v>
      </c>
      <c r="G278" s="112"/>
      <c r="H278" s="112"/>
      <c r="I278" s="10"/>
      <c r="J278" s="11"/>
      <c r="K278" s="112">
        <v>7380000</v>
      </c>
      <c r="L278" s="112"/>
      <c r="M278" s="112"/>
      <c r="N278" s="12"/>
      <c r="O278" s="162"/>
      <c r="P278" s="9"/>
      <c r="Q278" s="5"/>
    </row>
    <row r="279" spans="1:17" s="6" customFormat="1" ht="66.75" hidden="1" customHeight="1">
      <c r="A279" s="943">
        <v>16</v>
      </c>
      <c r="B279" s="166" t="s">
        <v>4068</v>
      </c>
      <c r="C279" s="137" t="s">
        <v>4059</v>
      </c>
      <c r="D279" s="137"/>
      <c r="E279" s="137"/>
      <c r="F279" s="112">
        <v>5760000</v>
      </c>
      <c r="G279" s="112"/>
      <c r="H279" s="112"/>
      <c r="I279" s="10"/>
      <c r="J279" s="11"/>
      <c r="K279" s="112">
        <v>5590000</v>
      </c>
      <c r="L279" s="112"/>
      <c r="M279" s="112"/>
      <c r="N279" s="12"/>
      <c r="O279" s="162"/>
      <c r="P279" s="9"/>
      <c r="Q279" s="5"/>
    </row>
    <row r="280" spans="1:17" s="6" customFormat="1" ht="66.75" hidden="1" customHeight="1">
      <c r="A280" s="943">
        <f t="shared" ref="A280:A294" si="10">+A281-1</f>
        <v>17</v>
      </c>
      <c r="B280" s="166" t="s">
        <v>4069</v>
      </c>
      <c r="C280" s="137" t="s">
        <v>4059</v>
      </c>
      <c r="D280" s="137"/>
      <c r="E280" s="137"/>
      <c r="F280" s="112">
        <v>7360000</v>
      </c>
      <c r="G280" s="112"/>
      <c r="H280" s="112"/>
      <c r="I280" s="10"/>
      <c r="J280" s="11"/>
      <c r="K280" s="112">
        <v>7140000</v>
      </c>
      <c r="L280" s="112"/>
      <c r="M280" s="112"/>
      <c r="N280" s="12"/>
      <c r="O280" s="162"/>
      <c r="P280" s="9"/>
      <c r="Q280" s="5"/>
    </row>
    <row r="281" spans="1:17" s="6" customFormat="1" ht="66.75" hidden="1" customHeight="1">
      <c r="A281" s="943">
        <f t="shared" si="10"/>
        <v>18</v>
      </c>
      <c r="B281" s="166" t="s">
        <v>4070</v>
      </c>
      <c r="C281" s="137" t="s">
        <v>4059</v>
      </c>
      <c r="D281" s="137"/>
      <c r="E281" s="137"/>
      <c r="F281" s="112">
        <v>7110000</v>
      </c>
      <c r="G281" s="112"/>
      <c r="H281" s="112"/>
      <c r="I281" s="10"/>
      <c r="J281" s="11"/>
      <c r="K281" s="112">
        <v>6900000</v>
      </c>
      <c r="L281" s="112"/>
      <c r="M281" s="112"/>
      <c r="N281" s="12"/>
      <c r="O281" s="162"/>
      <c r="P281" s="9"/>
      <c r="Q281" s="5"/>
    </row>
    <row r="282" spans="1:17" s="6" customFormat="1" ht="66.75" hidden="1" customHeight="1">
      <c r="A282" s="943">
        <f t="shared" si="10"/>
        <v>19</v>
      </c>
      <c r="B282" s="166" t="s">
        <v>4071</v>
      </c>
      <c r="C282" s="137" t="s">
        <v>4059</v>
      </c>
      <c r="D282" s="137"/>
      <c r="E282" s="137"/>
      <c r="F282" s="112">
        <v>5520000</v>
      </c>
      <c r="G282" s="112"/>
      <c r="H282" s="112"/>
      <c r="I282" s="10"/>
      <c r="J282" s="11"/>
      <c r="K282" s="112">
        <v>5360000</v>
      </c>
      <c r="L282" s="112"/>
      <c r="M282" s="112"/>
      <c r="N282" s="12"/>
      <c r="O282" s="162"/>
      <c r="P282" s="9"/>
      <c r="Q282" s="5"/>
    </row>
    <row r="283" spans="1:17" s="6" customFormat="1" ht="66.75" hidden="1" customHeight="1">
      <c r="A283" s="943">
        <f t="shared" si="10"/>
        <v>20</v>
      </c>
      <c r="B283" s="166" t="s">
        <v>4072</v>
      </c>
      <c r="C283" s="137" t="s">
        <v>4059</v>
      </c>
      <c r="D283" s="137"/>
      <c r="E283" s="137"/>
      <c r="F283" s="112">
        <v>4410000</v>
      </c>
      <c r="G283" s="112"/>
      <c r="H283" s="112"/>
      <c r="I283" s="10"/>
      <c r="J283" s="11"/>
      <c r="K283" s="112">
        <v>4280000</v>
      </c>
      <c r="L283" s="112"/>
      <c r="M283" s="112"/>
      <c r="N283" s="12"/>
      <c r="O283" s="162"/>
      <c r="P283" s="9"/>
      <c r="Q283" s="5"/>
    </row>
    <row r="284" spans="1:17" s="6" customFormat="1" ht="66.75" hidden="1" customHeight="1">
      <c r="A284" s="943">
        <f t="shared" si="10"/>
        <v>21</v>
      </c>
      <c r="B284" s="166" t="s">
        <v>4097</v>
      </c>
      <c r="C284" s="137" t="s">
        <v>4059</v>
      </c>
      <c r="D284" s="137"/>
      <c r="E284" s="137"/>
      <c r="F284" s="112">
        <v>4040000</v>
      </c>
      <c r="G284" s="112"/>
      <c r="H284" s="112"/>
      <c r="I284" s="10"/>
      <c r="J284" s="11"/>
      <c r="K284" s="112">
        <v>3930000</v>
      </c>
      <c r="L284" s="112"/>
      <c r="M284" s="112"/>
      <c r="N284" s="12"/>
      <c r="O284" s="162"/>
      <c r="P284" s="9"/>
      <c r="Q284" s="5"/>
    </row>
    <row r="285" spans="1:17" s="6" customFormat="1" ht="66.75" hidden="1" customHeight="1">
      <c r="A285" s="943">
        <f t="shared" si="10"/>
        <v>22</v>
      </c>
      <c r="B285" s="166" t="s">
        <v>4074</v>
      </c>
      <c r="C285" s="137" t="s">
        <v>4059</v>
      </c>
      <c r="D285" s="137"/>
      <c r="E285" s="137"/>
      <c r="F285" s="112">
        <v>3560000</v>
      </c>
      <c r="G285" s="112"/>
      <c r="H285" s="112"/>
      <c r="I285" s="10"/>
      <c r="J285" s="11"/>
      <c r="K285" s="112">
        <v>3450000</v>
      </c>
      <c r="L285" s="112"/>
      <c r="M285" s="112"/>
      <c r="N285" s="12"/>
      <c r="O285" s="162"/>
      <c r="P285" s="9"/>
      <c r="Q285" s="5"/>
    </row>
    <row r="286" spans="1:17" s="6" customFormat="1" ht="66.75" hidden="1" customHeight="1">
      <c r="A286" s="943">
        <f t="shared" si="10"/>
        <v>23</v>
      </c>
      <c r="B286" s="166" t="s">
        <v>4098</v>
      </c>
      <c r="C286" s="137" t="s">
        <v>4059</v>
      </c>
      <c r="D286" s="137"/>
      <c r="E286" s="137"/>
      <c r="F286" s="112">
        <v>3430000</v>
      </c>
      <c r="G286" s="112"/>
      <c r="H286" s="112"/>
      <c r="I286" s="10"/>
      <c r="J286" s="11"/>
      <c r="K286" s="112">
        <v>3330000</v>
      </c>
      <c r="L286" s="112"/>
      <c r="M286" s="112"/>
      <c r="N286" s="12"/>
      <c r="O286" s="162"/>
      <c r="P286" s="9"/>
      <c r="Q286" s="5"/>
    </row>
    <row r="287" spans="1:17" s="6" customFormat="1" ht="66.75" hidden="1" customHeight="1">
      <c r="A287" s="943">
        <f t="shared" si="10"/>
        <v>24</v>
      </c>
      <c r="B287" s="166" t="s">
        <v>4099</v>
      </c>
      <c r="C287" s="137" t="s">
        <v>4059</v>
      </c>
      <c r="D287" s="137"/>
      <c r="E287" s="137"/>
      <c r="F287" s="112">
        <v>3190000</v>
      </c>
      <c r="G287" s="112"/>
      <c r="H287" s="112"/>
      <c r="I287" s="10"/>
      <c r="J287" s="11"/>
      <c r="K287" s="112">
        <v>3100000</v>
      </c>
      <c r="L287" s="112"/>
      <c r="M287" s="112"/>
      <c r="N287" s="12"/>
      <c r="O287" s="162"/>
      <c r="P287" s="9"/>
      <c r="Q287" s="5"/>
    </row>
    <row r="288" spans="1:17" s="6" customFormat="1" ht="66.75" hidden="1" customHeight="1">
      <c r="A288" s="943">
        <f t="shared" si="10"/>
        <v>25</v>
      </c>
      <c r="B288" s="166" t="s">
        <v>4077</v>
      </c>
      <c r="C288" s="137" t="s">
        <v>4059</v>
      </c>
      <c r="D288" s="137"/>
      <c r="E288" s="137"/>
      <c r="F288" s="112">
        <v>3000000</v>
      </c>
      <c r="G288" s="112"/>
      <c r="H288" s="112"/>
      <c r="I288" s="10"/>
      <c r="J288" s="11"/>
      <c r="K288" s="112">
        <v>2910000</v>
      </c>
      <c r="L288" s="112"/>
      <c r="M288" s="112"/>
      <c r="N288" s="12"/>
      <c r="O288" s="162"/>
      <c r="P288" s="9"/>
      <c r="Q288" s="5"/>
    </row>
    <row r="289" spans="1:17" s="6" customFormat="1" ht="66.75" hidden="1" customHeight="1">
      <c r="A289" s="943">
        <f t="shared" si="10"/>
        <v>26</v>
      </c>
      <c r="B289" s="166" t="s">
        <v>4078</v>
      </c>
      <c r="C289" s="137" t="s">
        <v>4059</v>
      </c>
      <c r="D289" s="137"/>
      <c r="E289" s="137"/>
      <c r="F289" s="112">
        <v>2880000</v>
      </c>
      <c r="G289" s="112"/>
      <c r="H289" s="112"/>
      <c r="I289" s="10"/>
      <c r="J289" s="11"/>
      <c r="K289" s="112">
        <v>2790000</v>
      </c>
      <c r="L289" s="112"/>
      <c r="M289" s="112"/>
      <c r="N289" s="12"/>
      <c r="O289" s="162"/>
      <c r="P289" s="9"/>
      <c r="Q289" s="5"/>
    </row>
    <row r="290" spans="1:17" s="6" customFormat="1" ht="66.75" hidden="1" customHeight="1">
      <c r="A290" s="943">
        <f t="shared" si="10"/>
        <v>27</v>
      </c>
      <c r="B290" s="166" t="s">
        <v>4079</v>
      </c>
      <c r="C290" s="137" t="s">
        <v>4059</v>
      </c>
      <c r="D290" s="137"/>
      <c r="E290" s="137"/>
      <c r="F290" s="112">
        <v>2210000</v>
      </c>
      <c r="G290" s="112"/>
      <c r="H290" s="112"/>
      <c r="I290" s="10"/>
      <c r="J290" s="11"/>
      <c r="K290" s="112">
        <v>2140000</v>
      </c>
      <c r="L290" s="112"/>
      <c r="M290" s="112"/>
      <c r="N290" s="12"/>
      <c r="O290" s="162"/>
      <c r="P290" s="9"/>
      <c r="Q290" s="5"/>
    </row>
    <row r="291" spans="1:17" s="6" customFormat="1" ht="66.75" hidden="1" customHeight="1">
      <c r="A291" s="943">
        <f t="shared" si="10"/>
        <v>28</v>
      </c>
      <c r="B291" s="166" t="s">
        <v>4080</v>
      </c>
      <c r="C291" s="137" t="s">
        <v>4059</v>
      </c>
      <c r="D291" s="137"/>
      <c r="E291" s="137"/>
      <c r="F291" s="112">
        <v>1910000</v>
      </c>
      <c r="G291" s="112"/>
      <c r="H291" s="112"/>
      <c r="I291" s="10"/>
      <c r="J291" s="11"/>
      <c r="K291" s="112">
        <v>1850000</v>
      </c>
      <c r="L291" s="112"/>
      <c r="M291" s="112"/>
      <c r="N291" s="12"/>
      <c r="O291" s="162"/>
      <c r="P291" s="9"/>
      <c r="Q291" s="5"/>
    </row>
    <row r="292" spans="1:17" s="6" customFormat="1" ht="66.75" hidden="1" customHeight="1">
      <c r="A292" s="943">
        <f t="shared" si="10"/>
        <v>29</v>
      </c>
      <c r="B292" s="166" t="s">
        <v>4081</v>
      </c>
      <c r="C292" s="137" t="s">
        <v>4059</v>
      </c>
      <c r="D292" s="137"/>
      <c r="E292" s="137"/>
      <c r="F292" s="112">
        <v>1850000</v>
      </c>
      <c r="G292" s="112"/>
      <c r="H292" s="112"/>
      <c r="I292" s="10"/>
      <c r="J292" s="11"/>
      <c r="K292" s="112">
        <v>1800000</v>
      </c>
      <c r="L292" s="112"/>
      <c r="M292" s="112"/>
      <c r="N292" s="12"/>
      <c r="O292" s="162"/>
      <c r="P292" s="9"/>
      <c r="Q292" s="5"/>
    </row>
    <row r="293" spans="1:17" s="6" customFormat="1" ht="66.75" hidden="1" customHeight="1">
      <c r="A293" s="943">
        <f t="shared" si="10"/>
        <v>30</v>
      </c>
      <c r="B293" s="166" t="s">
        <v>4082</v>
      </c>
      <c r="C293" s="137" t="s">
        <v>4059</v>
      </c>
      <c r="D293" s="137"/>
      <c r="E293" s="137"/>
      <c r="F293" s="112">
        <v>1600000</v>
      </c>
      <c r="G293" s="112"/>
      <c r="H293" s="112"/>
      <c r="I293" s="10"/>
      <c r="J293" s="11"/>
      <c r="K293" s="112">
        <v>1540000</v>
      </c>
      <c r="L293" s="112"/>
      <c r="M293" s="112"/>
      <c r="N293" s="12"/>
      <c r="O293" s="162"/>
      <c r="P293" s="9"/>
      <c r="Q293" s="5"/>
    </row>
    <row r="294" spans="1:17" s="6" customFormat="1" ht="66.75" hidden="1" customHeight="1">
      <c r="A294" s="943">
        <f t="shared" si="10"/>
        <v>31</v>
      </c>
      <c r="B294" s="166" t="s">
        <v>4083</v>
      </c>
      <c r="C294" s="137" t="s">
        <v>4059</v>
      </c>
      <c r="D294" s="137"/>
      <c r="E294" s="137"/>
      <c r="F294" s="112">
        <v>1370000</v>
      </c>
      <c r="G294" s="112"/>
      <c r="H294" s="112"/>
      <c r="I294" s="10"/>
      <c r="J294" s="11"/>
      <c r="K294" s="112">
        <v>1330000</v>
      </c>
      <c r="L294" s="112"/>
      <c r="M294" s="112"/>
      <c r="N294" s="12"/>
      <c r="O294" s="162"/>
      <c r="P294" s="9"/>
      <c r="Q294" s="5"/>
    </row>
    <row r="295" spans="1:17" s="6" customFormat="1" ht="66.75" hidden="1" customHeight="1">
      <c r="A295" s="943">
        <f>+A296-1</f>
        <v>32</v>
      </c>
      <c r="B295" s="166" t="s">
        <v>4084</v>
      </c>
      <c r="C295" s="137" t="s">
        <v>4059</v>
      </c>
      <c r="D295" s="137"/>
      <c r="E295" s="137"/>
      <c r="F295" s="112">
        <v>1340000</v>
      </c>
      <c r="G295" s="112"/>
      <c r="H295" s="112"/>
      <c r="I295" s="10"/>
      <c r="J295" s="11"/>
      <c r="K295" s="112">
        <v>1300000</v>
      </c>
      <c r="L295" s="112"/>
      <c r="M295" s="112"/>
      <c r="N295" s="12"/>
      <c r="O295" s="162"/>
      <c r="P295" s="9"/>
      <c r="Q295" s="5"/>
    </row>
    <row r="296" spans="1:17" s="6" customFormat="1" ht="66.75" hidden="1" customHeight="1">
      <c r="A296" s="943">
        <v>33</v>
      </c>
      <c r="B296" s="166" t="s">
        <v>4085</v>
      </c>
      <c r="C296" s="137" t="s">
        <v>4059</v>
      </c>
      <c r="D296" s="137"/>
      <c r="E296" s="137"/>
      <c r="F296" s="112">
        <v>970000</v>
      </c>
      <c r="G296" s="112"/>
      <c r="H296" s="112"/>
      <c r="I296" s="10"/>
      <c r="J296" s="11"/>
      <c r="K296" s="112">
        <v>950000</v>
      </c>
      <c r="L296" s="112"/>
      <c r="M296" s="112"/>
      <c r="N296" s="12"/>
      <c r="O296" s="162"/>
      <c r="P296" s="9"/>
      <c r="Q296" s="5"/>
    </row>
    <row r="297" spans="1:17" s="6" customFormat="1" ht="66.75" hidden="1" customHeight="1">
      <c r="A297" s="943"/>
      <c r="B297" s="954" t="s">
        <v>124</v>
      </c>
      <c r="C297" s="137"/>
      <c r="D297" s="137"/>
      <c r="E297" s="137"/>
      <c r="F297" s="112"/>
      <c r="G297" s="112"/>
      <c r="H297" s="112"/>
      <c r="I297" s="10"/>
      <c r="J297" s="11"/>
      <c r="K297" s="112"/>
      <c r="L297" s="112"/>
      <c r="M297" s="112"/>
      <c r="N297" s="12"/>
      <c r="O297" s="162"/>
      <c r="P297" s="9"/>
      <c r="Q297" s="5"/>
    </row>
    <row r="298" spans="1:17" s="6" customFormat="1" ht="66.75" hidden="1" customHeight="1">
      <c r="A298" s="943">
        <v>1</v>
      </c>
      <c r="B298" s="166" t="s">
        <v>125</v>
      </c>
      <c r="C298" s="137" t="s">
        <v>70</v>
      </c>
      <c r="D298" s="137"/>
      <c r="E298" s="137"/>
      <c r="F298" s="112">
        <v>1050000</v>
      </c>
      <c r="G298" s="112"/>
      <c r="H298" s="112"/>
      <c r="I298" s="10"/>
      <c r="J298" s="11"/>
      <c r="K298" s="112">
        <v>1020000</v>
      </c>
      <c r="L298" s="112"/>
      <c r="M298" s="112"/>
      <c r="N298" s="12"/>
      <c r="O298" s="162"/>
      <c r="P298" s="9"/>
      <c r="Q298" s="5"/>
    </row>
    <row r="299" spans="1:17" s="6" customFormat="1" ht="66.75" hidden="1" customHeight="1">
      <c r="A299" s="943">
        <v>2</v>
      </c>
      <c r="B299" s="166" t="s">
        <v>126</v>
      </c>
      <c r="C299" s="137" t="s">
        <v>70</v>
      </c>
      <c r="D299" s="137"/>
      <c r="E299" s="137"/>
      <c r="F299" s="112">
        <v>580000</v>
      </c>
      <c r="G299" s="112"/>
      <c r="H299" s="112"/>
      <c r="I299" s="10"/>
      <c r="J299" s="11"/>
      <c r="K299" s="112">
        <v>570000</v>
      </c>
      <c r="L299" s="112"/>
      <c r="M299" s="112"/>
      <c r="N299" s="12"/>
      <c r="O299" s="162"/>
      <c r="P299" s="9"/>
      <c r="Q299" s="5"/>
    </row>
    <row r="300" spans="1:17" s="6" customFormat="1" ht="66.75" hidden="1" customHeight="1">
      <c r="A300" s="943">
        <v>3</v>
      </c>
      <c r="B300" s="166" t="s">
        <v>127</v>
      </c>
      <c r="C300" s="137" t="s">
        <v>70</v>
      </c>
      <c r="D300" s="137"/>
      <c r="E300" s="137"/>
      <c r="F300" s="112">
        <v>250000</v>
      </c>
      <c r="G300" s="112"/>
      <c r="H300" s="112"/>
      <c r="I300" s="10"/>
      <c r="J300" s="11"/>
      <c r="K300" s="112">
        <v>240000</v>
      </c>
      <c r="L300" s="112"/>
      <c r="M300" s="112"/>
      <c r="N300" s="12"/>
      <c r="O300" s="162"/>
      <c r="P300" s="9"/>
      <c r="Q300" s="5"/>
    </row>
    <row r="301" spans="1:17" s="6" customFormat="1" ht="66.75" hidden="1" customHeight="1">
      <c r="A301" s="943">
        <v>4</v>
      </c>
      <c r="B301" s="166" t="s">
        <v>128</v>
      </c>
      <c r="C301" s="137" t="s">
        <v>70</v>
      </c>
      <c r="D301" s="137"/>
      <c r="E301" s="137"/>
      <c r="F301" s="112">
        <v>460000</v>
      </c>
      <c r="G301" s="112"/>
      <c r="H301" s="112"/>
      <c r="I301" s="10"/>
      <c r="J301" s="11"/>
      <c r="K301" s="112">
        <v>450000</v>
      </c>
      <c r="L301" s="112"/>
      <c r="M301" s="112"/>
      <c r="N301" s="12"/>
      <c r="O301" s="162"/>
      <c r="P301" s="9"/>
      <c r="Q301" s="5"/>
    </row>
    <row r="302" spans="1:17" s="6" customFormat="1" ht="66.75" hidden="1" customHeight="1">
      <c r="A302" s="943">
        <v>5</v>
      </c>
      <c r="B302" s="166" t="s">
        <v>129</v>
      </c>
      <c r="C302" s="137" t="s">
        <v>70</v>
      </c>
      <c r="D302" s="137"/>
      <c r="E302" s="137"/>
      <c r="F302" s="112">
        <v>580000</v>
      </c>
      <c r="G302" s="112"/>
      <c r="H302" s="112"/>
      <c r="I302" s="10"/>
      <c r="J302" s="11"/>
      <c r="K302" s="112">
        <v>570000</v>
      </c>
      <c r="L302" s="112"/>
      <c r="M302" s="112"/>
      <c r="N302" s="12"/>
      <c r="O302" s="162"/>
      <c r="P302" s="9"/>
      <c r="Q302" s="5"/>
    </row>
    <row r="303" spans="1:17" s="6" customFormat="1" ht="66.75" hidden="1" customHeight="1">
      <c r="A303" s="943" t="s">
        <v>130</v>
      </c>
      <c r="B303" s="166" t="s">
        <v>131</v>
      </c>
      <c r="C303" s="137" t="s">
        <v>70</v>
      </c>
      <c r="D303" s="137"/>
      <c r="E303" s="137"/>
      <c r="F303" s="112">
        <v>330000</v>
      </c>
      <c r="G303" s="112"/>
      <c r="H303" s="112"/>
      <c r="I303" s="10"/>
      <c r="J303" s="11"/>
      <c r="K303" s="112">
        <v>330000</v>
      </c>
      <c r="L303" s="112"/>
      <c r="M303" s="112"/>
      <c r="N303" s="12"/>
      <c r="O303" s="162"/>
      <c r="P303" s="9"/>
      <c r="Q303" s="5"/>
    </row>
    <row r="304" spans="1:17" s="6" customFormat="1" ht="66.75" hidden="1" customHeight="1">
      <c r="A304" s="943">
        <v>7</v>
      </c>
      <c r="B304" s="166" t="s">
        <v>132</v>
      </c>
      <c r="C304" s="137" t="s">
        <v>70</v>
      </c>
      <c r="D304" s="137"/>
      <c r="E304" s="137"/>
      <c r="F304" s="112">
        <v>390000</v>
      </c>
      <c r="G304" s="112"/>
      <c r="H304" s="112"/>
      <c r="I304" s="10"/>
      <c r="J304" s="11"/>
      <c r="K304" s="112">
        <v>390000</v>
      </c>
      <c r="L304" s="112"/>
      <c r="M304" s="112"/>
      <c r="N304" s="12"/>
      <c r="O304" s="162"/>
      <c r="P304" s="9"/>
      <c r="Q304" s="5"/>
    </row>
    <row r="305" spans="1:17" s="6" customFormat="1" ht="66.75" hidden="1" customHeight="1">
      <c r="A305" s="943">
        <v>6</v>
      </c>
      <c r="B305" s="166" t="s">
        <v>133</v>
      </c>
      <c r="C305" s="137" t="s">
        <v>70</v>
      </c>
      <c r="D305" s="137"/>
      <c r="E305" s="137"/>
      <c r="F305" s="112">
        <v>390000</v>
      </c>
      <c r="G305" s="112"/>
      <c r="H305" s="112"/>
      <c r="I305" s="10"/>
      <c r="J305" s="11"/>
      <c r="K305" s="112">
        <v>380000</v>
      </c>
      <c r="L305" s="112"/>
      <c r="M305" s="112"/>
      <c r="N305" s="12"/>
      <c r="O305" s="162"/>
      <c r="P305" s="9"/>
      <c r="Q305" s="5"/>
    </row>
    <row r="306" spans="1:17" s="6" customFormat="1" ht="66.75" hidden="1" customHeight="1">
      <c r="A306" s="943">
        <v>7</v>
      </c>
      <c r="B306" s="166" t="s">
        <v>134</v>
      </c>
      <c r="C306" s="137" t="s">
        <v>70</v>
      </c>
      <c r="D306" s="137"/>
      <c r="E306" s="137"/>
      <c r="F306" s="112">
        <v>240000</v>
      </c>
      <c r="G306" s="112"/>
      <c r="H306" s="112"/>
      <c r="I306" s="10"/>
      <c r="J306" s="11"/>
      <c r="K306" s="112">
        <v>230000</v>
      </c>
      <c r="L306" s="112"/>
      <c r="M306" s="112"/>
      <c r="N306" s="12"/>
      <c r="O306" s="162"/>
      <c r="P306" s="9"/>
      <c r="Q306" s="5"/>
    </row>
    <row r="307" spans="1:17" s="6" customFormat="1" ht="66.75" hidden="1" customHeight="1">
      <c r="A307" s="943"/>
      <c r="B307" s="954" t="s">
        <v>135</v>
      </c>
      <c r="C307" s="137"/>
      <c r="D307" s="137"/>
      <c r="E307" s="137"/>
      <c r="F307" s="112"/>
      <c r="G307" s="112"/>
      <c r="H307" s="112"/>
      <c r="I307" s="10"/>
      <c r="J307" s="11"/>
      <c r="K307" s="112"/>
      <c r="L307" s="112"/>
      <c r="M307" s="112"/>
      <c r="N307" s="12"/>
      <c r="O307" s="162"/>
      <c r="P307" s="9"/>
      <c r="Q307" s="5"/>
    </row>
    <row r="308" spans="1:17" s="6" customFormat="1" ht="66.75" hidden="1" customHeight="1">
      <c r="A308" s="943">
        <v>1</v>
      </c>
      <c r="B308" s="166" t="s">
        <v>125</v>
      </c>
      <c r="C308" s="137" t="s">
        <v>70</v>
      </c>
      <c r="D308" s="137"/>
      <c r="E308" s="137"/>
      <c r="F308" s="112">
        <v>1100000</v>
      </c>
      <c r="G308" s="112"/>
      <c r="H308" s="112"/>
      <c r="I308" s="10"/>
      <c r="J308" s="11"/>
      <c r="K308" s="112">
        <v>1060000</v>
      </c>
      <c r="L308" s="112"/>
      <c r="M308" s="112"/>
      <c r="N308" s="12"/>
      <c r="O308" s="162"/>
      <c r="P308" s="9"/>
      <c r="Q308" s="5"/>
    </row>
    <row r="309" spans="1:17" s="6" customFormat="1" ht="66.75" hidden="1" customHeight="1">
      <c r="A309" s="943">
        <v>2</v>
      </c>
      <c r="B309" s="166" t="s">
        <v>136</v>
      </c>
      <c r="C309" s="137" t="s">
        <v>70</v>
      </c>
      <c r="D309" s="137"/>
      <c r="E309" s="137"/>
      <c r="F309" s="112">
        <v>930000</v>
      </c>
      <c r="G309" s="112"/>
      <c r="H309" s="112"/>
      <c r="I309" s="10"/>
      <c r="J309" s="11"/>
      <c r="K309" s="112">
        <v>910000</v>
      </c>
      <c r="L309" s="112"/>
      <c r="M309" s="112"/>
      <c r="N309" s="12"/>
      <c r="O309" s="162"/>
      <c r="P309" s="9"/>
      <c r="Q309" s="5"/>
    </row>
    <row r="310" spans="1:17" s="6" customFormat="1" ht="66.75" hidden="1" customHeight="1">
      <c r="A310" s="943">
        <v>3</v>
      </c>
      <c r="B310" s="166" t="s">
        <v>126</v>
      </c>
      <c r="C310" s="137" t="s">
        <v>70</v>
      </c>
      <c r="D310" s="137"/>
      <c r="E310" s="137"/>
      <c r="F310" s="112">
        <v>740000</v>
      </c>
      <c r="G310" s="112"/>
      <c r="H310" s="112"/>
      <c r="I310" s="10"/>
      <c r="J310" s="11"/>
      <c r="K310" s="112">
        <v>710000</v>
      </c>
      <c r="L310" s="112"/>
      <c r="M310" s="112"/>
      <c r="N310" s="12"/>
      <c r="O310" s="162"/>
      <c r="P310" s="9"/>
      <c r="Q310" s="5"/>
    </row>
    <row r="311" spans="1:17" s="6" customFormat="1" ht="66.75" hidden="1" customHeight="1">
      <c r="A311" s="943">
        <v>4</v>
      </c>
      <c r="B311" s="166" t="s">
        <v>127</v>
      </c>
      <c r="C311" s="137" t="s">
        <v>70</v>
      </c>
      <c r="D311" s="137"/>
      <c r="E311" s="137"/>
      <c r="F311" s="112">
        <v>330000</v>
      </c>
      <c r="G311" s="112"/>
      <c r="H311" s="112"/>
      <c r="I311" s="10"/>
      <c r="J311" s="11"/>
      <c r="K311" s="112">
        <v>320000</v>
      </c>
      <c r="L311" s="112"/>
      <c r="M311" s="112"/>
      <c r="N311" s="12"/>
      <c r="O311" s="162"/>
      <c r="P311" s="9"/>
      <c r="Q311" s="5"/>
    </row>
    <row r="312" spans="1:17" s="6" customFormat="1" ht="66.75" hidden="1" customHeight="1">
      <c r="A312" s="943">
        <v>5</v>
      </c>
      <c r="B312" s="166" t="s">
        <v>137</v>
      </c>
      <c r="C312" s="137" t="s">
        <v>70</v>
      </c>
      <c r="D312" s="137"/>
      <c r="E312" s="137"/>
      <c r="F312" s="112">
        <v>230000</v>
      </c>
      <c r="G312" s="112"/>
      <c r="H312" s="112"/>
      <c r="I312" s="10"/>
      <c r="J312" s="11"/>
      <c r="K312" s="112">
        <v>220000</v>
      </c>
      <c r="L312" s="112"/>
      <c r="M312" s="112"/>
      <c r="N312" s="12"/>
      <c r="O312" s="162"/>
      <c r="P312" s="9"/>
      <c r="Q312" s="5"/>
    </row>
    <row r="313" spans="1:17" s="6" customFormat="1" ht="66.75" hidden="1" customHeight="1">
      <c r="A313" s="943">
        <v>6</v>
      </c>
      <c r="B313" s="166" t="s">
        <v>128</v>
      </c>
      <c r="C313" s="137" t="s">
        <v>70</v>
      </c>
      <c r="D313" s="137"/>
      <c r="E313" s="137"/>
      <c r="F313" s="112">
        <v>500000</v>
      </c>
      <c r="G313" s="112"/>
      <c r="H313" s="112"/>
      <c r="I313" s="10"/>
      <c r="J313" s="11"/>
      <c r="K313" s="112">
        <v>490000</v>
      </c>
      <c r="L313" s="112"/>
      <c r="M313" s="112"/>
      <c r="N313" s="12"/>
      <c r="O313" s="162"/>
      <c r="P313" s="9"/>
      <c r="Q313" s="5"/>
    </row>
    <row r="314" spans="1:17" s="6" customFormat="1" ht="66.75" hidden="1" customHeight="1">
      <c r="A314" s="943">
        <v>7</v>
      </c>
      <c r="B314" s="166" t="s">
        <v>129</v>
      </c>
      <c r="C314" s="137" t="s">
        <v>70</v>
      </c>
      <c r="D314" s="137"/>
      <c r="E314" s="137"/>
      <c r="F314" s="112">
        <v>720000</v>
      </c>
      <c r="G314" s="112"/>
      <c r="H314" s="112"/>
      <c r="I314" s="10"/>
      <c r="J314" s="11"/>
      <c r="K314" s="112">
        <v>700000</v>
      </c>
      <c r="L314" s="112"/>
      <c r="M314" s="112"/>
      <c r="N314" s="12"/>
      <c r="O314" s="162"/>
      <c r="P314" s="9"/>
      <c r="Q314" s="5"/>
    </row>
    <row r="315" spans="1:17" s="6" customFormat="1" ht="66.75" hidden="1" customHeight="1">
      <c r="A315" s="943">
        <v>6</v>
      </c>
      <c r="B315" s="166" t="s">
        <v>131</v>
      </c>
      <c r="C315" s="137" t="s">
        <v>70</v>
      </c>
      <c r="D315" s="137"/>
      <c r="E315" s="137"/>
      <c r="F315" s="112">
        <v>390000</v>
      </c>
      <c r="G315" s="112"/>
      <c r="H315" s="112"/>
      <c r="I315" s="10"/>
      <c r="J315" s="11"/>
      <c r="K315" s="112">
        <v>390000</v>
      </c>
      <c r="L315" s="112"/>
      <c r="M315" s="112"/>
      <c r="N315" s="12"/>
      <c r="O315" s="162"/>
      <c r="P315" s="9"/>
      <c r="Q315" s="5"/>
    </row>
    <row r="316" spans="1:17" s="6" customFormat="1" ht="66.75" hidden="1" customHeight="1">
      <c r="A316" s="943">
        <v>7</v>
      </c>
      <c r="B316" s="166" t="s">
        <v>132</v>
      </c>
      <c r="C316" s="137" t="s">
        <v>70</v>
      </c>
      <c r="D316" s="137"/>
      <c r="E316" s="137"/>
      <c r="F316" s="112">
        <v>550000</v>
      </c>
      <c r="G316" s="112"/>
      <c r="H316" s="112"/>
      <c r="I316" s="10"/>
      <c r="J316" s="11"/>
      <c r="K316" s="112">
        <v>550000</v>
      </c>
      <c r="L316" s="112"/>
      <c r="M316" s="112"/>
      <c r="N316" s="12"/>
      <c r="O316" s="162"/>
      <c r="P316" s="9"/>
      <c r="Q316" s="5"/>
    </row>
    <row r="317" spans="1:17" s="6" customFormat="1" ht="66.75" hidden="1" customHeight="1">
      <c r="A317" s="943">
        <v>8</v>
      </c>
      <c r="B317" s="166" t="s">
        <v>133</v>
      </c>
      <c r="C317" s="137" t="s">
        <v>70</v>
      </c>
      <c r="D317" s="137"/>
      <c r="E317" s="137"/>
      <c r="F317" s="112">
        <v>440000</v>
      </c>
      <c r="G317" s="112"/>
      <c r="H317" s="112"/>
      <c r="I317" s="10"/>
      <c r="J317" s="11"/>
      <c r="K317" s="112">
        <v>430000</v>
      </c>
      <c r="L317" s="112"/>
      <c r="M317" s="112"/>
      <c r="N317" s="12"/>
      <c r="O317" s="162"/>
      <c r="P317" s="9"/>
      <c r="Q317" s="5"/>
    </row>
    <row r="318" spans="1:17" s="6" customFormat="1" ht="20.25" hidden="1">
      <c r="A318" s="943">
        <v>9</v>
      </c>
      <c r="B318" s="166" t="s">
        <v>134</v>
      </c>
      <c r="C318" s="137" t="s">
        <v>70</v>
      </c>
      <c r="D318" s="137"/>
      <c r="E318" s="137"/>
      <c r="F318" s="112">
        <v>330000</v>
      </c>
      <c r="G318" s="112"/>
      <c r="H318" s="112"/>
      <c r="I318" s="10"/>
      <c r="J318" s="11"/>
      <c r="K318" s="112">
        <v>320000</v>
      </c>
      <c r="L318" s="112"/>
      <c r="M318" s="112"/>
      <c r="N318" s="12"/>
      <c r="O318" s="162"/>
      <c r="P318" s="9"/>
      <c r="Q318" s="5"/>
    </row>
    <row r="319" spans="1:17" s="17" customFormat="1" ht="66.75" hidden="1" customHeight="1">
      <c r="A319" s="131"/>
      <c r="B319" s="1102" t="s">
        <v>4880</v>
      </c>
      <c r="C319" s="1102"/>
      <c r="D319" s="1102"/>
      <c r="E319" s="1102"/>
      <c r="F319" s="1102"/>
      <c r="G319" s="1102"/>
      <c r="H319" s="1102"/>
      <c r="I319" s="106"/>
      <c r="J319" s="106"/>
      <c r="K319" s="106"/>
      <c r="L319" s="106"/>
      <c r="M319" s="106"/>
      <c r="N319" s="106"/>
      <c r="O319" s="120"/>
      <c r="P319" s="15"/>
      <c r="Q319" s="16"/>
    </row>
    <row r="320" spans="1:17" s="17" customFormat="1" ht="16.5" hidden="1">
      <c r="A320" s="163"/>
      <c r="B320" s="946" t="s">
        <v>138</v>
      </c>
      <c r="C320" s="946"/>
      <c r="D320" s="946"/>
      <c r="E320" s="946"/>
      <c r="F320" s="946"/>
      <c r="G320" s="946"/>
      <c r="H320" s="114"/>
      <c r="I320" s="106"/>
      <c r="J320" s="34"/>
      <c r="K320" s="946"/>
      <c r="L320" s="946"/>
      <c r="M320" s="946"/>
      <c r="N320" s="34"/>
      <c r="O320" s="35"/>
      <c r="P320" s="15"/>
      <c r="Q320" s="16"/>
    </row>
    <row r="321" spans="1:17" s="17" customFormat="1" ht="16.5" hidden="1">
      <c r="A321" s="943">
        <v>1</v>
      </c>
      <c r="B321" s="942" t="s">
        <v>6123</v>
      </c>
      <c r="C321" s="958" t="s">
        <v>139</v>
      </c>
      <c r="D321" s="958"/>
      <c r="E321" s="958"/>
      <c r="F321" s="111">
        <v>770000</v>
      </c>
      <c r="G321" s="111"/>
      <c r="H321" s="112"/>
      <c r="I321" s="10"/>
      <c r="J321" s="11"/>
      <c r="K321" s="111">
        <v>850000</v>
      </c>
      <c r="L321" s="111"/>
      <c r="M321" s="112"/>
      <c r="N321" s="11"/>
      <c r="O321" s="18"/>
      <c r="P321" s="15"/>
      <c r="Q321" s="16"/>
    </row>
    <row r="322" spans="1:17" s="17" customFormat="1" ht="16.5" hidden="1">
      <c r="A322" s="943">
        <f>+A321+1</f>
        <v>2</v>
      </c>
      <c r="B322" s="942" t="s">
        <v>6124</v>
      </c>
      <c r="C322" s="958" t="s">
        <v>139</v>
      </c>
      <c r="D322" s="958"/>
      <c r="E322" s="958"/>
      <c r="F322" s="111">
        <v>640000</v>
      </c>
      <c r="G322" s="111"/>
      <c r="H322" s="112"/>
      <c r="I322" s="10"/>
      <c r="J322" s="11"/>
      <c r="K322" s="111">
        <v>700000</v>
      </c>
      <c r="L322" s="111"/>
      <c r="M322" s="112"/>
      <c r="N322" s="11"/>
      <c r="O322" s="18"/>
      <c r="P322" s="15"/>
      <c r="Q322" s="16"/>
    </row>
    <row r="323" spans="1:17" s="17" customFormat="1" ht="16.5" hidden="1">
      <c r="A323" s="943">
        <f t="shared" ref="A323:A335" si="11">+A322+1</f>
        <v>3</v>
      </c>
      <c r="B323" s="942" t="s">
        <v>6125</v>
      </c>
      <c r="C323" s="958" t="s">
        <v>139</v>
      </c>
      <c r="D323" s="958"/>
      <c r="E323" s="958"/>
      <c r="F323" s="111">
        <v>420000</v>
      </c>
      <c r="G323" s="111"/>
      <c r="H323" s="112"/>
      <c r="I323" s="10"/>
      <c r="J323" s="11"/>
      <c r="K323" s="111">
        <v>450000</v>
      </c>
      <c r="L323" s="111"/>
      <c r="M323" s="112"/>
      <c r="N323" s="11"/>
      <c r="O323" s="18"/>
      <c r="P323" s="15"/>
      <c r="Q323" s="16"/>
    </row>
    <row r="324" spans="1:17" s="17" customFormat="1" ht="16.5" hidden="1">
      <c r="A324" s="943">
        <f t="shared" si="11"/>
        <v>4</v>
      </c>
      <c r="B324" s="942" t="s">
        <v>6126</v>
      </c>
      <c r="C324" s="958" t="s">
        <v>139</v>
      </c>
      <c r="D324" s="958"/>
      <c r="E324" s="958"/>
      <c r="F324" s="111">
        <v>300000</v>
      </c>
      <c r="G324" s="111"/>
      <c r="H324" s="112"/>
      <c r="I324" s="10"/>
      <c r="J324" s="11"/>
      <c r="K324" s="111">
        <v>320000</v>
      </c>
      <c r="L324" s="111"/>
      <c r="M324" s="112"/>
      <c r="N324" s="11"/>
      <c r="O324" s="18"/>
      <c r="P324" s="15"/>
      <c r="Q324" s="16"/>
    </row>
    <row r="325" spans="1:17" s="17" customFormat="1" ht="16.5" hidden="1">
      <c r="A325" s="943">
        <f t="shared" si="11"/>
        <v>5</v>
      </c>
      <c r="B325" s="942" t="s">
        <v>6127</v>
      </c>
      <c r="C325" s="958" t="s">
        <v>139</v>
      </c>
      <c r="D325" s="958"/>
      <c r="E325" s="958"/>
      <c r="F325" s="111">
        <v>250000</v>
      </c>
      <c r="G325" s="111"/>
      <c r="H325" s="112"/>
      <c r="I325" s="10"/>
      <c r="J325" s="11"/>
      <c r="K325" s="111">
        <v>280000</v>
      </c>
      <c r="L325" s="111"/>
      <c r="M325" s="112"/>
      <c r="N325" s="11"/>
      <c r="O325" s="18"/>
      <c r="P325" s="15"/>
      <c r="Q325" s="16"/>
    </row>
    <row r="326" spans="1:17" s="17" customFormat="1" ht="16.5" hidden="1">
      <c r="A326" s="943">
        <f t="shared" si="11"/>
        <v>6</v>
      </c>
      <c r="B326" s="942" t="s">
        <v>6128</v>
      </c>
      <c r="C326" s="958" t="s">
        <v>139</v>
      </c>
      <c r="D326" s="958"/>
      <c r="E326" s="958"/>
      <c r="F326" s="111">
        <v>220000</v>
      </c>
      <c r="G326" s="111"/>
      <c r="H326" s="112"/>
      <c r="I326" s="10"/>
      <c r="J326" s="11"/>
      <c r="K326" s="111">
        <v>240000</v>
      </c>
      <c r="L326" s="111"/>
      <c r="M326" s="112"/>
      <c r="N326" s="11"/>
      <c r="O326" s="18"/>
      <c r="P326" s="15"/>
      <c r="Q326" s="16"/>
    </row>
    <row r="327" spans="1:17" s="17" customFormat="1" ht="16.5" hidden="1">
      <c r="A327" s="943">
        <f t="shared" si="11"/>
        <v>7</v>
      </c>
      <c r="B327" s="942" t="s">
        <v>6129</v>
      </c>
      <c r="C327" s="958" t="s">
        <v>139</v>
      </c>
      <c r="D327" s="958"/>
      <c r="E327" s="958"/>
      <c r="F327" s="111">
        <v>500000</v>
      </c>
      <c r="G327" s="111"/>
      <c r="H327" s="112"/>
      <c r="I327" s="10"/>
      <c r="J327" s="11"/>
      <c r="K327" s="111">
        <v>550000</v>
      </c>
      <c r="L327" s="111"/>
      <c r="M327" s="112"/>
      <c r="N327" s="11"/>
      <c r="O327" s="18"/>
      <c r="P327" s="15"/>
      <c r="Q327" s="16"/>
    </row>
    <row r="328" spans="1:17" s="17" customFormat="1" ht="16.5" hidden="1">
      <c r="A328" s="943">
        <f t="shared" si="11"/>
        <v>8</v>
      </c>
      <c r="B328" s="942" t="s">
        <v>6130</v>
      </c>
      <c r="C328" s="958" t="s">
        <v>139</v>
      </c>
      <c r="D328" s="958"/>
      <c r="E328" s="958"/>
      <c r="F328" s="111">
        <v>510000</v>
      </c>
      <c r="G328" s="111"/>
      <c r="H328" s="112"/>
      <c r="I328" s="10"/>
      <c r="J328" s="11"/>
      <c r="K328" s="111">
        <v>560000</v>
      </c>
      <c r="L328" s="111"/>
      <c r="M328" s="112"/>
      <c r="N328" s="11"/>
      <c r="O328" s="18"/>
      <c r="P328" s="15"/>
      <c r="Q328" s="16"/>
    </row>
    <row r="329" spans="1:17" s="17" customFormat="1" ht="16.5" hidden="1">
      <c r="A329" s="943">
        <f t="shared" si="11"/>
        <v>9</v>
      </c>
      <c r="B329" s="942" t="s">
        <v>6131</v>
      </c>
      <c r="C329" s="958" t="s">
        <v>139</v>
      </c>
      <c r="D329" s="958"/>
      <c r="E329" s="958"/>
      <c r="F329" s="111">
        <v>560000</v>
      </c>
      <c r="G329" s="111"/>
      <c r="H329" s="112"/>
      <c r="I329" s="10"/>
      <c r="J329" s="11"/>
      <c r="K329" s="111">
        <v>620000</v>
      </c>
      <c r="L329" s="111"/>
      <c r="M329" s="112"/>
      <c r="N329" s="11"/>
      <c r="O329" s="18"/>
      <c r="P329" s="15"/>
      <c r="Q329" s="16"/>
    </row>
    <row r="330" spans="1:17" s="17" customFormat="1" ht="16.5" hidden="1">
      <c r="A330" s="943">
        <f t="shared" si="11"/>
        <v>10</v>
      </c>
      <c r="B330" s="942" t="s">
        <v>6132</v>
      </c>
      <c r="C330" s="958" t="s">
        <v>139</v>
      </c>
      <c r="D330" s="958"/>
      <c r="E330" s="958"/>
      <c r="F330" s="111">
        <v>360000</v>
      </c>
      <c r="G330" s="111"/>
      <c r="H330" s="112"/>
      <c r="I330" s="10"/>
      <c r="J330" s="11"/>
      <c r="K330" s="111">
        <v>400000</v>
      </c>
      <c r="L330" s="111"/>
      <c r="M330" s="112"/>
      <c r="N330" s="11"/>
      <c r="O330" s="18"/>
      <c r="P330" s="15"/>
      <c r="Q330" s="16"/>
    </row>
    <row r="331" spans="1:17" s="17" customFormat="1" ht="16.5" hidden="1">
      <c r="A331" s="943">
        <f t="shared" si="11"/>
        <v>11</v>
      </c>
      <c r="B331" s="942" t="s">
        <v>6133</v>
      </c>
      <c r="C331" s="958" t="s">
        <v>139</v>
      </c>
      <c r="D331" s="958"/>
      <c r="E331" s="958"/>
      <c r="F331" s="111">
        <v>380000</v>
      </c>
      <c r="G331" s="111"/>
      <c r="H331" s="112"/>
      <c r="I331" s="10"/>
      <c r="J331" s="11"/>
      <c r="K331" s="111">
        <v>420000</v>
      </c>
      <c r="L331" s="111"/>
      <c r="M331" s="112"/>
      <c r="N331" s="11"/>
      <c r="O331" s="18"/>
      <c r="P331" s="15"/>
      <c r="Q331" s="16"/>
    </row>
    <row r="332" spans="1:17" s="17" customFormat="1" ht="16.5" hidden="1">
      <c r="A332" s="943">
        <f t="shared" si="11"/>
        <v>12</v>
      </c>
      <c r="B332" s="942" t="s">
        <v>6134</v>
      </c>
      <c r="C332" s="958" t="s">
        <v>139</v>
      </c>
      <c r="D332" s="958"/>
      <c r="E332" s="958"/>
      <c r="F332" s="111">
        <v>430000</v>
      </c>
      <c r="G332" s="111"/>
      <c r="H332" s="112"/>
      <c r="I332" s="10"/>
      <c r="J332" s="11"/>
      <c r="K332" s="111">
        <v>470000</v>
      </c>
      <c r="L332" s="111"/>
      <c r="M332" s="112"/>
      <c r="N332" s="11"/>
      <c r="O332" s="18"/>
      <c r="P332" s="15"/>
      <c r="Q332" s="16"/>
    </row>
    <row r="333" spans="1:17" s="17" customFormat="1" ht="16.5" hidden="1">
      <c r="A333" s="943">
        <f t="shared" si="11"/>
        <v>13</v>
      </c>
      <c r="B333" s="942" t="s">
        <v>6135</v>
      </c>
      <c r="C333" s="958" t="s">
        <v>139</v>
      </c>
      <c r="D333" s="958"/>
      <c r="E333" s="958"/>
      <c r="F333" s="111">
        <v>230000</v>
      </c>
      <c r="G333" s="111"/>
      <c r="H333" s="112"/>
      <c r="I333" s="10"/>
      <c r="J333" s="11"/>
      <c r="K333" s="111">
        <v>250000</v>
      </c>
      <c r="L333" s="111"/>
      <c r="M333" s="112"/>
      <c r="N333" s="11"/>
      <c r="O333" s="18"/>
      <c r="P333" s="15"/>
      <c r="Q333" s="16"/>
    </row>
    <row r="334" spans="1:17" s="17" customFormat="1" ht="16.5" hidden="1">
      <c r="A334" s="943">
        <f t="shared" si="11"/>
        <v>14</v>
      </c>
      <c r="B334" s="942" t="s">
        <v>6136</v>
      </c>
      <c r="C334" s="958" t="s">
        <v>139</v>
      </c>
      <c r="D334" s="958"/>
      <c r="E334" s="958"/>
      <c r="F334" s="111">
        <v>270000</v>
      </c>
      <c r="G334" s="111"/>
      <c r="H334" s="112"/>
      <c r="I334" s="10"/>
      <c r="J334" s="11"/>
      <c r="K334" s="111">
        <v>300000</v>
      </c>
      <c r="L334" s="111"/>
      <c r="M334" s="112"/>
      <c r="N334" s="11"/>
      <c r="O334" s="18"/>
      <c r="P334" s="15"/>
      <c r="Q334" s="16"/>
    </row>
    <row r="335" spans="1:17" s="17" customFormat="1" ht="16.5" hidden="1">
      <c r="A335" s="943">
        <f t="shared" si="11"/>
        <v>15</v>
      </c>
      <c r="B335" s="942" t="s">
        <v>6137</v>
      </c>
      <c r="C335" s="958" t="s">
        <v>139</v>
      </c>
      <c r="D335" s="958"/>
      <c r="E335" s="958"/>
      <c r="F335" s="111">
        <v>310000</v>
      </c>
      <c r="G335" s="111"/>
      <c r="H335" s="112"/>
      <c r="I335" s="10"/>
      <c r="J335" s="11"/>
      <c r="K335" s="111">
        <v>340000</v>
      </c>
      <c r="L335" s="111"/>
      <c r="M335" s="112"/>
      <c r="N335" s="11"/>
      <c r="O335" s="18"/>
      <c r="P335" s="15"/>
      <c r="Q335" s="16"/>
    </row>
    <row r="336" spans="1:17" s="6" customFormat="1" ht="54.75" customHeight="1">
      <c r="A336" s="131"/>
      <c r="B336" s="1102" t="s">
        <v>6881</v>
      </c>
      <c r="C336" s="1102"/>
      <c r="D336" s="1102"/>
      <c r="E336" s="1102"/>
      <c r="F336" s="1102"/>
      <c r="G336" s="1102"/>
      <c r="H336" s="1102"/>
      <c r="I336" s="106"/>
      <c r="J336" s="106"/>
      <c r="K336" s="106"/>
      <c r="L336" s="106"/>
      <c r="M336" s="106"/>
      <c r="N336" s="7"/>
      <c r="O336" s="8"/>
      <c r="P336" s="9"/>
      <c r="Q336" s="5"/>
    </row>
    <row r="337" spans="1:17" s="6" customFormat="1" ht="26.25" customHeight="1">
      <c r="A337" s="163" t="s">
        <v>140</v>
      </c>
      <c r="B337" s="1102" t="s">
        <v>141</v>
      </c>
      <c r="C337" s="1102"/>
      <c r="D337" s="1102"/>
      <c r="E337" s="1102"/>
      <c r="F337" s="1102"/>
      <c r="G337" s="1102"/>
      <c r="H337" s="1102"/>
      <c r="I337" s="10"/>
      <c r="J337" s="11"/>
      <c r="K337" s="11"/>
      <c r="L337" s="112"/>
      <c r="M337" s="112"/>
      <c r="N337" s="12"/>
      <c r="O337" s="13"/>
      <c r="P337" s="9"/>
      <c r="Q337" s="5"/>
    </row>
    <row r="338" spans="1:17" s="6" customFormat="1" ht="19.5">
      <c r="A338" s="163">
        <v>1</v>
      </c>
      <c r="B338" s="946" t="s">
        <v>142</v>
      </c>
      <c r="C338" s="137"/>
      <c r="D338" s="137"/>
      <c r="E338" s="137"/>
      <c r="F338" s="875"/>
      <c r="G338" s="875"/>
      <c r="H338" s="168"/>
      <c r="I338" s="10"/>
      <c r="J338" s="11"/>
      <c r="K338" s="112"/>
      <c r="L338" s="112"/>
      <c r="M338" s="112"/>
      <c r="N338" s="12"/>
      <c r="O338" s="13"/>
      <c r="P338" s="9"/>
      <c r="Q338" s="5"/>
    </row>
    <row r="339" spans="1:17" s="6" customFormat="1" ht="19.5">
      <c r="A339" s="943"/>
      <c r="B339" s="169" t="s">
        <v>6138</v>
      </c>
      <c r="C339" s="958" t="s">
        <v>139</v>
      </c>
      <c r="D339" s="958"/>
      <c r="E339" s="958"/>
      <c r="F339" s="873">
        <v>308100</v>
      </c>
      <c r="G339" s="873"/>
      <c r="H339" s="1242"/>
      <c r="I339" s="10"/>
      <c r="J339" s="11"/>
      <c r="K339" s="111">
        <v>301000</v>
      </c>
      <c r="L339" s="111"/>
      <c r="M339" s="112"/>
      <c r="N339" s="12"/>
      <c r="O339" s="13"/>
      <c r="P339" s="9"/>
      <c r="Q339" s="5"/>
    </row>
    <row r="340" spans="1:17" s="6" customFormat="1" ht="19.5">
      <c r="A340" s="943"/>
      <c r="B340" s="169" t="s">
        <v>143</v>
      </c>
      <c r="C340" s="958" t="s">
        <v>139</v>
      </c>
      <c r="D340" s="958"/>
      <c r="E340" s="958"/>
      <c r="F340" s="873">
        <v>322500</v>
      </c>
      <c r="G340" s="873"/>
      <c r="H340" s="1242"/>
      <c r="I340" s="10"/>
      <c r="J340" s="11"/>
      <c r="K340" s="111">
        <v>315100</v>
      </c>
      <c r="L340" s="111"/>
      <c r="M340" s="112"/>
      <c r="N340" s="12"/>
      <c r="O340" s="13"/>
      <c r="P340" s="9"/>
      <c r="Q340" s="5"/>
    </row>
    <row r="341" spans="1:17" s="6" customFormat="1" ht="19.5">
      <c r="A341" s="943"/>
      <c r="B341" s="169" t="s">
        <v>144</v>
      </c>
      <c r="C341" s="958" t="s">
        <v>139</v>
      </c>
      <c r="D341" s="958"/>
      <c r="E341" s="958"/>
      <c r="F341" s="873">
        <v>337000</v>
      </c>
      <c r="G341" s="873"/>
      <c r="H341" s="1242"/>
      <c r="I341" s="10"/>
      <c r="J341" s="11"/>
      <c r="K341" s="111">
        <v>329300</v>
      </c>
      <c r="L341" s="111"/>
      <c r="M341" s="112"/>
      <c r="N341" s="12"/>
      <c r="O341" s="13"/>
      <c r="P341" s="9"/>
      <c r="Q341" s="5"/>
    </row>
    <row r="342" spans="1:17" s="6" customFormat="1" ht="19.5">
      <c r="A342" s="163">
        <v>2</v>
      </c>
      <c r="B342" s="946" t="s">
        <v>145</v>
      </c>
      <c r="C342" s="958"/>
      <c r="D342" s="958"/>
      <c r="E342" s="958"/>
      <c r="F342" s="873"/>
      <c r="G342" s="873"/>
      <c r="H342" s="1242"/>
      <c r="I342" s="10"/>
      <c r="J342" s="11"/>
      <c r="K342" s="111"/>
      <c r="L342" s="111"/>
      <c r="M342" s="112"/>
      <c r="N342" s="12"/>
      <c r="O342" s="13"/>
      <c r="P342" s="132"/>
      <c r="Q342" s="5"/>
    </row>
    <row r="343" spans="1:17" s="6" customFormat="1" ht="19.5">
      <c r="A343" s="943"/>
      <c r="B343" s="169" t="s">
        <v>6138</v>
      </c>
      <c r="C343" s="958" t="s">
        <v>139</v>
      </c>
      <c r="D343" s="958"/>
      <c r="E343" s="958"/>
      <c r="F343" s="873">
        <v>475500</v>
      </c>
      <c r="G343" s="873"/>
      <c r="H343" s="1242"/>
      <c r="I343" s="10"/>
      <c r="J343" s="11"/>
      <c r="K343" s="111">
        <v>464600</v>
      </c>
      <c r="L343" s="111"/>
      <c r="M343" s="112"/>
      <c r="N343" s="12"/>
      <c r="O343" s="13"/>
      <c r="P343" s="132"/>
      <c r="Q343" s="5"/>
    </row>
    <row r="344" spans="1:17" s="6" customFormat="1" ht="19.5">
      <c r="A344" s="943"/>
      <c r="B344" s="169" t="s">
        <v>143</v>
      </c>
      <c r="C344" s="958" t="s">
        <v>139</v>
      </c>
      <c r="D344" s="958"/>
      <c r="E344" s="958"/>
      <c r="F344" s="873">
        <v>531400</v>
      </c>
      <c r="G344" s="873"/>
      <c r="H344" s="1242"/>
      <c r="I344" s="10"/>
      <c r="J344" s="11"/>
      <c r="K344" s="111">
        <v>519100</v>
      </c>
      <c r="L344" s="111"/>
      <c r="M344" s="112"/>
      <c r="N344" s="12"/>
      <c r="O344" s="13"/>
      <c r="P344" s="9"/>
      <c r="Q344" s="5"/>
    </row>
    <row r="345" spans="1:17" s="6" customFormat="1" ht="19.5">
      <c r="A345" s="943"/>
      <c r="B345" s="169" t="s">
        <v>146</v>
      </c>
      <c r="C345" s="958" t="s">
        <v>139</v>
      </c>
      <c r="D345" s="958"/>
      <c r="E345" s="958"/>
      <c r="F345" s="873">
        <v>574800</v>
      </c>
      <c r="G345" s="873"/>
      <c r="H345" s="1242"/>
      <c r="I345" s="10"/>
      <c r="J345" s="11"/>
      <c r="K345" s="111">
        <v>561600</v>
      </c>
      <c r="L345" s="111"/>
      <c r="M345" s="112"/>
      <c r="N345" s="12"/>
      <c r="O345" s="13"/>
      <c r="P345" s="9"/>
      <c r="Q345" s="5"/>
    </row>
    <row r="346" spans="1:17" s="6" customFormat="1" ht="19.5">
      <c r="A346" s="943">
        <v>3</v>
      </c>
      <c r="B346" s="946" t="s">
        <v>147</v>
      </c>
      <c r="C346" s="137"/>
      <c r="D346" s="137"/>
      <c r="E346" s="137"/>
      <c r="F346" s="875"/>
      <c r="G346" s="875"/>
      <c r="H346" s="1242"/>
      <c r="I346" s="10"/>
      <c r="J346" s="11"/>
      <c r="K346" s="112"/>
      <c r="L346" s="112"/>
      <c r="M346" s="112"/>
      <c r="N346" s="12"/>
      <c r="O346" s="13"/>
      <c r="P346" s="9"/>
      <c r="Q346" s="5"/>
    </row>
    <row r="347" spans="1:17" s="6" customFormat="1" ht="19.5">
      <c r="A347" s="943"/>
      <c r="B347" s="169" t="s">
        <v>6138</v>
      </c>
      <c r="C347" s="958" t="s">
        <v>139</v>
      </c>
      <c r="D347" s="958"/>
      <c r="E347" s="958"/>
      <c r="F347" s="873">
        <v>757800</v>
      </c>
      <c r="G347" s="873"/>
      <c r="H347" s="1242"/>
      <c r="I347" s="10"/>
      <c r="J347" s="11"/>
      <c r="K347" s="111">
        <v>740300</v>
      </c>
      <c r="L347" s="111"/>
      <c r="M347" s="112"/>
      <c r="N347" s="12"/>
      <c r="O347" s="13"/>
      <c r="P347" s="9"/>
      <c r="Q347" s="5"/>
    </row>
    <row r="348" spans="1:17" s="6" customFormat="1" ht="19.5">
      <c r="A348" s="943"/>
      <c r="B348" s="169" t="s">
        <v>143</v>
      </c>
      <c r="C348" s="958" t="s">
        <v>139</v>
      </c>
      <c r="D348" s="958"/>
      <c r="E348" s="958"/>
      <c r="F348" s="873">
        <v>852900</v>
      </c>
      <c r="G348" s="873"/>
      <c r="H348" s="1242"/>
      <c r="I348" s="10"/>
      <c r="J348" s="11"/>
      <c r="K348" s="111">
        <v>833300</v>
      </c>
      <c r="L348" s="111"/>
      <c r="M348" s="112"/>
      <c r="N348" s="12"/>
      <c r="O348" s="13"/>
      <c r="P348" s="9"/>
      <c r="Q348" s="5"/>
    </row>
    <row r="349" spans="1:17" s="6" customFormat="1" ht="19.5">
      <c r="A349" s="943"/>
      <c r="B349" s="169" t="s">
        <v>146</v>
      </c>
      <c r="C349" s="958" t="s">
        <v>139</v>
      </c>
      <c r="D349" s="958"/>
      <c r="E349" s="958"/>
      <c r="F349" s="873">
        <v>970700</v>
      </c>
      <c r="G349" s="873"/>
      <c r="H349" s="1242"/>
      <c r="I349" s="10"/>
      <c r="J349" s="11"/>
      <c r="K349" s="111">
        <v>948400</v>
      </c>
      <c r="L349" s="111"/>
      <c r="M349" s="112"/>
      <c r="N349" s="12"/>
      <c r="O349" s="13"/>
      <c r="P349" s="9"/>
      <c r="Q349" s="5"/>
    </row>
    <row r="350" spans="1:17" s="6" customFormat="1" ht="19.5">
      <c r="A350" s="943">
        <v>4</v>
      </c>
      <c r="B350" s="946" t="s">
        <v>148</v>
      </c>
      <c r="C350" s="137"/>
      <c r="D350" s="137"/>
      <c r="E350" s="137"/>
      <c r="F350" s="875"/>
      <c r="G350" s="875"/>
      <c r="H350" s="1242"/>
      <c r="I350" s="10"/>
      <c r="J350" s="11"/>
      <c r="K350" s="112"/>
      <c r="L350" s="112"/>
      <c r="M350" s="112"/>
      <c r="N350" s="12"/>
      <c r="O350" s="13"/>
      <c r="P350" s="9"/>
      <c r="Q350" s="5"/>
    </row>
    <row r="351" spans="1:17" s="6" customFormat="1" ht="19.5">
      <c r="A351" s="943"/>
      <c r="B351" s="169" t="s">
        <v>6138</v>
      </c>
      <c r="C351" s="958" t="s">
        <v>139</v>
      </c>
      <c r="D351" s="958"/>
      <c r="E351" s="958"/>
      <c r="F351" s="873">
        <v>1189900</v>
      </c>
      <c r="G351" s="873"/>
      <c r="H351" s="1242"/>
      <c r="I351" s="10"/>
      <c r="J351" s="11"/>
      <c r="K351" s="111">
        <v>1162500</v>
      </c>
      <c r="L351" s="111"/>
      <c r="M351" s="112"/>
      <c r="N351" s="12"/>
      <c r="O351" s="13"/>
      <c r="P351" s="9"/>
      <c r="Q351" s="5"/>
    </row>
    <row r="352" spans="1:17" s="6" customFormat="1" ht="19.5">
      <c r="A352" s="943"/>
      <c r="B352" s="169" t="s">
        <v>143</v>
      </c>
      <c r="C352" s="958" t="s">
        <v>139</v>
      </c>
      <c r="D352" s="958"/>
      <c r="E352" s="958"/>
      <c r="F352" s="873">
        <v>1360500</v>
      </c>
      <c r="G352" s="873"/>
      <c r="H352" s="1242"/>
      <c r="I352" s="10"/>
      <c r="J352" s="11"/>
      <c r="K352" s="111">
        <v>1329200</v>
      </c>
      <c r="L352" s="111"/>
      <c r="M352" s="112"/>
      <c r="N352" s="12"/>
      <c r="O352" s="13"/>
      <c r="P352" s="9"/>
      <c r="Q352" s="5"/>
    </row>
    <row r="353" spans="1:17" s="6" customFormat="1" ht="19.5">
      <c r="A353" s="943"/>
      <c r="B353" s="169" t="s">
        <v>146</v>
      </c>
      <c r="C353" s="958" t="s">
        <v>139</v>
      </c>
      <c r="D353" s="958"/>
      <c r="E353" s="958"/>
      <c r="F353" s="873">
        <v>1508400</v>
      </c>
      <c r="G353" s="873"/>
      <c r="H353" s="1242"/>
      <c r="I353" s="10"/>
      <c r="J353" s="11"/>
      <c r="K353" s="111">
        <v>1473700</v>
      </c>
      <c r="L353" s="111"/>
      <c r="M353" s="112"/>
      <c r="N353" s="12"/>
      <c r="O353" s="13"/>
      <c r="P353" s="9"/>
      <c r="Q353" s="5"/>
    </row>
    <row r="354" spans="1:17" s="6" customFormat="1" ht="19.5">
      <c r="A354" s="943">
        <v>5</v>
      </c>
      <c r="B354" s="946" t="s">
        <v>149</v>
      </c>
      <c r="C354" s="137"/>
      <c r="D354" s="137"/>
      <c r="E354" s="137"/>
      <c r="F354" s="875"/>
      <c r="G354" s="875"/>
      <c r="H354" s="1242"/>
      <c r="I354" s="10"/>
      <c r="J354" s="11"/>
      <c r="K354" s="112"/>
      <c r="L354" s="112"/>
      <c r="M354" s="112"/>
      <c r="N354" s="12"/>
      <c r="O354" s="13"/>
      <c r="P354" s="9"/>
      <c r="Q354" s="5"/>
    </row>
    <row r="355" spans="1:17" s="6" customFormat="1" ht="19.5">
      <c r="A355" s="943"/>
      <c r="B355" s="169" t="s">
        <v>6138</v>
      </c>
      <c r="C355" s="958" t="s">
        <v>139</v>
      </c>
      <c r="D355" s="958"/>
      <c r="E355" s="958"/>
      <c r="F355" s="873">
        <v>2529700</v>
      </c>
      <c r="G355" s="873"/>
      <c r="H355" s="1242"/>
      <c r="I355" s="10"/>
      <c r="J355" s="11"/>
      <c r="K355" s="111">
        <v>2471500</v>
      </c>
      <c r="L355" s="111"/>
      <c r="M355" s="112"/>
      <c r="N355" s="12"/>
      <c r="O355" s="13"/>
      <c r="P355" s="9"/>
      <c r="Q355" s="5"/>
    </row>
    <row r="356" spans="1:17" s="6" customFormat="1" ht="19.5">
      <c r="A356" s="943"/>
      <c r="B356" s="169" t="s">
        <v>143</v>
      </c>
      <c r="C356" s="958" t="s">
        <v>139</v>
      </c>
      <c r="D356" s="958"/>
      <c r="E356" s="958"/>
      <c r="F356" s="873">
        <v>2651700</v>
      </c>
      <c r="G356" s="873"/>
      <c r="H356" s="1242"/>
      <c r="I356" s="10"/>
      <c r="J356" s="11"/>
      <c r="K356" s="111">
        <v>2590700</v>
      </c>
      <c r="L356" s="111"/>
      <c r="M356" s="112"/>
      <c r="N356" s="12"/>
      <c r="O356" s="13"/>
      <c r="P356" s="9"/>
      <c r="Q356" s="5"/>
    </row>
    <row r="357" spans="1:17" s="6" customFormat="1" ht="19.5">
      <c r="A357" s="943"/>
      <c r="B357" s="169" t="s">
        <v>146</v>
      </c>
      <c r="C357" s="958" t="s">
        <v>139</v>
      </c>
      <c r="D357" s="958"/>
      <c r="E357" s="958"/>
      <c r="F357" s="873">
        <v>2852200</v>
      </c>
      <c r="G357" s="873"/>
      <c r="H357" s="1242"/>
      <c r="I357" s="10"/>
      <c r="J357" s="11"/>
      <c r="K357" s="111">
        <v>2786600</v>
      </c>
      <c r="L357" s="111"/>
      <c r="M357" s="112"/>
      <c r="N357" s="12"/>
      <c r="O357" s="13"/>
      <c r="P357" s="9"/>
      <c r="Q357" s="5"/>
    </row>
    <row r="358" spans="1:17" s="6" customFormat="1" ht="19.5">
      <c r="A358" s="943">
        <v>6</v>
      </c>
      <c r="B358" s="946" t="s">
        <v>150</v>
      </c>
      <c r="C358" s="137"/>
      <c r="D358" s="137"/>
      <c r="E358" s="137"/>
      <c r="F358" s="875"/>
      <c r="G358" s="875"/>
      <c r="H358" s="1242"/>
      <c r="I358" s="10"/>
      <c r="J358" s="11"/>
      <c r="K358" s="112"/>
      <c r="L358" s="112"/>
      <c r="M358" s="112"/>
      <c r="N358" s="12"/>
      <c r="O358" s="13"/>
      <c r="P358" s="9"/>
      <c r="Q358" s="5"/>
    </row>
    <row r="359" spans="1:17" s="6" customFormat="1" ht="19.5">
      <c r="A359" s="943"/>
      <c r="B359" s="169" t="s">
        <v>6138</v>
      </c>
      <c r="C359" s="958" t="s">
        <v>139</v>
      </c>
      <c r="D359" s="958"/>
      <c r="E359" s="958"/>
      <c r="F359" s="873">
        <v>3142700</v>
      </c>
      <c r="G359" s="873"/>
      <c r="H359" s="1242"/>
      <c r="I359" s="10"/>
      <c r="J359" s="11"/>
      <c r="K359" s="111">
        <v>3070400</v>
      </c>
      <c r="L359" s="111"/>
      <c r="M359" s="112"/>
      <c r="N359" s="12"/>
      <c r="O359" s="13"/>
      <c r="P359" s="117"/>
      <c r="Q359" s="5"/>
    </row>
    <row r="360" spans="1:17" s="6" customFormat="1" ht="19.5">
      <c r="A360" s="943"/>
      <c r="B360" s="169" t="s">
        <v>143</v>
      </c>
      <c r="C360" s="958" t="s">
        <v>139</v>
      </c>
      <c r="D360" s="958"/>
      <c r="E360" s="958"/>
      <c r="F360" s="873">
        <v>3358900</v>
      </c>
      <c r="G360" s="873"/>
      <c r="H360" s="1242"/>
      <c r="I360" s="10"/>
      <c r="J360" s="11"/>
      <c r="K360" s="111">
        <v>3281600</v>
      </c>
      <c r="L360" s="111"/>
      <c r="M360" s="112"/>
      <c r="N360" s="12"/>
      <c r="O360" s="13"/>
      <c r="P360" s="117"/>
      <c r="Q360" s="5"/>
    </row>
    <row r="361" spans="1:17" s="6" customFormat="1" ht="19.5">
      <c r="A361" s="943"/>
      <c r="B361" s="169" t="s">
        <v>146</v>
      </c>
      <c r="C361" s="958" t="s">
        <v>139</v>
      </c>
      <c r="D361" s="958"/>
      <c r="E361" s="958"/>
      <c r="F361" s="873">
        <v>3704800</v>
      </c>
      <c r="G361" s="873"/>
      <c r="H361" s="1242"/>
      <c r="I361" s="10"/>
      <c r="J361" s="11"/>
      <c r="K361" s="111">
        <v>3619500</v>
      </c>
      <c r="L361" s="111"/>
      <c r="M361" s="112"/>
      <c r="N361" s="12"/>
      <c r="O361" s="13"/>
      <c r="P361" s="117"/>
      <c r="Q361" s="5"/>
    </row>
    <row r="362" spans="1:17" s="6" customFormat="1" ht="19.5">
      <c r="A362" s="163" t="s">
        <v>151</v>
      </c>
      <c r="B362" s="946" t="s">
        <v>152</v>
      </c>
      <c r="C362" s="137"/>
      <c r="D362" s="137"/>
      <c r="E362" s="137"/>
      <c r="F362" s="875"/>
      <c r="G362" s="875"/>
      <c r="H362" s="1242"/>
      <c r="I362" s="10"/>
      <c r="J362" s="11"/>
      <c r="K362" s="112"/>
      <c r="L362" s="112"/>
      <c r="M362" s="112"/>
      <c r="N362" s="12"/>
      <c r="O362" s="13"/>
      <c r="P362" s="9"/>
      <c r="Q362" s="5"/>
    </row>
    <row r="363" spans="1:17" s="6" customFormat="1" ht="19.5">
      <c r="A363" s="943">
        <v>1</v>
      </c>
      <c r="B363" s="942" t="s">
        <v>153</v>
      </c>
      <c r="C363" s="958" t="s">
        <v>70</v>
      </c>
      <c r="D363" s="958"/>
      <c r="E363" s="958"/>
      <c r="F363" s="873">
        <v>144700</v>
      </c>
      <c r="G363" s="873"/>
      <c r="H363" s="1242"/>
      <c r="I363" s="10"/>
      <c r="J363" s="11"/>
      <c r="K363" s="111">
        <v>141400</v>
      </c>
      <c r="L363" s="111"/>
      <c r="M363" s="112"/>
      <c r="N363" s="12"/>
      <c r="O363" s="13"/>
      <c r="P363" s="9"/>
      <c r="Q363" s="5"/>
    </row>
    <row r="364" spans="1:17" s="6" customFormat="1" ht="19.5">
      <c r="A364" s="943">
        <f>+A363+1</f>
        <v>2</v>
      </c>
      <c r="B364" s="942" t="s">
        <v>154</v>
      </c>
      <c r="C364" s="958" t="s">
        <v>70</v>
      </c>
      <c r="D364" s="958"/>
      <c r="E364" s="958"/>
      <c r="F364" s="873">
        <v>209900</v>
      </c>
      <c r="G364" s="873"/>
      <c r="H364" s="1242"/>
      <c r="I364" s="10"/>
      <c r="J364" s="11"/>
      <c r="K364" s="111">
        <v>205000</v>
      </c>
      <c r="L364" s="111"/>
      <c r="M364" s="112"/>
      <c r="N364" s="12"/>
      <c r="O364" s="13"/>
      <c r="P364" s="9"/>
      <c r="Q364" s="5"/>
    </row>
    <row r="365" spans="1:17" s="6" customFormat="1" ht="19.5">
      <c r="A365" s="943">
        <f>+A364+1</f>
        <v>3</v>
      </c>
      <c r="B365" s="942" t="s">
        <v>155</v>
      </c>
      <c r="C365" s="958" t="s">
        <v>70</v>
      </c>
      <c r="D365" s="958"/>
      <c r="E365" s="958"/>
      <c r="F365" s="873">
        <v>258400</v>
      </c>
      <c r="G365" s="873"/>
      <c r="H365" s="1242"/>
      <c r="I365" s="10"/>
      <c r="J365" s="11"/>
      <c r="K365" s="111">
        <v>252500</v>
      </c>
      <c r="L365" s="111"/>
      <c r="M365" s="112"/>
      <c r="N365" s="12"/>
      <c r="O365" s="13"/>
      <c r="P365" s="9"/>
      <c r="Q365" s="5"/>
    </row>
    <row r="366" spans="1:17" s="6" customFormat="1" ht="19.5">
      <c r="A366" s="943">
        <f>+A365+1</f>
        <v>4</v>
      </c>
      <c r="B366" s="942" t="s">
        <v>156</v>
      </c>
      <c r="C366" s="958" t="s">
        <v>70</v>
      </c>
      <c r="D366" s="958"/>
      <c r="E366" s="958"/>
      <c r="F366" s="873">
        <v>320500</v>
      </c>
      <c r="G366" s="873"/>
      <c r="H366" s="1242"/>
      <c r="I366" s="10"/>
      <c r="J366" s="11"/>
      <c r="K366" s="111">
        <v>313100</v>
      </c>
      <c r="L366" s="111"/>
      <c r="M366" s="112"/>
      <c r="N366" s="12"/>
      <c r="O366" s="13"/>
      <c r="P366" s="9"/>
      <c r="Q366" s="5"/>
    </row>
    <row r="367" spans="1:17" s="6" customFormat="1" ht="19.5">
      <c r="A367" s="943">
        <f>+A366+1</f>
        <v>5</v>
      </c>
      <c r="B367" s="942" t="s">
        <v>157</v>
      </c>
      <c r="C367" s="958" t="s">
        <v>70</v>
      </c>
      <c r="D367" s="958"/>
      <c r="E367" s="958"/>
      <c r="F367" s="873">
        <v>600600</v>
      </c>
      <c r="G367" s="873"/>
      <c r="H367" s="1242"/>
      <c r="I367" s="10"/>
      <c r="J367" s="11"/>
      <c r="K367" s="111">
        <v>586800</v>
      </c>
      <c r="L367" s="111"/>
      <c r="M367" s="112"/>
      <c r="N367" s="12"/>
      <c r="O367" s="13"/>
      <c r="P367" s="9"/>
      <c r="Q367" s="5"/>
    </row>
    <row r="368" spans="1:17" s="6" customFormat="1" ht="19.5">
      <c r="A368" s="943">
        <f>+A367+1</f>
        <v>6</v>
      </c>
      <c r="B368" s="942" t="s">
        <v>158</v>
      </c>
      <c r="C368" s="958" t="s">
        <v>70</v>
      </c>
      <c r="D368" s="958"/>
      <c r="E368" s="958"/>
      <c r="F368" s="873">
        <v>695400</v>
      </c>
      <c r="G368" s="873"/>
      <c r="H368" s="1242"/>
      <c r="I368" s="10"/>
      <c r="J368" s="11"/>
      <c r="K368" s="111">
        <v>679400</v>
      </c>
      <c r="L368" s="111"/>
      <c r="M368" s="112"/>
      <c r="N368" s="12"/>
      <c r="O368" s="13"/>
      <c r="P368" s="9"/>
      <c r="Q368" s="5"/>
    </row>
    <row r="369" spans="1:17" s="6" customFormat="1" ht="19.5">
      <c r="A369" s="163" t="s">
        <v>159</v>
      </c>
      <c r="B369" s="946" t="s">
        <v>160</v>
      </c>
      <c r="C369" s="137"/>
      <c r="D369" s="137"/>
      <c r="E369" s="137"/>
      <c r="F369" s="875"/>
      <c r="G369" s="875"/>
      <c r="H369" s="1242"/>
      <c r="I369" s="10"/>
      <c r="J369" s="11"/>
      <c r="K369" s="112"/>
      <c r="L369" s="112"/>
      <c r="M369" s="112"/>
      <c r="N369" s="12"/>
      <c r="O369" s="13"/>
      <c r="P369" s="9"/>
      <c r="Q369" s="5"/>
    </row>
    <row r="370" spans="1:17" s="6" customFormat="1" ht="19.5">
      <c r="A370" s="943">
        <v>1</v>
      </c>
      <c r="B370" s="942" t="s">
        <v>161</v>
      </c>
      <c r="C370" s="958" t="s">
        <v>4112</v>
      </c>
      <c r="D370" s="958"/>
      <c r="E370" s="958"/>
      <c r="F370" s="873">
        <v>39100</v>
      </c>
      <c r="G370" s="873"/>
      <c r="H370" s="1242"/>
      <c r="I370" s="10"/>
      <c r="J370" s="11"/>
      <c r="K370" s="111">
        <v>38200</v>
      </c>
      <c r="L370" s="111"/>
      <c r="M370" s="112"/>
      <c r="N370" s="12"/>
      <c r="O370" s="13"/>
      <c r="P370" s="9"/>
      <c r="Q370" s="5"/>
    </row>
    <row r="371" spans="1:17" s="6" customFormat="1" ht="19.5">
      <c r="A371" s="943">
        <f>+A370+1</f>
        <v>2</v>
      </c>
      <c r="B371" s="942" t="s">
        <v>162</v>
      </c>
      <c r="C371" s="958" t="s">
        <v>4112</v>
      </c>
      <c r="D371" s="958"/>
      <c r="E371" s="958"/>
      <c r="F371" s="873">
        <v>49100</v>
      </c>
      <c r="G371" s="873"/>
      <c r="H371" s="1242"/>
      <c r="I371" s="10"/>
      <c r="J371" s="11"/>
      <c r="K371" s="111">
        <v>48000</v>
      </c>
      <c r="L371" s="111"/>
      <c r="M371" s="112"/>
      <c r="N371" s="12"/>
      <c r="O371" s="13"/>
      <c r="P371" s="9"/>
      <c r="Q371" s="5"/>
    </row>
    <row r="372" spans="1:17" s="6" customFormat="1" ht="19.5">
      <c r="A372" s="943">
        <f>+A371+1</f>
        <v>3</v>
      </c>
      <c r="B372" s="942" t="s">
        <v>163</v>
      </c>
      <c r="C372" s="958" t="s">
        <v>4112</v>
      </c>
      <c r="D372" s="958"/>
      <c r="E372" s="958"/>
      <c r="F372" s="873">
        <v>60400</v>
      </c>
      <c r="G372" s="873"/>
      <c r="H372" s="1242"/>
      <c r="I372" s="10"/>
      <c r="J372" s="11"/>
      <c r="K372" s="111">
        <v>59000</v>
      </c>
      <c r="L372" s="111"/>
      <c r="M372" s="112"/>
      <c r="N372" s="12"/>
      <c r="O372" s="13"/>
      <c r="P372" s="9"/>
      <c r="Q372" s="5"/>
    </row>
    <row r="373" spans="1:17" s="6" customFormat="1" ht="19.5">
      <c r="A373" s="943">
        <f>+A372+1</f>
        <v>4</v>
      </c>
      <c r="B373" s="942" t="s">
        <v>164</v>
      </c>
      <c r="C373" s="958" t="s">
        <v>4112</v>
      </c>
      <c r="D373" s="958"/>
      <c r="E373" s="958"/>
      <c r="F373" s="873">
        <v>70500</v>
      </c>
      <c r="G373" s="873"/>
      <c r="H373" s="1242"/>
      <c r="I373" s="10"/>
      <c r="J373" s="11"/>
      <c r="K373" s="111">
        <v>68900</v>
      </c>
      <c r="L373" s="111"/>
      <c r="M373" s="112"/>
      <c r="N373" s="12"/>
      <c r="O373" s="13"/>
      <c r="P373" s="9"/>
      <c r="Q373" s="5"/>
    </row>
    <row r="374" spans="1:17" s="6" customFormat="1" ht="19.5">
      <c r="A374" s="943">
        <f>+A373+1</f>
        <v>5</v>
      </c>
      <c r="B374" s="942" t="s">
        <v>165</v>
      </c>
      <c r="C374" s="958" t="s">
        <v>4112</v>
      </c>
      <c r="D374" s="958"/>
      <c r="E374" s="958"/>
      <c r="F374" s="873">
        <v>81800</v>
      </c>
      <c r="G374" s="873"/>
      <c r="H374" s="1242"/>
      <c r="I374" s="10"/>
      <c r="J374" s="11"/>
      <c r="K374" s="111">
        <v>79900</v>
      </c>
      <c r="L374" s="111"/>
      <c r="M374" s="112"/>
      <c r="N374" s="12"/>
      <c r="O374" s="13"/>
      <c r="P374" s="9"/>
      <c r="Q374" s="5"/>
    </row>
    <row r="375" spans="1:17" s="6" customFormat="1" ht="19.5">
      <c r="A375" s="943">
        <f>+A374+1</f>
        <v>6</v>
      </c>
      <c r="B375" s="942" t="s">
        <v>166</v>
      </c>
      <c r="C375" s="958" t="s">
        <v>4112</v>
      </c>
      <c r="D375" s="958"/>
      <c r="E375" s="958"/>
      <c r="F375" s="873">
        <v>97600</v>
      </c>
      <c r="G375" s="873"/>
      <c r="H375" s="1242"/>
      <c r="I375" s="10"/>
      <c r="J375" s="11"/>
      <c r="K375" s="111">
        <v>95300</v>
      </c>
      <c r="L375" s="111"/>
      <c r="M375" s="112"/>
      <c r="N375" s="12"/>
      <c r="O375" s="13"/>
      <c r="P375" s="9"/>
      <c r="Q375" s="5"/>
    </row>
    <row r="376" spans="1:17" s="6" customFormat="1" ht="16.5" customHeight="1">
      <c r="A376" s="163" t="s">
        <v>167</v>
      </c>
      <c r="B376" s="1102" t="s">
        <v>168</v>
      </c>
      <c r="C376" s="1102"/>
      <c r="D376" s="1102"/>
      <c r="E376" s="1102"/>
      <c r="F376" s="1102"/>
      <c r="G376" s="1102"/>
      <c r="H376" s="1102"/>
      <c r="I376" s="106"/>
      <c r="J376" s="34"/>
      <c r="K376" s="34"/>
      <c r="L376" s="34"/>
      <c r="M376" s="34"/>
      <c r="N376" s="170"/>
      <c r="O376" s="171"/>
      <c r="P376" s="9"/>
      <c r="Q376" s="5"/>
    </row>
    <row r="377" spans="1:17" s="6" customFormat="1" ht="21" customHeight="1">
      <c r="A377" s="163"/>
      <c r="B377" s="1102" t="s">
        <v>169</v>
      </c>
      <c r="C377" s="1102"/>
      <c r="D377" s="946"/>
      <c r="E377" s="946"/>
      <c r="F377" s="946"/>
      <c r="G377" s="946"/>
      <c r="H377" s="950"/>
      <c r="I377" s="106"/>
      <c r="J377" s="34"/>
      <c r="K377" s="946"/>
      <c r="L377" s="946"/>
      <c r="M377" s="946"/>
      <c r="N377" s="170"/>
      <c r="O377" s="171"/>
      <c r="P377" s="9"/>
      <c r="Q377" s="5"/>
    </row>
    <row r="378" spans="1:17" s="6" customFormat="1" ht="19.5">
      <c r="A378" s="943">
        <v>1</v>
      </c>
      <c r="B378" s="942" t="s">
        <v>170</v>
      </c>
      <c r="C378" s="958" t="s">
        <v>139</v>
      </c>
      <c r="D378" s="958"/>
      <c r="E378" s="958"/>
      <c r="F378" s="873">
        <v>56600</v>
      </c>
      <c r="G378" s="111"/>
      <c r="H378" s="1242"/>
      <c r="I378" s="10"/>
      <c r="J378" s="11"/>
      <c r="K378" s="111">
        <v>55600</v>
      </c>
      <c r="L378" s="111"/>
      <c r="M378" s="112"/>
      <c r="N378" s="12"/>
      <c r="O378" s="13"/>
      <c r="P378" s="9"/>
      <c r="Q378" s="5"/>
    </row>
    <row r="379" spans="1:17" s="6" customFormat="1" ht="19.5">
      <c r="A379" s="943">
        <f t="shared" ref="A379:A384" si="12">+A378+1</f>
        <v>2</v>
      </c>
      <c r="B379" s="942" t="s">
        <v>171</v>
      </c>
      <c r="C379" s="958" t="s">
        <v>139</v>
      </c>
      <c r="D379" s="958"/>
      <c r="E379" s="958"/>
      <c r="F379" s="873">
        <v>71000</v>
      </c>
      <c r="G379" s="111"/>
      <c r="H379" s="1242"/>
      <c r="I379" s="10"/>
      <c r="J379" s="11"/>
      <c r="K379" s="111">
        <v>69700</v>
      </c>
      <c r="L379" s="111"/>
      <c r="M379" s="112"/>
      <c r="N379" s="12"/>
      <c r="O379" s="13"/>
      <c r="P379" s="9"/>
      <c r="Q379" s="5"/>
    </row>
    <row r="380" spans="1:17" s="6" customFormat="1" ht="19.5">
      <c r="A380" s="943">
        <f t="shared" si="12"/>
        <v>3</v>
      </c>
      <c r="B380" s="942" t="s">
        <v>172</v>
      </c>
      <c r="C380" s="958" t="s">
        <v>139</v>
      </c>
      <c r="D380" s="958"/>
      <c r="E380" s="958"/>
      <c r="F380" s="873">
        <v>97700</v>
      </c>
      <c r="G380" s="111"/>
      <c r="H380" s="1242"/>
      <c r="I380" s="10"/>
      <c r="J380" s="11"/>
      <c r="K380" s="111">
        <v>96000</v>
      </c>
      <c r="L380" s="111"/>
      <c r="M380" s="112"/>
      <c r="N380" s="12"/>
      <c r="O380" s="13"/>
      <c r="P380" s="9"/>
      <c r="Q380" s="5"/>
    </row>
    <row r="381" spans="1:17" s="6" customFormat="1" ht="19.5">
      <c r="A381" s="943">
        <f t="shared" si="12"/>
        <v>4</v>
      </c>
      <c r="B381" s="942" t="s">
        <v>5085</v>
      </c>
      <c r="C381" s="958" t="s">
        <v>139</v>
      </c>
      <c r="D381" s="958"/>
      <c r="E381" s="958"/>
      <c r="F381" s="873">
        <v>79800</v>
      </c>
      <c r="G381" s="111"/>
      <c r="H381" s="1242"/>
      <c r="I381" s="10"/>
      <c r="J381" s="11"/>
      <c r="K381" s="172"/>
      <c r="L381" s="111"/>
      <c r="M381" s="112"/>
      <c r="N381" s="12"/>
      <c r="O381" s="13"/>
      <c r="P381" s="9"/>
      <c r="Q381" s="5"/>
    </row>
    <row r="382" spans="1:17" s="6" customFormat="1" ht="19.5">
      <c r="A382" s="943">
        <f t="shared" si="12"/>
        <v>5</v>
      </c>
      <c r="B382" s="942" t="s">
        <v>5086</v>
      </c>
      <c r="C382" s="958" t="s">
        <v>139</v>
      </c>
      <c r="D382" s="958"/>
      <c r="E382" s="958"/>
      <c r="F382" s="873">
        <v>84100</v>
      </c>
      <c r="G382" s="111"/>
      <c r="H382" s="1242"/>
      <c r="I382" s="10"/>
      <c r="J382" s="11"/>
      <c r="K382" s="172"/>
      <c r="L382" s="111"/>
      <c r="M382" s="112"/>
      <c r="N382" s="12"/>
      <c r="O382" s="13"/>
      <c r="P382" s="9"/>
      <c r="Q382" s="5"/>
    </row>
    <row r="383" spans="1:17" s="6" customFormat="1" ht="19.5">
      <c r="A383" s="943">
        <f t="shared" si="12"/>
        <v>6</v>
      </c>
      <c r="B383" s="942" t="s">
        <v>5087</v>
      </c>
      <c r="C383" s="958" t="s">
        <v>139</v>
      </c>
      <c r="D383" s="958"/>
      <c r="E383" s="958"/>
      <c r="F383" s="873">
        <v>106800</v>
      </c>
      <c r="G383" s="111"/>
      <c r="H383" s="1242"/>
      <c r="I383" s="10"/>
      <c r="J383" s="11"/>
      <c r="K383" s="172"/>
      <c r="L383" s="111"/>
      <c r="M383" s="112"/>
      <c r="N383" s="12"/>
      <c r="O383" s="13"/>
      <c r="P383" s="9"/>
      <c r="Q383" s="5"/>
    </row>
    <row r="384" spans="1:17" s="6" customFormat="1" ht="19.5">
      <c r="A384" s="943">
        <f t="shared" si="12"/>
        <v>7</v>
      </c>
      <c r="B384" s="942" t="s">
        <v>5088</v>
      </c>
      <c r="C384" s="958" t="s">
        <v>139</v>
      </c>
      <c r="D384" s="958"/>
      <c r="E384" s="958"/>
      <c r="F384" s="873">
        <v>111100</v>
      </c>
      <c r="G384" s="111"/>
      <c r="H384" s="1242"/>
      <c r="I384" s="10"/>
      <c r="J384" s="11"/>
      <c r="K384" s="172"/>
      <c r="L384" s="111"/>
      <c r="M384" s="112"/>
      <c r="N384" s="12"/>
      <c r="O384" s="13"/>
      <c r="P384" s="9"/>
      <c r="Q384" s="5"/>
    </row>
    <row r="385" spans="1:17" s="6" customFormat="1" ht="31.5" customHeight="1">
      <c r="A385" s="943"/>
      <c r="B385" s="173" t="s">
        <v>5840</v>
      </c>
      <c r="C385" s="174"/>
      <c r="D385" s="174"/>
      <c r="E385" s="174"/>
      <c r="F385" s="113"/>
      <c r="G385" s="174"/>
      <c r="H385" s="1242"/>
      <c r="I385" s="10"/>
      <c r="J385" s="11"/>
      <c r="K385" s="11"/>
      <c r="L385" s="111"/>
      <c r="M385" s="112"/>
      <c r="N385" s="12"/>
      <c r="O385" s="13"/>
      <c r="P385" s="9"/>
      <c r="Q385" s="5"/>
    </row>
    <row r="386" spans="1:17" s="6" customFormat="1" ht="19.5">
      <c r="A386" s="943">
        <v>1</v>
      </c>
      <c r="B386" s="942" t="s">
        <v>5110</v>
      </c>
      <c r="C386" s="958" t="s">
        <v>139</v>
      </c>
      <c r="D386" s="958"/>
      <c r="E386" s="958"/>
      <c r="F386" s="873">
        <v>233500</v>
      </c>
      <c r="G386" s="111"/>
      <c r="H386" s="1242"/>
      <c r="I386" s="10"/>
      <c r="J386" s="11"/>
      <c r="K386" s="111">
        <v>229300</v>
      </c>
      <c r="L386" s="111"/>
      <c r="M386" s="112"/>
      <c r="N386" s="12"/>
      <c r="O386" s="13"/>
      <c r="P386" s="9"/>
      <c r="Q386" s="5"/>
    </row>
    <row r="387" spans="1:17" s="6" customFormat="1" ht="19.5">
      <c r="A387" s="943">
        <v>2</v>
      </c>
      <c r="B387" s="942" t="s">
        <v>173</v>
      </c>
      <c r="C387" s="958" t="s">
        <v>139</v>
      </c>
      <c r="D387" s="958"/>
      <c r="E387" s="958"/>
      <c r="F387" s="873">
        <v>214000</v>
      </c>
      <c r="G387" s="111"/>
      <c r="H387" s="1242"/>
      <c r="I387" s="10"/>
      <c r="J387" s="11"/>
      <c r="K387" s="111">
        <v>210100</v>
      </c>
      <c r="L387" s="111"/>
      <c r="M387" s="112"/>
      <c r="N387" s="12"/>
      <c r="O387" s="13"/>
      <c r="P387" s="9"/>
      <c r="Q387" s="5"/>
    </row>
    <row r="388" spans="1:17" s="6" customFormat="1" ht="31.5" customHeight="1">
      <c r="A388" s="943"/>
      <c r="B388" s="173" t="s">
        <v>5841</v>
      </c>
      <c r="C388" s="958"/>
      <c r="D388" s="958"/>
      <c r="E388" s="958"/>
      <c r="F388" s="873"/>
      <c r="G388" s="111"/>
      <c r="H388" s="1242"/>
      <c r="I388" s="10"/>
      <c r="J388" s="11"/>
      <c r="K388" s="111"/>
      <c r="L388" s="111"/>
      <c r="M388" s="112"/>
      <c r="N388" s="12"/>
      <c r="O388" s="13"/>
      <c r="P388" s="9"/>
      <c r="Q388" s="5"/>
    </row>
    <row r="389" spans="1:17" s="6" customFormat="1" ht="19.5">
      <c r="A389" s="943">
        <v>1</v>
      </c>
      <c r="B389" s="942" t="s">
        <v>174</v>
      </c>
      <c r="C389" s="958" t="s">
        <v>139</v>
      </c>
      <c r="D389" s="958"/>
      <c r="E389" s="958"/>
      <c r="F389" s="873">
        <v>246200</v>
      </c>
      <c r="G389" s="111"/>
      <c r="H389" s="1242"/>
      <c r="I389" s="10"/>
      <c r="J389" s="11"/>
      <c r="K389" s="111">
        <v>249800</v>
      </c>
      <c r="L389" s="111"/>
      <c r="M389" s="112"/>
      <c r="N389" s="12"/>
      <c r="O389" s="13"/>
      <c r="P389" s="9"/>
      <c r="Q389" s="5"/>
    </row>
    <row r="390" spans="1:17" s="6" customFormat="1" ht="19.5">
      <c r="A390" s="943">
        <v>2</v>
      </c>
      <c r="B390" s="942" t="s">
        <v>175</v>
      </c>
      <c r="C390" s="958" t="s">
        <v>139</v>
      </c>
      <c r="D390" s="958"/>
      <c r="E390" s="958"/>
      <c r="F390" s="873">
        <v>227300</v>
      </c>
      <c r="G390" s="111"/>
      <c r="H390" s="1242"/>
      <c r="I390" s="10"/>
      <c r="J390" s="11"/>
      <c r="K390" s="111">
        <v>231300</v>
      </c>
      <c r="L390" s="111"/>
      <c r="M390" s="112"/>
      <c r="N390" s="12"/>
      <c r="O390" s="13"/>
      <c r="P390" s="9"/>
      <c r="Q390" s="5"/>
    </row>
    <row r="391" spans="1:17" s="6" customFormat="1" ht="16.5" customHeight="1">
      <c r="A391" s="943"/>
      <c r="B391" s="1243" t="s">
        <v>5842</v>
      </c>
      <c r="C391" s="1244"/>
      <c r="D391" s="958"/>
      <c r="E391" s="958"/>
      <c r="F391" s="873"/>
      <c r="G391" s="111"/>
      <c r="H391" s="1242"/>
      <c r="I391" s="10"/>
      <c r="J391" s="11"/>
      <c r="K391" s="11"/>
      <c r="L391" s="111"/>
      <c r="M391" s="112"/>
      <c r="N391" s="12"/>
      <c r="O391" s="13"/>
      <c r="P391" s="9"/>
      <c r="Q391" s="5"/>
    </row>
    <row r="392" spans="1:17" s="6" customFormat="1" ht="19.5">
      <c r="A392" s="943">
        <v>1</v>
      </c>
      <c r="B392" s="942" t="s">
        <v>176</v>
      </c>
      <c r="C392" s="958" t="s">
        <v>139</v>
      </c>
      <c r="D392" s="958"/>
      <c r="E392" s="958"/>
      <c r="F392" s="873">
        <v>350800</v>
      </c>
      <c r="G392" s="111"/>
      <c r="H392" s="1242"/>
      <c r="I392" s="10"/>
      <c r="J392" s="11"/>
      <c r="K392" s="111">
        <v>344400</v>
      </c>
      <c r="L392" s="111"/>
      <c r="M392" s="112"/>
      <c r="N392" s="12"/>
      <c r="O392" s="13"/>
      <c r="P392" s="9"/>
      <c r="Q392" s="5"/>
    </row>
    <row r="393" spans="1:17" s="6" customFormat="1" ht="19.5">
      <c r="A393" s="943">
        <v>2</v>
      </c>
      <c r="B393" s="942" t="s">
        <v>177</v>
      </c>
      <c r="C393" s="958" t="s">
        <v>139</v>
      </c>
      <c r="D393" s="958"/>
      <c r="E393" s="958"/>
      <c r="F393" s="873">
        <v>322000</v>
      </c>
      <c r="G393" s="111"/>
      <c r="H393" s="1242"/>
      <c r="I393" s="10"/>
      <c r="J393" s="11"/>
      <c r="K393" s="111">
        <v>316100</v>
      </c>
      <c r="L393" s="111"/>
      <c r="M393" s="112"/>
      <c r="N393" s="12"/>
      <c r="O393" s="13"/>
      <c r="P393" s="9"/>
      <c r="Q393" s="5"/>
    </row>
    <row r="394" spans="1:17" s="6" customFormat="1" ht="19.5">
      <c r="A394" s="943"/>
      <c r="B394" s="173" t="s">
        <v>178</v>
      </c>
      <c r="C394" s="958"/>
      <c r="D394" s="958"/>
      <c r="E394" s="958"/>
      <c r="F394" s="873"/>
      <c r="G394" s="111"/>
      <c r="H394" s="1242"/>
      <c r="I394" s="10"/>
      <c r="J394" s="11"/>
      <c r="K394" s="111"/>
      <c r="L394" s="111"/>
      <c r="M394" s="112"/>
      <c r="N394" s="12"/>
      <c r="O394" s="13"/>
      <c r="P394" s="9"/>
      <c r="Q394" s="5"/>
    </row>
    <row r="395" spans="1:17" s="6" customFormat="1" ht="19.5">
      <c r="A395" s="943">
        <v>1</v>
      </c>
      <c r="B395" s="942" t="s">
        <v>176</v>
      </c>
      <c r="C395" s="958" t="s">
        <v>139</v>
      </c>
      <c r="D395" s="958"/>
      <c r="E395" s="958"/>
      <c r="F395" s="873">
        <v>360000</v>
      </c>
      <c r="G395" s="111"/>
      <c r="H395" s="1242"/>
      <c r="I395" s="10"/>
      <c r="J395" s="11"/>
      <c r="K395" s="111">
        <v>353500</v>
      </c>
      <c r="L395" s="111"/>
      <c r="M395" s="112"/>
      <c r="N395" s="12"/>
      <c r="O395" s="13"/>
      <c r="P395" s="9"/>
      <c r="Q395" s="5"/>
    </row>
    <row r="396" spans="1:17" s="6" customFormat="1" ht="19.5">
      <c r="A396" s="943">
        <v>2</v>
      </c>
      <c r="B396" s="942" t="s">
        <v>177</v>
      </c>
      <c r="C396" s="958" t="s">
        <v>139</v>
      </c>
      <c r="D396" s="958"/>
      <c r="E396" s="958"/>
      <c r="F396" s="873">
        <v>331200</v>
      </c>
      <c r="G396" s="111"/>
      <c r="H396" s="1242"/>
      <c r="I396" s="10"/>
      <c r="J396" s="11"/>
      <c r="K396" s="111">
        <v>325200</v>
      </c>
      <c r="L396" s="111"/>
      <c r="M396" s="112"/>
      <c r="N396" s="12"/>
      <c r="O396" s="13"/>
      <c r="P396" s="9"/>
      <c r="Q396" s="5"/>
    </row>
    <row r="397" spans="1:17" s="6" customFormat="1" ht="19.5">
      <c r="A397" s="943">
        <v>1</v>
      </c>
      <c r="B397" s="942" t="s">
        <v>4788</v>
      </c>
      <c r="C397" s="958" t="s">
        <v>139</v>
      </c>
      <c r="D397" s="958"/>
      <c r="E397" s="1113" t="s">
        <v>5093</v>
      </c>
      <c r="F397" s="873">
        <v>1186500</v>
      </c>
      <c r="G397" s="111"/>
      <c r="H397" s="1242"/>
      <c r="I397" s="10"/>
      <c r="J397" s="10"/>
      <c r="K397" s="118"/>
      <c r="L397" s="118"/>
      <c r="M397" s="10"/>
      <c r="N397" s="119"/>
      <c r="O397" s="14"/>
      <c r="P397" s="9"/>
      <c r="Q397" s="5"/>
    </row>
    <row r="398" spans="1:17" s="6" customFormat="1" ht="19.5">
      <c r="A398" s="943">
        <v>2</v>
      </c>
      <c r="B398" s="942" t="s">
        <v>4789</v>
      </c>
      <c r="C398" s="958" t="s">
        <v>139</v>
      </c>
      <c r="D398" s="958"/>
      <c r="E398" s="1114"/>
      <c r="F398" s="873">
        <v>1376500</v>
      </c>
      <c r="G398" s="111"/>
      <c r="H398" s="1242"/>
      <c r="I398" s="10"/>
      <c r="J398" s="10"/>
      <c r="K398" s="118"/>
      <c r="L398" s="118"/>
      <c r="M398" s="10"/>
      <c r="N398" s="119"/>
      <c r="O398" s="14"/>
      <c r="P398" s="9"/>
      <c r="Q398" s="5"/>
    </row>
    <row r="399" spans="1:17" s="6" customFormat="1" ht="19.5">
      <c r="A399" s="943">
        <v>1</v>
      </c>
      <c r="B399" s="942" t="s">
        <v>5089</v>
      </c>
      <c r="C399" s="958" t="s">
        <v>139</v>
      </c>
      <c r="D399" s="958"/>
      <c r="E399" s="1114"/>
      <c r="F399" s="873">
        <v>370000</v>
      </c>
      <c r="G399" s="111"/>
      <c r="H399" s="1242"/>
      <c r="I399" s="10"/>
      <c r="J399" s="10"/>
      <c r="K399" s="118"/>
      <c r="L399" s="118"/>
      <c r="M399" s="10"/>
      <c r="N399" s="119"/>
      <c r="O399" s="14"/>
      <c r="P399" s="9"/>
      <c r="Q399" s="5"/>
    </row>
    <row r="400" spans="1:17" s="6" customFormat="1" ht="19.5">
      <c r="A400" s="943">
        <v>1</v>
      </c>
      <c r="B400" s="942" t="s">
        <v>5090</v>
      </c>
      <c r="C400" s="958" t="s">
        <v>139</v>
      </c>
      <c r="D400" s="958"/>
      <c r="E400" s="1114"/>
      <c r="F400" s="873">
        <v>376000</v>
      </c>
      <c r="G400" s="111"/>
      <c r="H400" s="1242"/>
      <c r="I400" s="10"/>
      <c r="J400" s="10"/>
      <c r="K400" s="118"/>
      <c r="L400" s="118"/>
      <c r="M400" s="10"/>
      <c r="N400" s="119"/>
      <c r="O400" s="14"/>
      <c r="P400" s="9"/>
      <c r="Q400" s="5"/>
    </row>
    <row r="401" spans="1:17" s="6" customFormat="1" ht="19.5">
      <c r="A401" s="943">
        <v>2</v>
      </c>
      <c r="B401" s="942" t="s">
        <v>5091</v>
      </c>
      <c r="C401" s="958" t="s">
        <v>139</v>
      </c>
      <c r="D401" s="958"/>
      <c r="E401" s="1114"/>
      <c r="F401" s="873">
        <v>417000</v>
      </c>
      <c r="G401" s="111"/>
      <c r="H401" s="1242"/>
      <c r="I401" s="10"/>
      <c r="J401" s="10"/>
      <c r="K401" s="118"/>
      <c r="L401" s="118"/>
      <c r="M401" s="10"/>
      <c r="N401" s="119"/>
      <c r="O401" s="14"/>
      <c r="P401" s="9"/>
      <c r="Q401" s="5"/>
    </row>
    <row r="402" spans="1:17" s="6" customFormat="1" ht="19.5">
      <c r="A402" s="943">
        <v>3</v>
      </c>
      <c r="B402" s="942" t="s">
        <v>5092</v>
      </c>
      <c r="C402" s="958" t="s">
        <v>139</v>
      </c>
      <c r="D402" s="958"/>
      <c r="E402" s="1114"/>
      <c r="F402" s="873">
        <v>421500</v>
      </c>
      <c r="G402" s="111"/>
      <c r="H402" s="1242"/>
      <c r="I402" s="10"/>
      <c r="J402" s="10"/>
      <c r="K402" s="118"/>
      <c r="L402" s="118"/>
      <c r="M402" s="10"/>
      <c r="N402" s="119"/>
      <c r="O402" s="14"/>
      <c r="P402" s="9"/>
      <c r="Q402" s="5"/>
    </row>
    <row r="403" spans="1:17" s="6" customFormat="1" ht="19.5">
      <c r="A403" s="943">
        <v>1</v>
      </c>
      <c r="B403" s="942" t="s">
        <v>5039</v>
      </c>
      <c r="C403" s="958" t="s">
        <v>90</v>
      </c>
      <c r="D403" s="958"/>
      <c r="E403" s="1114"/>
      <c r="F403" s="873">
        <v>443980</v>
      </c>
      <c r="G403" s="111"/>
      <c r="H403" s="1242"/>
      <c r="I403" s="10"/>
      <c r="J403" s="10"/>
      <c r="K403" s="118"/>
      <c r="L403" s="118"/>
      <c r="M403" s="10"/>
      <c r="N403" s="119"/>
      <c r="O403" s="14"/>
      <c r="P403" s="9"/>
      <c r="Q403" s="5"/>
    </row>
    <row r="404" spans="1:17" s="6" customFormat="1" ht="19.5">
      <c r="A404" s="943">
        <v>2</v>
      </c>
      <c r="B404" s="942" t="s">
        <v>5040</v>
      </c>
      <c r="C404" s="958" t="s">
        <v>90</v>
      </c>
      <c r="D404" s="958"/>
      <c r="E404" s="1114"/>
      <c r="F404" s="873">
        <v>532960</v>
      </c>
      <c r="G404" s="111"/>
      <c r="H404" s="1242"/>
      <c r="I404" s="10"/>
      <c r="J404" s="10"/>
      <c r="K404" s="118"/>
      <c r="L404" s="118"/>
      <c r="M404" s="10"/>
      <c r="N404" s="119"/>
      <c r="O404" s="14"/>
      <c r="P404" s="9"/>
      <c r="Q404" s="5"/>
    </row>
    <row r="405" spans="1:17" s="6" customFormat="1" ht="19.5">
      <c r="A405" s="943">
        <v>3</v>
      </c>
      <c r="B405" s="942" t="s">
        <v>4790</v>
      </c>
      <c r="C405" s="958" t="s">
        <v>90</v>
      </c>
      <c r="D405" s="958"/>
      <c r="E405" s="1114"/>
      <c r="F405" s="873">
        <v>622000</v>
      </c>
      <c r="G405" s="111"/>
      <c r="H405" s="1242"/>
      <c r="I405" s="10"/>
      <c r="J405" s="10"/>
      <c r="K405" s="118"/>
      <c r="L405" s="118"/>
      <c r="M405" s="10"/>
      <c r="N405" s="119"/>
      <c r="O405" s="14"/>
      <c r="P405" s="9"/>
      <c r="Q405" s="5"/>
    </row>
    <row r="406" spans="1:17" s="6" customFormat="1" ht="19.5">
      <c r="A406" s="943">
        <v>4</v>
      </c>
      <c r="B406" s="942" t="s">
        <v>4791</v>
      </c>
      <c r="C406" s="958" t="s">
        <v>90</v>
      </c>
      <c r="D406" s="958"/>
      <c r="E406" s="1114"/>
      <c r="F406" s="873">
        <v>657000</v>
      </c>
      <c r="G406" s="111"/>
      <c r="H406" s="1242"/>
      <c r="I406" s="10"/>
      <c r="J406" s="10"/>
      <c r="K406" s="118"/>
      <c r="L406" s="118"/>
      <c r="M406" s="10"/>
      <c r="N406" s="119"/>
      <c r="O406" s="14"/>
      <c r="P406" s="9"/>
      <c r="Q406" s="5"/>
    </row>
    <row r="407" spans="1:17" s="6" customFormat="1" ht="19.5">
      <c r="A407" s="943">
        <v>5</v>
      </c>
      <c r="B407" s="942" t="s">
        <v>4792</v>
      </c>
      <c r="C407" s="958" t="s">
        <v>90</v>
      </c>
      <c r="D407" s="958"/>
      <c r="E407" s="1115"/>
      <c r="F407" s="873">
        <v>719000</v>
      </c>
      <c r="G407" s="111"/>
      <c r="H407" s="1242"/>
      <c r="I407" s="10"/>
      <c r="J407" s="10"/>
      <c r="K407" s="118"/>
      <c r="L407" s="118"/>
      <c r="M407" s="10"/>
      <c r="N407" s="119"/>
      <c r="O407" s="14"/>
      <c r="P407" s="9"/>
      <c r="Q407" s="5"/>
    </row>
    <row r="408" spans="1:17" s="6" customFormat="1" ht="46.5" customHeight="1">
      <c r="A408" s="131"/>
      <c r="B408" s="1067" t="s">
        <v>6103</v>
      </c>
      <c r="C408" s="1067"/>
      <c r="D408" s="1067"/>
      <c r="E408" s="1067"/>
      <c r="F408" s="1067"/>
      <c r="G408" s="1067"/>
      <c r="H408" s="1067"/>
      <c r="I408" s="1"/>
      <c r="J408" s="1"/>
      <c r="K408" s="1"/>
      <c r="L408" s="1"/>
      <c r="M408" s="1"/>
      <c r="N408" s="2"/>
      <c r="O408" s="40"/>
      <c r="P408" s="9"/>
      <c r="Q408" s="5"/>
    </row>
    <row r="409" spans="1:17" s="6" customFormat="1" ht="16.5">
      <c r="A409" s="958"/>
      <c r="B409" s="946" t="s">
        <v>179</v>
      </c>
      <c r="C409" s="137"/>
      <c r="D409" s="137"/>
      <c r="E409" s="137"/>
      <c r="F409" s="112"/>
      <c r="G409" s="112"/>
      <c r="H409" s="175"/>
      <c r="I409" s="10"/>
      <c r="J409" s="11"/>
      <c r="K409" s="112"/>
      <c r="L409" s="112"/>
      <c r="M409" s="112"/>
      <c r="N409" s="12"/>
      <c r="O409" s="13"/>
      <c r="P409" s="9"/>
      <c r="Q409" s="5"/>
    </row>
    <row r="410" spans="1:17" s="6" customFormat="1" ht="19.5">
      <c r="A410" s="957">
        <v>1</v>
      </c>
      <c r="B410" s="946" t="s">
        <v>180</v>
      </c>
      <c r="C410" s="137"/>
      <c r="D410" s="137"/>
      <c r="E410" s="137"/>
      <c r="F410" s="875"/>
      <c r="G410" s="875"/>
      <c r="H410" s="876"/>
      <c r="I410" s="10"/>
      <c r="J410" s="11"/>
      <c r="K410" s="112"/>
      <c r="L410" s="112"/>
      <c r="M410" s="112"/>
      <c r="N410" s="12"/>
      <c r="O410" s="13"/>
      <c r="P410" s="9"/>
      <c r="Q410" s="5"/>
    </row>
    <row r="411" spans="1:17" s="6" customFormat="1" ht="19.5">
      <c r="A411" s="958"/>
      <c r="B411" s="169" t="s">
        <v>6138</v>
      </c>
      <c r="C411" s="958" t="s">
        <v>139</v>
      </c>
      <c r="D411" s="958"/>
      <c r="E411" s="958"/>
      <c r="F411" s="873">
        <v>296296</v>
      </c>
      <c r="G411" s="873"/>
      <c r="H411" s="877"/>
      <c r="I411" s="10"/>
      <c r="J411" s="11"/>
      <c r="K411" s="111">
        <v>300000</v>
      </c>
      <c r="L411" s="111"/>
      <c r="M411" s="112"/>
      <c r="N411" s="12"/>
      <c r="O411" s="13"/>
      <c r="P411" s="9"/>
      <c r="Q411" s="5"/>
    </row>
    <row r="412" spans="1:17" s="6" customFormat="1" ht="19.5">
      <c r="A412" s="958"/>
      <c r="B412" s="169" t="s">
        <v>143</v>
      </c>
      <c r="C412" s="958" t="s">
        <v>139</v>
      </c>
      <c r="D412" s="958"/>
      <c r="E412" s="958"/>
      <c r="F412" s="873">
        <v>324074</v>
      </c>
      <c r="G412" s="873"/>
      <c r="H412" s="877"/>
      <c r="I412" s="10"/>
      <c r="J412" s="11"/>
      <c r="K412" s="111">
        <v>315000</v>
      </c>
      <c r="L412" s="111"/>
      <c r="M412" s="112"/>
      <c r="N412" s="12"/>
      <c r="O412" s="13"/>
      <c r="P412" s="9"/>
      <c r="Q412" s="5"/>
    </row>
    <row r="413" spans="1:17" s="6" customFormat="1" ht="19.5">
      <c r="A413" s="958"/>
      <c r="B413" s="169" t="s">
        <v>146</v>
      </c>
      <c r="C413" s="958" t="s">
        <v>139</v>
      </c>
      <c r="D413" s="958"/>
      <c r="E413" s="958"/>
      <c r="F413" s="873">
        <v>370370</v>
      </c>
      <c r="G413" s="873"/>
      <c r="H413" s="877"/>
      <c r="I413" s="10"/>
      <c r="J413" s="11"/>
      <c r="K413" s="111">
        <v>330000</v>
      </c>
      <c r="L413" s="111"/>
      <c r="M413" s="112"/>
      <c r="N413" s="12"/>
      <c r="O413" s="13"/>
      <c r="P413" s="9"/>
      <c r="Q413" s="5"/>
    </row>
    <row r="414" spans="1:17" s="6" customFormat="1" ht="19.5">
      <c r="A414" s="957">
        <v>2</v>
      </c>
      <c r="B414" s="946" t="s">
        <v>181</v>
      </c>
      <c r="C414" s="958"/>
      <c r="D414" s="958"/>
      <c r="E414" s="958"/>
      <c r="F414" s="873"/>
      <c r="G414" s="873"/>
      <c r="H414" s="877"/>
      <c r="I414" s="10"/>
      <c r="J414" s="11"/>
      <c r="K414" s="111"/>
      <c r="L414" s="111"/>
      <c r="M414" s="112"/>
      <c r="N414" s="12"/>
      <c r="O414" s="13"/>
      <c r="P414" s="132"/>
      <c r="Q414" s="5"/>
    </row>
    <row r="415" spans="1:17" s="6" customFormat="1" ht="19.5">
      <c r="A415" s="958"/>
      <c r="B415" s="169" t="s">
        <v>6138</v>
      </c>
      <c r="C415" s="958" t="s">
        <v>139</v>
      </c>
      <c r="D415" s="958"/>
      <c r="E415" s="958"/>
      <c r="F415" s="873">
        <v>490741</v>
      </c>
      <c r="G415" s="873"/>
      <c r="H415" s="877"/>
      <c r="I415" s="10"/>
      <c r="J415" s="11"/>
      <c r="K415" s="111">
        <v>460000</v>
      </c>
      <c r="L415" s="111"/>
      <c r="M415" s="112"/>
      <c r="N415" s="12"/>
      <c r="O415" s="13"/>
      <c r="P415" s="132"/>
      <c r="Q415" s="5"/>
    </row>
    <row r="416" spans="1:17" s="6" customFormat="1" ht="19.5">
      <c r="A416" s="958"/>
      <c r="B416" s="169" t="s">
        <v>143</v>
      </c>
      <c r="C416" s="958" t="s">
        <v>139</v>
      </c>
      <c r="D416" s="958"/>
      <c r="E416" s="958"/>
      <c r="F416" s="873">
        <v>527778</v>
      </c>
      <c r="G416" s="873"/>
      <c r="H416" s="877"/>
      <c r="I416" s="10"/>
      <c r="J416" s="11"/>
      <c r="K416" s="111">
        <v>490000</v>
      </c>
      <c r="L416" s="111"/>
      <c r="M416" s="112"/>
      <c r="N416" s="12"/>
      <c r="O416" s="13"/>
      <c r="P416" s="9"/>
      <c r="Q416" s="5"/>
    </row>
    <row r="417" spans="1:17" s="6" customFormat="1" ht="19.5">
      <c r="A417" s="958"/>
      <c r="B417" s="169" t="s">
        <v>146</v>
      </c>
      <c r="C417" s="958" t="s">
        <v>139</v>
      </c>
      <c r="D417" s="958"/>
      <c r="E417" s="958"/>
      <c r="F417" s="873">
        <v>574074</v>
      </c>
      <c r="G417" s="873"/>
      <c r="H417" s="877"/>
      <c r="I417" s="10"/>
      <c r="J417" s="11"/>
      <c r="K417" s="111">
        <v>520000</v>
      </c>
      <c r="L417" s="111"/>
      <c r="M417" s="112"/>
      <c r="N417" s="12"/>
      <c r="O417" s="13"/>
      <c r="P417" s="9"/>
      <c r="Q417" s="5"/>
    </row>
    <row r="418" spans="1:17" s="6" customFormat="1" ht="19.5">
      <c r="A418" s="957">
        <v>3</v>
      </c>
      <c r="B418" s="946" t="s">
        <v>182</v>
      </c>
      <c r="C418" s="958"/>
      <c r="D418" s="958"/>
      <c r="E418" s="958"/>
      <c r="F418" s="873"/>
      <c r="G418" s="873"/>
      <c r="H418" s="877"/>
      <c r="I418" s="10"/>
      <c r="J418" s="11"/>
      <c r="K418" s="111"/>
      <c r="L418" s="111"/>
      <c r="M418" s="112"/>
      <c r="N418" s="12"/>
      <c r="O418" s="13"/>
      <c r="P418" s="9"/>
      <c r="Q418" s="5"/>
    </row>
    <row r="419" spans="1:17" s="6" customFormat="1" ht="19.5">
      <c r="A419" s="958"/>
      <c r="B419" s="169" t="s">
        <v>6138</v>
      </c>
      <c r="C419" s="958" t="s">
        <v>139</v>
      </c>
      <c r="D419" s="958"/>
      <c r="E419" s="958"/>
      <c r="F419" s="873">
        <v>694444</v>
      </c>
      <c r="G419" s="873"/>
      <c r="H419" s="877"/>
      <c r="I419" s="10"/>
      <c r="J419" s="11"/>
      <c r="K419" s="111">
        <v>700000</v>
      </c>
      <c r="L419" s="111"/>
      <c r="M419" s="112"/>
      <c r="N419" s="12"/>
      <c r="O419" s="13"/>
      <c r="P419" s="9"/>
      <c r="Q419" s="5"/>
    </row>
    <row r="420" spans="1:17" s="6" customFormat="1" ht="19.5">
      <c r="A420" s="958"/>
      <c r="B420" s="169" t="s">
        <v>143</v>
      </c>
      <c r="C420" s="958" t="s">
        <v>139</v>
      </c>
      <c r="D420" s="958"/>
      <c r="E420" s="958"/>
      <c r="F420" s="873">
        <v>759259</v>
      </c>
      <c r="G420" s="873"/>
      <c r="H420" s="877"/>
      <c r="I420" s="10"/>
      <c r="J420" s="11"/>
      <c r="K420" s="111">
        <v>780000</v>
      </c>
      <c r="L420" s="111"/>
      <c r="M420" s="112"/>
      <c r="N420" s="12"/>
      <c r="O420" s="13"/>
      <c r="P420" s="9"/>
      <c r="Q420" s="5"/>
    </row>
    <row r="421" spans="1:17" s="6" customFormat="1" ht="19.5">
      <c r="A421" s="958"/>
      <c r="B421" s="169" t="s">
        <v>146</v>
      </c>
      <c r="C421" s="958" t="s">
        <v>139</v>
      </c>
      <c r="D421" s="958"/>
      <c r="E421" s="958"/>
      <c r="F421" s="873">
        <v>870370</v>
      </c>
      <c r="G421" s="873"/>
      <c r="H421" s="877"/>
      <c r="I421" s="10"/>
      <c r="J421" s="11"/>
      <c r="K421" s="111">
        <v>900000</v>
      </c>
      <c r="L421" s="111"/>
      <c r="M421" s="112"/>
      <c r="N421" s="12"/>
      <c r="O421" s="13"/>
      <c r="P421" s="9"/>
      <c r="Q421" s="5"/>
    </row>
    <row r="422" spans="1:17" s="6" customFormat="1" ht="19.5">
      <c r="A422" s="957">
        <v>4</v>
      </c>
      <c r="B422" s="946" t="s">
        <v>183</v>
      </c>
      <c r="C422" s="958"/>
      <c r="D422" s="958"/>
      <c r="E422" s="958"/>
      <c r="F422" s="873"/>
      <c r="G422" s="873"/>
      <c r="H422" s="877"/>
      <c r="I422" s="10"/>
      <c r="J422" s="11"/>
      <c r="K422" s="111"/>
      <c r="L422" s="111"/>
      <c r="M422" s="112"/>
      <c r="N422" s="12"/>
      <c r="O422" s="13"/>
      <c r="P422" s="9"/>
      <c r="Q422" s="5"/>
    </row>
    <row r="423" spans="1:17" s="6" customFormat="1" ht="19.5">
      <c r="A423" s="958"/>
      <c r="B423" s="169" t="s">
        <v>6138</v>
      </c>
      <c r="C423" s="958" t="s">
        <v>139</v>
      </c>
      <c r="D423" s="958"/>
      <c r="E423" s="958"/>
      <c r="F423" s="873">
        <v>1111111</v>
      </c>
      <c r="G423" s="873"/>
      <c r="H423" s="877"/>
      <c r="I423" s="10"/>
      <c r="J423" s="11"/>
      <c r="K423" s="111">
        <v>1150000</v>
      </c>
      <c r="L423" s="111"/>
      <c r="M423" s="112"/>
      <c r="N423" s="12"/>
      <c r="O423" s="13"/>
      <c r="P423" s="9"/>
      <c r="Q423" s="5"/>
    </row>
    <row r="424" spans="1:17" s="6" customFormat="1" ht="19.5">
      <c r="A424" s="958"/>
      <c r="B424" s="169" t="s">
        <v>143</v>
      </c>
      <c r="C424" s="958" t="s">
        <v>139</v>
      </c>
      <c r="D424" s="958"/>
      <c r="E424" s="958"/>
      <c r="F424" s="873">
        <v>1203704</v>
      </c>
      <c r="G424" s="873"/>
      <c r="H424" s="877"/>
      <c r="I424" s="10"/>
      <c r="J424" s="11"/>
      <c r="K424" s="111">
        <v>1250000</v>
      </c>
      <c r="L424" s="111"/>
      <c r="M424" s="112"/>
      <c r="N424" s="12"/>
      <c r="O424" s="13"/>
      <c r="P424" s="9"/>
      <c r="Q424" s="5"/>
    </row>
    <row r="425" spans="1:17" s="6" customFormat="1" ht="19.5">
      <c r="A425" s="958"/>
      <c r="B425" s="169" t="s">
        <v>146</v>
      </c>
      <c r="C425" s="958" t="s">
        <v>139</v>
      </c>
      <c r="D425" s="958"/>
      <c r="E425" s="958"/>
      <c r="F425" s="873">
        <v>1342593</v>
      </c>
      <c r="G425" s="873"/>
      <c r="H425" s="877"/>
      <c r="I425" s="10"/>
      <c r="J425" s="11"/>
      <c r="K425" s="111">
        <v>1400000</v>
      </c>
      <c r="L425" s="111"/>
      <c r="M425" s="112"/>
      <c r="N425" s="12"/>
      <c r="O425" s="13"/>
      <c r="P425" s="9"/>
      <c r="Q425" s="5"/>
    </row>
    <row r="426" spans="1:17" s="6" customFormat="1" ht="19.5">
      <c r="A426" s="958">
        <v>5</v>
      </c>
      <c r="B426" s="946" t="s">
        <v>184</v>
      </c>
      <c r="C426" s="958"/>
      <c r="D426" s="958"/>
      <c r="E426" s="958"/>
      <c r="F426" s="873"/>
      <c r="G426" s="873"/>
      <c r="H426" s="877"/>
      <c r="I426" s="10"/>
      <c r="J426" s="11"/>
      <c r="K426" s="111"/>
      <c r="L426" s="111"/>
      <c r="M426" s="112"/>
      <c r="N426" s="12"/>
      <c r="O426" s="13"/>
      <c r="P426" s="9"/>
      <c r="Q426" s="5"/>
    </row>
    <row r="427" spans="1:17" s="6" customFormat="1" ht="19.5">
      <c r="A427" s="958"/>
      <c r="B427" s="169" t="s">
        <v>6138</v>
      </c>
      <c r="C427" s="958" t="s">
        <v>139</v>
      </c>
      <c r="D427" s="958"/>
      <c r="E427" s="958"/>
      <c r="F427" s="873">
        <v>2222222</v>
      </c>
      <c r="G427" s="873"/>
      <c r="H427" s="877"/>
      <c r="I427" s="10"/>
      <c r="J427" s="11"/>
      <c r="K427" s="111">
        <v>2250000</v>
      </c>
      <c r="L427" s="111"/>
      <c r="M427" s="112"/>
      <c r="N427" s="12"/>
      <c r="O427" s="13"/>
      <c r="P427" s="9"/>
      <c r="Q427" s="5"/>
    </row>
    <row r="428" spans="1:17" s="6" customFormat="1" ht="19.5">
      <c r="A428" s="958"/>
      <c r="B428" s="169" t="s">
        <v>143</v>
      </c>
      <c r="C428" s="958" t="s">
        <v>139</v>
      </c>
      <c r="D428" s="958"/>
      <c r="E428" s="958"/>
      <c r="F428" s="873">
        <v>2361111</v>
      </c>
      <c r="G428" s="873"/>
      <c r="H428" s="877"/>
      <c r="I428" s="10"/>
      <c r="J428" s="11"/>
      <c r="K428" s="111">
        <v>2350000</v>
      </c>
      <c r="L428" s="111"/>
      <c r="M428" s="112"/>
      <c r="N428" s="12"/>
      <c r="O428" s="13"/>
      <c r="P428" s="9"/>
      <c r="Q428" s="5"/>
    </row>
    <row r="429" spans="1:17" s="6" customFormat="1" ht="19.5">
      <c r="A429" s="958"/>
      <c r="B429" s="169" t="s">
        <v>146</v>
      </c>
      <c r="C429" s="958" t="s">
        <v>139</v>
      </c>
      <c r="D429" s="958"/>
      <c r="E429" s="958"/>
      <c r="F429" s="873">
        <v>2592593</v>
      </c>
      <c r="G429" s="873"/>
      <c r="H429" s="877"/>
      <c r="I429" s="10"/>
      <c r="J429" s="11"/>
      <c r="K429" s="111">
        <v>2450000</v>
      </c>
      <c r="L429" s="111"/>
      <c r="M429" s="112"/>
      <c r="N429" s="12"/>
      <c r="O429" s="13"/>
      <c r="P429" s="9"/>
      <c r="Q429" s="5"/>
    </row>
    <row r="430" spans="1:17" s="6" customFormat="1" ht="19.5">
      <c r="A430" s="957">
        <v>6</v>
      </c>
      <c r="B430" s="946" t="s">
        <v>185</v>
      </c>
      <c r="C430" s="958"/>
      <c r="D430" s="958"/>
      <c r="E430" s="958"/>
      <c r="F430" s="873"/>
      <c r="G430" s="873"/>
      <c r="H430" s="877"/>
      <c r="I430" s="10"/>
      <c r="J430" s="11"/>
      <c r="K430" s="111"/>
      <c r="L430" s="111"/>
      <c r="M430" s="112"/>
      <c r="N430" s="12"/>
      <c r="O430" s="13"/>
      <c r="P430" s="9"/>
      <c r="Q430" s="5"/>
    </row>
    <row r="431" spans="1:17" s="6" customFormat="1" ht="19.5">
      <c r="A431" s="943"/>
      <c r="B431" s="169" t="s">
        <v>6138</v>
      </c>
      <c r="C431" s="958" t="s">
        <v>139</v>
      </c>
      <c r="D431" s="958"/>
      <c r="E431" s="958"/>
      <c r="F431" s="873">
        <v>2777778</v>
      </c>
      <c r="G431" s="873"/>
      <c r="H431" s="877"/>
      <c r="I431" s="10"/>
      <c r="J431" s="11"/>
      <c r="K431" s="111">
        <v>2700000</v>
      </c>
      <c r="L431" s="111"/>
      <c r="M431" s="112"/>
      <c r="N431" s="12"/>
      <c r="O431" s="13"/>
      <c r="P431" s="9"/>
      <c r="Q431" s="5"/>
    </row>
    <row r="432" spans="1:17" s="6" customFormat="1" ht="19.5">
      <c r="A432" s="943"/>
      <c r="B432" s="169" t="s">
        <v>143</v>
      </c>
      <c r="C432" s="958" t="s">
        <v>139</v>
      </c>
      <c r="D432" s="958"/>
      <c r="E432" s="958"/>
      <c r="F432" s="873">
        <v>2962963</v>
      </c>
      <c r="G432" s="873"/>
      <c r="H432" s="877"/>
      <c r="I432" s="10"/>
      <c r="J432" s="11"/>
      <c r="K432" s="111">
        <v>2900000</v>
      </c>
      <c r="L432" s="111"/>
      <c r="M432" s="112"/>
      <c r="N432" s="12"/>
      <c r="O432" s="13"/>
      <c r="P432" s="9"/>
      <c r="Q432" s="5"/>
    </row>
    <row r="433" spans="1:18" s="6" customFormat="1" ht="19.5">
      <c r="A433" s="943"/>
      <c r="B433" s="169" t="s">
        <v>146</v>
      </c>
      <c r="C433" s="958" t="s">
        <v>139</v>
      </c>
      <c r="D433" s="958"/>
      <c r="E433" s="958"/>
      <c r="F433" s="873">
        <v>3333333</v>
      </c>
      <c r="G433" s="873"/>
      <c r="H433" s="877"/>
      <c r="I433" s="10"/>
      <c r="J433" s="11"/>
      <c r="K433" s="111">
        <v>3200000</v>
      </c>
      <c r="L433" s="111"/>
      <c r="M433" s="112"/>
      <c r="N433" s="12"/>
      <c r="O433" s="13"/>
      <c r="P433" s="9"/>
      <c r="Q433" s="5"/>
    </row>
    <row r="434" spans="1:18" s="6" customFormat="1" ht="66.75" customHeight="1">
      <c r="A434" s="131"/>
      <c r="B434" s="1067" t="s">
        <v>6931</v>
      </c>
      <c r="C434" s="1067"/>
      <c r="D434" s="1067"/>
      <c r="E434" s="1067"/>
      <c r="F434" s="1067"/>
      <c r="G434" s="1067"/>
      <c r="H434" s="1067"/>
      <c r="I434" s="1"/>
      <c r="J434" s="1"/>
      <c r="K434" s="1"/>
      <c r="L434" s="1"/>
      <c r="M434" s="1"/>
      <c r="N434" s="2"/>
      <c r="O434" s="40"/>
      <c r="P434" s="9"/>
      <c r="Q434" s="5"/>
    </row>
    <row r="435" spans="1:18" s="6" customFormat="1" ht="19.5">
      <c r="A435" s="943"/>
      <c r="B435" s="946" t="s">
        <v>186</v>
      </c>
      <c r="C435" s="957"/>
      <c r="D435" s="957"/>
      <c r="E435" s="957"/>
      <c r="F435" s="938"/>
      <c r="G435" s="938"/>
      <c r="H435" s="219"/>
      <c r="I435" s="106"/>
      <c r="J435" s="34"/>
      <c r="K435" s="946"/>
      <c r="L435" s="946"/>
      <c r="M435" s="946"/>
      <c r="N435" s="170"/>
      <c r="O435" s="171"/>
      <c r="P435" s="9"/>
      <c r="Q435" s="5"/>
    </row>
    <row r="436" spans="1:18" s="6" customFormat="1" ht="19.5">
      <c r="A436" s="943">
        <v>1</v>
      </c>
      <c r="B436" s="942" t="s">
        <v>6708</v>
      </c>
      <c r="C436" s="958" t="s">
        <v>139</v>
      </c>
      <c r="D436" s="958"/>
      <c r="E436" s="958"/>
      <c r="F436" s="873">
        <v>246000</v>
      </c>
      <c r="G436" s="873"/>
      <c r="H436" s="875"/>
      <c r="I436" s="10"/>
      <c r="J436" s="11"/>
      <c r="K436" s="111">
        <v>260000</v>
      </c>
      <c r="L436" s="111"/>
      <c r="M436" s="112"/>
      <c r="N436" s="12"/>
      <c r="O436" s="13"/>
      <c r="P436" s="9"/>
      <c r="Q436" s="5"/>
    </row>
    <row r="437" spans="1:18" s="6" customFormat="1" ht="19.5">
      <c r="A437" s="943">
        <f t="shared" ref="A437:A465" si="13">+A436+1</f>
        <v>2</v>
      </c>
      <c r="B437" s="942" t="s">
        <v>6709</v>
      </c>
      <c r="C437" s="958" t="s">
        <v>139</v>
      </c>
      <c r="D437" s="958"/>
      <c r="E437" s="958"/>
      <c r="F437" s="873">
        <v>298000</v>
      </c>
      <c r="G437" s="873"/>
      <c r="H437" s="875"/>
      <c r="I437" s="10"/>
      <c r="J437" s="11"/>
      <c r="K437" s="111">
        <v>320000</v>
      </c>
      <c r="L437" s="111"/>
      <c r="M437" s="112"/>
      <c r="N437" s="12"/>
      <c r="O437" s="13"/>
      <c r="P437" s="9"/>
      <c r="Q437" s="5"/>
    </row>
    <row r="438" spans="1:18" s="6" customFormat="1" ht="19.5">
      <c r="A438" s="943">
        <f t="shared" si="13"/>
        <v>3</v>
      </c>
      <c r="B438" s="942" t="s">
        <v>6710</v>
      </c>
      <c r="C438" s="958" t="s">
        <v>139</v>
      </c>
      <c r="D438" s="958"/>
      <c r="E438" s="958"/>
      <c r="F438" s="873">
        <v>415000</v>
      </c>
      <c r="G438" s="873"/>
      <c r="H438" s="875"/>
      <c r="I438" s="10"/>
      <c r="J438" s="11"/>
      <c r="K438" s="111">
        <v>450000</v>
      </c>
      <c r="L438" s="111"/>
      <c r="M438" s="112"/>
      <c r="N438" s="12"/>
      <c r="O438" s="13"/>
      <c r="P438" s="9"/>
      <c r="Q438" s="5"/>
    </row>
    <row r="439" spans="1:18" s="6" customFormat="1" ht="19.5">
      <c r="A439" s="943">
        <f t="shared" si="13"/>
        <v>4</v>
      </c>
      <c r="B439" s="942" t="s">
        <v>6711</v>
      </c>
      <c r="C439" s="958" t="s">
        <v>187</v>
      </c>
      <c r="D439" s="958"/>
      <c r="E439" s="958"/>
      <c r="F439" s="873">
        <v>635000</v>
      </c>
      <c r="G439" s="873"/>
      <c r="H439" s="875"/>
      <c r="I439" s="10"/>
      <c r="J439" s="11"/>
      <c r="K439" s="111">
        <v>680000</v>
      </c>
      <c r="L439" s="111"/>
      <c r="M439" s="112"/>
      <c r="N439" s="12"/>
      <c r="O439" s="13"/>
      <c r="P439" s="9"/>
      <c r="Q439" s="5"/>
    </row>
    <row r="440" spans="1:18" s="6" customFormat="1" ht="19.5">
      <c r="A440" s="943"/>
      <c r="B440" s="946" t="s">
        <v>5735</v>
      </c>
      <c r="C440" s="957"/>
      <c r="D440" s="957"/>
      <c r="E440" s="957"/>
      <c r="F440" s="938"/>
      <c r="G440" s="938"/>
      <c r="H440" s="219"/>
      <c r="I440" s="106"/>
      <c r="J440" s="34"/>
      <c r="K440" s="946"/>
      <c r="L440" s="946"/>
      <c r="M440" s="946"/>
      <c r="N440" s="170"/>
      <c r="O440" s="171"/>
      <c r="P440" s="9"/>
      <c r="Q440" s="5"/>
    </row>
    <row r="441" spans="1:18" s="6" customFormat="1" ht="19.5">
      <c r="A441" s="943">
        <v>1</v>
      </c>
      <c r="B441" s="942" t="s">
        <v>6712</v>
      </c>
      <c r="C441" s="958" t="s">
        <v>139</v>
      </c>
      <c r="D441" s="958"/>
      <c r="E441" s="958"/>
      <c r="F441" s="873">
        <v>56000</v>
      </c>
      <c r="G441" s="873"/>
      <c r="H441" s="875"/>
      <c r="I441" s="10"/>
      <c r="J441" s="11"/>
      <c r="K441" s="111">
        <v>260000</v>
      </c>
      <c r="L441" s="111"/>
      <c r="M441" s="112"/>
      <c r="N441" s="12"/>
      <c r="O441" s="13"/>
      <c r="P441" s="9"/>
      <c r="Q441" s="5"/>
    </row>
    <row r="442" spans="1:18" s="6" customFormat="1" ht="19.5">
      <c r="A442" s="943">
        <f t="shared" si="13"/>
        <v>2</v>
      </c>
      <c r="B442" s="942" t="s">
        <v>6713</v>
      </c>
      <c r="C442" s="958" t="s">
        <v>139</v>
      </c>
      <c r="D442" s="958"/>
      <c r="E442" s="958"/>
      <c r="F442" s="873">
        <v>68000</v>
      </c>
      <c r="G442" s="873"/>
      <c r="H442" s="875"/>
      <c r="I442" s="10"/>
      <c r="J442" s="11"/>
      <c r="K442" s="111">
        <v>320000</v>
      </c>
      <c r="L442" s="111"/>
      <c r="M442" s="112"/>
      <c r="N442" s="12"/>
      <c r="O442" s="13"/>
      <c r="P442" s="9"/>
      <c r="Q442" s="5"/>
    </row>
    <row r="443" spans="1:18" s="6" customFormat="1" ht="19.5">
      <c r="A443" s="943">
        <f t="shared" si="13"/>
        <v>3</v>
      </c>
      <c r="B443" s="942" t="s">
        <v>6714</v>
      </c>
      <c r="C443" s="958" t="s">
        <v>139</v>
      </c>
      <c r="D443" s="958"/>
      <c r="E443" s="958"/>
      <c r="F443" s="873">
        <v>88000</v>
      </c>
      <c r="G443" s="873"/>
      <c r="H443" s="875"/>
      <c r="I443" s="10"/>
      <c r="J443" s="11"/>
      <c r="K443" s="111">
        <v>450000</v>
      </c>
      <c r="L443" s="111"/>
      <c r="M443" s="112"/>
      <c r="N443" s="12"/>
      <c r="O443" s="13"/>
      <c r="P443" s="9"/>
      <c r="Q443" s="5"/>
    </row>
    <row r="444" spans="1:18" s="6" customFormat="1" ht="20.25" thickBot="1">
      <c r="A444" s="943"/>
      <c r="B444" s="946" t="s">
        <v>188</v>
      </c>
      <c r="C444" s="958"/>
      <c r="D444" s="958"/>
      <c r="E444" s="958"/>
      <c r="F444" s="873"/>
      <c r="G444" s="873"/>
      <c r="H444" s="875"/>
      <c r="I444" s="10"/>
      <c r="J444" s="11"/>
      <c r="K444" s="111"/>
      <c r="L444" s="111"/>
      <c r="M444" s="112"/>
      <c r="N444" s="12"/>
      <c r="O444" s="13"/>
      <c r="P444" s="9"/>
      <c r="Q444" s="5"/>
    </row>
    <row r="445" spans="1:18" s="6" customFormat="1" ht="20.25" thickBot="1">
      <c r="A445" s="943">
        <f t="shared" si="13"/>
        <v>1</v>
      </c>
      <c r="B445" s="942" t="s">
        <v>6715</v>
      </c>
      <c r="C445" s="958" t="s">
        <v>187</v>
      </c>
      <c r="D445" s="958"/>
      <c r="E445" s="958"/>
      <c r="F445" s="873">
        <v>260000</v>
      </c>
      <c r="G445" s="873"/>
      <c r="H445" s="875"/>
      <c r="I445" s="10"/>
      <c r="J445" s="11"/>
      <c r="K445" s="111">
        <v>229000</v>
      </c>
      <c r="L445" s="111"/>
      <c r="M445" s="112"/>
      <c r="N445" s="12"/>
      <c r="O445" s="13"/>
      <c r="P445" s="9"/>
      <c r="Q445" s="5"/>
      <c r="R445" s="144">
        <v>250000</v>
      </c>
    </row>
    <row r="446" spans="1:18" s="6" customFormat="1" ht="20.25" thickBot="1">
      <c r="A446" s="943">
        <f t="shared" si="13"/>
        <v>2</v>
      </c>
      <c r="B446" s="942" t="s">
        <v>6716</v>
      </c>
      <c r="C446" s="958" t="s">
        <v>187</v>
      </c>
      <c r="D446" s="958"/>
      <c r="E446" s="958"/>
      <c r="F446" s="873">
        <v>270000</v>
      </c>
      <c r="G446" s="873"/>
      <c r="H446" s="875"/>
      <c r="I446" s="10"/>
      <c r="J446" s="11"/>
      <c r="K446" s="111">
        <v>268000</v>
      </c>
      <c r="L446" s="111"/>
      <c r="M446" s="112"/>
      <c r="N446" s="12"/>
      <c r="O446" s="13"/>
      <c r="P446" s="9"/>
      <c r="Q446" s="5"/>
      <c r="R446" s="145">
        <v>260000</v>
      </c>
    </row>
    <row r="447" spans="1:18" s="6" customFormat="1" ht="20.25" thickBot="1">
      <c r="A447" s="943">
        <f t="shared" si="13"/>
        <v>3</v>
      </c>
      <c r="B447" s="942" t="s">
        <v>6717</v>
      </c>
      <c r="C447" s="958" t="s">
        <v>187</v>
      </c>
      <c r="D447" s="958"/>
      <c r="E447" s="958"/>
      <c r="F447" s="873">
        <v>280000</v>
      </c>
      <c r="G447" s="873"/>
      <c r="H447" s="875"/>
      <c r="I447" s="10"/>
      <c r="J447" s="11"/>
      <c r="K447" s="111">
        <v>305000</v>
      </c>
      <c r="L447" s="111"/>
      <c r="M447" s="112"/>
      <c r="N447" s="12"/>
      <c r="O447" s="13"/>
      <c r="P447" s="9"/>
      <c r="Q447" s="5"/>
      <c r="R447" s="145">
        <v>270000</v>
      </c>
    </row>
    <row r="448" spans="1:18" s="6" customFormat="1" ht="20.25" thickBot="1">
      <c r="A448" s="943">
        <f t="shared" si="13"/>
        <v>4</v>
      </c>
      <c r="B448" s="942" t="s">
        <v>6932</v>
      </c>
      <c r="C448" s="958" t="s">
        <v>187</v>
      </c>
      <c r="D448" s="958"/>
      <c r="E448" s="958"/>
      <c r="F448" s="873">
        <v>305000</v>
      </c>
      <c r="G448" s="873"/>
      <c r="H448" s="875"/>
      <c r="I448" s="10"/>
      <c r="J448" s="11"/>
      <c r="K448" s="111">
        <v>307000</v>
      </c>
      <c r="L448" s="111"/>
      <c r="M448" s="112"/>
      <c r="N448" s="12"/>
      <c r="O448" s="13"/>
      <c r="P448" s="9"/>
      <c r="Q448" s="5"/>
      <c r="R448" s="145">
        <v>283000</v>
      </c>
    </row>
    <row r="449" spans="1:18" s="6" customFormat="1" ht="20.25" thickBot="1">
      <c r="A449" s="943">
        <f t="shared" si="13"/>
        <v>5</v>
      </c>
      <c r="B449" s="942" t="s">
        <v>6933</v>
      </c>
      <c r="C449" s="958" t="s">
        <v>187</v>
      </c>
      <c r="D449" s="958"/>
      <c r="E449" s="958"/>
      <c r="F449" s="873">
        <v>318000</v>
      </c>
      <c r="G449" s="873"/>
      <c r="H449" s="875"/>
      <c r="I449" s="10"/>
      <c r="J449" s="11"/>
      <c r="K449" s="111">
        <v>320000</v>
      </c>
      <c r="L449" s="111"/>
      <c r="M449" s="112"/>
      <c r="N449" s="12"/>
      <c r="O449" s="13"/>
      <c r="P449" s="9"/>
      <c r="Q449" s="5"/>
      <c r="R449" s="145">
        <v>293000</v>
      </c>
    </row>
    <row r="450" spans="1:18" s="6" customFormat="1" ht="20.25" thickBot="1">
      <c r="A450" s="943">
        <f t="shared" si="13"/>
        <v>6</v>
      </c>
      <c r="B450" s="942" t="s">
        <v>6718</v>
      </c>
      <c r="C450" s="958" t="s">
        <v>187</v>
      </c>
      <c r="D450" s="958"/>
      <c r="E450" s="958"/>
      <c r="F450" s="873">
        <v>325000</v>
      </c>
      <c r="G450" s="873"/>
      <c r="H450" s="875"/>
      <c r="I450" s="10"/>
      <c r="J450" s="11"/>
      <c r="K450" s="111">
        <v>335000</v>
      </c>
      <c r="L450" s="111"/>
      <c r="M450" s="112"/>
      <c r="N450" s="12"/>
      <c r="O450" s="13"/>
      <c r="P450" s="9"/>
      <c r="Q450" s="5"/>
      <c r="R450" s="145">
        <v>305000</v>
      </c>
    </row>
    <row r="451" spans="1:18" s="6" customFormat="1" ht="20.25" thickBot="1">
      <c r="A451" s="943">
        <f t="shared" si="13"/>
        <v>7</v>
      </c>
      <c r="B451" s="942" t="s">
        <v>6934</v>
      </c>
      <c r="C451" s="958" t="s">
        <v>187</v>
      </c>
      <c r="D451" s="958"/>
      <c r="E451" s="958"/>
      <c r="F451" s="873">
        <v>450000</v>
      </c>
      <c r="G451" s="873"/>
      <c r="H451" s="875"/>
      <c r="I451" s="10"/>
      <c r="J451" s="11"/>
      <c r="K451" s="111">
        <v>470000</v>
      </c>
      <c r="L451" s="111"/>
      <c r="M451" s="112"/>
      <c r="N451" s="12"/>
      <c r="O451" s="13"/>
      <c r="P451" s="9"/>
      <c r="Q451" s="5"/>
      <c r="R451" s="145">
        <v>440000</v>
      </c>
    </row>
    <row r="452" spans="1:18" s="6" customFormat="1" ht="20.25" thickBot="1">
      <c r="A452" s="943">
        <f t="shared" si="13"/>
        <v>8</v>
      </c>
      <c r="B452" s="942" t="s">
        <v>6935</v>
      </c>
      <c r="C452" s="958" t="s">
        <v>187</v>
      </c>
      <c r="D452" s="958"/>
      <c r="E452" s="958"/>
      <c r="F452" s="873">
        <v>510000</v>
      </c>
      <c r="G452" s="873"/>
      <c r="H452" s="875"/>
      <c r="I452" s="10"/>
      <c r="J452" s="11"/>
      <c r="K452" s="111">
        <v>510000</v>
      </c>
      <c r="L452" s="111"/>
      <c r="M452" s="112"/>
      <c r="N452" s="12"/>
      <c r="O452" s="13"/>
      <c r="P452" s="9"/>
      <c r="Q452" s="5"/>
      <c r="R452" s="176">
        <v>493000</v>
      </c>
    </row>
    <row r="453" spans="1:18" s="6" customFormat="1" ht="20.25" thickBot="1">
      <c r="A453" s="943">
        <f>+A452+1</f>
        <v>9</v>
      </c>
      <c r="B453" s="942" t="s">
        <v>6719</v>
      </c>
      <c r="C453" s="958" t="s">
        <v>187</v>
      </c>
      <c r="D453" s="958"/>
      <c r="E453" s="958"/>
      <c r="F453" s="873">
        <v>535000</v>
      </c>
      <c r="G453" s="873"/>
      <c r="H453" s="875"/>
      <c r="I453" s="10"/>
      <c r="J453" s="11"/>
      <c r="K453" s="111">
        <v>555000</v>
      </c>
      <c r="L453" s="111"/>
      <c r="M453" s="112"/>
      <c r="N453" s="12"/>
      <c r="O453" s="13"/>
      <c r="P453" s="9"/>
      <c r="Q453" s="5"/>
      <c r="R453" s="176">
        <v>524000</v>
      </c>
    </row>
    <row r="454" spans="1:18" s="6" customFormat="1" ht="20.25" thickBot="1">
      <c r="A454" s="943">
        <f t="shared" si="13"/>
        <v>10</v>
      </c>
      <c r="B454" s="942" t="s">
        <v>6936</v>
      </c>
      <c r="C454" s="958" t="s">
        <v>187</v>
      </c>
      <c r="D454" s="958"/>
      <c r="E454" s="958"/>
      <c r="F454" s="873">
        <v>720000</v>
      </c>
      <c r="G454" s="873"/>
      <c r="H454" s="875"/>
      <c r="I454" s="10"/>
      <c r="J454" s="11"/>
      <c r="K454" s="111">
        <v>755000</v>
      </c>
      <c r="L454" s="111"/>
      <c r="M454" s="112"/>
      <c r="N454" s="12"/>
      <c r="O454" s="13"/>
      <c r="P454" s="9"/>
      <c r="Q454" s="5"/>
      <c r="R454" s="176">
        <v>703000</v>
      </c>
    </row>
    <row r="455" spans="1:18" s="6" customFormat="1" ht="20.25" thickBot="1">
      <c r="A455" s="943">
        <f t="shared" si="13"/>
        <v>11</v>
      </c>
      <c r="B455" s="942" t="s">
        <v>6937</v>
      </c>
      <c r="C455" s="958" t="s">
        <v>187</v>
      </c>
      <c r="D455" s="958"/>
      <c r="E455" s="958"/>
      <c r="F455" s="873">
        <v>790000</v>
      </c>
      <c r="G455" s="873"/>
      <c r="H455" s="875"/>
      <c r="I455" s="10"/>
      <c r="J455" s="11"/>
      <c r="K455" s="111">
        <v>815000</v>
      </c>
      <c r="L455" s="111"/>
      <c r="M455" s="112"/>
      <c r="N455" s="12"/>
      <c r="O455" s="13"/>
      <c r="P455" s="9"/>
      <c r="Q455" s="5"/>
      <c r="R455" s="145">
        <v>766000</v>
      </c>
    </row>
    <row r="456" spans="1:18" s="6" customFormat="1" ht="20.25" thickBot="1">
      <c r="A456" s="943">
        <f t="shared" si="13"/>
        <v>12</v>
      </c>
      <c r="B456" s="942" t="s">
        <v>6720</v>
      </c>
      <c r="C456" s="958" t="s">
        <v>187</v>
      </c>
      <c r="D456" s="958"/>
      <c r="E456" s="958"/>
      <c r="F456" s="873">
        <v>905000</v>
      </c>
      <c r="G456" s="873"/>
      <c r="H456" s="875"/>
      <c r="I456" s="10"/>
      <c r="J456" s="11"/>
      <c r="K456" s="111">
        <v>960000</v>
      </c>
      <c r="L456" s="111"/>
      <c r="M456" s="112"/>
      <c r="N456" s="12"/>
      <c r="O456" s="13"/>
      <c r="P456" s="9"/>
      <c r="Q456" s="5"/>
      <c r="R456" s="145">
        <v>892000</v>
      </c>
    </row>
    <row r="457" spans="1:18" s="6" customFormat="1" ht="20.25" thickBot="1">
      <c r="A457" s="943">
        <f t="shared" si="13"/>
        <v>13</v>
      </c>
      <c r="B457" s="942" t="s">
        <v>6938</v>
      </c>
      <c r="C457" s="958" t="s">
        <v>187</v>
      </c>
      <c r="D457" s="958"/>
      <c r="E457" s="958"/>
      <c r="F457" s="873">
        <v>1185000</v>
      </c>
      <c r="G457" s="873"/>
      <c r="H457" s="875"/>
      <c r="I457" s="10"/>
      <c r="J457" s="11"/>
      <c r="K457" s="111">
        <v>1185000</v>
      </c>
      <c r="L457" s="111"/>
      <c r="M457" s="112"/>
      <c r="N457" s="12"/>
      <c r="O457" s="13"/>
      <c r="P457" s="9"/>
      <c r="Q457" s="5"/>
      <c r="R457" s="145">
        <v>1120000</v>
      </c>
    </row>
    <row r="458" spans="1:18" s="6" customFormat="1" ht="20.25" thickBot="1">
      <c r="A458" s="943">
        <f t="shared" si="13"/>
        <v>14</v>
      </c>
      <c r="B458" s="942" t="s">
        <v>6939</v>
      </c>
      <c r="C458" s="958" t="s">
        <v>187</v>
      </c>
      <c r="D458" s="958"/>
      <c r="E458" s="958"/>
      <c r="F458" s="873">
        <v>1280000</v>
      </c>
      <c r="G458" s="873"/>
      <c r="H458" s="875"/>
      <c r="I458" s="10"/>
      <c r="J458" s="11"/>
      <c r="K458" s="111">
        <v>1280000</v>
      </c>
      <c r="L458" s="111"/>
      <c r="M458" s="112"/>
      <c r="N458" s="12"/>
      <c r="O458" s="13"/>
      <c r="P458" s="9"/>
      <c r="Q458" s="5"/>
      <c r="R458" s="145">
        <v>1215000</v>
      </c>
    </row>
    <row r="459" spans="1:18" s="6" customFormat="1" ht="20.25" thickBot="1">
      <c r="A459" s="943">
        <f t="shared" si="13"/>
        <v>15</v>
      </c>
      <c r="B459" s="942" t="s">
        <v>6721</v>
      </c>
      <c r="C459" s="958" t="s">
        <v>187</v>
      </c>
      <c r="D459" s="958"/>
      <c r="E459" s="958"/>
      <c r="F459" s="873">
        <v>1450000</v>
      </c>
      <c r="G459" s="873"/>
      <c r="H459" s="875"/>
      <c r="I459" s="10"/>
      <c r="J459" s="11"/>
      <c r="K459" s="111">
        <v>1400000</v>
      </c>
      <c r="L459" s="111"/>
      <c r="M459" s="112"/>
      <c r="N459" s="12"/>
      <c r="O459" s="13"/>
      <c r="P459" s="9"/>
      <c r="Q459" s="5"/>
      <c r="R459" s="145">
        <v>1350000</v>
      </c>
    </row>
    <row r="460" spans="1:18" s="6" customFormat="1" ht="20.25" thickBot="1">
      <c r="A460" s="943">
        <f t="shared" si="13"/>
        <v>16</v>
      </c>
      <c r="B460" s="942" t="s">
        <v>6940</v>
      </c>
      <c r="C460" s="958" t="s">
        <v>187</v>
      </c>
      <c r="D460" s="958"/>
      <c r="E460" s="958"/>
      <c r="F460" s="873">
        <v>2310000</v>
      </c>
      <c r="G460" s="873"/>
      <c r="H460" s="875"/>
      <c r="I460" s="10"/>
      <c r="J460" s="11"/>
      <c r="K460" s="111"/>
      <c r="L460" s="111"/>
      <c r="M460" s="112"/>
      <c r="N460" s="12"/>
      <c r="O460" s="13"/>
      <c r="P460" s="9"/>
      <c r="Q460" s="5"/>
      <c r="R460" s="176">
        <v>703000</v>
      </c>
    </row>
    <row r="461" spans="1:18" s="6" customFormat="1" ht="20.25" thickBot="1">
      <c r="A461" s="943">
        <f t="shared" si="13"/>
        <v>17</v>
      </c>
      <c r="B461" s="942" t="s">
        <v>6941</v>
      </c>
      <c r="C461" s="958" t="s">
        <v>187</v>
      </c>
      <c r="D461" s="958"/>
      <c r="E461" s="958"/>
      <c r="F461" s="873">
        <v>2370000</v>
      </c>
      <c r="G461" s="873"/>
      <c r="H461" s="875"/>
      <c r="I461" s="10"/>
      <c r="J461" s="11"/>
      <c r="K461" s="111"/>
      <c r="L461" s="111"/>
      <c r="M461" s="112"/>
      <c r="N461" s="12"/>
      <c r="O461" s="13"/>
      <c r="P461" s="9"/>
      <c r="Q461" s="5"/>
      <c r="R461" s="145">
        <v>766000</v>
      </c>
    </row>
    <row r="462" spans="1:18" s="6" customFormat="1" ht="20.25" thickBot="1">
      <c r="A462" s="943">
        <f t="shared" si="13"/>
        <v>18</v>
      </c>
      <c r="B462" s="942" t="s">
        <v>6722</v>
      </c>
      <c r="C462" s="958" t="s">
        <v>187</v>
      </c>
      <c r="D462" s="958"/>
      <c r="E462" s="958"/>
      <c r="F462" s="873">
        <v>2480000</v>
      </c>
      <c r="G462" s="873"/>
      <c r="H462" s="875"/>
      <c r="I462" s="10"/>
      <c r="J462" s="11"/>
      <c r="K462" s="111"/>
      <c r="L462" s="111"/>
      <c r="M462" s="112"/>
      <c r="N462" s="12"/>
      <c r="O462" s="13"/>
      <c r="P462" s="9"/>
      <c r="Q462" s="5"/>
      <c r="R462" s="145">
        <v>892000</v>
      </c>
    </row>
    <row r="463" spans="1:18" s="6" customFormat="1" ht="20.25" thickBot="1">
      <c r="A463" s="943">
        <f t="shared" si="13"/>
        <v>19</v>
      </c>
      <c r="B463" s="942" t="s">
        <v>6942</v>
      </c>
      <c r="C463" s="958" t="s">
        <v>187</v>
      </c>
      <c r="D463" s="958"/>
      <c r="E463" s="958"/>
      <c r="F463" s="873">
        <v>2755000</v>
      </c>
      <c r="G463" s="873"/>
      <c r="H463" s="875"/>
      <c r="I463" s="10"/>
      <c r="J463" s="11"/>
      <c r="K463" s="111"/>
      <c r="L463" s="111"/>
      <c r="M463" s="112"/>
      <c r="N463" s="12"/>
      <c r="O463" s="13"/>
      <c r="P463" s="9"/>
      <c r="Q463" s="5"/>
      <c r="R463" s="145">
        <v>1120000</v>
      </c>
    </row>
    <row r="464" spans="1:18" s="6" customFormat="1" ht="20.25" thickBot="1">
      <c r="A464" s="943">
        <f t="shared" si="13"/>
        <v>20</v>
      </c>
      <c r="B464" s="942" t="s">
        <v>6943</v>
      </c>
      <c r="C464" s="958" t="s">
        <v>187</v>
      </c>
      <c r="D464" s="958"/>
      <c r="E464" s="958"/>
      <c r="F464" s="873">
        <v>2975000</v>
      </c>
      <c r="G464" s="873"/>
      <c r="H464" s="875"/>
      <c r="I464" s="10"/>
      <c r="J464" s="11"/>
      <c r="K464" s="111"/>
      <c r="L464" s="111"/>
      <c r="M464" s="112"/>
      <c r="N464" s="12"/>
      <c r="O464" s="13"/>
      <c r="P464" s="9"/>
      <c r="Q464" s="5"/>
      <c r="R464" s="145">
        <v>1215000</v>
      </c>
    </row>
    <row r="465" spans="1:18" s="6" customFormat="1" ht="20.25" thickBot="1">
      <c r="A465" s="943">
        <f t="shared" si="13"/>
        <v>21</v>
      </c>
      <c r="B465" s="942" t="s">
        <v>6723</v>
      </c>
      <c r="C465" s="958" t="s">
        <v>187</v>
      </c>
      <c r="D465" s="958"/>
      <c r="E465" s="958"/>
      <c r="F465" s="873">
        <v>3200000</v>
      </c>
      <c r="G465" s="873"/>
      <c r="H465" s="875"/>
      <c r="I465" s="10"/>
      <c r="J465" s="11"/>
      <c r="K465" s="111"/>
      <c r="L465" s="111"/>
      <c r="M465" s="112"/>
      <c r="N465" s="12"/>
      <c r="O465" s="13"/>
      <c r="P465" s="9"/>
      <c r="Q465" s="5"/>
      <c r="R465" s="145">
        <v>1350000</v>
      </c>
    </row>
    <row r="466" spans="1:18" s="6" customFormat="1" ht="63.75" customHeight="1">
      <c r="A466" s="131"/>
      <c r="B466" s="1067" t="s">
        <v>6835</v>
      </c>
      <c r="C466" s="1067"/>
      <c r="D466" s="1067"/>
      <c r="E466" s="1067"/>
      <c r="F466" s="1067"/>
      <c r="G466" s="1067"/>
      <c r="H466" s="1067"/>
      <c r="I466" s="1"/>
      <c r="J466" s="1"/>
      <c r="K466" s="1"/>
      <c r="L466" s="1"/>
      <c r="M466" s="1"/>
      <c r="N466" s="2"/>
      <c r="O466" s="40"/>
      <c r="P466" s="9"/>
      <c r="Q466" s="5"/>
    </row>
    <row r="467" spans="1:18" s="6" customFormat="1" ht="24" customHeight="1">
      <c r="A467" s="943"/>
      <c r="B467" s="946" t="s">
        <v>189</v>
      </c>
      <c r="C467" s="958"/>
      <c r="D467" s="958"/>
      <c r="E467" s="958"/>
      <c r="F467" s="873"/>
      <c r="G467" s="875"/>
      <c r="H467" s="875"/>
      <c r="I467" s="10"/>
      <c r="J467" s="11"/>
      <c r="K467" s="111"/>
      <c r="L467" s="112"/>
      <c r="M467" s="112"/>
      <c r="N467" s="12"/>
      <c r="O467" s="13"/>
      <c r="P467" s="9"/>
      <c r="Q467" s="5"/>
    </row>
    <row r="468" spans="1:18" s="6" customFormat="1" ht="31.5" customHeight="1">
      <c r="A468" s="943">
        <v>1</v>
      </c>
      <c r="B468" s="942" t="s">
        <v>4527</v>
      </c>
      <c r="C468" s="958" t="s">
        <v>190</v>
      </c>
      <c r="D468" s="370"/>
      <c r="E468" s="1113" t="s">
        <v>4525</v>
      </c>
      <c r="F468" s="878">
        <v>7926852</v>
      </c>
      <c r="G468" s="876">
        <v>8126852</v>
      </c>
      <c r="H468" s="876">
        <v>8226852</v>
      </c>
      <c r="I468" s="10"/>
      <c r="J468" s="11"/>
      <c r="K468" s="111"/>
      <c r="L468" s="112">
        <f>W468/1.1</f>
        <v>0</v>
      </c>
      <c r="M468" s="112">
        <f>11625000/1.1</f>
        <v>10568181.818181816</v>
      </c>
      <c r="N468" s="12"/>
      <c r="O468" s="13"/>
      <c r="P468" s="9"/>
      <c r="Q468" s="5"/>
      <c r="R468" s="177">
        <v>11625000</v>
      </c>
    </row>
    <row r="469" spans="1:18" s="6" customFormat="1" ht="33.75" customHeight="1">
      <c r="A469" s="943">
        <f>+A468+1</f>
        <v>2</v>
      </c>
      <c r="B469" s="942" t="s">
        <v>4528</v>
      </c>
      <c r="C469" s="958" t="s">
        <v>190</v>
      </c>
      <c r="D469" s="371"/>
      <c r="E469" s="1114"/>
      <c r="F469" s="878">
        <v>8093519</v>
      </c>
      <c r="G469" s="876">
        <v>8293519</v>
      </c>
      <c r="H469" s="876">
        <v>8393519</v>
      </c>
      <c r="I469" s="10"/>
      <c r="J469" s="11"/>
      <c r="K469" s="111"/>
      <c r="L469" s="112">
        <f>W469/1.1</f>
        <v>0</v>
      </c>
      <c r="M469" s="112">
        <f>11674000/1.1</f>
        <v>10612727.272727272</v>
      </c>
      <c r="N469" s="12"/>
      <c r="O469" s="13"/>
      <c r="P469" s="9"/>
      <c r="Q469" s="5"/>
      <c r="R469" s="177">
        <v>11674000</v>
      </c>
    </row>
    <row r="470" spans="1:18" s="6" customFormat="1" ht="33.75" customHeight="1">
      <c r="A470" s="943">
        <f>+A469+1</f>
        <v>3</v>
      </c>
      <c r="B470" s="942" t="s">
        <v>5241</v>
      </c>
      <c r="C470" s="958" t="s">
        <v>190</v>
      </c>
      <c r="D470" s="372"/>
      <c r="E470" s="1115"/>
      <c r="F470" s="878">
        <v>8260185</v>
      </c>
      <c r="G470" s="876">
        <v>8460185</v>
      </c>
      <c r="H470" s="876">
        <v>8560185</v>
      </c>
      <c r="I470" s="10"/>
      <c r="J470" s="11"/>
      <c r="K470" s="111"/>
      <c r="L470" s="112">
        <f>W470/1.1</f>
        <v>0</v>
      </c>
      <c r="M470" s="112">
        <f>9085000/1.1</f>
        <v>8259090.9090909082</v>
      </c>
      <c r="N470" s="12"/>
      <c r="O470" s="13"/>
      <c r="P470" s="9"/>
      <c r="Q470" s="5"/>
      <c r="R470" s="177">
        <v>9085000</v>
      </c>
    </row>
    <row r="471" spans="1:18" s="428" customFormat="1" ht="33" customHeight="1">
      <c r="A471" s="163"/>
      <c r="B471" s="946" t="s">
        <v>4530</v>
      </c>
      <c r="C471" s="957"/>
      <c r="D471" s="957"/>
      <c r="E471" s="957"/>
      <c r="F471" s="879"/>
      <c r="G471" s="876"/>
      <c r="H471" s="876"/>
      <c r="I471" s="10"/>
      <c r="J471" s="11"/>
      <c r="K471" s="178"/>
      <c r="L471" s="112"/>
      <c r="M471" s="112"/>
      <c r="N471" s="12"/>
      <c r="O471" s="13"/>
      <c r="P471" s="9"/>
      <c r="Q471" s="179"/>
      <c r="R471" s="177">
        <v>0</v>
      </c>
    </row>
    <row r="472" spans="1:18" s="428" customFormat="1" ht="16.5" customHeight="1">
      <c r="A472" s="943">
        <v>1</v>
      </c>
      <c r="B472" s="942" t="s">
        <v>196</v>
      </c>
      <c r="C472" s="958" t="s">
        <v>187</v>
      </c>
      <c r="D472" s="370"/>
      <c r="E472" s="1113" t="s">
        <v>4525</v>
      </c>
      <c r="F472" s="878">
        <v>3026455.0264550284</v>
      </c>
      <c r="G472" s="876">
        <v>3177777.7777777798</v>
      </c>
      <c r="H472" s="876">
        <v>3273111.1111111133</v>
      </c>
      <c r="I472" s="10"/>
      <c r="J472" s="11"/>
      <c r="K472" s="178"/>
      <c r="L472" s="112">
        <f>W472/1.1</f>
        <v>0</v>
      </c>
      <c r="M472" s="112">
        <f>+L472</f>
        <v>0</v>
      </c>
      <c r="N472" s="12"/>
      <c r="O472" s="13"/>
      <c r="P472" s="9"/>
      <c r="Q472" s="179"/>
      <c r="R472" s="177">
        <v>3431999.9999999995</v>
      </c>
    </row>
    <row r="473" spans="1:18" s="428" customFormat="1" ht="33">
      <c r="A473" s="943">
        <v>2</v>
      </c>
      <c r="B473" s="942" t="s">
        <v>197</v>
      </c>
      <c r="C473" s="958" t="s">
        <v>187</v>
      </c>
      <c r="D473" s="371"/>
      <c r="E473" s="1114"/>
      <c r="F473" s="878">
        <v>2833333.333333333</v>
      </c>
      <c r="G473" s="876">
        <v>2975000</v>
      </c>
      <c r="H473" s="876">
        <v>3064250</v>
      </c>
      <c r="I473" s="10"/>
      <c r="J473" s="11"/>
      <c r="K473" s="178"/>
      <c r="L473" s="112">
        <f>W473/1.1</f>
        <v>0</v>
      </c>
      <c r="M473" s="112">
        <f>+L473</f>
        <v>0</v>
      </c>
      <c r="N473" s="12"/>
      <c r="O473" s="13"/>
      <c r="P473" s="9"/>
      <c r="Q473" s="179"/>
      <c r="R473" s="177">
        <v>3213000</v>
      </c>
    </row>
    <row r="474" spans="1:18" s="6" customFormat="1" ht="33">
      <c r="A474" s="943">
        <v>3</v>
      </c>
      <c r="B474" s="942" t="s">
        <v>196</v>
      </c>
      <c r="C474" s="958" t="s">
        <v>187</v>
      </c>
      <c r="D474" s="371"/>
      <c r="E474" s="1114"/>
      <c r="F474" s="878">
        <v>3314814.8148148148</v>
      </c>
      <c r="G474" s="876">
        <v>3480555.5555555555</v>
      </c>
      <c r="H474" s="876">
        <v>3584972.2222222225</v>
      </c>
      <c r="I474" s="10"/>
      <c r="J474" s="11"/>
      <c r="K474" s="111"/>
      <c r="L474" s="112">
        <f>W474/1.1</f>
        <v>0</v>
      </c>
      <c r="M474" s="112">
        <f>+L474</f>
        <v>0</v>
      </c>
      <c r="N474" s="12"/>
      <c r="O474" s="13"/>
      <c r="P474" s="9"/>
      <c r="Q474" s="5"/>
      <c r="R474" s="177">
        <v>3759000</v>
      </c>
    </row>
    <row r="475" spans="1:18" s="6" customFormat="1" ht="33">
      <c r="A475" s="943">
        <v>4</v>
      </c>
      <c r="B475" s="942" t="s">
        <v>198</v>
      </c>
      <c r="C475" s="958" t="s">
        <v>187</v>
      </c>
      <c r="D475" s="372"/>
      <c r="E475" s="1115"/>
      <c r="F475" s="878">
        <v>3822751.3227513223</v>
      </c>
      <c r="G475" s="876">
        <v>4013888.8888888885</v>
      </c>
      <c r="H475" s="876">
        <v>4134305.5555555555</v>
      </c>
      <c r="I475" s="10"/>
      <c r="J475" s="11"/>
      <c r="K475" s="111"/>
      <c r="L475" s="112">
        <f>W475/1.1</f>
        <v>0</v>
      </c>
      <c r="M475" s="112">
        <f>+L475</f>
        <v>0</v>
      </c>
      <c r="N475" s="12"/>
      <c r="O475" s="13"/>
      <c r="P475" s="9"/>
      <c r="Q475" s="5"/>
      <c r="R475" s="177">
        <v>4335000</v>
      </c>
    </row>
    <row r="476" spans="1:18" s="428" customFormat="1" ht="19.5">
      <c r="A476" s="163"/>
      <c r="B476" s="946" t="s">
        <v>192</v>
      </c>
      <c r="C476" s="957"/>
      <c r="D476" s="957"/>
      <c r="E476" s="957"/>
      <c r="F476" s="880"/>
      <c r="G476" s="875"/>
      <c r="H476" s="881"/>
      <c r="I476" s="181"/>
      <c r="J476" s="182"/>
      <c r="K476" s="178"/>
      <c r="L476" s="112"/>
      <c r="M476" s="180">
        <f>L476</f>
        <v>0</v>
      </c>
      <c r="N476" s="183"/>
      <c r="O476" s="13"/>
      <c r="P476" s="9"/>
      <c r="Q476" s="179"/>
      <c r="R476" s="177" t="e">
        <f>+#REF!*1.1</f>
        <v>#REF!</v>
      </c>
    </row>
    <row r="477" spans="1:18" s="428" customFormat="1" ht="19.5">
      <c r="A477" s="943">
        <v>1</v>
      </c>
      <c r="B477" s="942" t="s">
        <v>4531</v>
      </c>
      <c r="C477" s="958" t="s">
        <v>187</v>
      </c>
      <c r="D477" s="958"/>
      <c r="E477" s="958"/>
      <c r="F477" s="873">
        <v>869444</v>
      </c>
      <c r="G477" s="875">
        <v>919444</v>
      </c>
      <c r="H477" s="881">
        <v>969444</v>
      </c>
      <c r="I477" s="181"/>
      <c r="J477" s="182"/>
      <c r="K477" s="178"/>
      <c r="L477" s="112">
        <f>932000/1.1</f>
        <v>847272.72727272718</v>
      </c>
      <c r="M477" s="180">
        <f>L477</f>
        <v>847272.72727272718</v>
      </c>
      <c r="N477" s="183"/>
      <c r="O477" s="13"/>
      <c r="P477" s="9"/>
      <c r="Q477" s="179"/>
      <c r="R477" s="177" t="e">
        <f>+#REF!*1.1</f>
        <v>#REF!</v>
      </c>
    </row>
    <row r="478" spans="1:18" s="428" customFormat="1" ht="19.5">
      <c r="A478" s="943">
        <v>2</v>
      </c>
      <c r="B478" s="942" t="s">
        <v>4532</v>
      </c>
      <c r="C478" s="958" t="s">
        <v>187</v>
      </c>
      <c r="D478" s="958"/>
      <c r="E478" s="958"/>
      <c r="F478" s="881">
        <v>953704</v>
      </c>
      <c r="G478" s="875">
        <v>1003704</v>
      </c>
      <c r="H478" s="881">
        <v>1053704</v>
      </c>
      <c r="I478" s="181"/>
      <c r="J478" s="182"/>
      <c r="K478" s="178"/>
      <c r="L478" s="112">
        <f>1257000/1.1</f>
        <v>1142727.2727272727</v>
      </c>
      <c r="M478" s="180">
        <f>L478</f>
        <v>1142727.2727272727</v>
      </c>
      <c r="N478" s="183"/>
      <c r="O478" s="13"/>
      <c r="P478" s="9"/>
      <c r="Q478" s="179"/>
      <c r="R478" s="177" t="e">
        <f>+#REF!*1.1</f>
        <v>#REF!</v>
      </c>
    </row>
    <row r="479" spans="1:18" s="6" customFormat="1" ht="19.5">
      <c r="A479" s="943">
        <v>3</v>
      </c>
      <c r="B479" s="942" t="s">
        <v>4533</v>
      </c>
      <c r="C479" s="958" t="s">
        <v>187</v>
      </c>
      <c r="D479" s="958"/>
      <c r="E479" s="958"/>
      <c r="F479" s="881">
        <v>1235185</v>
      </c>
      <c r="G479" s="875">
        <v>1285185</v>
      </c>
      <c r="H479" s="881">
        <v>1335185</v>
      </c>
      <c r="I479" s="181"/>
      <c r="J479" s="182"/>
      <c r="K479" s="111"/>
      <c r="L479" s="112">
        <f>1765000/1.1</f>
        <v>1604545.4545454544</v>
      </c>
      <c r="M479" s="180">
        <f>L479</f>
        <v>1604545.4545454544</v>
      </c>
      <c r="N479" s="183"/>
      <c r="O479" s="13"/>
      <c r="P479" s="9"/>
      <c r="Q479" s="5"/>
      <c r="R479" s="177" t="e">
        <f>+#REF!*1.1</f>
        <v>#REF!</v>
      </c>
    </row>
    <row r="480" spans="1:18" s="6" customFormat="1" ht="19.5">
      <c r="A480" s="943">
        <v>4</v>
      </c>
      <c r="B480" s="942" t="s">
        <v>4534</v>
      </c>
      <c r="C480" s="958" t="s">
        <v>187</v>
      </c>
      <c r="D480" s="958"/>
      <c r="E480" s="958"/>
      <c r="F480" s="881">
        <v>1171296</v>
      </c>
      <c r="G480" s="875">
        <v>1221296</v>
      </c>
      <c r="H480" s="881">
        <v>1271296</v>
      </c>
      <c r="I480" s="181"/>
      <c r="J480" s="182"/>
      <c r="K480" s="111"/>
      <c r="L480" s="112">
        <f>3484000/1.1</f>
        <v>3167272.7272727271</v>
      </c>
      <c r="M480" s="180">
        <f>L480</f>
        <v>3167272.7272727271</v>
      </c>
      <c r="N480" s="183"/>
      <c r="O480" s="13"/>
      <c r="P480" s="9"/>
      <c r="Q480" s="5"/>
      <c r="R480" s="177" t="e">
        <f>+#REF!*1.1</f>
        <v>#REF!</v>
      </c>
    </row>
    <row r="481" spans="1:18" s="6" customFormat="1" ht="19.5">
      <c r="A481" s="943">
        <v>5</v>
      </c>
      <c r="B481" s="942" t="s">
        <v>4535</v>
      </c>
      <c r="C481" s="958" t="s">
        <v>187</v>
      </c>
      <c r="D481" s="372"/>
      <c r="E481" s="956"/>
      <c r="F481" s="876">
        <v>1312037</v>
      </c>
      <c r="G481" s="876">
        <v>1362037</v>
      </c>
      <c r="H481" s="876">
        <v>1412037</v>
      </c>
      <c r="I481" s="10"/>
      <c r="J481" s="11"/>
      <c r="K481" s="111"/>
      <c r="L481" s="112"/>
      <c r="M481" s="112"/>
      <c r="N481" s="12"/>
      <c r="O481" s="13"/>
      <c r="P481" s="9"/>
      <c r="Q481" s="5"/>
      <c r="R481" s="177"/>
    </row>
    <row r="482" spans="1:18" s="6" customFormat="1" ht="19.5">
      <c r="A482" s="943">
        <v>6</v>
      </c>
      <c r="B482" s="942" t="s">
        <v>4536</v>
      </c>
      <c r="C482" s="958" t="s">
        <v>187</v>
      </c>
      <c r="D482" s="372"/>
      <c r="E482" s="956"/>
      <c r="F482" s="878">
        <v>1536111</v>
      </c>
      <c r="G482" s="876">
        <v>1586111</v>
      </c>
      <c r="H482" s="876">
        <v>1636111</v>
      </c>
      <c r="I482" s="10"/>
      <c r="J482" s="11"/>
      <c r="K482" s="111"/>
      <c r="L482" s="112"/>
      <c r="M482" s="112"/>
      <c r="N482" s="12"/>
      <c r="O482" s="13"/>
      <c r="P482" s="9"/>
      <c r="Q482" s="5"/>
      <c r="R482" s="177"/>
    </row>
    <row r="483" spans="1:18" s="6" customFormat="1" ht="19.5">
      <c r="A483" s="943">
        <v>7</v>
      </c>
      <c r="B483" s="942" t="s">
        <v>4537</v>
      </c>
      <c r="C483" s="958" t="s">
        <v>187</v>
      </c>
      <c r="D483" s="372"/>
      <c r="E483" s="956"/>
      <c r="F483" s="878">
        <v>2154630</v>
      </c>
      <c r="G483" s="876">
        <v>2204630</v>
      </c>
      <c r="H483" s="876">
        <v>2254630</v>
      </c>
      <c r="I483" s="10"/>
      <c r="J483" s="11"/>
      <c r="K483" s="111"/>
      <c r="L483" s="112"/>
      <c r="M483" s="112"/>
      <c r="N483" s="12"/>
      <c r="O483" s="13"/>
      <c r="P483" s="9"/>
      <c r="Q483" s="5"/>
      <c r="R483" s="177"/>
    </row>
    <row r="484" spans="1:18" s="6" customFormat="1" ht="19.5">
      <c r="A484" s="943">
        <v>8</v>
      </c>
      <c r="B484" s="942" t="s">
        <v>4538</v>
      </c>
      <c r="C484" s="958" t="s">
        <v>187</v>
      </c>
      <c r="D484" s="372"/>
      <c r="E484" s="956"/>
      <c r="F484" s="878">
        <v>2198148</v>
      </c>
      <c r="G484" s="876">
        <v>2248148</v>
      </c>
      <c r="H484" s="876">
        <v>2298148</v>
      </c>
      <c r="I484" s="10"/>
      <c r="J484" s="11"/>
      <c r="K484" s="111"/>
      <c r="L484" s="112"/>
      <c r="M484" s="112"/>
      <c r="N484" s="12"/>
      <c r="O484" s="13"/>
      <c r="P484" s="9"/>
      <c r="Q484" s="5"/>
      <c r="R484" s="177"/>
    </row>
    <row r="485" spans="1:18" s="6" customFormat="1" ht="19.5">
      <c r="A485" s="943">
        <v>9</v>
      </c>
      <c r="B485" s="942" t="s">
        <v>4539</v>
      </c>
      <c r="C485" s="958" t="s">
        <v>187</v>
      </c>
      <c r="D485" s="372"/>
      <c r="E485" s="956"/>
      <c r="F485" s="878">
        <v>2551852</v>
      </c>
      <c r="G485" s="876">
        <v>2601852</v>
      </c>
      <c r="H485" s="876">
        <v>2651852</v>
      </c>
      <c r="I485" s="10"/>
      <c r="J485" s="11"/>
      <c r="K485" s="111"/>
      <c r="L485" s="112"/>
      <c r="M485" s="112"/>
      <c r="N485" s="12"/>
      <c r="O485" s="13"/>
      <c r="P485" s="9"/>
      <c r="Q485" s="5"/>
      <c r="R485" s="177"/>
    </row>
    <row r="486" spans="1:18" s="6" customFormat="1" ht="19.5">
      <c r="A486" s="943">
        <v>10</v>
      </c>
      <c r="B486" s="942" t="s">
        <v>4540</v>
      </c>
      <c r="C486" s="958" t="s">
        <v>187</v>
      </c>
      <c r="D486" s="372"/>
      <c r="E486" s="956"/>
      <c r="F486" s="878">
        <v>2484259</v>
      </c>
      <c r="G486" s="876">
        <v>2534259</v>
      </c>
      <c r="H486" s="876">
        <v>2584259</v>
      </c>
      <c r="I486" s="10"/>
      <c r="J486" s="11"/>
      <c r="K486" s="111"/>
      <c r="L486" s="112"/>
      <c r="M486" s="112"/>
      <c r="N486" s="12"/>
      <c r="O486" s="13"/>
      <c r="P486" s="9"/>
      <c r="Q486" s="5"/>
      <c r="R486" s="177"/>
    </row>
    <row r="487" spans="1:18" s="6" customFormat="1" ht="19.5">
      <c r="A487" s="943">
        <v>11</v>
      </c>
      <c r="B487" s="942" t="s">
        <v>4541</v>
      </c>
      <c r="C487" s="958" t="s">
        <v>187</v>
      </c>
      <c r="D487" s="372"/>
      <c r="E487" s="956"/>
      <c r="F487" s="878">
        <v>2831481</v>
      </c>
      <c r="G487" s="876">
        <v>2881481</v>
      </c>
      <c r="H487" s="876">
        <v>2931481</v>
      </c>
      <c r="I487" s="10"/>
      <c r="J487" s="11"/>
      <c r="K487" s="111"/>
      <c r="L487" s="112"/>
      <c r="M487" s="112"/>
      <c r="N487" s="12"/>
      <c r="O487" s="13"/>
      <c r="P487" s="9"/>
      <c r="Q487" s="5"/>
      <c r="R487" s="177"/>
    </row>
    <row r="488" spans="1:18" s="6" customFormat="1" ht="19.5">
      <c r="A488" s="943">
        <v>12</v>
      </c>
      <c r="B488" s="942" t="s">
        <v>4542</v>
      </c>
      <c r="C488" s="958" t="s">
        <v>187</v>
      </c>
      <c r="D488" s="372"/>
      <c r="E488" s="956"/>
      <c r="F488" s="878">
        <v>3446296</v>
      </c>
      <c r="G488" s="876">
        <v>3496296</v>
      </c>
      <c r="H488" s="876">
        <v>3546296</v>
      </c>
      <c r="I488" s="10"/>
      <c r="J488" s="11"/>
      <c r="K488" s="111"/>
      <c r="L488" s="112"/>
      <c r="M488" s="112"/>
      <c r="N488" s="12"/>
      <c r="O488" s="13"/>
      <c r="P488" s="9"/>
      <c r="Q488" s="5"/>
      <c r="R488" s="177"/>
    </row>
    <row r="489" spans="1:18" s="6" customFormat="1" ht="19.5">
      <c r="A489" s="943">
        <v>13</v>
      </c>
      <c r="B489" s="942" t="s">
        <v>4543</v>
      </c>
      <c r="C489" s="958" t="s">
        <v>187</v>
      </c>
      <c r="D489" s="372"/>
      <c r="E489" s="956"/>
      <c r="F489" s="878">
        <v>5970370</v>
      </c>
      <c r="G489" s="876">
        <v>6020370</v>
      </c>
      <c r="H489" s="876">
        <v>6070370</v>
      </c>
      <c r="I489" s="10"/>
      <c r="J489" s="11"/>
      <c r="K489" s="111"/>
      <c r="L489" s="112"/>
      <c r="M489" s="112"/>
      <c r="N489" s="12"/>
      <c r="O489" s="13"/>
      <c r="P489" s="9"/>
      <c r="Q489" s="5"/>
      <c r="R489" s="177"/>
    </row>
    <row r="490" spans="1:18" s="6" customFormat="1" ht="19.5">
      <c r="A490" s="943"/>
      <c r="B490" s="946" t="s">
        <v>4544</v>
      </c>
      <c r="C490" s="958"/>
      <c r="D490" s="958"/>
      <c r="E490" s="958"/>
      <c r="F490" s="878"/>
      <c r="G490" s="876"/>
      <c r="H490" s="876"/>
      <c r="I490" s="10"/>
      <c r="J490" s="11"/>
      <c r="K490" s="111"/>
      <c r="L490" s="112"/>
      <c r="M490" s="112"/>
      <c r="N490" s="12"/>
      <c r="O490" s="13"/>
      <c r="P490" s="9"/>
      <c r="Q490" s="5"/>
      <c r="R490" s="177">
        <v>0</v>
      </c>
    </row>
    <row r="491" spans="1:18" s="6" customFormat="1" ht="19.5">
      <c r="A491" s="943">
        <v>1</v>
      </c>
      <c r="B491" s="942" t="s">
        <v>193</v>
      </c>
      <c r="C491" s="958" t="s">
        <v>191</v>
      </c>
      <c r="D491" s="958"/>
      <c r="E491" s="958"/>
      <c r="F491" s="878">
        <v>27810405.643738974</v>
      </c>
      <c r="G491" s="876">
        <v>29200925.925925925</v>
      </c>
      <c r="H491" s="876">
        <v>30076953.703703705</v>
      </c>
      <c r="I491" s="184"/>
      <c r="J491" s="185"/>
      <c r="K491" s="111"/>
      <c r="L491" s="112">
        <f>W491/1.1</f>
        <v>0</v>
      </c>
      <c r="M491" s="186">
        <f>+L491</f>
        <v>0</v>
      </c>
      <c r="N491" s="187"/>
      <c r="O491" s="188"/>
      <c r="P491" s="133"/>
      <c r="Q491" s="5"/>
      <c r="R491" s="177">
        <v>31537000</v>
      </c>
    </row>
    <row r="492" spans="1:18" s="6" customFormat="1" ht="19.5">
      <c r="A492" s="943">
        <v>2</v>
      </c>
      <c r="B492" s="942" t="s">
        <v>194</v>
      </c>
      <c r="C492" s="958" t="s">
        <v>191</v>
      </c>
      <c r="D492" s="958"/>
      <c r="E492" s="958"/>
      <c r="F492" s="878">
        <v>30862433.862433858</v>
      </c>
      <c r="G492" s="876">
        <v>32405555.555555552</v>
      </c>
      <c r="H492" s="876">
        <v>33377722.22222222</v>
      </c>
      <c r="I492" s="184"/>
      <c r="J492" s="185"/>
      <c r="K492" s="111"/>
      <c r="L492" s="112">
        <f>W492/1.1</f>
        <v>0</v>
      </c>
      <c r="M492" s="186">
        <f>+L492</f>
        <v>0</v>
      </c>
      <c r="N492" s="187"/>
      <c r="O492" s="188"/>
      <c r="P492" s="133"/>
      <c r="Q492" s="5"/>
      <c r="R492" s="177">
        <v>34998000</v>
      </c>
    </row>
    <row r="493" spans="1:18" s="6" customFormat="1" ht="33">
      <c r="A493" s="943">
        <v>3</v>
      </c>
      <c r="B493" s="942" t="s">
        <v>195</v>
      </c>
      <c r="C493" s="958" t="s">
        <v>191</v>
      </c>
      <c r="D493" s="958"/>
      <c r="E493" s="958"/>
      <c r="F493" s="878">
        <v>16833333.333333332</v>
      </c>
      <c r="G493" s="876">
        <v>17675000</v>
      </c>
      <c r="H493" s="876">
        <v>18205250</v>
      </c>
      <c r="I493" s="184"/>
      <c r="J493" s="185"/>
      <c r="K493" s="111"/>
      <c r="L493" s="112">
        <f>W493/1.1</f>
        <v>0</v>
      </c>
      <c r="M493" s="186">
        <f>+L493</f>
        <v>0</v>
      </c>
      <c r="N493" s="187"/>
      <c r="O493" s="188"/>
      <c r="P493" s="133"/>
      <c r="Q493" s="5"/>
      <c r="R493" s="177">
        <v>19089000</v>
      </c>
    </row>
    <row r="494" spans="1:18" s="17" customFormat="1" ht="39.75" customHeight="1">
      <c r="A494" s="131"/>
      <c r="B494" s="1067" t="s">
        <v>6771</v>
      </c>
      <c r="C494" s="1067"/>
      <c r="D494" s="1067"/>
      <c r="E494" s="1067"/>
      <c r="F494" s="1067"/>
      <c r="G494" s="1067"/>
      <c r="H494" s="1067"/>
      <c r="I494" s="106"/>
      <c r="J494" s="106"/>
      <c r="K494" s="106"/>
      <c r="L494" s="106"/>
      <c r="M494" s="106"/>
      <c r="N494" s="106"/>
      <c r="O494" s="120"/>
      <c r="P494" s="15"/>
      <c r="Q494" s="16"/>
    </row>
    <row r="495" spans="1:18" s="17" customFormat="1" ht="27" customHeight="1">
      <c r="A495" s="131"/>
      <c r="B495" s="135" t="s">
        <v>3375</v>
      </c>
      <c r="C495" s="955"/>
      <c r="D495" s="955" t="s">
        <v>3951</v>
      </c>
      <c r="E495" s="955"/>
      <c r="F495" s="874"/>
      <c r="G495" s="874"/>
      <c r="H495" s="874"/>
      <c r="I495" s="139"/>
      <c r="J495" s="140"/>
      <c r="K495" s="948"/>
      <c r="L495" s="948"/>
      <c r="M495" s="948"/>
      <c r="N495" s="140"/>
      <c r="O495" s="189"/>
      <c r="P495" s="15"/>
      <c r="Q495" s="16"/>
    </row>
    <row r="496" spans="1:18" s="17" customFormat="1" ht="19.5">
      <c r="A496" s="137">
        <v>1</v>
      </c>
      <c r="B496" s="131" t="s">
        <v>199</v>
      </c>
      <c r="C496" s="137" t="s">
        <v>187</v>
      </c>
      <c r="D496" s="137"/>
      <c r="E496" s="137"/>
      <c r="F496" s="874">
        <v>257000</v>
      </c>
      <c r="G496" s="874"/>
      <c r="H496" s="874"/>
      <c r="I496" s="139"/>
      <c r="J496" s="836">
        <f>(F496-K496)/K496</f>
        <v>0</v>
      </c>
      <c r="K496" s="948">
        <v>257000</v>
      </c>
      <c r="L496" s="948"/>
      <c r="M496" s="948"/>
      <c r="N496" s="140"/>
      <c r="O496" s="189"/>
      <c r="P496" s="15"/>
      <c r="Q496" s="16"/>
    </row>
    <row r="497" spans="1:17" s="17" customFormat="1" ht="19.5">
      <c r="A497" s="137">
        <v>2</v>
      </c>
      <c r="B497" s="131" t="s">
        <v>200</v>
      </c>
      <c r="C497" s="137" t="s">
        <v>187</v>
      </c>
      <c r="D497" s="137"/>
      <c r="E497" s="137"/>
      <c r="F497" s="874">
        <v>267000</v>
      </c>
      <c r="G497" s="874"/>
      <c r="H497" s="874"/>
      <c r="I497" s="139"/>
      <c r="J497" s="836">
        <f t="shared" ref="J497:J516" si="14">(F497-K497)/K497</f>
        <v>0</v>
      </c>
      <c r="K497" s="948">
        <v>267000</v>
      </c>
      <c r="L497" s="948"/>
      <c r="M497" s="948"/>
      <c r="N497" s="140"/>
      <c r="O497" s="189"/>
      <c r="P497" s="15"/>
      <c r="Q497" s="16"/>
    </row>
    <row r="498" spans="1:17" s="17" customFormat="1" ht="19.5">
      <c r="A498" s="137">
        <v>3</v>
      </c>
      <c r="B498" s="131" t="s">
        <v>201</v>
      </c>
      <c r="C498" s="137" t="s">
        <v>187</v>
      </c>
      <c r="D498" s="137"/>
      <c r="E498" s="137"/>
      <c r="F498" s="874">
        <v>277000</v>
      </c>
      <c r="G498" s="874"/>
      <c r="H498" s="874"/>
      <c r="I498" s="139"/>
      <c r="J498" s="836">
        <f t="shared" si="14"/>
        <v>0</v>
      </c>
      <c r="K498" s="948">
        <v>277000</v>
      </c>
      <c r="L498" s="948"/>
      <c r="M498" s="948"/>
      <c r="N498" s="140"/>
      <c r="O498" s="189"/>
      <c r="P498" s="15"/>
      <c r="Q498" s="16"/>
    </row>
    <row r="499" spans="1:17" s="17" customFormat="1" ht="19.5">
      <c r="A499" s="137">
        <v>4</v>
      </c>
      <c r="B499" s="131" t="s">
        <v>202</v>
      </c>
      <c r="C499" s="137" t="s">
        <v>187</v>
      </c>
      <c r="D499" s="137"/>
      <c r="E499" s="137"/>
      <c r="F499" s="874">
        <v>292600</v>
      </c>
      <c r="G499" s="874"/>
      <c r="H499" s="874"/>
      <c r="I499" s="139"/>
      <c r="J499" s="836">
        <f t="shared" si="14"/>
        <v>-0.05</v>
      </c>
      <c r="K499" s="948">
        <v>308000</v>
      </c>
      <c r="L499" s="948"/>
      <c r="M499" s="948"/>
      <c r="N499" s="140"/>
      <c r="O499" s="189"/>
      <c r="P499" s="15"/>
      <c r="Q499" s="16"/>
    </row>
    <row r="500" spans="1:17" s="17" customFormat="1" ht="19.5">
      <c r="A500" s="137">
        <v>5</v>
      </c>
      <c r="B500" s="131" t="s">
        <v>203</v>
      </c>
      <c r="C500" s="137" t="s">
        <v>187</v>
      </c>
      <c r="D500" s="137"/>
      <c r="E500" s="137"/>
      <c r="F500" s="874">
        <v>303050</v>
      </c>
      <c r="G500" s="874"/>
      <c r="H500" s="874"/>
      <c r="I500" s="139"/>
      <c r="J500" s="836">
        <f t="shared" si="14"/>
        <v>-0.05</v>
      </c>
      <c r="K500" s="948">
        <v>319000</v>
      </c>
      <c r="L500" s="948"/>
      <c r="M500" s="948"/>
      <c r="N500" s="140"/>
      <c r="O500" s="189"/>
      <c r="P500" s="15"/>
      <c r="Q500" s="16"/>
    </row>
    <row r="501" spans="1:17" s="17" customFormat="1" ht="19.5">
      <c r="A501" s="137">
        <v>6</v>
      </c>
      <c r="B501" s="131" t="s">
        <v>204</v>
      </c>
      <c r="C501" s="137" t="s">
        <v>187</v>
      </c>
      <c r="D501" s="137"/>
      <c r="E501" s="137"/>
      <c r="F501" s="874">
        <v>313500</v>
      </c>
      <c r="G501" s="874"/>
      <c r="H501" s="874"/>
      <c r="I501" s="139"/>
      <c r="J501" s="836">
        <f t="shared" si="14"/>
        <v>-0.05</v>
      </c>
      <c r="K501" s="948">
        <v>330000</v>
      </c>
      <c r="L501" s="948"/>
      <c r="M501" s="948"/>
      <c r="N501" s="140"/>
      <c r="O501" s="189"/>
      <c r="P501" s="15"/>
      <c r="Q501" s="16"/>
    </row>
    <row r="502" spans="1:17" s="17" customFormat="1" ht="19.5">
      <c r="A502" s="137">
        <v>7</v>
      </c>
      <c r="B502" s="131" t="s">
        <v>205</v>
      </c>
      <c r="C502" s="137" t="s">
        <v>187</v>
      </c>
      <c r="D502" s="137"/>
      <c r="E502" s="137"/>
      <c r="F502" s="874">
        <v>427500</v>
      </c>
      <c r="G502" s="874"/>
      <c r="H502" s="874"/>
      <c r="I502" s="139"/>
      <c r="J502" s="836">
        <f t="shared" si="14"/>
        <v>-0.05</v>
      </c>
      <c r="K502" s="948">
        <v>450000</v>
      </c>
      <c r="L502" s="948"/>
      <c r="M502" s="948"/>
      <c r="N502" s="140"/>
      <c r="O502" s="189"/>
      <c r="P502" s="15"/>
      <c r="Q502" s="16"/>
    </row>
    <row r="503" spans="1:17" s="17" customFormat="1" ht="19.5">
      <c r="A503" s="137">
        <v>8</v>
      </c>
      <c r="B503" s="131" t="s">
        <v>206</v>
      </c>
      <c r="C503" s="137" t="s">
        <v>187</v>
      </c>
      <c r="D503" s="137"/>
      <c r="E503" s="137"/>
      <c r="F503" s="874">
        <v>477850</v>
      </c>
      <c r="G503" s="874"/>
      <c r="H503" s="874"/>
      <c r="I503" s="139"/>
      <c r="J503" s="836">
        <f t="shared" si="14"/>
        <v>-0.05</v>
      </c>
      <c r="K503" s="948">
        <v>503000</v>
      </c>
      <c r="L503" s="948"/>
      <c r="M503" s="948"/>
      <c r="N503" s="140"/>
      <c r="O503" s="189"/>
      <c r="P503" s="15"/>
      <c r="Q503" s="16"/>
    </row>
    <row r="504" spans="1:17" s="17" customFormat="1" ht="19.5">
      <c r="A504" s="137">
        <v>9</v>
      </c>
      <c r="B504" s="131" t="s">
        <v>207</v>
      </c>
      <c r="C504" s="137" t="s">
        <v>187</v>
      </c>
      <c r="D504" s="137"/>
      <c r="E504" s="137"/>
      <c r="F504" s="874">
        <v>508250</v>
      </c>
      <c r="G504" s="874"/>
      <c r="H504" s="874"/>
      <c r="I504" s="139"/>
      <c r="J504" s="836">
        <f t="shared" si="14"/>
        <v>-0.05</v>
      </c>
      <c r="K504" s="948">
        <v>535000</v>
      </c>
      <c r="L504" s="948"/>
      <c r="M504" s="948"/>
      <c r="N504" s="140"/>
      <c r="O504" s="189"/>
      <c r="P504" s="15"/>
      <c r="Q504" s="16"/>
    </row>
    <row r="505" spans="1:17" s="17" customFormat="1" ht="19.5">
      <c r="A505" s="137">
        <v>10</v>
      </c>
      <c r="B505" s="131" t="s">
        <v>208</v>
      </c>
      <c r="C505" s="137" t="s">
        <v>187</v>
      </c>
      <c r="D505" s="137"/>
      <c r="E505" s="137"/>
      <c r="F505" s="874">
        <v>680200</v>
      </c>
      <c r="G505" s="874"/>
      <c r="H505" s="874"/>
      <c r="I505" s="139"/>
      <c r="J505" s="836">
        <f t="shared" si="14"/>
        <v>-0.05</v>
      </c>
      <c r="K505" s="948">
        <v>716000</v>
      </c>
      <c r="L505" s="948"/>
      <c r="M505" s="948"/>
      <c r="N505" s="140"/>
      <c r="O505" s="189"/>
      <c r="P505" s="15"/>
      <c r="Q505" s="16"/>
    </row>
    <row r="506" spans="1:17" s="17" customFormat="1" ht="19.5">
      <c r="A506" s="137">
        <v>11</v>
      </c>
      <c r="B506" s="131" t="s">
        <v>209</v>
      </c>
      <c r="C506" s="137" t="s">
        <v>187</v>
      </c>
      <c r="D506" s="137"/>
      <c r="E506" s="137"/>
      <c r="F506" s="874">
        <v>741000</v>
      </c>
      <c r="G506" s="874"/>
      <c r="H506" s="874"/>
      <c r="I506" s="139"/>
      <c r="J506" s="836">
        <f t="shared" si="14"/>
        <v>-0.05</v>
      </c>
      <c r="K506" s="948">
        <v>780000</v>
      </c>
      <c r="L506" s="948"/>
      <c r="M506" s="948"/>
      <c r="N506" s="140"/>
      <c r="O506" s="189"/>
      <c r="P506" s="15"/>
      <c r="Q506" s="16"/>
    </row>
    <row r="507" spans="1:17" s="17" customFormat="1" ht="19.5">
      <c r="A507" s="137">
        <v>12</v>
      </c>
      <c r="B507" s="131" t="s">
        <v>210</v>
      </c>
      <c r="C507" s="137" t="s">
        <v>187</v>
      </c>
      <c r="D507" s="137"/>
      <c r="E507" s="137"/>
      <c r="F507" s="874">
        <v>801800</v>
      </c>
      <c r="G507" s="874"/>
      <c r="H507" s="874"/>
      <c r="I507" s="139"/>
      <c r="J507" s="836">
        <f t="shared" si="14"/>
        <v>-0.05</v>
      </c>
      <c r="K507" s="948">
        <v>844000</v>
      </c>
      <c r="L507" s="948"/>
      <c r="M507" s="948"/>
      <c r="N507" s="140"/>
      <c r="O507" s="189"/>
      <c r="P507" s="15"/>
      <c r="Q507" s="16"/>
    </row>
    <row r="508" spans="1:17" s="17" customFormat="1" ht="19.5">
      <c r="A508" s="137">
        <v>13</v>
      </c>
      <c r="B508" s="131" t="s">
        <v>211</v>
      </c>
      <c r="C508" s="137" t="s">
        <v>187</v>
      </c>
      <c r="D508" s="137"/>
      <c r="E508" s="137"/>
      <c r="F508" s="874">
        <v>1097250</v>
      </c>
      <c r="G508" s="874"/>
      <c r="H508" s="874"/>
      <c r="I508" s="139"/>
      <c r="J508" s="836">
        <f t="shared" si="14"/>
        <v>-0.05</v>
      </c>
      <c r="K508" s="948">
        <v>1155000</v>
      </c>
      <c r="L508" s="948"/>
      <c r="M508" s="948"/>
      <c r="N508" s="140"/>
      <c r="O508" s="189"/>
      <c r="P508" s="15"/>
      <c r="Q508" s="16"/>
    </row>
    <row r="509" spans="1:17" s="17" customFormat="1" ht="19.5">
      <c r="A509" s="137">
        <v>14</v>
      </c>
      <c r="B509" s="131" t="s">
        <v>212</v>
      </c>
      <c r="C509" s="137" t="s">
        <v>187</v>
      </c>
      <c r="D509" s="137"/>
      <c r="E509" s="137"/>
      <c r="F509" s="874">
        <v>1178000</v>
      </c>
      <c r="G509" s="874"/>
      <c r="H509" s="874"/>
      <c r="I509" s="139"/>
      <c r="J509" s="836">
        <f t="shared" si="14"/>
        <v>-0.05</v>
      </c>
      <c r="K509" s="948">
        <v>1240000</v>
      </c>
      <c r="L509" s="948"/>
      <c r="M509" s="948"/>
      <c r="N509" s="140"/>
      <c r="O509" s="189"/>
      <c r="P509" s="15"/>
      <c r="Q509" s="16"/>
    </row>
    <row r="510" spans="1:17" s="17" customFormat="1" ht="19.5">
      <c r="A510" s="137">
        <v>15</v>
      </c>
      <c r="B510" s="131" t="s">
        <v>213</v>
      </c>
      <c r="C510" s="137" t="s">
        <v>187</v>
      </c>
      <c r="D510" s="137"/>
      <c r="E510" s="137"/>
      <c r="F510" s="874">
        <v>1258750</v>
      </c>
      <c r="G510" s="874"/>
      <c r="H510" s="874"/>
      <c r="I510" s="139"/>
      <c r="J510" s="836">
        <f t="shared" si="14"/>
        <v>-0.05</v>
      </c>
      <c r="K510" s="948">
        <v>1325000</v>
      </c>
      <c r="L510" s="948"/>
      <c r="M510" s="948"/>
      <c r="N510" s="140"/>
      <c r="O510" s="189"/>
      <c r="P510" s="15"/>
      <c r="Q510" s="16"/>
    </row>
    <row r="511" spans="1:17" s="17" customFormat="1" ht="19.5">
      <c r="A511" s="137">
        <v>17</v>
      </c>
      <c r="B511" s="131" t="s">
        <v>214</v>
      </c>
      <c r="C511" s="137" t="s">
        <v>187</v>
      </c>
      <c r="D511" s="137"/>
      <c r="E511" s="137"/>
      <c r="F511" s="874">
        <v>2088780</v>
      </c>
      <c r="G511" s="874"/>
      <c r="H511" s="874"/>
      <c r="I511" s="139"/>
      <c r="J511" s="836">
        <f t="shared" si="14"/>
        <v>-7.0000000000000007E-2</v>
      </c>
      <c r="K511" s="948">
        <v>2246000</v>
      </c>
      <c r="L511" s="948"/>
      <c r="M511" s="948"/>
      <c r="N511" s="140"/>
      <c r="O511" s="189"/>
      <c r="P511" s="15"/>
      <c r="Q511" s="16"/>
    </row>
    <row r="512" spans="1:17" s="17" customFormat="1" ht="19.5">
      <c r="A512" s="137">
        <v>18</v>
      </c>
      <c r="B512" s="131" t="s">
        <v>215</v>
      </c>
      <c r="C512" s="137" t="s">
        <v>187</v>
      </c>
      <c r="D512" s="137"/>
      <c r="E512" s="137"/>
      <c r="F512" s="874">
        <v>2138070</v>
      </c>
      <c r="G512" s="874"/>
      <c r="H512" s="874"/>
      <c r="I512" s="139"/>
      <c r="J512" s="836">
        <f t="shared" si="14"/>
        <v>-7.0000000000000007E-2</v>
      </c>
      <c r="K512" s="948">
        <v>2299000</v>
      </c>
      <c r="L512" s="948"/>
      <c r="M512" s="948"/>
      <c r="N512" s="140"/>
      <c r="O512" s="189"/>
      <c r="P512" s="15"/>
      <c r="Q512" s="16"/>
    </row>
    <row r="513" spans="1:17" s="17" customFormat="1" ht="19.5">
      <c r="A513" s="137">
        <v>19</v>
      </c>
      <c r="B513" s="131" t="s">
        <v>216</v>
      </c>
      <c r="C513" s="137" t="s">
        <v>187</v>
      </c>
      <c r="D513" s="137"/>
      <c r="E513" s="137"/>
      <c r="F513" s="874">
        <v>2187360</v>
      </c>
      <c r="G513" s="874"/>
      <c r="H513" s="874"/>
      <c r="I513" s="139"/>
      <c r="J513" s="836">
        <f t="shared" si="14"/>
        <v>-7.0000000000000007E-2</v>
      </c>
      <c r="K513" s="948">
        <v>2352000</v>
      </c>
      <c r="L513" s="948"/>
      <c r="M513" s="948"/>
      <c r="N513" s="140"/>
      <c r="O513" s="189"/>
      <c r="P513" s="15"/>
      <c r="Q513" s="16"/>
    </row>
    <row r="514" spans="1:17" s="17" customFormat="1" ht="19.5">
      <c r="A514" s="137">
        <v>20</v>
      </c>
      <c r="B514" s="131" t="s">
        <v>217</v>
      </c>
      <c r="C514" s="137" t="s">
        <v>187</v>
      </c>
      <c r="D514" s="137"/>
      <c r="E514" s="137"/>
      <c r="F514" s="874">
        <v>2486820</v>
      </c>
      <c r="G514" s="874"/>
      <c r="H514" s="874"/>
      <c r="I514" s="139"/>
      <c r="J514" s="836">
        <f t="shared" si="14"/>
        <v>-7.0000000000000007E-2</v>
      </c>
      <c r="K514" s="948">
        <v>2674000</v>
      </c>
      <c r="L514" s="948"/>
      <c r="M514" s="948"/>
      <c r="N514" s="140"/>
      <c r="O514" s="189"/>
      <c r="P514" s="15"/>
      <c r="Q514" s="16"/>
    </row>
    <row r="515" spans="1:17" s="17" customFormat="1" ht="19.5">
      <c r="A515" s="137">
        <v>21</v>
      </c>
      <c r="B515" s="131" t="s">
        <v>218</v>
      </c>
      <c r="C515" s="137" t="s">
        <v>187</v>
      </c>
      <c r="D515" s="137"/>
      <c r="E515" s="137"/>
      <c r="F515" s="874">
        <v>2684910</v>
      </c>
      <c r="G515" s="874"/>
      <c r="H515" s="874"/>
      <c r="I515" s="139"/>
      <c r="J515" s="836">
        <f t="shared" si="14"/>
        <v>-7.0000000000000007E-2</v>
      </c>
      <c r="K515" s="948">
        <v>2887000</v>
      </c>
      <c r="L515" s="948"/>
      <c r="M515" s="948"/>
      <c r="N515" s="140"/>
      <c r="O515" s="189"/>
      <c r="P515" s="15"/>
      <c r="Q515" s="16"/>
    </row>
    <row r="516" spans="1:17" s="17" customFormat="1" ht="19.5">
      <c r="A516" s="137">
        <v>22</v>
      </c>
      <c r="B516" s="131" t="s">
        <v>219</v>
      </c>
      <c r="C516" s="137" t="s">
        <v>187</v>
      </c>
      <c r="D516" s="137"/>
      <c r="E516" s="137"/>
      <c r="F516" s="874">
        <v>2883000</v>
      </c>
      <c r="G516" s="874"/>
      <c r="H516" s="874"/>
      <c r="I516" s="139"/>
      <c r="J516" s="836">
        <f t="shared" si="14"/>
        <v>-7.0000000000000007E-2</v>
      </c>
      <c r="K516" s="948">
        <v>3100000</v>
      </c>
      <c r="L516" s="948"/>
      <c r="M516" s="948"/>
      <c r="N516" s="140"/>
      <c r="O516" s="189"/>
      <c r="P516" s="15"/>
      <c r="Q516" s="16"/>
    </row>
    <row r="517" spans="1:17" s="17" customFormat="1" ht="19.5">
      <c r="A517" s="131"/>
      <c r="B517" s="135" t="s">
        <v>3376</v>
      </c>
      <c r="C517" s="136"/>
      <c r="D517" s="136"/>
      <c r="E517" s="136"/>
      <c r="F517" s="874"/>
      <c r="G517" s="874"/>
      <c r="H517" s="874"/>
      <c r="I517" s="139"/>
      <c r="J517" s="140"/>
      <c r="K517" s="948"/>
      <c r="L517" s="948"/>
      <c r="M517" s="948"/>
      <c r="N517" s="140"/>
      <c r="O517" s="189"/>
      <c r="P517" s="15"/>
      <c r="Q517" s="16"/>
    </row>
    <row r="518" spans="1:17" s="17" customFormat="1" ht="19.5">
      <c r="A518" s="137">
        <v>1</v>
      </c>
      <c r="B518" s="131" t="s">
        <v>220</v>
      </c>
      <c r="C518" s="137" t="s">
        <v>70</v>
      </c>
      <c r="D518" s="137"/>
      <c r="E518" s="137"/>
      <c r="F518" s="874">
        <v>139680</v>
      </c>
      <c r="G518" s="874"/>
      <c r="H518" s="874"/>
      <c r="I518" s="139"/>
      <c r="J518" s="948"/>
      <c r="K518" s="948"/>
      <c r="L518" s="948"/>
      <c r="M518" s="948"/>
      <c r="N518" s="140"/>
      <c r="O518" s="189"/>
      <c r="P518" s="15"/>
      <c r="Q518" s="16"/>
    </row>
    <row r="519" spans="1:17" s="17" customFormat="1" ht="19.5">
      <c r="A519" s="137">
        <v>2</v>
      </c>
      <c r="B519" s="131" t="s">
        <v>221</v>
      </c>
      <c r="C519" s="137" t="s">
        <v>70</v>
      </c>
      <c r="D519" s="137"/>
      <c r="E519" s="137"/>
      <c r="F519" s="874">
        <v>203700</v>
      </c>
      <c r="G519" s="874"/>
      <c r="H519" s="874"/>
      <c r="I519" s="139"/>
      <c r="J519" s="948"/>
      <c r="K519" s="948"/>
      <c r="L519" s="948"/>
      <c r="M519" s="948"/>
      <c r="N519" s="140"/>
      <c r="O519" s="189"/>
      <c r="P519" s="15"/>
      <c r="Q519" s="16"/>
    </row>
    <row r="520" spans="1:17" s="17" customFormat="1" ht="19.5">
      <c r="A520" s="137">
        <v>3</v>
      </c>
      <c r="B520" s="131" t="s">
        <v>222</v>
      </c>
      <c r="C520" s="137" t="s">
        <v>70</v>
      </c>
      <c r="D520" s="137"/>
      <c r="E520" s="137"/>
      <c r="F520" s="874">
        <v>257050</v>
      </c>
      <c r="G520" s="874"/>
      <c r="H520" s="874"/>
      <c r="I520" s="139"/>
      <c r="J520" s="948"/>
      <c r="K520" s="948"/>
      <c r="L520" s="948"/>
      <c r="M520" s="948"/>
      <c r="N520" s="140"/>
      <c r="O520" s="189"/>
      <c r="P520" s="15"/>
      <c r="Q520" s="16"/>
    </row>
    <row r="521" spans="1:17" s="17" customFormat="1" ht="19.5">
      <c r="A521" s="137">
        <v>4</v>
      </c>
      <c r="B521" s="131" t="s">
        <v>223</v>
      </c>
      <c r="C521" s="137" t="s">
        <v>70</v>
      </c>
      <c r="D521" s="137"/>
      <c r="E521" s="137"/>
      <c r="F521" s="874">
        <v>321070</v>
      </c>
      <c r="G521" s="874"/>
      <c r="H521" s="874"/>
      <c r="I521" s="139"/>
      <c r="J521" s="948"/>
      <c r="K521" s="948"/>
      <c r="L521" s="948"/>
      <c r="M521" s="948"/>
      <c r="N521" s="140"/>
      <c r="O521" s="189"/>
      <c r="P521" s="15"/>
      <c r="Q521" s="16"/>
    </row>
    <row r="522" spans="1:17" s="17" customFormat="1" ht="19.5">
      <c r="A522" s="137">
        <v>5</v>
      </c>
      <c r="B522" s="131" t="s">
        <v>224</v>
      </c>
      <c r="C522" s="137" t="s">
        <v>70</v>
      </c>
      <c r="D522" s="137"/>
      <c r="E522" s="137"/>
      <c r="F522" s="874">
        <v>536440</v>
      </c>
      <c r="G522" s="874"/>
      <c r="H522" s="874"/>
      <c r="I522" s="139"/>
      <c r="J522" s="948"/>
      <c r="K522" s="948"/>
      <c r="L522" s="948"/>
      <c r="M522" s="948"/>
      <c r="N522" s="140"/>
      <c r="O522" s="189"/>
      <c r="P522" s="15"/>
      <c r="Q522" s="16"/>
    </row>
    <row r="523" spans="1:17" s="17" customFormat="1" ht="19.5">
      <c r="A523" s="131"/>
      <c r="B523" s="135" t="s">
        <v>3377</v>
      </c>
      <c r="C523" s="136"/>
      <c r="D523" s="136"/>
      <c r="E523" s="136"/>
      <c r="F523" s="874"/>
      <c r="G523" s="874"/>
      <c r="H523" s="874"/>
      <c r="I523" s="139"/>
      <c r="J523" s="140"/>
      <c r="K523" s="948"/>
      <c r="L523" s="948"/>
      <c r="M523" s="948"/>
      <c r="N523" s="140"/>
      <c r="O523" s="189"/>
      <c r="P523" s="15"/>
      <c r="Q523" s="16"/>
    </row>
    <row r="524" spans="1:17" s="17" customFormat="1" ht="66.75" hidden="1" customHeight="1">
      <c r="A524" s="137">
        <v>1</v>
      </c>
      <c r="B524" s="131" t="s">
        <v>225</v>
      </c>
      <c r="C524" s="137" t="s">
        <v>70</v>
      </c>
      <c r="D524" s="137"/>
      <c r="E524" s="137"/>
      <c r="F524" s="874">
        <v>36000</v>
      </c>
      <c r="G524" s="874"/>
      <c r="H524" s="874"/>
      <c r="I524" s="139"/>
      <c r="J524" s="140"/>
      <c r="K524" s="948">
        <v>36000</v>
      </c>
      <c r="L524" s="948"/>
      <c r="M524" s="948"/>
      <c r="N524" s="140"/>
      <c r="O524" s="189"/>
      <c r="P524" s="15"/>
      <c r="Q524" s="16"/>
    </row>
    <row r="525" spans="1:17" s="17" customFormat="1" ht="66.75" hidden="1" customHeight="1">
      <c r="A525" s="137">
        <v>2</v>
      </c>
      <c r="B525" s="131" t="s">
        <v>226</v>
      </c>
      <c r="C525" s="137" t="s">
        <v>70</v>
      </c>
      <c r="D525" s="137"/>
      <c r="E525" s="137"/>
      <c r="F525" s="874">
        <v>45000</v>
      </c>
      <c r="G525" s="874"/>
      <c r="H525" s="874"/>
      <c r="I525" s="139"/>
      <c r="J525" s="140"/>
      <c r="K525" s="948">
        <v>45000</v>
      </c>
      <c r="L525" s="948"/>
      <c r="M525" s="948"/>
      <c r="N525" s="140"/>
      <c r="O525" s="189"/>
      <c r="P525" s="15"/>
      <c r="Q525" s="16"/>
    </row>
    <row r="526" spans="1:17" s="17" customFormat="1" ht="66.75" hidden="1" customHeight="1">
      <c r="A526" s="137">
        <v>3</v>
      </c>
      <c r="B526" s="131" t="s">
        <v>227</v>
      </c>
      <c r="C526" s="137" t="s">
        <v>70</v>
      </c>
      <c r="D526" s="137"/>
      <c r="E526" s="137"/>
      <c r="F526" s="874">
        <v>55000</v>
      </c>
      <c r="G526" s="874"/>
      <c r="H526" s="874"/>
      <c r="I526" s="139"/>
      <c r="J526" s="140"/>
      <c r="K526" s="948">
        <v>55000</v>
      </c>
      <c r="L526" s="948"/>
      <c r="M526" s="948"/>
      <c r="N526" s="140"/>
      <c r="O526" s="189"/>
      <c r="P526" s="15"/>
      <c r="Q526" s="16"/>
    </row>
    <row r="527" spans="1:17" s="17" customFormat="1" ht="66.75" hidden="1" customHeight="1">
      <c r="A527" s="137">
        <v>4</v>
      </c>
      <c r="B527" s="131" t="s">
        <v>228</v>
      </c>
      <c r="C527" s="137" t="s">
        <v>70</v>
      </c>
      <c r="D527" s="137"/>
      <c r="E527" s="137"/>
      <c r="F527" s="874">
        <v>65000</v>
      </c>
      <c r="G527" s="874"/>
      <c r="H527" s="874"/>
      <c r="I527" s="139"/>
      <c r="J527" s="140"/>
      <c r="K527" s="948">
        <v>65000</v>
      </c>
      <c r="L527" s="948"/>
      <c r="M527" s="948"/>
      <c r="N527" s="140"/>
      <c r="O527" s="189"/>
      <c r="P527" s="15"/>
      <c r="Q527" s="16"/>
    </row>
    <row r="528" spans="1:17" s="17" customFormat="1" ht="66.75" hidden="1" customHeight="1">
      <c r="A528" s="137">
        <v>5</v>
      </c>
      <c r="B528" s="131" t="s">
        <v>229</v>
      </c>
      <c r="C528" s="137" t="s">
        <v>70</v>
      </c>
      <c r="D528" s="137"/>
      <c r="E528" s="137"/>
      <c r="F528" s="874">
        <v>110000</v>
      </c>
      <c r="G528" s="874"/>
      <c r="H528" s="874"/>
      <c r="I528" s="139"/>
      <c r="J528" s="140"/>
      <c r="K528" s="948">
        <v>110000</v>
      </c>
      <c r="L528" s="948"/>
      <c r="M528" s="948"/>
      <c r="N528" s="140"/>
      <c r="O528" s="189"/>
      <c r="P528" s="15"/>
      <c r="Q528" s="16"/>
    </row>
    <row r="529" spans="1:17" s="17" customFormat="1" ht="66.75" hidden="1" customHeight="1">
      <c r="A529" s="137">
        <v>6</v>
      </c>
      <c r="B529" s="131" t="s">
        <v>230</v>
      </c>
      <c r="C529" s="137" t="s">
        <v>70</v>
      </c>
      <c r="D529" s="137"/>
      <c r="E529" s="137"/>
      <c r="F529" s="874">
        <v>130000</v>
      </c>
      <c r="G529" s="874"/>
      <c r="H529" s="874"/>
      <c r="I529" s="139"/>
      <c r="J529" s="140"/>
      <c r="K529" s="948">
        <v>130000</v>
      </c>
      <c r="L529" s="948"/>
      <c r="M529" s="948"/>
      <c r="N529" s="140"/>
      <c r="O529" s="189"/>
      <c r="P529" s="15"/>
      <c r="Q529" s="16"/>
    </row>
    <row r="530" spans="1:17" s="17" customFormat="1" ht="66.75" hidden="1" customHeight="1">
      <c r="A530" s="137">
        <v>7</v>
      </c>
      <c r="B530" s="131" t="s">
        <v>231</v>
      </c>
      <c r="C530" s="137" t="s">
        <v>70</v>
      </c>
      <c r="D530" s="137"/>
      <c r="E530" s="137"/>
      <c r="F530" s="874">
        <v>150000</v>
      </c>
      <c r="G530" s="874"/>
      <c r="H530" s="874"/>
      <c r="I530" s="139"/>
      <c r="J530" s="140"/>
      <c r="K530" s="948">
        <v>150000</v>
      </c>
      <c r="L530" s="948"/>
      <c r="M530" s="948"/>
      <c r="N530" s="140"/>
      <c r="O530" s="189"/>
      <c r="P530" s="15"/>
      <c r="Q530" s="16"/>
    </row>
    <row r="531" spans="1:17" s="17" customFormat="1" ht="66.75" hidden="1" customHeight="1">
      <c r="A531" s="137">
        <v>8</v>
      </c>
      <c r="B531" s="131" t="s">
        <v>232</v>
      </c>
      <c r="C531" s="137" t="s">
        <v>70</v>
      </c>
      <c r="D531" s="137"/>
      <c r="E531" s="137"/>
      <c r="F531" s="874">
        <v>180000</v>
      </c>
      <c r="G531" s="874"/>
      <c r="H531" s="874"/>
      <c r="I531" s="139"/>
      <c r="J531" s="140"/>
      <c r="K531" s="948">
        <v>180000</v>
      </c>
      <c r="L531" s="948"/>
      <c r="M531" s="948"/>
      <c r="N531" s="140"/>
      <c r="O531" s="189"/>
      <c r="P531" s="15"/>
      <c r="Q531" s="16"/>
    </row>
    <row r="532" spans="1:17" s="17" customFormat="1" ht="19.5">
      <c r="A532" s="137">
        <v>1</v>
      </c>
      <c r="B532" s="131" t="s">
        <v>6773</v>
      </c>
      <c r="C532" s="137" t="s">
        <v>70</v>
      </c>
      <c r="D532" s="137"/>
      <c r="E532" s="137"/>
      <c r="F532" s="874">
        <v>38000</v>
      </c>
      <c r="G532" s="874"/>
      <c r="H532" s="874"/>
      <c r="I532" s="139"/>
      <c r="J532" s="140">
        <v>40000</v>
      </c>
      <c r="K532" s="948">
        <v>37727</v>
      </c>
      <c r="L532" s="948"/>
      <c r="M532" s="948"/>
      <c r="N532" s="140"/>
      <c r="O532" s="189"/>
      <c r="P532" s="15"/>
      <c r="Q532" s="16"/>
    </row>
    <row r="533" spans="1:17" s="17" customFormat="1" ht="19.5">
      <c r="A533" s="137">
        <v>2</v>
      </c>
      <c r="B533" s="131" t="s">
        <v>6774</v>
      </c>
      <c r="C533" s="137" t="s">
        <v>70</v>
      </c>
      <c r="D533" s="137"/>
      <c r="E533" s="137"/>
      <c r="F533" s="874">
        <v>48000</v>
      </c>
      <c r="G533" s="874"/>
      <c r="H533" s="874"/>
      <c r="I533" s="139"/>
      <c r="J533" s="140">
        <v>50000</v>
      </c>
      <c r="K533" s="948">
        <v>47091</v>
      </c>
      <c r="L533" s="948"/>
      <c r="M533" s="948"/>
      <c r="N533" s="140"/>
      <c r="O533" s="189"/>
      <c r="P533" s="15"/>
      <c r="Q533" s="16"/>
    </row>
    <row r="534" spans="1:17" s="17" customFormat="1" ht="19.5">
      <c r="A534" s="137">
        <v>3</v>
      </c>
      <c r="B534" s="131" t="s">
        <v>6775</v>
      </c>
      <c r="C534" s="137" t="s">
        <v>70</v>
      </c>
      <c r="D534" s="137"/>
      <c r="E534" s="137"/>
      <c r="F534" s="874">
        <v>59000</v>
      </c>
      <c r="G534" s="874"/>
      <c r="H534" s="874"/>
      <c r="I534" s="139"/>
      <c r="J534" s="140">
        <v>61000</v>
      </c>
      <c r="K534" s="948">
        <v>57273</v>
      </c>
      <c r="L534" s="948"/>
      <c r="M534" s="948"/>
      <c r="N534" s="140"/>
      <c r="O534" s="189"/>
      <c r="P534" s="15"/>
      <c r="Q534" s="16"/>
    </row>
    <row r="535" spans="1:17" s="17" customFormat="1" ht="19.5">
      <c r="A535" s="137">
        <v>4</v>
      </c>
      <c r="B535" s="131" t="s">
        <v>6776</v>
      </c>
      <c r="C535" s="137" t="s">
        <v>70</v>
      </c>
      <c r="D535" s="137"/>
      <c r="E535" s="137"/>
      <c r="F535" s="874">
        <v>62000</v>
      </c>
      <c r="G535" s="874"/>
      <c r="H535" s="874"/>
      <c r="I535" s="139"/>
      <c r="J535" s="140">
        <v>64000</v>
      </c>
      <c r="K535" s="948">
        <v>60455</v>
      </c>
      <c r="L535" s="948"/>
      <c r="M535" s="948"/>
      <c r="N535" s="140"/>
      <c r="O535" s="189"/>
      <c r="P535" s="15"/>
      <c r="Q535" s="16"/>
    </row>
    <row r="536" spans="1:17" s="17" customFormat="1" ht="19.5">
      <c r="A536" s="137">
        <v>5</v>
      </c>
      <c r="B536" s="131" t="s">
        <v>6777</v>
      </c>
      <c r="C536" s="137" t="s">
        <v>70</v>
      </c>
      <c r="D536" s="137"/>
      <c r="E536" s="137"/>
      <c r="F536" s="874">
        <v>80000</v>
      </c>
      <c r="G536" s="874"/>
      <c r="H536" s="874"/>
      <c r="I536" s="139"/>
      <c r="J536" s="140">
        <v>82000</v>
      </c>
      <c r="K536" s="948">
        <v>77727</v>
      </c>
      <c r="L536" s="948"/>
      <c r="M536" s="948"/>
      <c r="N536" s="140"/>
      <c r="O536" s="189"/>
      <c r="P536" s="15"/>
      <c r="Q536" s="16"/>
    </row>
    <row r="537" spans="1:17" s="17" customFormat="1" ht="19.5">
      <c r="A537" s="137">
        <v>6</v>
      </c>
      <c r="B537" s="131" t="s">
        <v>6778</v>
      </c>
      <c r="C537" s="137" t="s">
        <v>70</v>
      </c>
      <c r="D537" s="137"/>
      <c r="E537" s="137"/>
      <c r="F537" s="874">
        <v>150000</v>
      </c>
      <c r="G537" s="874"/>
      <c r="H537" s="874"/>
      <c r="I537" s="139"/>
      <c r="J537" s="140">
        <v>153000</v>
      </c>
      <c r="K537" s="948">
        <v>145000</v>
      </c>
      <c r="L537" s="948"/>
      <c r="M537" s="948"/>
      <c r="N537" s="140"/>
      <c r="O537" s="189"/>
      <c r="P537" s="15"/>
      <c r="Q537" s="16"/>
    </row>
    <row r="538" spans="1:17" s="17" customFormat="1" ht="19.5">
      <c r="A538" s="137">
        <v>7</v>
      </c>
      <c r="B538" s="131" t="s">
        <v>6779</v>
      </c>
      <c r="C538" s="137" t="s">
        <v>70</v>
      </c>
      <c r="D538" s="137"/>
      <c r="E538" s="137"/>
      <c r="F538" s="874">
        <v>165000</v>
      </c>
      <c r="G538" s="874"/>
      <c r="H538" s="874"/>
      <c r="I538" s="139"/>
      <c r="J538" s="140">
        <v>168000</v>
      </c>
      <c r="K538" s="948">
        <v>160000</v>
      </c>
      <c r="L538" s="948"/>
      <c r="M538" s="948"/>
      <c r="N538" s="140"/>
      <c r="O538" s="189"/>
      <c r="P538" s="15"/>
      <c r="Q538" s="16"/>
    </row>
    <row r="539" spans="1:17" s="17" customFormat="1" ht="19.5">
      <c r="A539" s="137">
        <v>8</v>
      </c>
      <c r="B539" s="131" t="s">
        <v>6780</v>
      </c>
      <c r="C539" s="137" t="s">
        <v>70</v>
      </c>
      <c r="D539" s="137"/>
      <c r="E539" s="137"/>
      <c r="F539" s="874">
        <v>195000</v>
      </c>
      <c r="G539" s="874"/>
      <c r="H539" s="874"/>
      <c r="I539" s="139"/>
      <c r="J539" s="140">
        <v>200000</v>
      </c>
      <c r="K539" s="948">
        <v>190000</v>
      </c>
      <c r="L539" s="948"/>
      <c r="M539" s="948"/>
      <c r="N539" s="140"/>
      <c r="O539" s="189"/>
      <c r="P539" s="15"/>
      <c r="Q539" s="16"/>
    </row>
    <row r="540" spans="1:17" s="17" customFormat="1" ht="66.75" hidden="1" customHeight="1">
      <c r="A540" s="131"/>
      <c r="B540" s="135" t="s">
        <v>3378</v>
      </c>
      <c r="C540" s="136"/>
      <c r="D540" s="136"/>
      <c r="E540" s="136"/>
      <c r="F540" s="948"/>
      <c r="G540" s="948"/>
      <c r="H540" s="948"/>
      <c r="I540" s="139"/>
      <c r="J540" s="140"/>
      <c r="K540" s="948"/>
      <c r="L540" s="948"/>
      <c r="M540" s="948"/>
      <c r="N540" s="140"/>
      <c r="O540" s="189"/>
      <c r="P540" s="15"/>
      <c r="Q540" s="16"/>
    </row>
    <row r="541" spans="1:17" s="17" customFormat="1" ht="66.75" hidden="1" customHeight="1">
      <c r="A541" s="137">
        <v>1</v>
      </c>
      <c r="B541" s="131" t="s">
        <v>233</v>
      </c>
      <c r="C541" s="137" t="s">
        <v>234</v>
      </c>
      <c r="D541" s="137"/>
      <c r="E541" s="137"/>
      <c r="F541" s="948">
        <v>1540000</v>
      </c>
      <c r="G541" s="948"/>
      <c r="H541" s="948"/>
      <c r="I541" s="139"/>
      <c r="J541" s="140"/>
      <c r="K541" s="948">
        <v>1540000</v>
      </c>
      <c r="L541" s="948"/>
      <c r="M541" s="948"/>
      <c r="N541" s="140"/>
      <c r="O541" s="189"/>
      <c r="P541" s="15"/>
      <c r="Q541" s="16"/>
    </row>
    <row r="542" spans="1:17" s="17" customFormat="1" ht="66.75" hidden="1" customHeight="1">
      <c r="A542" s="137">
        <v>2</v>
      </c>
      <c r="B542" s="131" t="s">
        <v>235</v>
      </c>
      <c r="C542" s="137" t="s">
        <v>234</v>
      </c>
      <c r="D542" s="137"/>
      <c r="E542" s="137"/>
      <c r="F542" s="948">
        <v>1495000</v>
      </c>
      <c r="G542" s="948"/>
      <c r="H542" s="948"/>
      <c r="I542" s="139"/>
      <c r="J542" s="140"/>
      <c r="K542" s="948">
        <v>1495000</v>
      </c>
      <c r="L542" s="948"/>
      <c r="M542" s="948"/>
      <c r="N542" s="140"/>
      <c r="O542" s="189"/>
      <c r="P542" s="15"/>
      <c r="Q542" s="16"/>
    </row>
    <row r="543" spans="1:17" s="17" customFormat="1" ht="66.75" hidden="1" customHeight="1">
      <c r="A543" s="137">
        <v>3</v>
      </c>
      <c r="B543" s="131" t="s">
        <v>236</v>
      </c>
      <c r="C543" s="137" t="s">
        <v>234</v>
      </c>
      <c r="D543" s="137"/>
      <c r="E543" s="137"/>
      <c r="F543" s="948">
        <v>1430000</v>
      </c>
      <c r="G543" s="948"/>
      <c r="H543" s="948"/>
      <c r="I543" s="139"/>
      <c r="J543" s="140"/>
      <c r="K543" s="948">
        <v>1430000</v>
      </c>
      <c r="L543" s="948"/>
      <c r="M543" s="948"/>
      <c r="N543" s="140"/>
      <c r="O543" s="189"/>
      <c r="P543" s="15"/>
      <c r="Q543" s="16"/>
    </row>
    <row r="544" spans="1:17" s="17" customFormat="1" ht="66.75" hidden="1" customHeight="1">
      <c r="A544" s="137">
        <v>4</v>
      </c>
      <c r="B544" s="131" t="s">
        <v>237</v>
      </c>
      <c r="C544" s="137" t="s">
        <v>234</v>
      </c>
      <c r="D544" s="137"/>
      <c r="E544" s="137"/>
      <c r="F544" s="948">
        <v>1290000</v>
      </c>
      <c r="G544" s="948"/>
      <c r="H544" s="948"/>
      <c r="I544" s="139"/>
      <c r="J544" s="140"/>
      <c r="K544" s="948">
        <v>1290000</v>
      </c>
      <c r="L544" s="948"/>
      <c r="M544" s="948"/>
      <c r="N544" s="140"/>
      <c r="O544" s="189"/>
      <c r="P544" s="15"/>
      <c r="Q544" s="16"/>
    </row>
    <row r="545" spans="1:17" s="17" customFormat="1" ht="66.75" hidden="1" customHeight="1">
      <c r="A545" s="137">
        <v>5</v>
      </c>
      <c r="B545" s="131" t="s">
        <v>3952</v>
      </c>
      <c r="C545" s="137" t="s">
        <v>234</v>
      </c>
      <c r="D545" s="137"/>
      <c r="E545" s="137"/>
      <c r="F545" s="948">
        <v>790000</v>
      </c>
      <c r="G545" s="948"/>
      <c r="H545" s="948"/>
      <c r="I545" s="139"/>
      <c r="J545" s="140"/>
      <c r="K545" s="948">
        <v>790000</v>
      </c>
      <c r="L545" s="948"/>
      <c r="M545" s="948"/>
      <c r="N545" s="140"/>
      <c r="O545" s="189"/>
      <c r="P545" s="15"/>
      <c r="Q545" s="16"/>
    </row>
    <row r="546" spans="1:17" s="17" customFormat="1" ht="33.75" customHeight="1">
      <c r="A546" s="137"/>
      <c r="B546" s="1098" t="s">
        <v>6762</v>
      </c>
      <c r="C546" s="1099"/>
      <c r="D546" s="1099"/>
      <c r="E546" s="1099"/>
      <c r="F546" s="1099"/>
      <c r="G546" s="1099"/>
      <c r="H546" s="1100"/>
      <c r="I546" s="139"/>
      <c r="J546" s="140"/>
      <c r="K546" s="948" t="s">
        <v>5449</v>
      </c>
      <c r="L546" s="948"/>
      <c r="M546" s="948"/>
      <c r="N546" s="140"/>
      <c r="O546" s="189"/>
      <c r="P546" s="15"/>
      <c r="Q546" s="16"/>
    </row>
    <row r="547" spans="1:17" s="17" customFormat="1" ht="33.75" customHeight="1">
      <c r="A547" s="137"/>
      <c r="B547" s="190" t="s">
        <v>6759</v>
      </c>
      <c r="C547" s="940"/>
      <c r="D547" s="940"/>
      <c r="E547" s="940"/>
      <c r="F547" s="940"/>
      <c r="G547" s="940"/>
      <c r="H547" s="941"/>
      <c r="I547" s="139"/>
      <c r="J547" s="140"/>
      <c r="K547" s="948"/>
      <c r="L547" s="948"/>
      <c r="M547" s="948"/>
      <c r="N547" s="140"/>
      <c r="O547" s="189"/>
      <c r="P547" s="15"/>
      <c r="Q547" s="16"/>
    </row>
    <row r="548" spans="1:17" s="17" customFormat="1" ht="16.5" customHeight="1">
      <c r="A548" s="137">
        <v>1</v>
      </c>
      <c r="B548" s="131" t="s">
        <v>5054</v>
      </c>
      <c r="C548" s="137" t="s">
        <v>139</v>
      </c>
      <c r="D548" s="137"/>
      <c r="E548" s="1113" t="s">
        <v>6758</v>
      </c>
      <c r="F548" s="874">
        <v>69000</v>
      </c>
      <c r="G548" s="874"/>
      <c r="H548" s="874"/>
      <c r="I548" s="139"/>
      <c r="J548" s="140"/>
      <c r="K548" s="948">
        <v>69000</v>
      </c>
      <c r="L548" s="948"/>
      <c r="M548" s="948"/>
      <c r="N548" s="191">
        <f>+(F548-K548)/K548</f>
        <v>0</v>
      </c>
      <c r="O548" s="189"/>
      <c r="P548" s="15"/>
      <c r="Q548" s="16"/>
    </row>
    <row r="549" spans="1:17" s="17" customFormat="1" ht="16.5" customHeight="1">
      <c r="A549" s="137">
        <v>2</v>
      </c>
      <c r="B549" s="131" t="s">
        <v>5055</v>
      </c>
      <c r="C549" s="137" t="s">
        <v>139</v>
      </c>
      <c r="D549" s="137"/>
      <c r="E549" s="1114"/>
      <c r="F549" s="874">
        <v>90000</v>
      </c>
      <c r="G549" s="874"/>
      <c r="H549" s="874"/>
      <c r="I549" s="139"/>
      <c r="J549" s="140"/>
      <c r="K549" s="948">
        <v>95000</v>
      </c>
      <c r="L549" s="948"/>
      <c r="M549" s="948"/>
      <c r="N549" s="191">
        <f t="shared" ref="N549:N555" si="15">+(F549-K549)/K549</f>
        <v>-5.2631578947368418E-2</v>
      </c>
      <c r="O549" s="189"/>
      <c r="P549" s="15"/>
      <c r="Q549" s="16"/>
    </row>
    <row r="550" spans="1:17" s="17" customFormat="1" ht="42" customHeight="1">
      <c r="A550" s="137"/>
      <c r="B550" s="190" t="s">
        <v>6760</v>
      </c>
      <c r="C550" s="137"/>
      <c r="D550" s="137"/>
      <c r="E550" s="1114"/>
      <c r="F550" s="874"/>
      <c r="G550" s="874"/>
      <c r="H550" s="874"/>
      <c r="I550" s="139"/>
      <c r="J550" s="140"/>
      <c r="K550" s="948"/>
      <c r="L550" s="948"/>
      <c r="M550" s="948"/>
      <c r="N550" s="191"/>
      <c r="O550" s="189"/>
      <c r="P550" s="15"/>
      <c r="Q550" s="16"/>
    </row>
    <row r="551" spans="1:17" s="17" customFormat="1" ht="16.5" customHeight="1">
      <c r="A551" s="137">
        <v>1</v>
      </c>
      <c r="B551" s="131" t="s">
        <v>5056</v>
      </c>
      <c r="C551" s="137" t="s">
        <v>139</v>
      </c>
      <c r="D551" s="137"/>
      <c r="E551" s="1114"/>
      <c r="F551" s="874">
        <v>210000</v>
      </c>
      <c r="G551" s="874"/>
      <c r="H551" s="874"/>
      <c r="I551" s="139"/>
      <c r="J551" s="140"/>
      <c r="K551" s="948">
        <v>230000</v>
      </c>
      <c r="L551" s="948"/>
      <c r="M551" s="948"/>
      <c r="N551" s="191">
        <f t="shared" si="15"/>
        <v>-8.6956521739130432E-2</v>
      </c>
      <c r="O551" s="189"/>
      <c r="P551" s="15"/>
      <c r="Q551" s="16"/>
    </row>
    <row r="552" spans="1:17" s="17" customFormat="1" ht="16.5" customHeight="1">
      <c r="A552" s="137">
        <v>2</v>
      </c>
      <c r="B552" s="131" t="s">
        <v>5057</v>
      </c>
      <c r="C552" s="137" t="s">
        <v>139</v>
      </c>
      <c r="D552" s="137"/>
      <c r="E552" s="1114"/>
      <c r="F552" s="874">
        <v>200000</v>
      </c>
      <c r="G552" s="874"/>
      <c r="H552" s="874"/>
      <c r="I552" s="139"/>
      <c r="J552" s="140"/>
      <c r="K552" s="948">
        <v>210000</v>
      </c>
      <c r="L552" s="948"/>
      <c r="M552" s="948"/>
      <c r="N552" s="191">
        <f t="shared" si="15"/>
        <v>-4.7619047619047616E-2</v>
      </c>
      <c r="O552" s="189"/>
      <c r="P552" s="15"/>
      <c r="Q552" s="16"/>
    </row>
    <row r="553" spans="1:17" s="17" customFormat="1" ht="36" customHeight="1">
      <c r="A553" s="137"/>
      <c r="B553" s="190" t="s">
        <v>6761</v>
      </c>
      <c r="C553" s="137"/>
      <c r="D553" s="137"/>
      <c r="E553" s="1114"/>
      <c r="F553" s="874"/>
      <c r="G553" s="874"/>
      <c r="H553" s="874"/>
      <c r="I553" s="139"/>
      <c r="J553" s="140"/>
      <c r="K553" s="948"/>
      <c r="L553" s="948"/>
      <c r="M553" s="948"/>
      <c r="N553" s="191"/>
      <c r="O553" s="189"/>
      <c r="P553" s="15"/>
      <c r="Q553" s="16"/>
    </row>
    <row r="554" spans="1:17" s="17" customFormat="1" ht="16.5" customHeight="1">
      <c r="A554" s="137">
        <v>1</v>
      </c>
      <c r="B554" s="131" t="s">
        <v>5058</v>
      </c>
      <c r="C554" s="137" t="s">
        <v>139</v>
      </c>
      <c r="D554" s="137"/>
      <c r="E554" s="1114"/>
      <c r="F554" s="874">
        <v>230000</v>
      </c>
      <c r="G554" s="874"/>
      <c r="H554" s="874"/>
      <c r="I554" s="139"/>
      <c r="J554" s="140"/>
      <c r="K554" s="948">
        <v>245000</v>
      </c>
      <c r="L554" s="948"/>
      <c r="M554" s="948"/>
      <c r="N554" s="191">
        <f t="shared" si="15"/>
        <v>-6.1224489795918366E-2</v>
      </c>
      <c r="O554" s="189"/>
      <c r="P554" s="15"/>
      <c r="Q554" s="16"/>
    </row>
    <row r="555" spans="1:17" s="17" customFormat="1" ht="16.5" customHeight="1">
      <c r="A555" s="137">
        <v>2</v>
      </c>
      <c r="B555" s="131" t="s">
        <v>5059</v>
      </c>
      <c r="C555" s="137" t="s">
        <v>139</v>
      </c>
      <c r="D555" s="137"/>
      <c r="E555" s="1115"/>
      <c r="F555" s="874">
        <v>210000</v>
      </c>
      <c r="G555" s="874"/>
      <c r="H555" s="874"/>
      <c r="I555" s="139"/>
      <c r="J555" s="140"/>
      <c r="K555" s="948">
        <v>225000</v>
      </c>
      <c r="L555" s="948"/>
      <c r="M555" s="948"/>
      <c r="N555" s="191">
        <f t="shared" si="15"/>
        <v>-6.6666666666666666E-2</v>
      </c>
      <c r="O555" s="189"/>
      <c r="P555" s="15"/>
      <c r="Q555" s="16"/>
    </row>
    <row r="556" spans="1:17" s="6" customFormat="1" ht="66.75" hidden="1" customHeight="1">
      <c r="A556" s="137"/>
      <c r="B556" s="1098" t="s">
        <v>5135</v>
      </c>
      <c r="C556" s="1099"/>
      <c r="D556" s="1099"/>
      <c r="E556" s="1099"/>
      <c r="F556" s="1099"/>
      <c r="G556" s="1099"/>
      <c r="H556" s="1100"/>
      <c r="I556" s="139"/>
      <c r="J556" s="140"/>
      <c r="K556" s="948"/>
      <c r="L556" s="948"/>
      <c r="M556" s="948"/>
      <c r="N556" s="141"/>
      <c r="O556" s="142"/>
      <c r="P556" s="9"/>
      <c r="Q556" s="5"/>
    </row>
    <row r="557" spans="1:17" s="6" customFormat="1" ht="33" hidden="1">
      <c r="A557" s="136" t="s">
        <v>6</v>
      </c>
      <c r="B557" s="190" t="s">
        <v>5111</v>
      </c>
      <c r="C557" s="137"/>
      <c r="D557" s="137"/>
      <c r="E557" s="192" t="s">
        <v>5125</v>
      </c>
      <c r="F557" s="948"/>
      <c r="G557" s="948"/>
      <c r="H557" s="948"/>
      <c r="I557" s="139"/>
      <c r="J557" s="140"/>
      <c r="K557" s="948"/>
      <c r="L557" s="948"/>
      <c r="M557" s="948"/>
      <c r="N557" s="141"/>
      <c r="O557" s="142"/>
      <c r="P557" s="9"/>
      <c r="Q557" s="5"/>
    </row>
    <row r="558" spans="1:17" s="6" customFormat="1" ht="33" hidden="1">
      <c r="A558" s="137">
        <v>1</v>
      </c>
      <c r="B558" s="153" t="s">
        <v>5112</v>
      </c>
      <c r="C558" s="137" t="s">
        <v>4785</v>
      </c>
      <c r="D558" s="137"/>
      <c r="E558" s="137"/>
      <c r="F558" s="948">
        <v>69000</v>
      </c>
      <c r="G558" s="948"/>
      <c r="H558" s="948"/>
      <c r="I558" s="139"/>
      <c r="J558" s="140"/>
      <c r="K558" s="948"/>
      <c r="L558" s="948"/>
      <c r="M558" s="948"/>
      <c r="N558" s="141"/>
      <c r="O558" s="142"/>
      <c r="P558" s="9"/>
      <c r="Q558" s="5"/>
    </row>
    <row r="559" spans="1:17" s="6" customFormat="1" ht="33" hidden="1">
      <c r="A559" s="137">
        <v>2</v>
      </c>
      <c r="B559" s="153" t="s">
        <v>5113</v>
      </c>
      <c r="C559" s="137" t="s">
        <v>4785</v>
      </c>
      <c r="D559" s="137"/>
      <c r="E559" s="137"/>
      <c r="F559" s="948">
        <v>96000</v>
      </c>
      <c r="G559" s="948"/>
      <c r="H559" s="948"/>
      <c r="I559" s="139"/>
      <c r="J559" s="140"/>
      <c r="K559" s="948"/>
      <c r="L559" s="948"/>
      <c r="M559" s="948"/>
      <c r="N559" s="141"/>
      <c r="O559" s="142"/>
      <c r="P559" s="9"/>
      <c r="Q559" s="5"/>
    </row>
    <row r="560" spans="1:17" s="6" customFormat="1" ht="33" hidden="1">
      <c r="A560" s="137">
        <v>3</v>
      </c>
      <c r="B560" s="153" t="s">
        <v>5114</v>
      </c>
      <c r="C560" s="137" t="s">
        <v>4785</v>
      </c>
      <c r="D560" s="137"/>
      <c r="E560" s="137"/>
      <c r="F560" s="948">
        <v>169000</v>
      </c>
      <c r="G560" s="948"/>
      <c r="H560" s="948"/>
      <c r="I560" s="139"/>
      <c r="J560" s="140"/>
      <c r="K560" s="948"/>
      <c r="L560" s="948"/>
      <c r="M560" s="948"/>
      <c r="N560" s="141"/>
      <c r="O560" s="142"/>
      <c r="P560" s="9"/>
      <c r="Q560" s="5"/>
    </row>
    <row r="561" spans="1:17" s="6" customFormat="1" ht="33" hidden="1">
      <c r="A561" s="137">
        <v>4</v>
      </c>
      <c r="B561" s="153" t="s">
        <v>5115</v>
      </c>
      <c r="C561" s="137" t="s">
        <v>4785</v>
      </c>
      <c r="D561" s="137"/>
      <c r="E561" s="137"/>
      <c r="F561" s="948">
        <v>209000</v>
      </c>
      <c r="G561" s="948"/>
      <c r="H561" s="948"/>
      <c r="I561" s="139"/>
      <c r="J561" s="140"/>
      <c r="K561" s="948"/>
      <c r="L561" s="948"/>
      <c r="M561" s="948"/>
      <c r="N561" s="141"/>
      <c r="O561" s="142"/>
      <c r="P561" s="9"/>
      <c r="Q561" s="5"/>
    </row>
    <row r="562" spans="1:17" s="6" customFormat="1" ht="33" hidden="1">
      <c r="A562" s="137">
        <v>5</v>
      </c>
      <c r="B562" s="153" t="s">
        <v>5116</v>
      </c>
      <c r="C562" s="137" t="s">
        <v>4785</v>
      </c>
      <c r="D562" s="137"/>
      <c r="E562" s="137"/>
      <c r="F562" s="948">
        <v>219000</v>
      </c>
      <c r="G562" s="948"/>
      <c r="H562" s="948"/>
      <c r="I562" s="139"/>
      <c r="J562" s="140"/>
      <c r="K562" s="948"/>
      <c r="L562" s="948"/>
      <c r="M562" s="948"/>
      <c r="N562" s="141"/>
      <c r="O562" s="142"/>
      <c r="P562" s="9"/>
      <c r="Q562" s="5"/>
    </row>
    <row r="563" spans="1:17" s="6" customFormat="1" ht="33" hidden="1">
      <c r="A563" s="137">
        <v>6</v>
      </c>
      <c r="B563" s="153" t="s">
        <v>5117</v>
      </c>
      <c r="C563" s="137" t="s">
        <v>4785</v>
      </c>
      <c r="D563" s="137"/>
      <c r="E563" s="137"/>
      <c r="F563" s="948">
        <v>239000</v>
      </c>
      <c r="G563" s="948"/>
      <c r="H563" s="948"/>
      <c r="I563" s="139"/>
      <c r="J563" s="140"/>
      <c r="K563" s="948"/>
      <c r="L563" s="948"/>
      <c r="M563" s="948"/>
      <c r="N563" s="141"/>
      <c r="O563" s="142"/>
      <c r="P563" s="9"/>
      <c r="Q563" s="5"/>
    </row>
    <row r="564" spans="1:17" s="6" customFormat="1" ht="66.75" hidden="1" customHeight="1">
      <c r="A564" s="137">
        <v>7</v>
      </c>
      <c r="B564" s="153" t="s">
        <v>5118</v>
      </c>
      <c r="C564" s="137" t="s">
        <v>70</v>
      </c>
      <c r="D564" s="137"/>
      <c r="E564" s="137"/>
      <c r="F564" s="948">
        <v>129000</v>
      </c>
      <c r="G564" s="948"/>
      <c r="H564" s="948"/>
      <c r="I564" s="139"/>
      <c r="J564" s="140"/>
      <c r="K564" s="948"/>
      <c r="L564" s="948"/>
      <c r="M564" s="948"/>
      <c r="N564" s="141"/>
      <c r="O564" s="142"/>
      <c r="P564" s="9"/>
      <c r="Q564" s="5"/>
    </row>
    <row r="565" spans="1:17" s="6" customFormat="1" ht="66.75" hidden="1" customHeight="1">
      <c r="A565" s="137">
        <v>8</v>
      </c>
      <c r="B565" s="153" t="s">
        <v>5119</v>
      </c>
      <c r="C565" s="137" t="s">
        <v>70</v>
      </c>
      <c r="D565" s="137"/>
      <c r="E565" s="137"/>
      <c r="F565" s="948">
        <v>189000</v>
      </c>
      <c r="G565" s="948"/>
      <c r="H565" s="948"/>
      <c r="I565" s="139"/>
      <c r="J565" s="140"/>
      <c r="K565" s="948"/>
      <c r="L565" s="948"/>
      <c r="M565" s="948"/>
      <c r="N565" s="141"/>
      <c r="O565" s="142"/>
      <c r="P565" s="9"/>
      <c r="Q565" s="5"/>
    </row>
    <row r="566" spans="1:17" s="6" customFormat="1" ht="66.75" hidden="1" customHeight="1">
      <c r="A566" s="137">
        <v>9</v>
      </c>
      <c r="B566" s="153" t="s">
        <v>5120</v>
      </c>
      <c r="C566" s="137" t="s">
        <v>70</v>
      </c>
      <c r="D566" s="137"/>
      <c r="E566" s="137"/>
      <c r="F566" s="948">
        <v>259000</v>
      </c>
      <c r="G566" s="948"/>
      <c r="H566" s="948"/>
      <c r="I566" s="139"/>
      <c r="J566" s="140"/>
      <c r="K566" s="948"/>
      <c r="L566" s="948"/>
      <c r="M566" s="948"/>
      <c r="N566" s="141"/>
      <c r="O566" s="142"/>
      <c r="P566" s="9"/>
      <c r="Q566" s="5"/>
    </row>
    <row r="567" spans="1:17" s="6" customFormat="1" ht="66.75" hidden="1" customHeight="1">
      <c r="A567" s="136" t="s">
        <v>45</v>
      </c>
      <c r="B567" s="193" t="s">
        <v>5121</v>
      </c>
      <c r="C567" s="137"/>
      <c r="D567" s="137"/>
      <c r="E567" s="192" t="s">
        <v>5125</v>
      </c>
      <c r="F567" s="948"/>
      <c r="G567" s="948"/>
      <c r="H567" s="948"/>
      <c r="I567" s="139"/>
      <c r="J567" s="140"/>
      <c r="K567" s="948"/>
      <c r="L567" s="948"/>
      <c r="M567" s="948"/>
      <c r="N567" s="141"/>
      <c r="O567" s="142"/>
      <c r="P567" s="9"/>
      <c r="Q567" s="5"/>
    </row>
    <row r="568" spans="1:17" s="6" customFormat="1" ht="33" hidden="1">
      <c r="A568" s="137">
        <v>1</v>
      </c>
      <c r="B568" s="153" t="s">
        <v>5122</v>
      </c>
      <c r="C568" s="137" t="s">
        <v>4785</v>
      </c>
      <c r="D568" s="137"/>
      <c r="E568" s="137"/>
      <c r="F568" s="948">
        <v>289000</v>
      </c>
      <c r="G568" s="948"/>
      <c r="H568" s="948"/>
      <c r="I568" s="139"/>
      <c r="J568" s="140"/>
      <c r="K568" s="948"/>
      <c r="L568" s="948"/>
      <c r="M568" s="948"/>
      <c r="N568" s="141"/>
      <c r="O568" s="142"/>
      <c r="P568" s="9"/>
      <c r="Q568" s="5"/>
    </row>
    <row r="569" spans="1:17" s="6" customFormat="1" ht="33" hidden="1">
      <c r="A569" s="137">
        <v>2</v>
      </c>
      <c r="B569" s="153" t="s">
        <v>5123</v>
      </c>
      <c r="C569" s="137" t="s">
        <v>4785</v>
      </c>
      <c r="D569" s="137"/>
      <c r="E569" s="137"/>
      <c r="F569" s="948">
        <v>279000</v>
      </c>
      <c r="G569" s="948"/>
      <c r="H569" s="948"/>
      <c r="I569" s="139"/>
      <c r="J569" s="140"/>
      <c r="K569" s="948"/>
      <c r="L569" s="948"/>
      <c r="M569" s="948"/>
      <c r="N569" s="141"/>
      <c r="O569" s="142"/>
      <c r="P569" s="9"/>
      <c r="Q569" s="5"/>
    </row>
    <row r="570" spans="1:17" s="6" customFormat="1" ht="33" hidden="1">
      <c r="A570" s="137">
        <v>3</v>
      </c>
      <c r="B570" s="153" t="s">
        <v>5124</v>
      </c>
      <c r="C570" s="137" t="s">
        <v>855</v>
      </c>
      <c r="D570" s="137"/>
      <c r="E570" s="137"/>
      <c r="F570" s="948">
        <v>339000</v>
      </c>
      <c r="G570" s="948"/>
      <c r="H570" s="948"/>
      <c r="I570" s="139"/>
      <c r="J570" s="140"/>
      <c r="K570" s="948"/>
      <c r="L570" s="948"/>
      <c r="M570" s="948"/>
      <c r="N570" s="141"/>
      <c r="O570" s="142"/>
      <c r="P570" s="9"/>
      <c r="Q570" s="5"/>
    </row>
    <row r="571" spans="1:17" s="6" customFormat="1" ht="33" hidden="1">
      <c r="A571" s="137">
        <v>4</v>
      </c>
      <c r="B571" s="153" t="s">
        <v>5126</v>
      </c>
      <c r="C571" s="137" t="s">
        <v>4785</v>
      </c>
      <c r="D571" s="137"/>
      <c r="E571" s="137"/>
      <c r="F571" s="948">
        <v>199000</v>
      </c>
      <c r="G571" s="948"/>
      <c r="H571" s="948"/>
      <c r="I571" s="139"/>
      <c r="J571" s="140"/>
      <c r="K571" s="948"/>
      <c r="L571" s="948"/>
      <c r="M571" s="948"/>
      <c r="N571" s="141"/>
      <c r="O571" s="142"/>
      <c r="P571" s="9"/>
      <c r="Q571" s="5"/>
    </row>
    <row r="572" spans="1:17" s="17" customFormat="1" ht="33.75" customHeight="1">
      <c r="A572" s="137"/>
      <c r="B572" s="1098" t="s">
        <v>6805</v>
      </c>
      <c r="C572" s="1099"/>
      <c r="D572" s="1099"/>
      <c r="E572" s="1099"/>
      <c r="F572" s="1099"/>
      <c r="G572" s="1099"/>
      <c r="H572" s="1100"/>
      <c r="I572" s="139"/>
      <c r="J572" s="140"/>
      <c r="K572" s="948" t="s">
        <v>5449</v>
      </c>
      <c r="L572" s="948"/>
      <c r="M572" s="948"/>
      <c r="N572" s="140"/>
      <c r="O572" s="189"/>
      <c r="P572" s="15"/>
      <c r="Q572" s="16"/>
    </row>
    <row r="573" spans="1:17" s="17" customFormat="1" ht="16.5" customHeight="1">
      <c r="A573" s="342"/>
      <c r="B573" s="101" t="s">
        <v>6817</v>
      </c>
      <c r="C573" s="137"/>
      <c r="D573" s="137"/>
      <c r="E573" s="940"/>
      <c r="F573" s="948"/>
      <c r="G573" s="948"/>
      <c r="H573" s="948"/>
      <c r="I573" s="139"/>
      <c r="J573" s="140"/>
      <c r="K573" s="948">
        <v>245000</v>
      </c>
      <c r="L573" s="948"/>
      <c r="M573" s="948"/>
      <c r="N573" s="191">
        <f t="shared" ref="N573:N588" si="16">+(F573-K573)/K573</f>
        <v>-1</v>
      </c>
      <c r="O573" s="189"/>
      <c r="P573" s="15"/>
      <c r="Q573" s="16"/>
    </row>
    <row r="574" spans="1:17" s="17" customFormat="1" ht="16.5" customHeight="1">
      <c r="A574" s="137">
        <v>1</v>
      </c>
      <c r="B574" s="131" t="s">
        <v>6806</v>
      </c>
      <c r="C574" s="137" t="s">
        <v>4785</v>
      </c>
      <c r="D574" s="137"/>
      <c r="E574" s="940"/>
      <c r="F574" s="874">
        <v>55000</v>
      </c>
      <c r="G574" s="874"/>
      <c r="H574" s="874"/>
      <c r="I574" s="139"/>
      <c r="J574" s="140"/>
      <c r="K574" s="948">
        <v>245000</v>
      </c>
      <c r="L574" s="948"/>
      <c r="M574" s="948"/>
      <c r="N574" s="191">
        <f t="shared" si="16"/>
        <v>-0.77551020408163263</v>
      </c>
      <c r="O574" s="189"/>
      <c r="P574" s="15"/>
      <c r="Q574" s="16"/>
    </row>
    <row r="575" spans="1:17" s="17" customFormat="1" ht="16.5" customHeight="1">
      <c r="A575" s="137">
        <v>2</v>
      </c>
      <c r="B575" s="131" t="s">
        <v>6807</v>
      </c>
      <c r="C575" s="137" t="s">
        <v>4785</v>
      </c>
      <c r="D575" s="137"/>
      <c r="E575" s="940"/>
      <c r="F575" s="874">
        <v>69000</v>
      </c>
      <c r="G575" s="874"/>
      <c r="H575" s="874"/>
      <c r="I575" s="139"/>
      <c r="J575" s="140"/>
      <c r="K575" s="948">
        <v>245000</v>
      </c>
      <c r="L575" s="948"/>
      <c r="M575" s="948"/>
      <c r="N575" s="191">
        <f t="shared" si="16"/>
        <v>-0.71836734693877546</v>
      </c>
      <c r="O575" s="189"/>
      <c r="P575" s="15"/>
      <c r="Q575" s="16"/>
    </row>
    <row r="576" spans="1:17" s="17" customFormat="1" ht="16.5" customHeight="1">
      <c r="A576" s="137">
        <v>3</v>
      </c>
      <c r="B576" s="131" t="s">
        <v>6808</v>
      </c>
      <c r="C576" s="137" t="s">
        <v>4785</v>
      </c>
      <c r="D576" s="137"/>
      <c r="E576" s="940"/>
      <c r="F576" s="874">
        <v>96000</v>
      </c>
      <c r="G576" s="874"/>
      <c r="H576" s="874"/>
      <c r="I576" s="139"/>
      <c r="J576" s="140"/>
      <c r="K576" s="948">
        <v>245000</v>
      </c>
      <c r="L576" s="948"/>
      <c r="M576" s="948"/>
      <c r="N576" s="191">
        <f t="shared" si="16"/>
        <v>-0.60816326530612241</v>
      </c>
      <c r="O576" s="189"/>
      <c r="P576" s="15"/>
      <c r="Q576" s="16"/>
    </row>
    <row r="577" spans="1:17" s="17" customFormat="1" ht="16.5" customHeight="1">
      <c r="A577" s="137">
        <v>4</v>
      </c>
      <c r="B577" s="131" t="s">
        <v>6809</v>
      </c>
      <c r="C577" s="137" t="s">
        <v>4785</v>
      </c>
      <c r="D577" s="137"/>
      <c r="E577" s="940"/>
      <c r="F577" s="874">
        <v>169000</v>
      </c>
      <c r="G577" s="874"/>
      <c r="H577" s="874"/>
      <c r="I577" s="139"/>
      <c r="J577" s="140"/>
      <c r="K577" s="948">
        <v>245000</v>
      </c>
      <c r="L577" s="948"/>
      <c r="M577" s="948"/>
      <c r="N577" s="191">
        <f t="shared" si="16"/>
        <v>-0.31020408163265306</v>
      </c>
      <c r="O577" s="189"/>
      <c r="P577" s="15"/>
      <c r="Q577" s="16"/>
    </row>
    <row r="578" spans="1:17" s="17" customFormat="1" ht="16.5" customHeight="1">
      <c r="A578" s="137">
        <v>5</v>
      </c>
      <c r="B578" s="131" t="s">
        <v>6810</v>
      </c>
      <c r="C578" s="137" t="s">
        <v>4785</v>
      </c>
      <c r="D578" s="137"/>
      <c r="E578" s="940"/>
      <c r="F578" s="874">
        <v>209000</v>
      </c>
      <c r="G578" s="874"/>
      <c r="H578" s="874"/>
      <c r="I578" s="139"/>
      <c r="J578" s="140"/>
      <c r="K578" s="948">
        <v>245000</v>
      </c>
      <c r="L578" s="948"/>
      <c r="M578" s="948"/>
      <c r="N578" s="191">
        <f t="shared" si="16"/>
        <v>-0.14693877551020409</v>
      </c>
      <c r="O578" s="189"/>
      <c r="P578" s="15"/>
      <c r="Q578" s="16"/>
    </row>
    <row r="579" spans="1:17" s="17" customFormat="1" ht="16.5" customHeight="1">
      <c r="A579" s="137">
        <v>6</v>
      </c>
      <c r="B579" s="131" t="s">
        <v>6811</v>
      </c>
      <c r="C579" s="137" t="s">
        <v>4785</v>
      </c>
      <c r="D579" s="137"/>
      <c r="E579" s="940"/>
      <c r="F579" s="874">
        <v>219000</v>
      </c>
      <c r="G579" s="874"/>
      <c r="H579" s="874"/>
      <c r="I579" s="139"/>
      <c r="J579" s="140"/>
      <c r="K579" s="948">
        <v>245000</v>
      </c>
      <c r="L579" s="948"/>
      <c r="M579" s="948"/>
      <c r="N579" s="191">
        <f t="shared" si="16"/>
        <v>-0.10612244897959183</v>
      </c>
      <c r="O579" s="189"/>
      <c r="P579" s="15"/>
      <c r="Q579" s="16"/>
    </row>
    <row r="580" spans="1:17" s="17" customFormat="1" ht="16.5" customHeight="1">
      <c r="A580" s="137">
        <v>7</v>
      </c>
      <c r="B580" s="131" t="s">
        <v>6812</v>
      </c>
      <c r="C580" s="137" t="s">
        <v>4785</v>
      </c>
      <c r="D580" s="137"/>
      <c r="E580" s="940"/>
      <c r="F580" s="874">
        <v>239000</v>
      </c>
      <c r="G580" s="874"/>
      <c r="H580" s="874"/>
      <c r="I580" s="139"/>
      <c r="J580" s="140"/>
      <c r="K580" s="948">
        <v>245000</v>
      </c>
      <c r="L580" s="948"/>
      <c r="M580" s="948"/>
      <c r="N580" s="191">
        <f t="shared" si="16"/>
        <v>-2.4489795918367346E-2</v>
      </c>
      <c r="O580" s="189"/>
      <c r="P580" s="15"/>
      <c r="Q580" s="16"/>
    </row>
    <row r="581" spans="1:17" s="17" customFormat="1" ht="16.5" customHeight="1">
      <c r="A581" s="137">
        <v>7</v>
      </c>
      <c r="B581" s="131" t="s">
        <v>5118</v>
      </c>
      <c r="C581" s="137" t="s">
        <v>70</v>
      </c>
      <c r="D581" s="137"/>
      <c r="E581" s="940"/>
      <c r="F581" s="874">
        <v>129000</v>
      </c>
      <c r="G581" s="874"/>
      <c r="H581" s="874"/>
      <c r="I581" s="139"/>
      <c r="J581" s="140"/>
      <c r="K581" s="948">
        <v>245000</v>
      </c>
      <c r="L581" s="948"/>
      <c r="M581" s="948"/>
      <c r="N581" s="191">
        <f t="shared" si="16"/>
        <v>-0.47346938775510206</v>
      </c>
      <c r="O581" s="189"/>
      <c r="P581" s="15"/>
      <c r="Q581" s="16"/>
    </row>
    <row r="582" spans="1:17" s="17" customFormat="1" ht="16.5" customHeight="1">
      <c r="A582" s="137">
        <v>8</v>
      </c>
      <c r="B582" s="131" t="s">
        <v>5119</v>
      </c>
      <c r="C582" s="137" t="s">
        <v>70</v>
      </c>
      <c r="D582" s="137"/>
      <c r="E582" s="940"/>
      <c r="F582" s="874">
        <v>189000</v>
      </c>
      <c r="G582" s="874"/>
      <c r="H582" s="874"/>
      <c r="I582" s="139"/>
      <c r="J582" s="140"/>
      <c r="K582" s="948">
        <v>245000</v>
      </c>
      <c r="L582" s="948"/>
      <c r="M582" s="948"/>
      <c r="N582" s="191">
        <f t="shared" si="16"/>
        <v>-0.22857142857142856</v>
      </c>
      <c r="O582" s="189"/>
      <c r="P582" s="15"/>
      <c r="Q582" s="16"/>
    </row>
    <row r="583" spans="1:17" s="17" customFormat="1" ht="16.5" customHeight="1">
      <c r="A583" s="137">
        <v>9</v>
      </c>
      <c r="B583" s="131" t="s">
        <v>5120</v>
      </c>
      <c r="C583" s="137" t="s">
        <v>70</v>
      </c>
      <c r="D583" s="137"/>
      <c r="E583" s="940"/>
      <c r="F583" s="874">
        <v>259000</v>
      </c>
      <c r="G583" s="874"/>
      <c r="H583" s="874"/>
      <c r="I583" s="139"/>
      <c r="J583" s="140"/>
      <c r="K583" s="948">
        <v>245000</v>
      </c>
      <c r="L583" s="948"/>
      <c r="M583" s="948"/>
      <c r="N583" s="191">
        <f t="shared" si="16"/>
        <v>5.7142857142857141E-2</v>
      </c>
      <c r="O583" s="189"/>
      <c r="P583" s="15"/>
      <c r="Q583" s="16"/>
    </row>
    <row r="584" spans="1:17" s="17" customFormat="1" ht="16.5" customHeight="1">
      <c r="A584" s="342"/>
      <c r="B584" s="101" t="s">
        <v>6818</v>
      </c>
      <c r="C584" s="137"/>
      <c r="D584" s="137"/>
      <c r="E584" s="940"/>
      <c r="F584" s="874"/>
      <c r="G584" s="874"/>
      <c r="H584" s="874"/>
      <c r="I584" s="139"/>
      <c r="J584" s="140"/>
      <c r="K584" s="948">
        <v>245000</v>
      </c>
      <c r="L584" s="948"/>
      <c r="M584" s="948"/>
      <c r="N584" s="191">
        <f t="shared" si="16"/>
        <v>-1</v>
      </c>
      <c r="O584" s="189"/>
      <c r="P584" s="15"/>
      <c r="Q584" s="16"/>
    </row>
    <row r="585" spans="1:17" s="17" customFormat="1" ht="16.5" customHeight="1">
      <c r="A585" s="137">
        <v>1</v>
      </c>
      <c r="B585" s="131" t="s">
        <v>6813</v>
      </c>
      <c r="C585" s="137" t="s">
        <v>4785</v>
      </c>
      <c r="D585" s="137"/>
      <c r="E585" s="940"/>
      <c r="F585" s="874">
        <v>289000</v>
      </c>
      <c r="G585" s="874"/>
      <c r="H585" s="874"/>
      <c r="I585" s="139"/>
      <c r="J585" s="140"/>
      <c r="K585" s="948">
        <v>245000</v>
      </c>
      <c r="L585" s="948"/>
      <c r="M585" s="948"/>
      <c r="N585" s="191">
        <f t="shared" si="16"/>
        <v>0.17959183673469387</v>
      </c>
      <c r="O585" s="189"/>
      <c r="P585" s="15"/>
      <c r="Q585" s="16"/>
    </row>
    <row r="586" spans="1:17" s="17" customFormat="1" ht="16.5" customHeight="1">
      <c r="A586" s="137">
        <v>2</v>
      </c>
      <c r="B586" s="131" t="s">
        <v>6814</v>
      </c>
      <c r="C586" s="137" t="s">
        <v>4785</v>
      </c>
      <c r="D586" s="137"/>
      <c r="E586" s="940"/>
      <c r="F586" s="874">
        <v>279000</v>
      </c>
      <c r="G586" s="874"/>
      <c r="H586" s="874"/>
      <c r="I586" s="139"/>
      <c r="J586" s="140"/>
      <c r="K586" s="948">
        <v>245000</v>
      </c>
      <c r="L586" s="948"/>
      <c r="M586" s="948"/>
      <c r="N586" s="191">
        <f t="shared" si="16"/>
        <v>0.13877551020408163</v>
      </c>
      <c r="O586" s="189"/>
      <c r="P586" s="15"/>
      <c r="Q586" s="16"/>
    </row>
    <row r="587" spans="1:17" s="17" customFormat="1" ht="16.5" customHeight="1">
      <c r="A587" s="137">
        <v>3</v>
      </c>
      <c r="B587" s="131" t="s">
        <v>6815</v>
      </c>
      <c r="C587" s="137" t="s">
        <v>855</v>
      </c>
      <c r="D587" s="137"/>
      <c r="E587" s="940"/>
      <c r="F587" s="874">
        <v>339000</v>
      </c>
      <c r="G587" s="874"/>
      <c r="H587" s="874"/>
      <c r="I587" s="139"/>
      <c r="J587" s="140"/>
      <c r="K587" s="948">
        <v>245000</v>
      </c>
      <c r="L587" s="948"/>
      <c r="M587" s="948"/>
      <c r="N587" s="191">
        <f t="shared" si="16"/>
        <v>0.3836734693877551</v>
      </c>
      <c r="O587" s="189"/>
      <c r="P587" s="15"/>
      <c r="Q587" s="16"/>
    </row>
    <row r="588" spans="1:17" s="17" customFormat="1" ht="16.5" customHeight="1">
      <c r="A588" s="137">
        <v>4</v>
      </c>
      <c r="B588" s="131" t="s">
        <v>6816</v>
      </c>
      <c r="C588" s="137" t="s">
        <v>4785</v>
      </c>
      <c r="D588" s="137"/>
      <c r="E588" s="940"/>
      <c r="F588" s="874">
        <v>199000</v>
      </c>
      <c r="G588" s="874"/>
      <c r="H588" s="874"/>
      <c r="I588" s="139"/>
      <c r="J588" s="140"/>
      <c r="K588" s="948">
        <v>245000</v>
      </c>
      <c r="L588" s="948"/>
      <c r="M588" s="948"/>
      <c r="N588" s="191">
        <f t="shared" si="16"/>
        <v>-0.18775510204081633</v>
      </c>
      <c r="O588" s="189"/>
      <c r="P588" s="15"/>
      <c r="Q588" s="16"/>
    </row>
    <row r="589" spans="1:17" s="6" customFormat="1" ht="47.25" customHeight="1">
      <c r="A589" s="137"/>
      <c r="B589" s="1098" t="s">
        <v>6742</v>
      </c>
      <c r="C589" s="1099"/>
      <c r="D589" s="1099"/>
      <c r="E589" s="1099"/>
      <c r="F589" s="1099"/>
      <c r="G589" s="1099"/>
      <c r="H589" s="1100"/>
      <c r="I589" s="139"/>
      <c r="J589" s="140"/>
      <c r="K589" s="948"/>
      <c r="L589" s="948"/>
      <c r="M589" s="948"/>
      <c r="N589" s="141"/>
      <c r="O589" s="142"/>
      <c r="P589" s="9"/>
      <c r="Q589" s="5"/>
    </row>
    <row r="590" spans="1:17" s="6" customFormat="1" ht="19.5">
      <c r="A590" s="137"/>
      <c r="B590" s="190" t="s">
        <v>5133</v>
      </c>
      <c r="C590" s="137"/>
      <c r="D590" s="137"/>
      <c r="E590" s="192" t="s">
        <v>5134</v>
      </c>
      <c r="F590" s="874"/>
      <c r="G590" s="874"/>
      <c r="H590" s="874"/>
      <c r="I590" s="139"/>
      <c r="J590" s="140"/>
      <c r="K590" s="948"/>
      <c r="L590" s="948"/>
      <c r="M590" s="948"/>
      <c r="N590" s="141"/>
      <c r="O590" s="142"/>
      <c r="P590" s="9"/>
      <c r="Q590" s="5"/>
    </row>
    <row r="591" spans="1:17" s="6" customFormat="1" ht="24.75" customHeight="1">
      <c r="A591" s="137"/>
      <c r="B591" s="153" t="s">
        <v>5127</v>
      </c>
      <c r="C591" s="137" t="s">
        <v>4785</v>
      </c>
      <c r="D591" s="137"/>
      <c r="E591" s="137"/>
      <c r="F591" s="874"/>
      <c r="G591" s="874">
        <v>378000</v>
      </c>
      <c r="H591" s="874">
        <v>378000</v>
      </c>
      <c r="I591" s="139"/>
      <c r="J591" s="140"/>
      <c r="K591" s="948"/>
      <c r="L591" s="948"/>
      <c r="M591" s="948"/>
      <c r="N591" s="141"/>
      <c r="O591" s="142"/>
      <c r="P591" s="9"/>
      <c r="Q591" s="5"/>
    </row>
    <row r="592" spans="1:17" s="6" customFormat="1" ht="24.75" customHeight="1">
      <c r="A592" s="137"/>
      <c r="B592" s="153" t="s">
        <v>5128</v>
      </c>
      <c r="C592" s="137" t="s">
        <v>4785</v>
      </c>
      <c r="D592" s="137"/>
      <c r="E592" s="137"/>
      <c r="F592" s="874"/>
      <c r="G592" s="874">
        <v>1393500</v>
      </c>
      <c r="H592" s="874">
        <v>1393500</v>
      </c>
      <c r="I592" s="139"/>
      <c r="J592" s="140"/>
      <c r="K592" s="948"/>
      <c r="L592" s="948"/>
      <c r="M592" s="948"/>
      <c r="N592" s="141"/>
      <c r="O592" s="142"/>
      <c r="P592" s="9"/>
      <c r="Q592" s="5"/>
    </row>
    <row r="593" spans="1:17" s="6" customFormat="1" ht="24.75" customHeight="1">
      <c r="A593" s="137"/>
      <c r="B593" s="153" t="s">
        <v>5129</v>
      </c>
      <c r="C593" s="137" t="s">
        <v>4785</v>
      </c>
      <c r="D593" s="137"/>
      <c r="E593" s="137"/>
      <c r="F593" s="874"/>
      <c r="G593" s="874">
        <v>808500</v>
      </c>
      <c r="H593" s="874">
        <v>808500</v>
      </c>
      <c r="I593" s="139"/>
      <c r="J593" s="140"/>
      <c r="K593" s="948"/>
      <c r="L593" s="948"/>
      <c r="M593" s="948"/>
      <c r="N593" s="141"/>
      <c r="O593" s="142"/>
      <c r="P593" s="9"/>
      <c r="Q593" s="5"/>
    </row>
    <row r="594" spans="1:17" s="6" customFormat="1" ht="24.75" customHeight="1">
      <c r="A594" s="137"/>
      <c r="B594" s="153" t="s">
        <v>5130</v>
      </c>
      <c r="C594" s="137" t="s">
        <v>4785</v>
      </c>
      <c r="D594" s="137"/>
      <c r="E594" s="137"/>
      <c r="F594" s="874"/>
      <c r="G594" s="874">
        <v>1233950</v>
      </c>
      <c r="H594" s="874">
        <v>1233950</v>
      </c>
      <c r="I594" s="139"/>
      <c r="J594" s="140"/>
      <c r="K594" s="948"/>
      <c r="L594" s="948"/>
      <c r="M594" s="948"/>
      <c r="N594" s="141"/>
      <c r="O594" s="142"/>
      <c r="P594" s="9"/>
      <c r="Q594" s="5"/>
    </row>
    <row r="595" spans="1:17" s="6" customFormat="1" ht="24.75" customHeight="1">
      <c r="A595" s="137"/>
      <c r="B595" s="153" t="s">
        <v>5131</v>
      </c>
      <c r="C595" s="137" t="s">
        <v>4785</v>
      </c>
      <c r="D595" s="137"/>
      <c r="E595" s="137"/>
      <c r="F595" s="874"/>
      <c r="G595" s="874">
        <v>775500</v>
      </c>
      <c r="H595" s="874">
        <v>775500</v>
      </c>
      <c r="I595" s="139"/>
      <c r="J595" s="140"/>
      <c r="K595" s="948"/>
      <c r="L595" s="948"/>
      <c r="M595" s="948"/>
      <c r="N595" s="141"/>
      <c r="O595" s="142"/>
      <c r="P595" s="9"/>
      <c r="Q595" s="5"/>
    </row>
    <row r="596" spans="1:17" s="6" customFormat="1" ht="24.75" customHeight="1">
      <c r="A596" s="137"/>
      <c r="B596" s="153" t="s">
        <v>5132</v>
      </c>
      <c r="C596" s="137" t="s">
        <v>4785</v>
      </c>
      <c r="D596" s="137"/>
      <c r="E596" s="137"/>
      <c r="F596" s="874"/>
      <c r="G596" s="874">
        <v>1250000</v>
      </c>
      <c r="H596" s="874">
        <v>1250000</v>
      </c>
      <c r="I596" s="139"/>
      <c r="J596" s="140"/>
      <c r="K596" s="948"/>
      <c r="L596" s="948"/>
      <c r="M596" s="948"/>
      <c r="N596" s="141"/>
      <c r="O596" s="142"/>
      <c r="P596" s="9"/>
      <c r="Q596" s="5"/>
    </row>
    <row r="597" spans="1:17" s="6" customFormat="1" ht="66.75" hidden="1" customHeight="1">
      <c r="A597" s="137"/>
      <c r="B597" s="1098" t="s">
        <v>5137</v>
      </c>
      <c r="C597" s="1099"/>
      <c r="D597" s="1099"/>
      <c r="E597" s="1099"/>
      <c r="F597" s="1099"/>
      <c r="G597" s="1099"/>
      <c r="H597" s="1100"/>
      <c r="I597" s="139"/>
      <c r="J597" s="140"/>
      <c r="K597" s="948"/>
      <c r="L597" s="948"/>
      <c r="M597" s="948"/>
      <c r="N597" s="141"/>
      <c r="O597" s="142"/>
      <c r="P597" s="9"/>
      <c r="Q597" s="5"/>
    </row>
    <row r="598" spans="1:17" s="6" customFormat="1" ht="16.5" hidden="1">
      <c r="A598" s="137"/>
      <c r="B598" s="190" t="s">
        <v>5139</v>
      </c>
      <c r="C598" s="137"/>
      <c r="D598" s="137"/>
      <c r="E598" s="137" t="s">
        <v>5138</v>
      </c>
      <c r="F598" s="948"/>
      <c r="G598" s="948"/>
      <c r="H598" s="948"/>
      <c r="I598" s="139"/>
      <c r="J598" s="140"/>
      <c r="K598" s="948"/>
      <c r="L598" s="948"/>
      <c r="M598" s="948"/>
      <c r="N598" s="141"/>
      <c r="O598" s="142"/>
      <c r="P598" s="9"/>
      <c r="Q598" s="5"/>
    </row>
    <row r="599" spans="1:17" s="6" customFormat="1" ht="66.75" hidden="1" customHeight="1">
      <c r="A599" s="137"/>
      <c r="B599" s="153" t="s">
        <v>5140</v>
      </c>
      <c r="C599" s="137" t="s">
        <v>4785</v>
      </c>
      <c r="D599" s="137"/>
      <c r="E599" s="137"/>
      <c r="F599" s="948"/>
      <c r="G599" s="948">
        <v>1140000</v>
      </c>
      <c r="H599" s="948"/>
      <c r="I599" s="139"/>
      <c r="J599" s="140"/>
      <c r="K599" s="948"/>
      <c r="L599" s="948"/>
      <c r="M599" s="948"/>
      <c r="N599" s="141"/>
      <c r="O599" s="142"/>
      <c r="P599" s="9"/>
      <c r="Q599" s="5"/>
    </row>
    <row r="600" spans="1:17" s="6" customFormat="1" ht="81.75" customHeight="1">
      <c r="A600" s="943"/>
      <c r="B600" s="1177" t="s">
        <v>6026</v>
      </c>
      <c r="C600" s="1177"/>
      <c r="D600" s="1177"/>
      <c r="E600" s="1177"/>
      <c r="F600" s="1177"/>
      <c r="G600" s="1177"/>
      <c r="H600" s="1177"/>
      <c r="I600" s="194"/>
      <c r="J600" s="195"/>
      <c r="K600" s="196"/>
      <c r="L600" s="196"/>
      <c r="M600" s="196"/>
      <c r="N600" s="195"/>
      <c r="O600" s="197"/>
      <c r="P600" s="198"/>
      <c r="Q600" s="5"/>
    </row>
    <row r="601" spans="1:17" s="6" customFormat="1" ht="19.5">
      <c r="A601" s="943"/>
      <c r="B601" s="199" t="s">
        <v>6027</v>
      </c>
      <c r="C601" s="200"/>
      <c r="D601" s="1071"/>
      <c r="E601" s="1072"/>
      <c r="F601" s="882"/>
      <c r="G601" s="883"/>
      <c r="H601" s="884"/>
      <c r="I601" s="194"/>
      <c r="J601" s="195"/>
      <c r="K601" s="196"/>
      <c r="L601" s="196"/>
      <c r="M601" s="196"/>
      <c r="N601" s="195"/>
      <c r="O601" s="197"/>
      <c r="P601" s="198"/>
      <c r="Q601" s="5"/>
    </row>
    <row r="602" spans="1:17" s="17" customFormat="1" ht="19.5">
      <c r="A602" s="137">
        <v>1</v>
      </c>
      <c r="B602" s="131" t="s">
        <v>6029</v>
      </c>
      <c r="C602" s="137" t="s">
        <v>139</v>
      </c>
      <c r="D602" s="137"/>
      <c r="E602" s="1113" t="s">
        <v>6034</v>
      </c>
      <c r="F602" s="874">
        <v>246300</v>
      </c>
      <c r="G602" s="874"/>
      <c r="H602" s="874"/>
      <c r="I602" s="139"/>
      <c r="J602" s="140"/>
      <c r="K602" s="948">
        <v>37727</v>
      </c>
      <c r="L602" s="948"/>
      <c r="M602" s="948"/>
      <c r="N602" s="140"/>
      <c r="O602" s="189"/>
      <c r="P602" s="15"/>
      <c r="Q602" s="16"/>
    </row>
    <row r="603" spans="1:17" s="17" customFormat="1" ht="19.5">
      <c r="A603" s="137">
        <v>2</v>
      </c>
      <c r="B603" s="131" t="s">
        <v>6030</v>
      </c>
      <c r="C603" s="137" t="s">
        <v>139</v>
      </c>
      <c r="D603" s="137"/>
      <c r="E603" s="1114"/>
      <c r="F603" s="874">
        <v>302400</v>
      </c>
      <c r="G603" s="874"/>
      <c r="H603" s="874"/>
      <c r="I603" s="139"/>
      <c r="J603" s="140"/>
      <c r="K603" s="948">
        <v>47091</v>
      </c>
      <c r="L603" s="948"/>
      <c r="M603" s="948"/>
      <c r="N603" s="140"/>
      <c r="O603" s="189"/>
      <c r="P603" s="15"/>
      <c r="Q603" s="16"/>
    </row>
    <row r="604" spans="1:17" s="17" customFormat="1" ht="19.5">
      <c r="A604" s="137">
        <v>3</v>
      </c>
      <c r="B604" s="131" t="s">
        <v>6031</v>
      </c>
      <c r="C604" s="137" t="s">
        <v>139</v>
      </c>
      <c r="D604" s="137"/>
      <c r="E604" s="1114"/>
      <c r="F604" s="874">
        <v>389100</v>
      </c>
      <c r="G604" s="874"/>
      <c r="H604" s="874"/>
      <c r="I604" s="139"/>
      <c r="J604" s="140"/>
      <c r="K604" s="948">
        <v>57273</v>
      </c>
      <c r="L604" s="948"/>
      <c r="M604" s="948"/>
      <c r="N604" s="140"/>
      <c r="O604" s="189"/>
      <c r="P604" s="15"/>
      <c r="Q604" s="16"/>
    </row>
    <row r="605" spans="1:17" s="17" customFormat="1" ht="19.5">
      <c r="A605" s="137">
        <v>4</v>
      </c>
      <c r="B605" s="131" t="s">
        <v>6032</v>
      </c>
      <c r="C605" s="137" t="s">
        <v>139</v>
      </c>
      <c r="D605" s="137"/>
      <c r="E605" s="1114"/>
      <c r="F605" s="874">
        <v>553900</v>
      </c>
      <c r="G605" s="874"/>
      <c r="H605" s="874"/>
      <c r="I605" s="139"/>
      <c r="J605" s="140"/>
      <c r="K605" s="948">
        <v>60455</v>
      </c>
      <c r="L605" s="948"/>
      <c r="M605" s="948"/>
      <c r="N605" s="140"/>
      <c r="O605" s="189"/>
      <c r="P605" s="15"/>
      <c r="Q605" s="16"/>
    </row>
    <row r="606" spans="1:17" s="17" customFormat="1" ht="19.5">
      <c r="A606" s="137">
        <v>5</v>
      </c>
      <c r="B606" s="131" t="s">
        <v>6033</v>
      </c>
      <c r="C606" s="137" t="s">
        <v>139</v>
      </c>
      <c r="D606" s="137"/>
      <c r="E606" s="1115"/>
      <c r="F606" s="874">
        <v>724700</v>
      </c>
      <c r="G606" s="874"/>
      <c r="H606" s="874"/>
      <c r="I606" s="139"/>
      <c r="J606" s="140"/>
      <c r="K606" s="948">
        <v>77727</v>
      </c>
      <c r="L606" s="948"/>
      <c r="M606" s="948"/>
      <c r="N606" s="140"/>
      <c r="O606" s="189"/>
      <c r="P606" s="15"/>
      <c r="Q606" s="16"/>
    </row>
    <row r="607" spans="1:17" s="17" customFormat="1" ht="19.5">
      <c r="A607" s="137"/>
      <c r="B607" s="199" t="s">
        <v>6028</v>
      </c>
      <c r="C607" s="137"/>
      <c r="D607" s="137"/>
      <c r="E607" s="137"/>
      <c r="F607" s="874"/>
      <c r="G607" s="874"/>
      <c r="H607" s="874"/>
      <c r="I607" s="139"/>
      <c r="J607" s="140"/>
      <c r="K607" s="948">
        <v>145000</v>
      </c>
      <c r="L607" s="948"/>
      <c r="M607" s="948"/>
      <c r="N607" s="140"/>
      <c r="O607" s="189"/>
      <c r="P607" s="15"/>
      <c r="Q607" s="16"/>
    </row>
    <row r="608" spans="1:17" s="17" customFormat="1" ht="19.5">
      <c r="A608" s="137">
        <v>1</v>
      </c>
      <c r="B608" s="131" t="s">
        <v>6035</v>
      </c>
      <c r="C608" s="137" t="s">
        <v>139</v>
      </c>
      <c r="D608" s="137"/>
      <c r="E608" s="1113" t="s">
        <v>3951</v>
      </c>
      <c r="F608" s="874">
        <v>267000</v>
      </c>
      <c r="G608" s="874"/>
      <c r="H608" s="874"/>
      <c r="I608" s="139"/>
      <c r="J608" s="140"/>
      <c r="K608" s="948">
        <v>160000</v>
      </c>
      <c r="L608" s="948"/>
      <c r="M608" s="948"/>
      <c r="N608" s="140"/>
      <c r="O608" s="189"/>
      <c r="P608" s="15"/>
      <c r="Q608" s="16"/>
    </row>
    <row r="609" spans="1:17" s="17" customFormat="1" ht="19.5">
      <c r="A609" s="137">
        <v>2</v>
      </c>
      <c r="B609" s="131" t="s">
        <v>6036</v>
      </c>
      <c r="C609" s="137" t="s">
        <v>139</v>
      </c>
      <c r="D609" s="137"/>
      <c r="E609" s="1114"/>
      <c r="F609" s="874">
        <v>327000</v>
      </c>
      <c r="G609" s="874"/>
      <c r="H609" s="874"/>
      <c r="I609" s="139"/>
      <c r="J609" s="140"/>
      <c r="K609" s="948">
        <v>190000</v>
      </c>
      <c r="L609" s="948"/>
      <c r="M609" s="948"/>
      <c r="N609" s="140"/>
      <c r="O609" s="189"/>
      <c r="P609" s="15"/>
      <c r="Q609" s="16"/>
    </row>
    <row r="610" spans="1:17" s="17" customFormat="1" ht="19.5">
      <c r="A610" s="137">
        <v>3</v>
      </c>
      <c r="B610" s="131" t="s">
        <v>6037</v>
      </c>
      <c r="C610" s="137" t="s">
        <v>139</v>
      </c>
      <c r="D610" s="137"/>
      <c r="E610" s="1114"/>
      <c r="F610" s="874">
        <v>477000</v>
      </c>
      <c r="G610" s="874"/>
      <c r="H610" s="874"/>
      <c r="I610" s="139"/>
      <c r="J610" s="140"/>
      <c r="K610" s="948">
        <v>37727</v>
      </c>
      <c r="L610" s="948"/>
      <c r="M610" s="948"/>
      <c r="N610" s="140"/>
      <c r="O610" s="189"/>
      <c r="P610" s="15"/>
      <c r="Q610" s="16"/>
    </row>
    <row r="611" spans="1:17" s="17" customFormat="1" ht="19.5">
      <c r="A611" s="137">
        <v>4</v>
      </c>
      <c r="B611" s="131" t="s">
        <v>6038</v>
      </c>
      <c r="C611" s="137" t="s">
        <v>139</v>
      </c>
      <c r="D611" s="137"/>
      <c r="E611" s="1114"/>
      <c r="F611" s="874">
        <v>760000</v>
      </c>
      <c r="G611" s="874"/>
      <c r="H611" s="874"/>
      <c r="I611" s="139"/>
      <c r="J611" s="140"/>
      <c r="K611" s="948">
        <v>47091</v>
      </c>
      <c r="L611" s="948"/>
      <c r="M611" s="948"/>
      <c r="N611" s="140"/>
      <c r="O611" s="189"/>
      <c r="P611" s="15"/>
      <c r="Q611" s="16"/>
    </row>
    <row r="612" spans="1:17" s="17" customFormat="1" ht="19.5">
      <c r="A612" s="137">
        <v>5</v>
      </c>
      <c r="B612" s="131" t="s">
        <v>6039</v>
      </c>
      <c r="C612" s="137" t="s">
        <v>139</v>
      </c>
      <c r="D612" s="137"/>
      <c r="E612" s="1114"/>
      <c r="F612" s="874">
        <v>1142000</v>
      </c>
      <c r="G612" s="874"/>
      <c r="H612" s="874"/>
      <c r="I612" s="139"/>
      <c r="J612" s="140"/>
      <c r="K612" s="948">
        <v>57273</v>
      </c>
      <c r="L612" s="948"/>
      <c r="M612" s="948"/>
      <c r="N612" s="140"/>
      <c r="O612" s="189"/>
      <c r="P612" s="15"/>
      <c r="Q612" s="16"/>
    </row>
    <row r="613" spans="1:17" s="17" customFormat="1" ht="19.5">
      <c r="A613" s="137">
        <v>6</v>
      </c>
      <c r="B613" s="131" t="s">
        <v>6040</v>
      </c>
      <c r="C613" s="137" t="s">
        <v>139</v>
      </c>
      <c r="D613" s="137"/>
      <c r="E613" s="1114"/>
      <c r="F613" s="874">
        <v>1823000</v>
      </c>
      <c r="G613" s="874"/>
      <c r="H613" s="874"/>
      <c r="I613" s="139"/>
      <c r="J613" s="140"/>
      <c r="K613" s="948">
        <v>60455</v>
      </c>
      <c r="L613" s="948"/>
      <c r="M613" s="948"/>
      <c r="N613" s="140"/>
      <c r="O613" s="189"/>
      <c r="P613" s="15"/>
      <c r="Q613" s="16"/>
    </row>
    <row r="614" spans="1:17" s="17" customFormat="1" ht="19.5">
      <c r="A614" s="137">
        <v>7</v>
      </c>
      <c r="B614" s="131" t="s">
        <v>6041</v>
      </c>
      <c r="C614" s="137" t="s">
        <v>139</v>
      </c>
      <c r="D614" s="137"/>
      <c r="E614" s="1114"/>
      <c r="F614" s="874">
        <v>2339000</v>
      </c>
      <c r="G614" s="874"/>
      <c r="H614" s="874"/>
      <c r="I614" s="139"/>
      <c r="J614" s="140"/>
      <c r="K614" s="948">
        <v>77727</v>
      </c>
      <c r="L614" s="948"/>
      <c r="M614" s="948"/>
      <c r="N614" s="140"/>
      <c r="O614" s="189"/>
      <c r="P614" s="15"/>
      <c r="Q614" s="16"/>
    </row>
    <row r="615" spans="1:17" s="17" customFormat="1" ht="19.5">
      <c r="A615" s="137">
        <v>8</v>
      </c>
      <c r="B615" s="131" t="s">
        <v>6042</v>
      </c>
      <c r="C615" s="137" t="s">
        <v>139</v>
      </c>
      <c r="D615" s="137"/>
      <c r="E615" s="1114"/>
      <c r="F615" s="874">
        <v>275000</v>
      </c>
      <c r="G615" s="874"/>
      <c r="H615" s="874"/>
      <c r="I615" s="139"/>
      <c r="J615" s="140"/>
      <c r="K615" s="948">
        <v>145000</v>
      </c>
      <c r="L615" s="948"/>
      <c r="M615" s="948"/>
      <c r="N615" s="140"/>
      <c r="O615" s="189"/>
      <c r="P615" s="15"/>
      <c r="Q615" s="16"/>
    </row>
    <row r="616" spans="1:17" s="17" customFormat="1" ht="19.5">
      <c r="A616" s="137">
        <v>9</v>
      </c>
      <c r="B616" s="131" t="s">
        <v>6043</v>
      </c>
      <c r="C616" s="137" t="s">
        <v>139</v>
      </c>
      <c r="D616" s="137"/>
      <c r="E616" s="1114"/>
      <c r="F616" s="874">
        <v>345000</v>
      </c>
      <c r="G616" s="874"/>
      <c r="H616" s="874"/>
      <c r="I616" s="139"/>
      <c r="J616" s="140"/>
      <c r="K616" s="948">
        <v>160000</v>
      </c>
      <c r="L616" s="948"/>
      <c r="M616" s="948"/>
      <c r="N616" s="140"/>
      <c r="O616" s="189"/>
      <c r="P616" s="15"/>
      <c r="Q616" s="16"/>
    </row>
    <row r="617" spans="1:17" s="17" customFormat="1" ht="19.5">
      <c r="A617" s="137">
        <v>10</v>
      </c>
      <c r="B617" s="131" t="s">
        <v>6044</v>
      </c>
      <c r="C617" s="137" t="s">
        <v>139</v>
      </c>
      <c r="D617" s="137"/>
      <c r="E617" s="1114"/>
      <c r="F617" s="874">
        <v>510000</v>
      </c>
      <c r="G617" s="874"/>
      <c r="H617" s="874"/>
      <c r="I617" s="139"/>
      <c r="J617" s="140"/>
      <c r="K617" s="948">
        <v>190000</v>
      </c>
      <c r="L617" s="948"/>
      <c r="M617" s="948"/>
      <c r="N617" s="140"/>
      <c r="O617" s="189"/>
      <c r="P617" s="15"/>
      <c r="Q617" s="16"/>
    </row>
    <row r="618" spans="1:17" s="17" customFormat="1" ht="19.5">
      <c r="A618" s="137">
        <v>11</v>
      </c>
      <c r="B618" s="131" t="s">
        <v>6045</v>
      </c>
      <c r="C618" s="137" t="s">
        <v>139</v>
      </c>
      <c r="D618" s="137"/>
      <c r="E618" s="1114"/>
      <c r="F618" s="874">
        <v>798000</v>
      </c>
      <c r="G618" s="874"/>
      <c r="H618" s="874"/>
      <c r="I618" s="139"/>
      <c r="J618" s="140"/>
      <c r="K618" s="948">
        <v>77727</v>
      </c>
      <c r="L618" s="948"/>
      <c r="M618" s="948"/>
      <c r="N618" s="140"/>
      <c r="O618" s="189"/>
      <c r="P618" s="15"/>
      <c r="Q618" s="16"/>
    </row>
    <row r="619" spans="1:17" s="17" customFormat="1" ht="19.5">
      <c r="A619" s="137">
        <v>12</v>
      </c>
      <c r="B619" s="131" t="s">
        <v>6046</v>
      </c>
      <c r="C619" s="137" t="s">
        <v>139</v>
      </c>
      <c r="D619" s="137"/>
      <c r="E619" s="1114"/>
      <c r="F619" s="874">
        <v>1188000</v>
      </c>
      <c r="G619" s="874"/>
      <c r="H619" s="874"/>
      <c r="I619" s="139"/>
      <c r="J619" s="140"/>
      <c r="K619" s="948">
        <v>145000</v>
      </c>
      <c r="L619" s="948"/>
      <c r="M619" s="948"/>
      <c r="N619" s="140"/>
      <c r="O619" s="189"/>
      <c r="P619" s="15"/>
      <c r="Q619" s="16"/>
    </row>
    <row r="620" spans="1:17" s="17" customFormat="1" ht="19.5">
      <c r="A620" s="137">
        <v>13</v>
      </c>
      <c r="B620" s="131" t="s">
        <v>6047</v>
      </c>
      <c r="C620" s="137" t="s">
        <v>139</v>
      </c>
      <c r="D620" s="137"/>
      <c r="E620" s="1114"/>
      <c r="F620" s="874">
        <v>1883000</v>
      </c>
      <c r="G620" s="874"/>
      <c r="H620" s="874"/>
      <c r="I620" s="139"/>
      <c r="J620" s="140"/>
      <c r="K620" s="948">
        <v>160000</v>
      </c>
      <c r="L620" s="948"/>
      <c r="M620" s="948"/>
      <c r="N620" s="140"/>
      <c r="O620" s="189"/>
      <c r="P620" s="15"/>
      <c r="Q620" s="16"/>
    </row>
    <row r="621" spans="1:17" s="17" customFormat="1" ht="19.5">
      <c r="A621" s="137">
        <v>14</v>
      </c>
      <c r="B621" s="131" t="s">
        <v>6048</v>
      </c>
      <c r="C621" s="137" t="s">
        <v>139</v>
      </c>
      <c r="D621" s="137"/>
      <c r="E621" s="1115"/>
      <c r="F621" s="874">
        <v>2568000</v>
      </c>
      <c r="G621" s="874"/>
      <c r="H621" s="874"/>
      <c r="I621" s="139"/>
      <c r="J621" s="140"/>
      <c r="K621" s="948">
        <v>190000</v>
      </c>
      <c r="L621" s="948"/>
      <c r="M621" s="948"/>
      <c r="N621" s="140"/>
      <c r="O621" s="189"/>
      <c r="P621" s="15"/>
      <c r="Q621" s="16"/>
    </row>
    <row r="622" spans="1:17" s="17" customFormat="1" ht="23.25">
      <c r="A622" s="116" t="s">
        <v>238</v>
      </c>
      <c r="B622" s="1111" t="s">
        <v>239</v>
      </c>
      <c r="C622" s="1111"/>
      <c r="D622" s="1111"/>
      <c r="E622" s="1111"/>
      <c r="F622" s="1111"/>
      <c r="G622" s="1111"/>
      <c r="H622" s="1111"/>
      <c r="I622" s="126"/>
      <c r="J622" s="127"/>
      <c r="K622" s="129"/>
      <c r="L622" s="129"/>
      <c r="M622" s="129"/>
      <c r="N622" s="127"/>
      <c r="O622" s="130"/>
      <c r="P622" s="15"/>
      <c r="Q622" s="16"/>
    </row>
    <row r="623" spans="1:17" s="17" customFormat="1" ht="66.75" hidden="1" customHeight="1">
      <c r="A623" s="131"/>
      <c r="B623" s="1067" t="s">
        <v>4196</v>
      </c>
      <c r="C623" s="1067"/>
      <c r="D623" s="1067"/>
      <c r="E623" s="1067"/>
      <c r="F623" s="1067"/>
      <c r="G623" s="1067"/>
      <c r="H623" s="1067"/>
      <c r="I623" s="1"/>
      <c r="J623" s="204"/>
      <c r="K623" s="204"/>
      <c r="L623" s="204"/>
      <c r="M623" s="204"/>
      <c r="N623" s="204"/>
      <c r="O623" s="130"/>
      <c r="P623" s="15"/>
      <c r="Q623" s="16"/>
    </row>
    <row r="624" spans="1:17" s="17" customFormat="1" ht="66.75" hidden="1" customHeight="1">
      <c r="A624" s="131"/>
      <c r="B624" s="1067" t="s">
        <v>4712</v>
      </c>
      <c r="C624" s="1067"/>
      <c r="D624" s="1067"/>
      <c r="E624" s="1067"/>
      <c r="F624" s="1067"/>
      <c r="G624" s="1067"/>
      <c r="H624" s="1067"/>
      <c r="I624" s="1"/>
      <c r="J624" s="204"/>
      <c r="K624" s="204"/>
      <c r="L624" s="204"/>
      <c r="M624" s="204"/>
      <c r="N624" s="204"/>
      <c r="O624" s="130"/>
      <c r="P624" s="15"/>
      <c r="Q624" s="16"/>
    </row>
    <row r="625" spans="1:18" s="17" customFormat="1" ht="23.25" hidden="1">
      <c r="A625" s="943">
        <v>1</v>
      </c>
      <c r="B625" s="942" t="s">
        <v>3638</v>
      </c>
      <c r="C625" s="137" t="s">
        <v>1469</v>
      </c>
      <c r="D625" s="137" t="s">
        <v>4113</v>
      </c>
      <c r="E625" s="137"/>
      <c r="F625" s="129"/>
      <c r="G625" s="112">
        <v>70370</v>
      </c>
      <c r="H625" s="129"/>
      <c r="I625" s="126"/>
      <c r="J625" s="127"/>
      <c r="K625" s="205"/>
      <c r="L625" s="112">
        <f>+W625/1.1</f>
        <v>0</v>
      </c>
      <c r="M625" s="129"/>
      <c r="N625" s="127"/>
      <c r="O625" s="130"/>
      <c r="P625" s="18"/>
      <c r="Q625" s="16"/>
      <c r="R625" s="17">
        <v>70200</v>
      </c>
    </row>
    <row r="626" spans="1:18" s="17" customFormat="1" ht="66.75" hidden="1" customHeight="1">
      <c r="A626" s="1067" t="s">
        <v>3615</v>
      </c>
      <c r="B626" s="1067"/>
      <c r="C626" s="1067"/>
      <c r="D626" s="1067"/>
      <c r="E626" s="1067"/>
      <c r="F626" s="1067"/>
      <c r="G626" s="1067"/>
      <c r="H626" s="1067"/>
      <c r="I626" s="1"/>
      <c r="J626" s="1"/>
      <c r="K626" s="1"/>
      <c r="L626" s="1"/>
      <c r="M626" s="1"/>
      <c r="N626" s="1"/>
      <c r="O626" s="206"/>
      <c r="P626" s="15"/>
      <c r="Q626" s="16"/>
    </row>
    <row r="627" spans="1:18" s="17" customFormat="1" ht="66.75" hidden="1" customHeight="1">
      <c r="A627" s="943">
        <v>1</v>
      </c>
      <c r="B627" s="942" t="s">
        <v>240</v>
      </c>
      <c r="C627" s="958" t="s">
        <v>1469</v>
      </c>
      <c r="D627" s="958"/>
      <c r="E627" s="958"/>
      <c r="F627" s="111">
        <v>59722</v>
      </c>
      <c r="G627" s="111"/>
      <c r="H627" s="112"/>
      <c r="I627" s="10"/>
      <c r="J627" s="11"/>
      <c r="K627" s="111">
        <v>59722</v>
      </c>
      <c r="L627" s="111"/>
      <c r="M627" s="112"/>
      <c r="N627" s="11"/>
      <c r="O627" s="18"/>
      <c r="P627" s="15"/>
      <c r="Q627" s="16"/>
    </row>
    <row r="628" spans="1:18" s="17" customFormat="1" ht="66.75" hidden="1" customHeight="1">
      <c r="A628" s="943">
        <f>+A627+1</f>
        <v>2</v>
      </c>
      <c r="B628" s="942" t="s">
        <v>241</v>
      </c>
      <c r="C628" s="958" t="s">
        <v>1469</v>
      </c>
      <c r="D628" s="958"/>
      <c r="E628" s="958"/>
      <c r="F628" s="111">
        <v>62500</v>
      </c>
      <c r="G628" s="111"/>
      <c r="H628" s="112"/>
      <c r="I628" s="10"/>
      <c r="J628" s="11"/>
      <c r="K628" s="111">
        <v>62500</v>
      </c>
      <c r="L628" s="111"/>
      <c r="M628" s="112"/>
      <c r="N628" s="11"/>
      <c r="O628" s="18"/>
      <c r="P628" s="15"/>
      <c r="Q628" s="16"/>
    </row>
    <row r="629" spans="1:18" s="17" customFormat="1" ht="66.75" hidden="1" customHeight="1">
      <c r="A629" s="943">
        <f>+A628+1</f>
        <v>3</v>
      </c>
      <c r="B629" s="942" t="s">
        <v>242</v>
      </c>
      <c r="C629" s="958" t="s">
        <v>1469</v>
      </c>
      <c r="D629" s="958"/>
      <c r="E629" s="958"/>
      <c r="F629" s="111"/>
      <c r="G629" s="111">
        <v>148182</v>
      </c>
      <c r="H629" s="112"/>
      <c r="I629" s="10"/>
      <c r="J629" s="11"/>
      <c r="K629" s="111"/>
      <c r="L629" s="111">
        <v>148182</v>
      </c>
      <c r="M629" s="112"/>
      <c r="N629" s="11"/>
      <c r="O629" s="18"/>
      <c r="P629" s="15"/>
      <c r="Q629" s="16"/>
    </row>
    <row r="630" spans="1:18" s="17" customFormat="1" ht="66.75" hidden="1" customHeight="1">
      <c r="A630" s="943">
        <v>3</v>
      </c>
      <c r="B630" s="942" t="s">
        <v>243</v>
      </c>
      <c r="C630" s="958" t="s">
        <v>1469</v>
      </c>
      <c r="D630" s="958"/>
      <c r="E630" s="958"/>
      <c r="F630" s="112"/>
      <c r="G630" s="111"/>
      <c r="H630" s="112"/>
      <c r="I630" s="10"/>
      <c r="J630" s="11"/>
      <c r="K630" s="112"/>
      <c r="L630" s="111"/>
      <c r="M630" s="112"/>
      <c r="N630" s="11"/>
      <c r="O630" s="18"/>
      <c r="P630" s="15"/>
      <c r="Q630" s="16"/>
    </row>
    <row r="631" spans="1:18" s="17" customFormat="1" ht="66.75" hidden="1" customHeight="1">
      <c r="A631" s="943">
        <v>3</v>
      </c>
      <c r="B631" s="942" t="s">
        <v>251</v>
      </c>
      <c r="C631" s="958" t="s">
        <v>1469</v>
      </c>
      <c r="D631" s="958"/>
      <c r="E631" s="958"/>
      <c r="F631" s="112"/>
      <c r="G631" s="111">
        <v>74074</v>
      </c>
      <c r="H631" s="112"/>
      <c r="I631" s="10"/>
      <c r="J631" s="11"/>
      <c r="K631" s="112"/>
      <c r="L631" s="111">
        <v>74074</v>
      </c>
      <c r="M631" s="112"/>
      <c r="N631" s="11"/>
      <c r="O631" s="18"/>
      <c r="P631" s="15"/>
      <c r="Q631" s="16"/>
    </row>
    <row r="632" spans="1:18" s="17" customFormat="1" ht="66.75" hidden="1" customHeight="1">
      <c r="A632" s="943">
        <f>+A631+1</f>
        <v>4</v>
      </c>
      <c r="B632" s="942" t="s">
        <v>3424</v>
      </c>
      <c r="C632" s="958" t="s">
        <v>1469</v>
      </c>
      <c r="D632" s="958"/>
      <c r="E632" s="958"/>
      <c r="F632" s="112"/>
      <c r="G632" s="111">
        <v>76852</v>
      </c>
      <c r="H632" s="112"/>
      <c r="I632" s="10"/>
      <c r="J632" s="11"/>
      <c r="K632" s="112"/>
      <c r="L632" s="111">
        <v>76852</v>
      </c>
      <c r="M632" s="112"/>
      <c r="N632" s="11"/>
      <c r="O632" s="18"/>
      <c r="P632" s="15"/>
      <c r="Q632" s="16"/>
    </row>
    <row r="633" spans="1:18" s="17" customFormat="1" ht="66.75" hidden="1" customHeight="1">
      <c r="A633" s="943">
        <f>+A632+1</f>
        <v>5</v>
      </c>
      <c r="B633" s="942" t="s">
        <v>3355</v>
      </c>
      <c r="C633" s="958" t="s">
        <v>1469</v>
      </c>
      <c r="D633" s="958"/>
      <c r="E633" s="958"/>
      <c r="F633" s="112"/>
      <c r="G633" s="111">
        <v>68519</v>
      </c>
      <c r="H633" s="112"/>
      <c r="I633" s="10"/>
      <c r="J633" s="11"/>
      <c r="K633" s="112"/>
      <c r="L633" s="111">
        <v>68519</v>
      </c>
      <c r="M633" s="112"/>
      <c r="N633" s="11"/>
      <c r="O633" s="18"/>
      <c r="P633" s="15"/>
      <c r="Q633" s="16"/>
    </row>
    <row r="634" spans="1:18" s="17" customFormat="1" ht="66.75" hidden="1" customHeight="1">
      <c r="A634" s="1067" t="s">
        <v>4197</v>
      </c>
      <c r="B634" s="1067"/>
      <c r="C634" s="1067"/>
      <c r="D634" s="1067"/>
      <c r="E634" s="1067"/>
      <c r="F634" s="1067"/>
      <c r="G634" s="1067"/>
      <c r="H634" s="1067"/>
      <c r="I634" s="1"/>
      <c r="J634" s="1"/>
      <c r="K634" s="1"/>
      <c r="L634" s="1"/>
      <c r="M634" s="1"/>
      <c r="N634" s="1"/>
      <c r="O634" s="44"/>
      <c r="P634" s="15"/>
      <c r="Q634" s="16"/>
    </row>
    <row r="635" spans="1:18" s="17" customFormat="1" ht="66.75" hidden="1" customHeight="1">
      <c r="A635" s="943"/>
      <c r="B635" s="946" t="s">
        <v>4517</v>
      </c>
      <c r="C635" s="958"/>
      <c r="D635" s="958"/>
      <c r="E635" s="958"/>
      <c r="F635" s="111"/>
      <c r="G635" s="111"/>
      <c r="H635" s="109"/>
      <c r="I635" s="41"/>
      <c r="J635" s="115"/>
      <c r="K635" s="111"/>
      <c r="L635" s="111"/>
      <c r="M635" s="942"/>
      <c r="N635" s="115"/>
      <c r="O635" s="207"/>
      <c r="P635" s="15"/>
      <c r="Q635" s="16"/>
    </row>
    <row r="636" spans="1:18" s="17" customFormat="1" ht="66.75" hidden="1" customHeight="1">
      <c r="A636" s="943">
        <v>1</v>
      </c>
      <c r="B636" s="942" t="s">
        <v>244</v>
      </c>
      <c r="C636" s="958" t="s">
        <v>1469</v>
      </c>
      <c r="D636" s="958"/>
      <c r="E636" s="958"/>
      <c r="F636" s="111">
        <f>O636/1.1</f>
        <v>0</v>
      </c>
      <c r="G636" s="111"/>
      <c r="H636" s="109"/>
      <c r="I636" s="41"/>
      <c r="J636" s="115"/>
      <c r="K636" s="111">
        <f>W636/1.1</f>
        <v>0</v>
      </c>
      <c r="L636" s="111"/>
      <c r="M636" s="942"/>
      <c r="N636" s="115"/>
      <c r="O636" s="207"/>
      <c r="P636" s="15"/>
      <c r="Q636" s="16"/>
      <c r="R636" s="148">
        <f>65000</f>
        <v>65000</v>
      </c>
    </row>
    <row r="637" spans="1:18" s="17" customFormat="1" ht="66.75" hidden="1" customHeight="1">
      <c r="A637" s="943">
        <v>2</v>
      </c>
      <c r="B637" s="942" t="s">
        <v>245</v>
      </c>
      <c r="C637" s="958" t="s">
        <v>1469</v>
      </c>
      <c r="D637" s="958"/>
      <c r="E637" s="958"/>
      <c r="F637" s="111">
        <f>O637/1.1</f>
        <v>0</v>
      </c>
      <c r="G637" s="111"/>
      <c r="H637" s="109"/>
      <c r="I637" s="41"/>
      <c r="J637" s="115"/>
      <c r="K637" s="111">
        <f>W637/1.1</f>
        <v>0</v>
      </c>
      <c r="L637" s="111"/>
      <c r="M637" s="942"/>
      <c r="N637" s="115"/>
      <c r="O637" s="207"/>
      <c r="P637" s="15"/>
      <c r="Q637" s="16"/>
      <c r="R637" s="148">
        <f>79500</f>
        <v>79500</v>
      </c>
    </row>
    <row r="638" spans="1:18" s="17" customFormat="1" ht="66.75" hidden="1" customHeight="1">
      <c r="A638" s="943">
        <v>3</v>
      </c>
      <c r="B638" s="942" t="s">
        <v>246</v>
      </c>
      <c r="C638" s="958" t="s">
        <v>1469</v>
      </c>
      <c r="D638" s="958"/>
      <c r="E638" s="958"/>
      <c r="F638" s="111">
        <f>O638/1.1</f>
        <v>0</v>
      </c>
      <c r="G638" s="111"/>
      <c r="H638" s="109"/>
      <c r="I638" s="41"/>
      <c r="J638" s="115"/>
      <c r="K638" s="111">
        <f>W638/1.1</f>
        <v>0</v>
      </c>
      <c r="L638" s="111"/>
      <c r="M638" s="942"/>
      <c r="N638" s="115"/>
      <c r="O638" s="207"/>
      <c r="P638" s="15"/>
      <c r="Q638" s="16"/>
      <c r="R638" s="148">
        <f>61500</f>
        <v>61500</v>
      </c>
    </row>
    <row r="639" spans="1:18" s="17" customFormat="1" ht="66.75" hidden="1" customHeight="1">
      <c r="A639" s="943"/>
      <c r="B639" s="946" t="s">
        <v>4198</v>
      </c>
      <c r="C639" s="958"/>
      <c r="D639" s="958"/>
      <c r="E639" s="958"/>
      <c r="F639" s="111"/>
      <c r="G639" s="111"/>
      <c r="H639" s="109"/>
      <c r="I639" s="41"/>
      <c r="J639" s="115"/>
      <c r="K639" s="111"/>
      <c r="L639" s="111"/>
      <c r="M639" s="942"/>
      <c r="N639" s="115"/>
      <c r="O639" s="207"/>
      <c r="P639" s="15"/>
      <c r="Q639" s="16"/>
    </row>
    <row r="640" spans="1:18" s="17" customFormat="1" ht="66.75" hidden="1" customHeight="1">
      <c r="A640" s="943">
        <v>1</v>
      </c>
      <c r="B640" s="942" t="s">
        <v>247</v>
      </c>
      <c r="C640" s="958" t="s">
        <v>234</v>
      </c>
      <c r="D640" s="958"/>
      <c r="E640" s="958"/>
      <c r="F640" s="111">
        <f>O640/1.1</f>
        <v>0</v>
      </c>
      <c r="G640" s="111"/>
      <c r="H640" s="109"/>
      <c r="I640" s="41"/>
      <c r="J640" s="115"/>
      <c r="K640" s="111">
        <f>W640/1.1</f>
        <v>0</v>
      </c>
      <c r="L640" s="111"/>
      <c r="M640" s="942"/>
      <c r="N640" s="115"/>
      <c r="O640" s="207"/>
      <c r="P640" s="15"/>
      <c r="Q640" s="16"/>
      <c r="R640" s="148">
        <f>1220000</f>
        <v>1220000</v>
      </c>
    </row>
    <row r="641" spans="1:20" s="17" customFormat="1" ht="66.75" hidden="1" customHeight="1">
      <c r="A641" s="943">
        <f>1+A640</f>
        <v>2</v>
      </c>
      <c r="B641" s="942" t="s">
        <v>248</v>
      </c>
      <c r="C641" s="958" t="s">
        <v>234</v>
      </c>
      <c r="D641" s="958"/>
      <c r="E641" s="958"/>
      <c r="F641" s="111">
        <f>O641/1.1</f>
        <v>0</v>
      </c>
      <c r="G641" s="111"/>
      <c r="H641" s="109"/>
      <c r="I641" s="41"/>
      <c r="J641" s="115"/>
      <c r="K641" s="111">
        <f>W641/1.1</f>
        <v>0</v>
      </c>
      <c r="L641" s="111"/>
      <c r="M641" s="942"/>
      <c r="N641" s="115"/>
      <c r="O641" s="207"/>
      <c r="P641" s="15"/>
      <c r="Q641" s="16"/>
      <c r="R641" s="148">
        <f>1400000</f>
        <v>1400000</v>
      </c>
    </row>
    <row r="642" spans="1:20" s="17" customFormat="1" ht="66.75" hidden="1" customHeight="1">
      <c r="A642" s="943"/>
      <c r="B642" s="946" t="s">
        <v>249</v>
      </c>
      <c r="C642" s="958"/>
      <c r="D642" s="958"/>
      <c r="E642" s="958"/>
      <c r="F642" s="111"/>
      <c r="G642" s="111"/>
      <c r="H642" s="109"/>
      <c r="I642" s="41"/>
      <c r="J642" s="115"/>
      <c r="K642" s="111"/>
      <c r="L642" s="111"/>
      <c r="M642" s="942"/>
      <c r="N642" s="115"/>
      <c r="O642" s="207"/>
      <c r="P642" s="15"/>
      <c r="Q642" s="16"/>
      <c r="R642" s="148"/>
    </row>
    <row r="643" spans="1:20" s="17" customFormat="1" ht="66.75" hidden="1" customHeight="1">
      <c r="A643" s="943">
        <v>1</v>
      </c>
      <c r="B643" s="942" t="s">
        <v>250</v>
      </c>
      <c r="C643" s="958" t="s">
        <v>1469</v>
      </c>
      <c r="D643" s="958"/>
      <c r="E643" s="958"/>
      <c r="F643" s="111">
        <f>O643/1.1</f>
        <v>0</v>
      </c>
      <c r="G643" s="111"/>
      <c r="H643" s="109"/>
      <c r="I643" s="41"/>
      <c r="J643" s="115"/>
      <c r="K643" s="111">
        <f>W643/1.1</f>
        <v>0</v>
      </c>
      <c r="L643" s="111"/>
      <c r="M643" s="942"/>
      <c r="N643" s="115"/>
      <c r="O643" s="207"/>
      <c r="P643" s="15"/>
      <c r="Q643" s="16"/>
      <c r="R643" s="148">
        <f>69000</f>
        <v>69000</v>
      </c>
    </row>
    <row r="644" spans="1:20" s="17" customFormat="1" ht="66.75" hidden="1" customHeight="1">
      <c r="A644" s="1112" t="s">
        <v>3394</v>
      </c>
      <c r="B644" s="1112"/>
      <c r="C644" s="1112"/>
      <c r="D644" s="1112"/>
      <c r="E644" s="1112"/>
      <c r="F644" s="1112"/>
      <c r="G644" s="1112"/>
      <c r="H644" s="1112"/>
      <c r="I644" s="208"/>
      <c r="J644" s="208"/>
      <c r="K644" s="208"/>
      <c r="L644" s="208"/>
      <c r="M644" s="208"/>
      <c r="N644" s="208"/>
      <c r="O644" s="209"/>
      <c r="P644" s="15"/>
      <c r="Q644" s="16"/>
    </row>
    <row r="645" spans="1:20" s="17" customFormat="1" ht="66.75" hidden="1" customHeight="1">
      <c r="A645" s="943">
        <v>1</v>
      </c>
      <c r="B645" s="942" t="s">
        <v>251</v>
      </c>
      <c r="C645" s="958" t="s">
        <v>234</v>
      </c>
      <c r="D645" s="958"/>
      <c r="E645" s="958"/>
      <c r="F645" s="210">
        <f>O645/1.1</f>
        <v>0</v>
      </c>
      <c r="G645" s="210"/>
      <c r="H645" s="112"/>
      <c r="I645" s="10"/>
      <c r="J645" s="11"/>
      <c r="K645" s="210">
        <f>W645/1.1</f>
        <v>0</v>
      </c>
      <c r="L645" s="210"/>
      <c r="M645" s="112"/>
      <c r="N645" s="11"/>
      <c r="O645" s="18"/>
      <c r="P645" s="15"/>
      <c r="Q645" s="211"/>
      <c r="R645" s="212">
        <v>1470000</v>
      </c>
      <c r="S645" s="212"/>
      <c r="T645" s="212"/>
    </row>
    <row r="646" spans="1:20" s="17" customFormat="1" ht="66.75" hidden="1" customHeight="1">
      <c r="A646" s="943">
        <f>+A645+1</f>
        <v>2</v>
      </c>
      <c r="B646" s="942" t="s">
        <v>252</v>
      </c>
      <c r="C646" s="958" t="s">
        <v>234</v>
      </c>
      <c r="D646" s="958"/>
      <c r="E646" s="958"/>
      <c r="F646" s="210">
        <f>O646/1.1</f>
        <v>0</v>
      </c>
      <c r="G646" s="210"/>
      <c r="H646" s="112"/>
      <c r="I646" s="10"/>
      <c r="J646" s="11"/>
      <c r="K646" s="210">
        <f>W646/1.1</f>
        <v>0</v>
      </c>
      <c r="L646" s="210"/>
      <c r="M646" s="112"/>
      <c r="N646" s="11"/>
      <c r="O646" s="18"/>
      <c r="P646" s="15"/>
      <c r="Q646" s="16"/>
      <c r="R646" s="212">
        <v>1350000</v>
      </c>
    </row>
    <row r="647" spans="1:20" s="17" customFormat="1" ht="66.75" hidden="1" customHeight="1">
      <c r="A647" s="943">
        <f>+A646+1</f>
        <v>3</v>
      </c>
      <c r="B647" s="942" t="s">
        <v>253</v>
      </c>
      <c r="C647" s="958" t="s">
        <v>234</v>
      </c>
      <c r="D647" s="958"/>
      <c r="E647" s="958"/>
      <c r="F647" s="210">
        <f>O647/1.1</f>
        <v>0</v>
      </c>
      <c r="G647" s="210"/>
      <c r="H647" s="112"/>
      <c r="I647" s="10"/>
      <c r="J647" s="11"/>
      <c r="K647" s="210">
        <f>W647/1.1</f>
        <v>0</v>
      </c>
      <c r="L647" s="210"/>
      <c r="M647" s="112"/>
      <c r="N647" s="11"/>
      <c r="O647" s="18"/>
      <c r="P647" s="15"/>
      <c r="Q647" s="16"/>
      <c r="R647" s="212">
        <v>1500000</v>
      </c>
    </row>
    <row r="648" spans="1:20" s="17" customFormat="1" ht="66.75" hidden="1" customHeight="1">
      <c r="A648" s="943">
        <f>+A647+1</f>
        <v>4</v>
      </c>
      <c r="B648" s="942" t="s">
        <v>254</v>
      </c>
      <c r="C648" s="958" t="s">
        <v>234</v>
      </c>
      <c r="D648" s="958"/>
      <c r="E648" s="958"/>
      <c r="F648" s="210">
        <f>O648/1.1</f>
        <v>0</v>
      </c>
      <c r="G648" s="210"/>
      <c r="H648" s="112"/>
      <c r="I648" s="10"/>
      <c r="J648" s="11"/>
      <c r="K648" s="210">
        <f>W648/1.1</f>
        <v>0</v>
      </c>
      <c r="L648" s="210"/>
      <c r="M648" s="112"/>
      <c r="N648" s="11"/>
      <c r="O648" s="18"/>
      <c r="P648" s="15"/>
      <c r="Q648" s="16"/>
      <c r="R648" s="212">
        <v>1490000</v>
      </c>
    </row>
    <row r="649" spans="1:20" s="17" customFormat="1" ht="66.75" hidden="1" customHeight="1">
      <c r="A649" s="143"/>
      <c r="B649" s="1098" t="s">
        <v>4803</v>
      </c>
      <c r="C649" s="1099"/>
      <c r="D649" s="1099"/>
      <c r="E649" s="1099"/>
      <c r="F649" s="1099"/>
      <c r="G649" s="1099"/>
      <c r="H649" s="1100"/>
      <c r="I649" s="208"/>
      <c r="J649" s="208"/>
      <c r="K649" s="208"/>
      <c r="L649" s="208"/>
      <c r="M649" s="208"/>
      <c r="N649" s="208"/>
      <c r="O649" s="209"/>
      <c r="P649" s="15"/>
      <c r="Q649" s="16"/>
    </row>
    <row r="650" spans="1:20" s="17" customFormat="1" ht="66.75" hidden="1" customHeight="1">
      <c r="A650" s="943"/>
      <c r="B650" s="942" t="s">
        <v>4199</v>
      </c>
      <c r="C650" s="958" t="s">
        <v>1469</v>
      </c>
      <c r="D650" s="958"/>
      <c r="E650" s="958"/>
      <c r="F650" s="210"/>
      <c r="G650" s="112">
        <v>90168</v>
      </c>
      <c r="H650" s="112"/>
      <c r="I650" s="10"/>
      <c r="J650" s="11"/>
      <c r="K650" s="210"/>
      <c r="L650" s="112">
        <f>W650/1.1</f>
        <v>0</v>
      </c>
      <c r="M650" s="112"/>
      <c r="N650" s="11"/>
      <c r="O650" s="18"/>
      <c r="P650" s="15"/>
      <c r="Q650" s="16"/>
      <c r="R650" s="212">
        <v>89000</v>
      </c>
    </row>
    <row r="651" spans="1:20" s="17" customFormat="1" ht="66.75" hidden="1" customHeight="1">
      <c r="A651" s="943"/>
      <c r="B651" s="942" t="s">
        <v>4200</v>
      </c>
      <c r="C651" s="958" t="s">
        <v>234</v>
      </c>
      <c r="D651" s="958"/>
      <c r="E651" s="958"/>
      <c r="F651" s="210"/>
      <c r="G651" s="112">
        <v>1585859</v>
      </c>
      <c r="H651" s="112"/>
      <c r="I651" s="10"/>
      <c r="J651" s="11"/>
      <c r="K651" s="210"/>
      <c r="L651" s="112">
        <f>W651/1.1</f>
        <v>0</v>
      </c>
      <c r="M651" s="112"/>
      <c r="N651" s="11"/>
      <c r="O651" s="18"/>
      <c r="P651" s="15"/>
      <c r="Q651" s="16"/>
      <c r="R651" s="212">
        <v>1600000</v>
      </c>
    </row>
    <row r="652" spans="1:20" s="17" customFormat="1" ht="66.75" hidden="1" customHeight="1">
      <c r="A652" s="1067" t="s">
        <v>3417</v>
      </c>
      <c r="B652" s="1067"/>
      <c r="C652" s="1067"/>
      <c r="D652" s="1067"/>
      <c r="E652" s="1067"/>
      <c r="F652" s="1067"/>
      <c r="G652" s="1067"/>
      <c r="H652" s="1067"/>
      <c r="I652" s="1"/>
      <c r="J652" s="1"/>
      <c r="K652" s="1"/>
      <c r="L652" s="1"/>
      <c r="M652" s="1"/>
      <c r="N652" s="1"/>
      <c r="O652" s="44"/>
      <c r="P652" s="15"/>
      <c r="Q652" s="16"/>
    </row>
    <row r="653" spans="1:20" s="17" customFormat="1" ht="66.75" hidden="1" customHeight="1">
      <c r="A653" s="943">
        <v>1</v>
      </c>
      <c r="B653" s="942" t="s">
        <v>255</v>
      </c>
      <c r="C653" s="958" t="s">
        <v>1469</v>
      </c>
      <c r="D653" s="958"/>
      <c r="E653" s="958"/>
      <c r="F653" s="111"/>
      <c r="G653" s="111">
        <v>81000</v>
      </c>
      <c r="H653" s="111">
        <v>90500</v>
      </c>
      <c r="I653" s="118"/>
      <c r="J653" s="172"/>
      <c r="K653" s="111"/>
      <c r="L653" s="111">
        <v>81000</v>
      </c>
      <c r="M653" s="111">
        <v>90500</v>
      </c>
      <c r="N653" s="172"/>
      <c r="O653" s="121"/>
      <c r="P653" s="15"/>
      <c r="Q653" s="16"/>
    </row>
    <row r="654" spans="1:20" s="17" customFormat="1" ht="66.75" hidden="1" customHeight="1">
      <c r="A654" s="1067" t="s">
        <v>4201</v>
      </c>
      <c r="B654" s="1067"/>
      <c r="C654" s="1067"/>
      <c r="D654" s="1067"/>
      <c r="E654" s="1067"/>
      <c r="F654" s="1067"/>
      <c r="G654" s="1067"/>
      <c r="H654" s="1067"/>
      <c r="I654" s="1"/>
      <c r="J654" s="1"/>
      <c r="K654" s="1"/>
      <c r="L654" s="1"/>
      <c r="M654" s="1"/>
      <c r="N654" s="1"/>
      <c r="O654" s="44"/>
      <c r="P654" s="38"/>
      <c r="Q654" s="16"/>
    </row>
    <row r="655" spans="1:20" s="17" customFormat="1" ht="66.75" hidden="1" customHeight="1">
      <c r="A655" s="943">
        <v>1</v>
      </c>
      <c r="B655" s="942" t="s">
        <v>4202</v>
      </c>
      <c r="C655" s="958" t="s">
        <v>1469</v>
      </c>
      <c r="D655" s="958"/>
      <c r="E655" s="958"/>
      <c r="F655" s="111"/>
      <c r="G655" s="111">
        <v>75600</v>
      </c>
      <c r="H655" s="111"/>
      <c r="I655" s="118"/>
      <c r="J655" s="172"/>
      <c r="K655" s="111"/>
      <c r="L655" s="111">
        <v>75600</v>
      </c>
      <c r="M655" s="111"/>
      <c r="N655" s="172"/>
      <c r="O655" s="121"/>
      <c r="P655" s="15"/>
      <c r="Q655" s="16"/>
    </row>
    <row r="656" spans="1:20" s="17" customFormat="1" ht="66.75" hidden="1" customHeight="1">
      <c r="A656" s="1067" t="s">
        <v>4203</v>
      </c>
      <c r="B656" s="1067"/>
      <c r="C656" s="1067"/>
      <c r="D656" s="1067"/>
      <c r="E656" s="1067"/>
      <c r="F656" s="1067"/>
      <c r="G656" s="1067"/>
      <c r="H656" s="1067"/>
      <c r="I656" s="1"/>
      <c r="J656" s="1"/>
      <c r="K656" s="1"/>
      <c r="L656" s="1"/>
      <c r="M656" s="1"/>
      <c r="N656" s="1"/>
      <c r="O656" s="44"/>
      <c r="P656" s="15"/>
      <c r="Q656" s="16"/>
    </row>
    <row r="657" spans="1:18" s="17" customFormat="1" ht="66.75" hidden="1" customHeight="1">
      <c r="A657" s="943">
        <v>1</v>
      </c>
      <c r="B657" s="942" t="s">
        <v>256</v>
      </c>
      <c r="C657" s="958" t="s">
        <v>1469</v>
      </c>
      <c r="D657" s="958"/>
      <c r="E657" s="958"/>
      <c r="F657" s="111">
        <f>L657/1.1</f>
        <v>0</v>
      </c>
      <c r="G657" s="111"/>
      <c r="H657" s="111"/>
      <c r="I657" s="118"/>
      <c r="J657" s="172"/>
      <c r="K657" s="111">
        <f>T657/1.1</f>
        <v>0</v>
      </c>
      <c r="L657" s="111"/>
      <c r="M657" s="111"/>
      <c r="N657" s="172"/>
      <c r="O657" s="121">
        <v>90000</v>
      </c>
      <c r="P657" s="15"/>
      <c r="Q657" s="16"/>
    </row>
    <row r="658" spans="1:18" s="17" customFormat="1" ht="66.75" hidden="1" customHeight="1">
      <c r="A658" s="943">
        <v>2</v>
      </c>
      <c r="B658" s="942" t="s">
        <v>257</v>
      </c>
      <c r="C658" s="958" t="s">
        <v>1469</v>
      </c>
      <c r="D658" s="958"/>
      <c r="E658" s="958"/>
      <c r="F658" s="111">
        <f>L658/1.1</f>
        <v>0</v>
      </c>
      <c r="G658" s="111"/>
      <c r="H658" s="111"/>
      <c r="I658" s="118"/>
      <c r="J658" s="172"/>
      <c r="K658" s="111">
        <f>T658/1.1</f>
        <v>0</v>
      </c>
      <c r="L658" s="111"/>
      <c r="M658" s="111"/>
      <c r="N658" s="172"/>
      <c r="O658" s="121">
        <v>80500</v>
      </c>
      <c r="P658" s="15"/>
      <c r="Q658" s="16"/>
    </row>
    <row r="659" spans="1:18" s="17" customFormat="1" ht="66.75" hidden="1" customHeight="1">
      <c r="A659" s="943">
        <v>3</v>
      </c>
      <c r="B659" s="942" t="s">
        <v>258</v>
      </c>
      <c r="C659" s="958" t="s">
        <v>1469</v>
      </c>
      <c r="D659" s="958"/>
      <c r="E659" s="958"/>
      <c r="F659" s="111">
        <f>L659/1.1</f>
        <v>0</v>
      </c>
      <c r="G659" s="111"/>
      <c r="H659" s="111"/>
      <c r="I659" s="118"/>
      <c r="J659" s="172"/>
      <c r="K659" s="111">
        <f>T659/1.1</f>
        <v>0</v>
      </c>
      <c r="L659" s="111"/>
      <c r="M659" s="111"/>
      <c r="N659" s="172"/>
      <c r="O659" s="121">
        <v>84500</v>
      </c>
      <c r="P659" s="15"/>
      <c r="Q659" s="16"/>
    </row>
    <row r="660" spans="1:18" s="17" customFormat="1" ht="66.75" hidden="1" customHeight="1">
      <c r="A660" s="943">
        <v>4</v>
      </c>
      <c r="B660" s="942" t="s">
        <v>259</v>
      </c>
      <c r="C660" s="958" t="s">
        <v>1469</v>
      </c>
      <c r="D660" s="958"/>
      <c r="E660" s="958"/>
      <c r="F660" s="111">
        <f>L660/1.1</f>
        <v>0</v>
      </c>
      <c r="G660" s="111"/>
      <c r="H660" s="111"/>
      <c r="I660" s="118"/>
      <c r="J660" s="172"/>
      <c r="K660" s="111">
        <f>T660/1.1</f>
        <v>0</v>
      </c>
      <c r="L660" s="111"/>
      <c r="M660" s="111"/>
      <c r="N660" s="172"/>
      <c r="O660" s="121">
        <v>83500</v>
      </c>
      <c r="P660" s="15"/>
      <c r="Q660" s="16"/>
    </row>
    <row r="661" spans="1:18" s="17" customFormat="1" ht="66.75" hidden="1" customHeight="1">
      <c r="A661" s="1112" t="s">
        <v>4204</v>
      </c>
      <c r="B661" s="1112"/>
      <c r="C661" s="1112"/>
      <c r="D661" s="1112"/>
      <c r="E661" s="1112"/>
      <c r="F661" s="1112"/>
      <c r="G661" s="1112"/>
      <c r="H661" s="1112"/>
      <c r="I661" s="208"/>
      <c r="J661" s="208"/>
      <c r="K661" s="208"/>
      <c r="L661" s="208"/>
      <c r="M661" s="208"/>
      <c r="N661" s="208"/>
      <c r="O661" s="209"/>
      <c r="P661" s="15"/>
      <c r="Q661" s="16"/>
    </row>
    <row r="662" spans="1:18" s="17" customFormat="1" ht="66.75" hidden="1" customHeight="1">
      <c r="A662" s="943">
        <v>1</v>
      </c>
      <c r="B662" s="942" t="s">
        <v>256</v>
      </c>
      <c r="C662" s="958" t="s">
        <v>1469</v>
      </c>
      <c r="D662" s="958"/>
      <c r="E662" s="958"/>
      <c r="F662" s="111">
        <v>77273</v>
      </c>
      <c r="G662" s="111">
        <v>77273</v>
      </c>
      <c r="H662" s="111"/>
      <c r="I662" s="118"/>
      <c r="J662" s="172"/>
      <c r="K662" s="111">
        <v>77273</v>
      </c>
      <c r="L662" s="111">
        <v>77273</v>
      </c>
      <c r="M662" s="111"/>
      <c r="N662" s="172"/>
      <c r="O662" s="121"/>
      <c r="P662" s="121"/>
      <c r="Q662" s="16"/>
    </row>
    <row r="663" spans="1:18" s="17" customFormat="1" ht="66.75" hidden="1" customHeight="1">
      <c r="A663" s="943">
        <v>2</v>
      </c>
      <c r="B663" s="942" t="s">
        <v>257</v>
      </c>
      <c r="C663" s="958" t="s">
        <v>1469</v>
      </c>
      <c r="D663" s="958"/>
      <c r="E663" s="958"/>
      <c r="F663" s="111">
        <v>72727</v>
      </c>
      <c r="G663" s="111">
        <v>72727</v>
      </c>
      <c r="H663" s="111"/>
      <c r="I663" s="118"/>
      <c r="J663" s="172"/>
      <c r="K663" s="111">
        <v>72727</v>
      </c>
      <c r="L663" s="111">
        <v>72727</v>
      </c>
      <c r="M663" s="111"/>
      <c r="N663" s="172"/>
      <c r="O663" s="121"/>
      <c r="P663" s="121"/>
      <c r="Q663" s="16"/>
    </row>
    <row r="664" spans="1:18" s="17" customFormat="1" ht="66.75" hidden="1" customHeight="1">
      <c r="A664" s="943">
        <v>3</v>
      </c>
      <c r="B664" s="942" t="s">
        <v>258</v>
      </c>
      <c r="C664" s="958" t="s">
        <v>1469</v>
      </c>
      <c r="D664" s="958"/>
      <c r="E664" s="958"/>
      <c r="F664" s="111">
        <v>72727</v>
      </c>
      <c r="G664" s="111">
        <v>72727</v>
      </c>
      <c r="H664" s="111"/>
      <c r="I664" s="118"/>
      <c r="J664" s="172"/>
      <c r="K664" s="111">
        <v>72727</v>
      </c>
      <c r="L664" s="111">
        <v>72727</v>
      </c>
      <c r="M664" s="111"/>
      <c r="N664" s="172"/>
      <c r="O664" s="121"/>
      <c r="P664" s="121"/>
      <c r="Q664" s="16"/>
    </row>
    <row r="665" spans="1:18" s="17" customFormat="1" ht="66.75" hidden="1" customHeight="1">
      <c r="A665" s="1112" t="s">
        <v>3415</v>
      </c>
      <c r="B665" s="1112"/>
      <c r="C665" s="1112"/>
      <c r="D665" s="1112"/>
      <c r="E665" s="1112"/>
      <c r="F665" s="1112"/>
      <c r="G665" s="1112"/>
      <c r="H665" s="1112"/>
      <c r="I665" s="208"/>
      <c r="J665" s="208"/>
      <c r="K665" s="208"/>
      <c r="L665" s="208"/>
      <c r="M665" s="208"/>
      <c r="N665" s="208"/>
      <c r="O665" s="209"/>
      <c r="P665" s="121"/>
      <c r="Q665" s="16"/>
      <c r="R665" s="17" t="s">
        <v>3416</v>
      </c>
    </row>
    <row r="666" spans="1:18" s="17" customFormat="1" ht="66.75" hidden="1" customHeight="1">
      <c r="A666" s="943">
        <v>1</v>
      </c>
      <c r="B666" s="942" t="s">
        <v>4143</v>
      </c>
      <c r="C666" s="958" t="s">
        <v>1469</v>
      </c>
      <c r="D666" s="958"/>
      <c r="E666" s="958"/>
      <c r="F666" s="111">
        <v>60910</v>
      </c>
      <c r="G666" s="111">
        <v>70000</v>
      </c>
      <c r="H666" s="111">
        <f>G666</f>
        <v>70000</v>
      </c>
      <c r="I666" s="118"/>
      <c r="J666" s="172"/>
      <c r="K666" s="111">
        <v>60910</v>
      </c>
      <c r="L666" s="111">
        <v>70000</v>
      </c>
      <c r="M666" s="111">
        <f>L666</f>
        <v>70000</v>
      </c>
      <c r="N666" s="172"/>
      <c r="O666" s="121"/>
      <c r="P666" s="121"/>
      <c r="Q666" s="16"/>
    </row>
    <row r="667" spans="1:18" s="17" customFormat="1" ht="66.75" hidden="1" customHeight="1">
      <c r="A667" s="943">
        <v>2</v>
      </c>
      <c r="B667" s="942" t="s">
        <v>260</v>
      </c>
      <c r="C667" s="958" t="s">
        <v>1469</v>
      </c>
      <c r="D667" s="958"/>
      <c r="E667" s="958"/>
      <c r="F667" s="111">
        <v>70000</v>
      </c>
      <c r="G667" s="111">
        <v>80000</v>
      </c>
      <c r="H667" s="111">
        <f>G667</f>
        <v>80000</v>
      </c>
      <c r="I667" s="118"/>
      <c r="J667" s="172"/>
      <c r="K667" s="111">
        <v>70000</v>
      </c>
      <c r="L667" s="111">
        <v>80000</v>
      </c>
      <c r="M667" s="111">
        <f>L667</f>
        <v>80000</v>
      </c>
      <c r="N667" s="172"/>
      <c r="O667" s="121"/>
      <c r="P667" s="121"/>
      <c r="Q667" s="16"/>
    </row>
    <row r="668" spans="1:18" s="17" customFormat="1" ht="66.75" hidden="1" customHeight="1">
      <c r="A668" s="1067" t="s">
        <v>4518</v>
      </c>
      <c r="B668" s="1067"/>
      <c r="C668" s="1067"/>
      <c r="D668" s="1067"/>
      <c r="E668" s="1067"/>
      <c r="F668" s="1067"/>
      <c r="G668" s="1067"/>
      <c r="H668" s="1067"/>
      <c r="I668" s="1"/>
      <c r="J668" s="1"/>
      <c r="K668" s="1"/>
      <c r="L668" s="1"/>
      <c r="M668" s="1"/>
      <c r="N668" s="1"/>
      <c r="O668" s="209"/>
      <c r="P668" s="121"/>
      <c r="Q668" s="16"/>
    </row>
    <row r="669" spans="1:18" s="17" customFormat="1" ht="16.5" hidden="1">
      <c r="A669" s="943">
        <v>1</v>
      </c>
      <c r="B669" s="942" t="s">
        <v>3392</v>
      </c>
      <c r="C669" s="958" t="s">
        <v>1469</v>
      </c>
      <c r="D669" s="958"/>
      <c r="E669" s="958"/>
      <c r="F669" s="111"/>
      <c r="G669" s="111">
        <f>86000/1.1</f>
        <v>78181.818181818177</v>
      </c>
      <c r="H669" s="111">
        <v>78182</v>
      </c>
      <c r="I669" s="118"/>
      <c r="J669" s="172"/>
      <c r="K669" s="111"/>
      <c r="L669" s="111">
        <f>86000/1.1</f>
        <v>78181.818181818177</v>
      </c>
      <c r="M669" s="111">
        <v>78182</v>
      </c>
      <c r="N669" s="172"/>
      <c r="O669" s="121"/>
      <c r="P669" s="121"/>
      <c r="Q669" s="16"/>
    </row>
    <row r="670" spans="1:18" s="17" customFormat="1" ht="16.5" hidden="1">
      <c r="A670" s="943">
        <v>2</v>
      </c>
      <c r="B670" s="942" t="s">
        <v>3393</v>
      </c>
      <c r="C670" s="958" t="s">
        <v>1469</v>
      </c>
      <c r="D670" s="958"/>
      <c r="E670" s="958"/>
      <c r="F670" s="111"/>
      <c r="G670" s="111">
        <f>92000/1.1</f>
        <v>83636.363636363632</v>
      </c>
      <c r="H670" s="111">
        <v>78182</v>
      </c>
      <c r="I670" s="118"/>
      <c r="J670" s="172"/>
      <c r="K670" s="111"/>
      <c r="L670" s="111">
        <f>92000/1.1</f>
        <v>83636.363636363632</v>
      </c>
      <c r="M670" s="111">
        <v>78182</v>
      </c>
      <c r="N670" s="172"/>
      <c r="O670" s="121"/>
      <c r="P670" s="121"/>
      <c r="Q670" s="16"/>
    </row>
    <row r="671" spans="1:18" s="17" customFormat="1" ht="19.5" hidden="1">
      <c r="A671" s="1067" t="s">
        <v>3422</v>
      </c>
      <c r="B671" s="1067"/>
      <c r="C671" s="1067"/>
      <c r="D671" s="1067"/>
      <c r="E671" s="1067"/>
      <c r="F671" s="1067"/>
      <c r="G671" s="1067"/>
      <c r="H671" s="1067"/>
      <c r="I671" s="1"/>
      <c r="J671" s="1"/>
      <c r="K671" s="1"/>
      <c r="L671" s="1"/>
      <c r="M671" s="1"/>
      <c r="N671" s="1"/>
      <c r="O671" s="209"/>
      <c r="P671" s="121"/>
      <c r="Q671" s="16"/>
    </row>
    <row r="672" spans="1:18" s="17" customFormat="1" ht="16.5" hidden="1">
      <c r="A672" s="943">
        <v>1</v>
      </c>
      <c r="B672" s="942" t="s">
        <v>3423</v>
      </c>
      <c r="C672" s="958" t="s">
        <v>1469</v>
      </c>
      <c r="D672" s="958"/>
      <c r="E672" s="958"/>
      <c r="F672" s="111">
        <v>72000</v>
      </c>
      <c r="G672" s="111"/>
      <c r="H672" s="111"/>
      <c r="I672" s="118"/>
      <c r="J672" s="172"/>
      <c r="K672" s="111">
        <v>72000</v>
      </c>
      <c r="L672" s="111"/>
      <c r="M672" s="111"/>
      <c r="N672" s="172"/>
      <c r="O672" s="121"/>
      <c r="P672" s="121"/>
      <c r="Q672" s="16"/>
    </row>
    <row r="673" spans="1:18" s="17" customFormat="1" ht="19.5" hidden="1">
      <c r="A673" s="1112" t="s">
        <v>261</v>
      </c>
      <c r="B673" s="1112"/>
      <c r="C673" s="1112"/>
      <c r="D673" s="1112"/>
      <c r="E673" s="1112"/>
      <c r="F673" s="1112"/>
      <c r="G673" s="1112"/>
      <c r="H673" s="1112"/>
      <c r="I673" s="208"/>
      <c r="J673" s="208"/>
      <c r="K673" s="208"/>
      <c r="L673" s="208"/>
      <c r="M673" s="208"/>
      <c r="N673" s="208"/>
      <c r="O673" s="209"/>
      <c r="P673" s="121"/>
      <c r="Q673" s="16"/>
    </row>
    <row r="674" spans="1:18" s="17" customFormat="1" ht="16.5" hidden="1">
      <c r="A674" s="943">
        <v>1</v>
      </c>
      <c r="B674" s="942" t="s">
        <v>262</v>
      </c>
      <c r="C674" s="958" t="s">
        <v>1469</v>
      </c>
      <c r="D674" s="958"/>
      <c r="E674" s="958"/>
      <c r="F674" s="111"/>
      <c r="G674" s="111">
        <v>78182</v>
      </c>
      <c r="H674" s="111">
        <v>78182</v>
      </c>
      <c r="I674" s="118"/>
      <c r="J674" s="172"/>
      <c r="K674" s="111"/>
      <c r="L674" s="111">
        <v>78182</v>
      </c>
      <c r="M674" s="111">
        <v>78182</v>
      </c>
      <c r="N674" s="172"/>
      <c r="O674" s="121"/>
      <c r="P674" s="121"/>
      <c r="Q674" s="16"/>
    </row>
    <row r="675" spans="1:18" s="17" customFormat="1" ht="19.5" hidden="1">
      <c r="A675" s="1067" t="s">
        <v>3611</v>
      </c>
      <c r="B675" s="1067"/>
      <c r="C675" s="1067"/>
      <c r="D675" s="1067"/>
      <c r="E675" s="1067"/>
      <c r="F675" s="1067"/>
      <c r="G675" s="1067"/>
      <c r="H675" s="1067"/>
      <c r="I675" s="1"/>
      <c r="J675" s="1"/>
      <c r="K675" s="1"/>
      <c r="L675" s="1"/>
      <c r="M675" s="1"/>
      <c r="N675" s="1"/>
      <c r="O675" s="209"/>
      <c r="P675" s="121"/>
      <c r="Q675" s="16"/>
    </row>
    <row r="676" spans="1:18" s="17" customFormat="1" ht="16.5" hidden="1">
      <c r="A676" s="943"/>
      <c r="B676" s="942" t="s">
        <v>4205</v>
      </c>
      <c r="C676" s="958" t="s">
        <v>1469</v>
      </c>
      <c r="D676" s="958"/>
      <c r="E676" s="958"/>
      <c r="F676" s="111">
        <v>73000</v>
      </c>
      <c r="G676" s="111"/>
      <c r="H676" s="111"/>
      <c r="I676" s="118"/>
      <c r="J676" s="172"/>
      <c r="K676" s="111">
        <v>73000</v>
      </c>
      <c r="L676" s="111"/>
      <c r="M676" s="111"/>
      <c r="N676" s="172"/>
      <c r="O676" s="121"/>
      <c r="P676" s="121"/>
      <c r="Q676" s="16"/>
    </row>
    <row r="677" spans="1:18" s="17" customFormat="1" ht="16.5" hidden="1">
      <c r="A677" s="943"/>
      <c r="B677" s="942" t="s">
        <v>3612</v>
      </c>
      <c r="C677" s="958" t="s">
        <v>1469</v>
      </c>
      <c r="D677" s="958"/>
      <c r="E677" s="958"/>
      <c r="F677" s="111">
        <v>73000</v>
      </c>
      <c r="G677" s="111"/>
      <c r="H677" s="111"/>
      <c r="I677" s="118"/>
      <c r="J677" s="172"/>
      <c r="K677" s="111">
        <v>73000</v>
      </c>
      <c r="L677" s="111"/>
      <c r="M677" s="111"/>
      <c r="N677" s="172"/>
      <c r="O677" s="121"/>
      <c r="P677" s="121"/>
      <c r="Q677" s="16"/>
    </row>
    <row r="678" spans="1:18" s="17" customFormat="1" ht="16.5" hidden="1">
      <c r="A678" s="943"/>
      <c r="B678" s="942" t="s">
        <v>3613</v>
      </c>
      <c r="C678" s="958" t="s">
        <v>1469</v>
      </c>
      <c r="D678" s="958"/>
      <c r="E678" s="958"/>
      <c r="F678" s="111">
        <v>73000</v>
      </c>
      <c r="G678" s="111"/>
      <c r="H678" s="111"/>
      <c r="I678" s="118"/>
      <c r="J678" s="172"/>
      <c r="K678" s="111">
        <v>73000</v>
      </c>
      <c r="L678" s="111"/>
      <c r="M678" s="111"/>
      <c r="N678" s="172"/>
      <c r="O678" s="121"/>
      <c r="P678" s="121"/>
      <c r="Q678" s="16"/>
    </row>
    <row r="679" spans="1:18" s="17" customFormat="1" ht="16.5" hidden="1">
      <c r="A679" s="943"/>
      <c r="B679" s="942" t="s">
        <v>3614</v>
      </c>
      <c r="C679" s="958" t="s">
        <v>1469</v>
      </c>
      <c r="D679" s="958"/>
      <c r="E679" s="958"/>
      <c r="F679" s="111">
        <v>73000</v>
      </c>
      <c r="G679" s="111"/>
      <c r="H679" s="111"/>
      <c r="I679" s="118"/>
      <c r="J679" s="172"/>
      <c r="K679" s="111">
        <v>73000</v>
      </c>
      <c r="L679" s="111"/>
      <c r="M679" s="111"/>
      <c r="N679" s="172"/>
      <c r="O679" s="121"/>
      <c r="P679" s="121"/>
      <c r="Q679" s="16"/>
    </row>
    <row r="680" spans="1:18" s="17" customFormat="1" ht="66.75" hidden="1" customHeight="1">
      <c r="A680" s="131"/>
      <c r="B680" s="1067" t="s">
        <v>4196</v>
      </c>
      <c r="C680" s="1067"/>
      <c r="D680" s="1067"/>
      <c r="E680" s="1067"/>
      <c r="F680" s="1067"/>
      <c r="G680" s="1067"/>
      <c r="H680" s="1067"/>
      <c r="I680" s="1"/>
      <c r="J680" s="204"/>
      <c r="K680" s="204"/>
      <c r="L680" s="204"/>
      <c r="M680" s="204"/>
      <c r="N680" s="204"/>
      <c r="O680" s="130"/>
      <c r="P680" s="15"/>
      <c r="Q680" s="16"/>
    </row>
    <row r="681" spans="1:18" s="17" customFormat="1" ht="66.75" hidden="1" customHeight="1">
      <c r="A681" s="131"/>
      <c r="B681" s="1067" t="s">
        <v>4712</v>
      </c>
      <c r="C681" s="1067"/>
      <c r="D681" s="1067"/>
      <c r="E681" s="1067"/>
      <c r="F681" s="1067"/>
      <c r="G681" s="1067"/>
      <c r="H681" s="1067"/>
      <c r="I681" s="1"/>
      <c r="J681" s="204"/>
      <c r="K681" s="204"/>
      <c r="L681" s="204"/>
      <c r="M681" s="204"/>
      <c r="N681" s="204"/>
      <c r="O681" s="130"/>
      <c r="P681" s="15"/>
      <c r="Q681" s="16"/>
    </row>
    <row r="682" spans="1:18" s="17" customFormat="1" ht="23.25" hidden="1">
      <c r="A682" s="943">
        <v>1</v>
      </c>
      <c r="B682" s="942" t="s">
        <v>3638</v>
      </c>
      <c r="C682" s="137" t="s">
        <v>1469</v>
      </c>
      <c r="D682" s="137" t="s">
        <v>4113</v>
      </c>
      <c r="E682" s="137"/>
      <c r="F682" s="129"/>
      <c r="G682" s="112">
        <v>70370</v>
      </c>
      <c r="H682" s="129"/>
      <c r="I682" s="126"/>
      <c r="J682" s="127"/>
      <c r="K682" s="205"/>
      <c r="L682" s="112">
        <f>+W682/1.1</f>
        <v>0</v>
      </c>
      <c r="M682" s="129"/>
      <c r="N682" s="127"/>
      <c r="O682" s="130"/>
      <c r="P682" s="18"/>
      <c r="Q682" s="16"/>
      <c r="R682" s="17">
        <v>70200</v>
      </c>
    </row>
    <row r="683" spans="1:18" s="17" customFormat="1" ht="93.75" customHeight="1">
      <c r="A683" s="143"/>
      <c r="B683" s="1067" t="s">
        <v>6141</v>
      </c>
      <c r="C683" s="1067"/>
      <c r="D683" s="1067"/>
      <c r="E683" s="1067"/>
      <c r="F683" s="1067"/>
      <c r="G683" s="1067"/>
      <c r="H683" s="1067"/>
      <c r="I683" s="208"/>
      <c r="J683" s="208"/>
      <c r="K683" s="208"/>
      <c r="L683" s="208"/>
      <c r="M683" s="208"/>
      <c r="N683" s="208"/>
      <c r="O683" s="209"/>
      <c r="P683" s="15"/>
      <c r="Q683" s="16"/>
    </row>
    <row r="684" spans="1:18" s="17" customFormat="1" ht="24" customHeight="1">
      <c r="A684" s="210">
        <v>1</v>
      </c>
      <c r="B684" s="213" t="s">
        <v>5653</v>
      </c>
      <c r="C684" s="958" t="s">
        <v>1469</v>
      </c>
      <c r="D684" s="958" t="s">
        <v>4113</v>
      </c>
      <c r="E684" s="1113" t="s">
        <v>5567</v>
      </c>
      <c r="F684" s="885"/>
      <c r="G684" s="875">
        <v>84000</v>
      </c>
      <c r="H684" s="875">
        <v>84000</v>
      </c>
      <c r="I684" s="10"/>
      <c r="J684" s="11"/>
      <c r="K684" s="210"/>
      <c r="L684" s="112">
        <f t="shared" ref="L684:L695" si="17">W684/1.1</f>
        <v>0</v>
      </c>
      <c r="M684" s="112"/>
      <c r="N684" s="11"/>
      <c r="O684" s="18"/>
      <c r="P684" s="15"/>
      <c r="Q684" s="16"/>
      <c r="R684" s="212">
        <v>89000</v>
      </c>
    </row>
    <row r="685" spans="1:18" s="17" customFormat="1" ht="24" customHeight="1">
      <c r="A685" s="210">
        <v>2</v>
      </c>
      <c r="B685" s="213" t="s">
        <v>5654</v>
      </c>
      <c r="C685" s="958" t="s">
        <v>1469</v>
      </c>
      <c r="D685" s="958" t="s">
        <v>4113</v>
      </c>
      <c r="E685" s="1114"/>
      <c r="F685" s="885"/>
      <c r="G685" s="875">
        <v>84000</v>
      </c>
      <c r="H685" s="875">
        <v>84000</v>
      </c>
      <c r="I685" s="10"/>
      <c r="J685" s="11"/>
      <c r="K685" s="210"/>
      <c r="L685" s="112">
        <f t="shared" si="17"/>
        <v>0</v>
      </c>
      <c r="M685" s="112"/>
      <c r="N685" s="11"/>
      <c r="O685" s="18"/>
      <c r="P685" s="15"/>
      <c r="Q685" s="16"/>
      <c r="R685" s="212">
        <v>1600000</v>
      </c>
    </row>
    <row r="686" spans="1:18" s="17" customFormat="1" ht="24" customHeight="1">
      <c r="A686" s="210">
        <v>3</v>
      </c>
      <c r="B686" s="213" t="s">
        <v>3612</v>
      </c>
      <c r="C686" s="958" t="s">
        <v>1469</v>
      </c>
      <c r="D686" s="958" t="s">
        <v>4113</v>
      </c>
      <c r="E686" s="1114"/>
      <c r="F686" s="885"/>
      <c r="G686" s="875">
        <v>84000</v>
      </c>
      <c r="H686" s="875">
        <v>84000</v>
      </c>
      <c r="I686" s="10"/>
      <c r="J686" s="11"/>
      <c r="K686" s="210"/>
      <c r="L686" s="112">
        <f t="shared" si="17"/>
        <v>0</v>
      </c>
      <c r="M686" s="112"/>
      <c r="N686" s="11"/>
      <c r="O686" s="18"/>
      <c r="P686" s="15"/>
      <c r="Q686" s="16"/>
      <c r="R686" s="212">
        <v>89000</v>
      </c>
    </row>
    <row r="687" spans="1:18" s="17" customFormat="1" ht="24" customHeight="1">
      <c r="A687" s="210">
        <v>4</v>
      </c>
      <c r="B687" s="213" t="s">
        <v>5655</v>
      </c>
      <c r="C687" s="958" t="s">
        <v>1469</v>
      </c>
      <c r="D687" s="958" t="s">
        <v>4113</v>
      </c>
      <c r="E687" s="1114"/>
      <c r="F687" s="885"/>
      <c r="G687" s="875">
        <v>84000</v>
      </c>
      <c r="H687" s="875">
        <v>84000</v>
      </c>
      <c r="I687" s="10"/>
      <c r="J687" s="11"/>
      <c r="K687" s="210"/>
      <c r="L687" s="112">
        <f t="shared" si="17"/>
        <v>0</v>
      </c>
      <c r="M687" s="112"/>
      <c r="N687" s="11"/>
      <c r="O687" s="18"/>
      <c r="P687" s="15"/>
      <c r="Q687" s="16"/>
      <c r="R687" s="212">
        <v>1600000</v>
      </c>
    </row>
    <row r="688" spans="1:18" s="17" customFormat="1" ht="24" customHeight="1">
      <c r="A688" s="210">
        <v>5</v>
      </c>
      <c r="B688" s="213" t="s">
        <v>5656</v>
      </c>
      <c r="C688" s="958" t="s">
        <v>1469</v>
      </c>
      <c r="D688" s="958" t="s">
        <v>4113</v>
      </c>
      <c r="E688" s="1115"/>
      <c r="F688" s="885"/>
      <c r="G688" s="875">
        <v>84000</v>
      </c>
      <c r="H688" s="875">
        <v>84000</v>
      </c>
      <c r="I688" s="10"/>
      <c r="J688" s="11"/>
      <c r="K688" s="210"/>
      <c r="L688" s="112">
        <f t="shared" si="17"/>
        <v>0</v>
      </c>
      <c r="M688" s="112"/>
      <c r="N688" s="11"/>
      <c r="O688" s="18"/>
      <c r="P688" s="15"/>
      <c r="Q688" s="16"/>
      <c r="R688" s="212">
        <v>89000</v>
      </c>
    </row>
    <row r="689" spans="1:18" s="17" customFormat="1" ht="24" customHeight="1">
      <c r="A689" s="210">
        <v>6</v>
      </c>
      <c r="B689" s="213" t="s">
        <v>5657</v>
      </c>
      <c r="C689" s="958" t="s">
        <v>1469</v>
      </c>
      <c r="D689" s="958" t="s">
        <v>4113</v>
      </c>
      <c r="E689" s="1113" t="s">
        <v>5652</v>
      </c>
      <c r="F689" s="885"/>
      <c r="G689" s="875">
        <v>84000</v>
      </c>
      <c r="H689" s="875">
        <v>84000</v>
      </c>
      <c r="I689" s="10"/>
      <c r="J689" s="11"/>
      <c r="K689" s="210"/>
      <c r="L689" s="112">
        <f t="shared" si="17"/>
        <v>0</v>
      </c>
      <c r="M689" s="112"/>
      <c r="N689" s="11"/>
      <c r="O689" s="18"/>
      <c r="P689" s="15"/>
      <c r="Q689" s="16"/>
      <c r="R689" s="212">
        <v>1600000</v>
      </c>
    </row>
    <row r="690" spans="1:18" s="17" customFormat="1" ht="24" customHeight="1">
      <c r="A690" s="210">
        <v>7</v>
      </c>
      <c r="B690" s="213" t="s">
        <v>5658</v>
      </c>
      <c r="C690" s="958" t="s">
        <v>1469</v>
      </c>
      <c r="D690" s="958" t="s">
        <v>4113</v>
      </c>
      <c r="E690" s="1114"/>
      <c r="F690" s="885"/>
      <c r="G690" s="875">
        <v>84000</v>
      </c>
      <c r="H690" s="875">
        <v>84000</v>
      </c>
      <c r="I690" s="10"/>
      <c r="J690" s="11"/>
      <c r="K690" s="210"/>
      <c r="L690" s="112">
        <f t="shared" si="17"/>
        <v>0</v>
      </c>
      <c r="M690" s="112"/>
      <c r="N690" s="11"/>
      <c r="O690" s="18"/>
      <c r="P690" s="15"/>
      <c r="Q690" s="16"/>
      <c r="R690" s="212">
        <v>89000</v>
      </c>
    </row>
    <row r="691" spans="1:18" s="17" customFormat="1" ht="24" customHeight="1">
      <c r="A691" s="210">
        <v>8</v>
      </c>
      <c r="B691" s="213" t="s">
        <v>5659</v>
      </c>
      <c r="C691" s="958" t="s">
        <v>1469</v>
      </c>
      <c r="D691" s="958" t="s">
        <v>4113</v>
      </c>
      <c r="E691" s="1114"/>
      <c r="F691" s="885"/>
      <c r="G691" s="875">
        <v>84000</v>
      </c>
      <c r="H691" s="875">
        <v>84000</v>
      </c>
      <c r="I691" s="10"/>
      <c r="J691" s="11"/>
      <c r="K691" s="210"/>
      <c r="L691" s="112">
        <f t="shared" si="17"/>
        <v>0</v>
      </c>
      <c r="M691" s="112"/>
      <c r="N691" s="11"/>
      <c r="O691" s="18"/>
      <c r="P691" s="15"/>
      <c r="Q691" s="16"/>
      <c r="R691" s="212">
        <v>1600000</v>
      </c>
    </row>
    <row r="692" spans="1:18" s="17" customFormat="1" ht="24" customHeight="1">
      <c r="A692" s="210">
        <v>9</v>
      </c>
      <c r="B692" s="213" t="s">
        <v>5660</v>
      </c>
      <c r="C692" s="958" t="s">
        <v>1469</v>
      </c>
      <c r="D692" s="958" t="s">
        <v>4113</v>
      </c>
      <c r="E692" s="1114"/>
      <c r="F692" s="885"/>
      <c r="G692" s="875">
        <v>84000</v>
      </c>
      <c r="H692" s="875">
        <v>84000</v>
      </c>
      <c r="I692" s="10"/>
      <c r="J692" s="11"/>
      <c r="K692" s="210"/>
      <c r="L692" s="112">
        <f t="shared" si="17"/>
        <v>0</v>
      </c>
      <c r="M692" s="112"/>
      <c r="N692" s="11"/>
      <c r="O692" s="18"/>
      <c r="P692" s="15"/>
      <c r="Q692" s="16"/>
      <c r="R692" s="212">
        <v>89000</v>
      </c>
    </row>
    <row r="693" spans="1:18" s="17" customFormat="1" ht="24" customHeight="1">
      <c r="A693" s="210">
        <v>10</v>
      </c>
      <c r="B693" s="213" t="s">
        <v>5661</v>
      </c>
      <c r="C693" s="958" t="s">
        <v>1469</v>
      </c>
      <c r="D693" s="958" t="s">
        <v>4113</v>
      </c>
      <c r="E693" s="1114"/>
      <c r="F693" s="885"/>
      <c r="G693" s="875">
        <v>84000</v>
      </c>
      <c r="H693" s="875">
        <v>84000</v>
      </c>
      <c r="I693" s="10"/>
      <c r="J693" s="11"/>
      <c r="K693" s="210"/>
      <c r="L693" s="112">
        <f t="shared" si="17"/>
        <v>0</v>
      </c>
      <c r="M693" s="112"/>
      <c r="N693" s="11"/>
      <c r="O693" s="18"/>
      <c r="P693" s="15"/>
      <c r="Q693" s="16"/>
      <c r="R693" s="212">
        <v>1600000</v>
      </c>
    </row>
    <row r="694" spans="1:18" s="17" customFormat="1" ht="24" customHeight="1">
      <c r="A694" s="210">
        <v>11</v>
      </c>
      <c r="B694" s="213" t="s">
        <v>5662</v>
      </c>
      <c r="C694" s="958" t="s">
        <v>1469</v>
      </c>
      <c r="D694" s="958" t="s">
        <v>4113</v>
      </c>
      <c r="E694" s="1114"/>
      <c r="F694" s="885"/>
      <c r="G694" s="875">
        <v>84000</v>
      </c>
      <c r="H694" s="875">
        <v>84000</v>
      </c>
      <c r="I694" s="10"/>
      <c r="J694" s="11"/>
      <c r="K694" s="210"/>
      <c r="L694" s="112">
        <f t="shared" si="17"/>
        <v>0</v>
      </c>
      <c r="M694" s="112"/>
      <c r="N694" s="11"/>
      <c r="O694" s="18"/>
      <c r="P694" s="15"/>
      <c r="Q694" s="16"/>
      <c r="R694" s="212">
        <v>89000</v>
      </c>
    </row>
    <row r="695" spans="1:18" s="17" customFormat="1" ht="24" customHeight="1">
      <c r="A695" s="210">
        <v>12</v>
      </c>
      <c r="B695" s="213" t="s">
        <v>5663</v>
      </c>
      <c r="C695" s="958" t="s">
        <v>1469</v>
      </c>
      <c r="D695" s="958" t="s">
        <v>4113</v>
      </c>
      <c r="E695" s="1115"/>
      <c r="F695" s="885"/>
      <c r="G695" s="875">
        <v>84000</v>
      </c>
      <c r="H695" s="875">
        <v>84000</v>
      </c>
      <c r="I695" s="10"/>
      <c r="J695" s="11"/>
      <c r="K695" s="210"/>
      <c r="L695" s="112">
        <f t="shared" si="17"/>
        <v>0</v>
      </c>
      <c r="M695" s="112"/>
      <c r="N695" s="11"/>
      <c r="O695" s="18"/>
      <c r="P695" s="15"/>
      <c r="Q695" s="16"/>
      <c r="R695" s="212">
        <v>1600000</v>
      </c>
    </row>
    <row r="696" spans="1:18" s="17" customFormat="1" ht="35.25" customHeight="1">
      <c r="A696" s="116" t="s">
        <v>263</v>
      </c>
      <c r="B696" s="1111" t="s">
        <v>264</v>
      </c>
      <c r="C696" s="1111"/>
      <c r="D696" s="1111"/>
      <c r="E696" s="1111"/>
      <c r="F696" s="1111"/>
      <c r="G696" s="1111"/>
      <c r="H696" s="1111"/>
      <c r="I696" s="126"/>
      <c r="J696" s="127"/>
      <c r="K696" s="129"/>
      <c r="L696" s="129"/>
      <c r="M696" s="129"/>
      <c r="N696" s="127"/>
      <c r="O696" s="130"/>
      <c r="P696" s="15"/>
      <c r="Q696" s="16"/>
    </row>
    <row r="697" spans="1:18" s="17" customFormat="1" ht="66.75" hidden="1" customHeight="1">
      <c r="A697" s="1111" t="s">
        <v>4206</v>
      </c>
      <c r="B697" s="1111"/>
      <c r="C697" s="1111"/>
      <c r="D697" s="1111"/>
      <c r="E697" s="1111"/>
      <c r="F697" s="1111"/>
      <c r="G697" s="1111"/>
      <c r="H697" s="1111"/>
      <c r="I697" s="32"/>
      <c r="J697" s="32"/>
      <c r="K697" s="32"/>
      <c r="L697" s="32"/>
      <c r="M697" s="32"/>
      <c r="N697" s="32"/>
      <c r="O697" s="209"/>
      <c r="P697" s="15"/>
      <c r="Q697" s="16"/>
    </row>
    <row r="698" spans="1:18" s="17" customFormat="1" ht="66.75" hidden="1" customHeight="1">
      <c r="A698" s="943">
        <v>1</v>
      </c>
      <c r="B698" s="942" t="s">
        <v>265</v>
      </c>
      <c r="C698" s="137"/>
      <c r="D698" s="137"/>
      <c r="E698" s="137"/>
      <c r="F698" s="112"/>
      <c r="G698" s="131"/>
      <c r="H698" s="112"/>
      <c r="I698" s="10"/>
      <c r="J698" s="11"/>
      <c r="K698" s="112"/>
      <c r="L698" s="131"/>
      <c r="M698" s="112"/>
      <c r="N698" s="11"/>
      <c r="O698" s="18"/>
      <c r="P698" s="15"/>
      <c r="Q698" s="16"/>
    </row>
    <row r="699" spans="1:18" s="17" customFormat="1" ht="66.75" hidden="1" customHeight="1">
      <c r="A699" s="943"/>
      <c r="B699" s="942" t="s">
        <v>266</v>
      </c>
      <c r="C699" s="951" t="s">
        <v>267</v>
      </c>
      <c r="D699" s="951"/>
      <c r="E699" s="951"/>
      <c r="F699" s="112">
        <v>25455</v>
      </c>
      <c r="G699" s="112"/>
      <c r="H699" s="112"/>
      <c r="I699" s="10"/>
      <c r="J699" s="11"/>
      <c r="K699" s="112">
        <v>25455</v>
      </c>
      <c r="L699" s="112"/>
      <c r="M699" s="112"/>
      <c r="N699" s="11"/>
      <c r="O699" s="18"/>
      <c r="P699" s="15"/>
      <c r="Q699" s="16"/>
    </row>
    <row r="700" spans="1:18" s="17" customFormat="1" ht="66.75" hidden="1" customHeight="1">
      <c r="A700" s="943"/>
      <c r="B700" s="942" t="s">
        <v>268</v>
      </c>
      <c r="C700" s="137" t="s">
        <v>267</v>
      </c>
      <c r="D700" s="137"/>
      <c r="E700" s="137"/>
      <c r="F700" s="112">
        <v>25273</v>
      </c>
      <c r="G700" s="112"/>
      <c r="H700" s="112"/>
      <c r="I700" s="10"/>
      <c r="J700" s="11"/>
      <c r="K700" s="112">
        <v>25273</v>
      </c>
      <c r="L700" s="112"/>
      <c r="M700" s="112"/>
      <c r="N700" s="11"/>
      <c r="O700" s="18"/>
      <c r="P700" s="15"/>
      <c r="Q700" s="16"/>
    </row>
    <row r="701" spans="1:18" s="17" customFormat="1" ht="66.75" hidden="1" customHeight="1">
      <c r="A701" s="943"/>
      <c r="B701" s="942" t="s">
        <v>269</v>
      </c>
      <c r="C701" s="137" t="s">
        <v>267</v>
      </c>
      <c r="D701" s="137"/>
      <c r="E701" s="137"/>
      <c r="F701" s="112">
        <v>25455</v>
      </c>
      <c r="G701" s="112"/>
      <c r="H701" s="112"/>
      <c r="I701" s="10"/>
      <c r="J701" s="11"/>
      <c r="K701" s="112">
        <v>25455</v>
      </c>
      <c r="L701" s="112"/>
      <c r="M701" s="112"/>
      <c r="N701" s="11"/>
      <c r="O701" s="18"/>
      <c r="P701" s="15"/>
      <c r="Q701" s="16"/>
    </row>
    <row r="702" spans="1:18" s="17" customFormat="1" ht="66.75" hidden="1" customHeight="1">
      <c r="A702" s="943">
        <v>2</v>
      </c>
      <c r="B702" s="942" t="s">
        <v>270</v>
      </c>
      <c r="C702" s="137"/>
      <c r="D702" s="137"/>
      <c r="E702" s="137"/>
      <c r="F702" s="112"/>
      <c r="G702" s="112"/>
      <c r="H702" s="112"/>
      <c r="I702" s="10"/>
      <c r="J702" s="11"/>
      <c r="K702" s="112"/>
      <c r="L702" s="112"/>
      <c r="M702" s="112"/>
      <c r="N702" s="11"/>
      <c r="O702" s="18"/>
      <c r="P702" s="15"/>
      <c r="Q702" s="16"/>
    </row>
    <row r="703" spans="1:18" s="17" customFormat="1" ht="66.75" hidden="1" customHeight="1">
      <c r="A703" s="943"/>
      <c r="B703" s="942" t="s">
        <v>271</v>
      </c>
      <c r="C703" s="137" t="s">
        <v>267</v>
      </c>
      <c r="D703" s="137"/>
      <c r="E703" s="137"/>
      <c r="F703" s="112">
        <v>27727</v>
      </c>
      <c r="G703" s="112"/>
      <c r="H703" s="112"/>
      <c r="I703" s="10"/>
      <c r="J703" s="11"/>
      <c r="K703" s="112">
        <v>27727</v>
      </c>
      <c r="L703" s="112"/>
      <c r="M703" s="112"/>
      <c r="N703" s="11"/>
      <c r="O703" s="18"/>
      <c r="P703" s="15"/>
      <c r="Q703" s="16"/>
    </row>
    <row r="704" spans="1:18" s="17" customFormat="1" ht="66.75" hidden="1" customHeight="1">
      <c r="A704" s="943"/>
      <c r="B704" s="942" t="s">
        <v>272</v>
      </c>
      <c r="C704" s="137" t="s">
        <v>267</v>
      </c>
      <c r="D704" s="137"/>
      <c r="E704" s="137"/>
      <c r="F704" s="112">
        <v>27545</v>
      </c>
      <c r="G704" s="112"/>
      <c r="H704" s="112"/>
      <c r="I704" s="10"/>
      <c r="J704" s="11"/>
      <c r="K704" s="112">
        <v>27545</v>
      </c>
      <c r="L704" s="112"/>
      <c r="M704" s="112"/>
      <c r="N704" s="11"/>
      <c r="O704" s="18"/>
      <c r="P704" s="15"/>
      <c r="Q704" s="16"/>
    </row>
    <row r="705" spans="1:17" s="17" customFormat="1" ht="66.75" hidden="1" customHeight="1">
      <c r="A705" s="943"/>
      <c r="B705" s="942" t="s">
        <v>273</v>
      </c>
      <c r="C705" s="137" t="s">
        <v>267</v>
      </c>
      <c r="D705" s="137"/>
      <c r="E705" s="137"/>
      <c r="F705" s="112">
        <v>28000</v>
      </c>
      <c r="G705" s="112"/>
      <c r="H705" s="112"/>
      <c r="I705" s="10"/>
      <c r="J705" s="11"/>
      <c r="K705" s="112">
        <v>28000</v>
      </c>
      <c r="L705" s="112"/>
      <c r="M705" s="112"/>
      <c r="N705" s="11"/>
      <c r="O705" s="18"/>
      <c r="P705" s="15"/>
      <c r="Q705" s="16"/>
    </row>
    <row r="706" spans="1:17" s="17" customFormat="1" ht="66.75" hidden="1" customHeight="1">
      <c r="A706" s="943"/>
      <c r="B706" s="942" t="s">
        <v>274</v>
      </c>
      <c r="C706" s="137" t="s">
        <v>267</v>
      </c>
      <c r="D706" s="137"/>
      <c r="E706" s="137"/>
      <c r="F706" s="112">
        <v>28000</v>
      </c>
      <c r="G706" s="112"/>
      <c r="H706" s="112"/>
      <c r="I706" s="10"/>
      <c r="J706" s="11"/>
      <c r="K706" s="112">
        <v>28000</v>
      </c>
      <c r="L706" s="112"/>
      <c r="M706" s="112"/>
      <c r="N706" s="11"/>
      <c r="O706" s="18"/>
      <c r="P706" s="15"/>
      <c r="Q706" s="16"/>
    </row>
    <row r="707" spans="1:17" s="17" customFormat="1" ht="66.75" hidden="1" customHeight="1">
      <c r="A707" s="943">
        <v>3</v>
      </c>
      <c r="B707" s="213" t="s">
        <v>275</v>
      </c>
      <c r="C707" s="137"/>
      <c r="D707" s="137"/>
      <c r="E707" s="137"/>
      <c r="F707" s="112"/>
      <c r="G707" s="112"/>
      <c r="H707" s="112"/>
      <c r="I707" s="10"/>
      <c r="J707" s="11"/>
      <c r="K707" s="112"/>
      <c r="L707" s="112"/>
      <c r="M707" s="112"/>
      <c r="N707" s="11"/>
      <c r="O707" s="18"/>
      <c r="P707" s="15"/>
      <c r="Q707" s="16"/>
    </row>
    <row r="708" spans="1:17" s="17" customFormat="1" ht="66.75" hidden="1" customHeight="1">
      <c r="A708" s="943"/>
      <c r="B708" s="213" t="s">
        <v>276</v>
      </c>
      <c r="C708" s="137" t="s">
        <v>267</v>
      </c>
      <c r="D708" s="137"/>
      <c r="E708" s="137"/>
      <c r="F708" s="112">
        <v>30000</v>
      </c>
      <c r="G708" s="112"/>
      <c r="H708" s="112"/>
      <c r="I708" s="10"/>
      <c r="J708" s="11"/>
      <c r="K708" s="112">
        <v>30000</v>
      </c>
      <c r="L708" s="112"/>
      <c r="M708" s="112"/>
      <c r="N708" s="11"/>
      <c r="O708" s="18"/>
      <c r="P708" s="15"/>
      <c r="Q708" s="16"/>
    </row>
    <row r="709" spans="1:17" s="17" customFormat="1" ht="66.75" hidden="1" customHeight="1">
      <c r="A709" s="943">
        <v>4</v>
      </c>
      <c r="B709" s="213" t="s">
        <v>277</v>
      </c>
      <c r="C709" s="137"/>
      <c r="D709" s="137"/>
      <c r="E709" s="137"/>
      <c r="F709" s="112"/>
      <c r="G709" s="112"/>
      <c r="H709" s="112"/>
      <c r="I709" s="10"/>
      <c r="J709" s="11"/>
      <c r="K709" s="112"/>
      <c r="L709" s="112"/>
      <c r="M709" s="112"/>
      <c r="N709" s="11"/>
      <c r="O709" s="18"/>
      <c r="P709" s="15"/>
      <c r="Q709" s="16"/>
    </row>
    <row r="710" spans="1:17" s="17" customFormat="1" ht="66.75" hidden="1" customHeight="1">
      <c r="A710" s="943"/>
      <c r="B710" s="213" t="s">
        <v>278</v>
      </c>
      <c r="C710" s="137" t="s">
        <v>267</v>
      </c>
      <c r="D710" s="137"/>
      <c r="E710" s="137"/>
      <c r="F710" s="112">
        <v>19727</v>
      </c>
      <c r="G710" s="112"/>
      <c r="H710" s="112"/>
      <c r="I710" s="10"/>
      <c r="J710" s="11"/>
      <c r="K710" s="112">
        <v>19727</v>
      </c>
      <c r="L710" s="112"/>
      <c r="M710" s="112"/>
      <c r="N710" s="11"/>
      <c r="O710" s="18"/>
      <c r="P710" s="15"/>
      <c r="Q710" s="16"/>
    </row>
    <row r="711" spans="1:17" s="17" customFormat="1" ht="66.75" hidden="1" customHeight="1">
      <c r="A711" s="943">
        <v>5</v>
      </c>
      <c r="B711" s="213" t="s">
        <v>279</v>
      </c>
      <c r="C711" s="137"/>
      <c r="D711" s="137"/>
      <c r="E711" s="137"/>
      <c r="F711" s="112"/>
      <c r="G711" s="112"/>
      <c r="H711" s="112"/>
      <c r="I711" s="10"/>
      <c r="J711" s="11"/>
      <c r="K711" s="112"/>
      <c r="L711" s="112"/>
      <c r="M711" s="112"/>
      <c r="N711" s="11"/>
      <c r="O711" s="18"/>
      <c r="P711" s="15"/>
      <c r="Q711" s="16"/>
    </row>
    <row r="712" spans="1:17" s="17" customFormat="1" ht="66.75" hidden="1" customHeight="1">
      <c r="A712" s="943"/>
      <c r="B712" s="213" t="s">
        <v>280</v>
      </c>
      <c r="C712" s="137" t="s">
        <v>139</v>
      </c>
      <c r="D712" s="137"/>
      <c r="E712" s="137"/>
      <c r="F712" s="112">
        <v>114045</v>
      </c>
      <c r="G712" s="112"/>
      <c r="H712" s="112"/>
      <c r="I712" s="10"/>
      <c r="J712" s="11"/>
      <c r="K712" s="112">
        <v>114045</v>
      </c>
      <c r="L712" s="112"/>
      <c r="M712" s="112"/>
      <c r="N712" s="11"/>
      <c r="O712" s="18"/>
      <c r="P712" s="15"/>
      <c r="Q712" s="16"/>
    </row>
    <row r="713" spans="1:17" s="17" customFormat="1" ht="66.75" hidden="1" customHeight="1">
      <c r="A713" s="943"/>
      <c r="B713" s="213" t="s">
        <v>281</v>
      </c>
      <c r="C713" s="137" t="s">
        <v>139</v>
      </c>
      <c r="D713" s="137"/>
      <c r="E713" s="137"/>
      <c r="F713" s="112">
        <v>126065</v>
      </c>
      <c r="G713" s="112"/>
      <c r="H713" s="112"/>
      <c r="I713" s="10"/>
      <c r="J713" s="11"/>
      <c r="K713" s="112">
        <v>126065</v>
      </c>
      <c r="L713" s="112"/>
      <c r="M713" s="112"/>
      <c r="N713" s="11"/>
      <c r="O713" s="18"/>
      <c r="P713" s="15"/>
      <c r="Q713" s="16"/>
    </row>
    <row r="714" spans="1:17" s="17" customFormat="1" ht="66.75" hidden="1" customHeight="1">
      <c r="A714" s="943"/>
      <c r="B714" s="213" t="s">
        <v>282</v>
      </c>
      <c r="C714" s="137" t="s">
        <v>139</v>
      </c>
      <c r="D714" s="137"/>
      <c r="E714" s="137"/>
      <c r="F714" s="112">
        <v>138475</v>
      </c>
      <c r="G714" s="112"/>
      <c r="H714" s="112"/>
      <c r="I714" s="10"/>
      <c r="J714" s="11"/>
      <c r="K714" s="112">
        <v>138475</v>
      </c>
      <c r="L714" s="112"/>
      <c r="M714" s="112"/>
      <c r="N714" s="11"/>
      <c r="O714" s="18"/>
      <c r="P714" s="15"/>
      <c r="Q714" s="16"/>
    </row>
    <row r="715" spans="1:17" s="17" customFormat="1" ht="66.75" hidden="1" customHeight="1">
      <c r="A715" s="943">
        <v>6</v>
      </c>
      <c r="B715" s="213" t="s">
        <v>283</v>
      </c>
      <c r="C715" s="137"/>
      <c r="D715" s="137"/>
      <c r="E715" s="137"/>
      <c r="F715" s="112"/>
      <c r="G715" s="112"/>
      <c r="H715" s="112"/>
      <c r="I715" s="10"/>
      <c r="J715" s="11"/>
      <c r="K715" s="112"/>
      <c r="L715" s="112"/>
      <c r="M715" s="112"/>
      <c r="N715" s="11"/>
      <c r="O715" s="18"/>
      <c r="P715" s="15"/>
      <c r="Q715" s="16"/>
    </row>
    <row r="716" spans="1:17" s="17" customFormat="1" ht="66.75" hidden="1" customHeight="1">
      <c r="A716" s="943"/>
      <c r="B716" s="213" t="s">
        <v>281</v>
      </c>
      <c r="C716" s="137" t="s">
        <v>139</v>
      </c>
      <c r="D716" s="137"/>
      <c r="E716" s="137"/>
      <c r="F716" s="112">
        <v>133705</v>
      </c>
      <c r="G716" s="112"/>
      <c r="H716" s="112"/>
      <c r="I716" s="10"/>
      <c r="J716" s="11"/>
      <c r="K716" s="112">
        <v>133705</v>
      </c>
      <c r="L716" s="112"/>
      <c r="M716" s="112"/>
      <c r="N716" s="11"/>
      <c r="O716" s="18"/>
      <c r="P716" s="15"/>
      <c r="Q716" s="16"/>
    </row>
    <row r="717" spans="1:17" s="17" customFormat="1" ht="66.75" hidden="1" customHeight="1">
      <c r="A717" s="943"/>
      <c r="B717" s="213" t="s">
        <v>284</v>
      </c>
      <c r="C717" s="137" t="s">
        <v>139</v>
      </c>
      <c r="D717" s="137"/>
      <c r="E717" s="137"/>
      <c r="F717" s="112">
        <v>143615</v>
      </c>
      <c r="G717" s="112"/>
      <c r="H717" s="112"/>
      <c r="I717" s="10"/>
      <c r="J717" s="11"/>
      <c r="K717" s="112">
        <v>143615</v>
      </c>
      <c r="L717" s="112"/>
      <c r="M717" s="112"/>
      <c r="N717" s="11"/>
      <c r="O717" s="18"/>
      <c r="P717" s="15"/>
      <c r="Q717" s="16"/>
    </row>
    <row r="718" spans="1:17" s="17" customFormat="1" ht="66.75" hidden="1" customHeight="1">
      <c r="A718" s="943">
        <v>7</v>
      </c>
      <c r="B718" s="213" t="s">
        <v>285</v>
      </c>
      <c r="C718" s="137"/>
      <c r="D718" s="137"/>
      <c r="E718" s="137"/>
      <c r="F718" s="112"/>
      <c r="G718" s="112"/>
      <c r="H718" s="112"/>
      <c r="I718" s="10"/>
      <c r="J718" s="11"/>
      <c r="K718" s="112"/>
      <c r="L718" s="112"/>
      <c r="M718" s="112"/>
      <c r="N718" s="11"/>
      <c r="O718" s="18"/>
      <c r="P718" s="15"/>
      <c r="Q718" s="16"/>
    </row>
    <row r="719" spans="1:17" s="17" customFormat="1" ht="66.75" hidden="1" customHeight="1">
      <c r="A719" s="943"/>
      <c r="B719" s="213" t="s">
        <v>280</v>
      </c>
      <c r="C719" s="137" t="s">
        <v>139</v>
      </c>
      <c r="D719" s="137"/>
      <c r="E719" s="137"/>
      <c r="F719" s="112">
        <v>117644</v>
      </c>
      <c r="G719" s="112"/>
      <c r="H719" s="112"/>
      <c r="I719" s="10"/>
      <c r="J719" s="11"/>
      <c r="K719" s="112">
        <v>117644</v>
      </c>
      <c r="L719" s="112"/>
      <c r="M719" s="112"/>
      <c r="N719" s="11"/>
      <c r="O719" s="18"/>
      <c r="P719" s="15"/>
      <c r="Q719" s="16"/>
    </row>
    <row r="720" spans="1:17" s="17" customFormat="1" ht="66.75" hidden="1" customHeight="1">
      <c r="A720" s="943"/>
      <c r="B720" s="213" t="s">
        <v>281</v>
      </c>
      <c r="C720" s="137" t="s">
        <v>139</v>
      </c>
      <c r="D720" s="137"/>
      <c r="E720" s="137"/>
      <c r="F720" s="112">
        <v>129692</v>
      </c>
      <c r="G720" s="112"/>
      <c r="H720" s="112"/>
      <c r="I720" s="10"/>
      <c r="J720" s="11"/>
      <c r="K720" s="112">
        <v>129692</v>
      </c>
      <c r="L720" s="112"/>
      <c r="M720" s="112"/>
      <c r="N720" s="11"/>
      <c r="O720" s="18"/>
      <c r="P720" s="15"/>
      <c r="Q720" s="16"/>
    </row>
    <row r="721" spans="1:17" s="17" customFormat="1" ht="66.75" hidden="1" customHeight="1">
      <c r="A721" s="943"/>
      <c r="B721" s="213" t="s">
        <v>282</v>
      </c>
      <c r="C721" s="137" t="s">
        <v>139</v>
      </c>
      <c r="D721" s="137"/>
      <c r="E721" s="137"/>
      <c r="F721" s="112">
        <v>139655</v>
      </c>
      <c r="G721" s="112"/>
      <c r="H721" s="112"/>
      <c r="I721" s="10"/>
      <c r="J721" s="11"/>
      <c r="K721" s="112">
        <v>139655</v>
      </c>
      <c r="L721" s="112"/>
      <c r="M721" s="112"/>
      <c r="N721" s="11"/>
      <c r="O721" s="18"/>
      <c r="P721" s="15"/>
      <c r="Q721" s="16"/>
    </row>
    <row r="722" spans="1:17" s="17" customFormat="1" ht="66.75" hidden="1" customHeight="1">
      <c r="A722" s="943">
        <v>8</v>
      </c>
      <c r="B722" s="213" t="s">
        <v>286</v>
      </c>
      <c r="C722" s="137"/>
      <c r="D722" s="137"/>
      <c r="E722" s="137"/>
      <c r="F722" s="112"/>
      <c r="G722" s="112"/>
      <c r="H722" s="112"/>
      <c r="I722" s="10"/>
      <c r="J722" s="11"/>
      <c r="K722" s="112"/>
      <c r="L722" s="112"/>
      <c r="M722" s="112"/>
      <c r="N722" s="11"/>
      <c r="O722" s="18"/>
      <c r="P722" s="15"/>
      <c r="Q722" s="16"/>
    </row>
    <row r="723" spans="1:17" s="17" customFormat="1" ht="66.75" hidden="1" customHeight="1">
      <c r="A723" s="943"/>
      <c r="B723" s="942" t="s">
        <v>287</v>
      </c>
      <c r="C723" s="137" t="s">
        <v>139</v>
      </c>
      <c r="D723" s="137"/>
      <c r="E723" s="137"/>
      <c r="F723" s="112">
        <v>89286</v>
      </c>
      <c r="G723" s="112"/>
      <c r="H723" s="112"/>
      <c r="I723" s="10"/>
      <c r="J723" s="11"/>
      <c r="K723" s="112">
        <v>89286</v>
      </c>
      <c r="L723" s="112"/>
      <c r="M723" s="112"/>
      <c r="N723" s="11"/>
      <c r="O723" s="18"/>
      <c r="P723" s="15"/>
      <c r="Q723" s="16"/>
    </row>
    <row r="724" spans="1:17" s="17" customFormat="1" ht="66.75" hidden="1" customHeight="1">
      <c r="A724" s="943"/>
      <c r="B724" s="213" t="s">
        <v>288</v>
      </c>
      <c r="C724" s="137" t="s">
        <v>139</v>
      </c>
      <c r="D724" s="137"/>
      <c r="E724" s="137"/>
      <c r="F724" s="112">
        <v>104741</v>
      </c>
      <c r="G724" s="112"/>
      <c r="H724" s="112"/>
      <c r="I724" s="10"/>
      <c r="J724" s="11"/>
      <c r="K724" s="112">
        <v>104741</v>
      </c>
      <c r="L724" s="112"/>
      <c r="M724" s="112"/>
      <c r="N724" s="11"/>
      <c r="O724" s="18"/>
      <c r="P724" s="15"/>
      <c r="Q724" s="16"/>
    </row>
    <row r="725" spans="1:17" s="17" customFormat="1" ht="66.75" hidden="1" customHeight="1">
      <c r="A725" s="943"/>
      <c r="B725" s="213" t="s">
        <v>289</v>
      </c>
      <c r="C725" s="137" t="s">
        <v>139</v>
      </c>
      <c r="D725" s="137"/>
      <c r="E725" s="137"/>
      <c r="F725" s="112">
        <v>136559</v>
      </c>
      <c r="G725" s="112"/>
      <c r="H725" s="112"/>
      <c r="I725" s="10"/>
      <c r="J725" s="11"/>
      <c r="K725" s="112">
        <v>136559</v>
      </c>
      <c r="L725" s="112"/>
      <c r="M725" s="112"/>
      <c r="N725" s="11"/>
      <c r="O725" s="18"/>
      <c r="P725" s="15"/>
      <c r="Q725" s="16"/>
    </row>
    <row r="726" spans="1:17" s="17" customFormat="1" ht="66.75" hidden="1" customHeight="1">
      <c r="A726" s="943"/>
      <c r="B726" s="213" t="s">
        <v>290</v>
      </c>
      <c r="C726" s="137" t="s">
        <v>139</v>
      </c>
      <c r="D726" s="137"/>
      <c r="E726" s="137"/>
      <c r="F726" s="112">
        <v>162013</v>
      </c>
      <c r="G726" s="112"/>
      <c r="H726" s="112"/>
      <c r="I726" s="10"/>
      <c r="J726" s="11"/>
      <c r="K726" s="112">
        <v>162013</v>
      </c>
      <c r="L726" s="112"/>
      <c r="M726" s="112"/>
      <c r="N726" s="11"/>
      <c r="O726" s="18"/>
      <c r="P726" s="15"/>
      <c r="Q726" s="16"/>
    </row>
    <row r="727" spans="1:17" s="17" customFormat="1" ht="66.75" hidden="1" customHeight="1">
      <c r="A727" s="943">
        <v>9</v>
      </c>
      <c r="B727" s="213" t="s">
        <v>291</v>
      </c>
      <c r="C727" s="137"/>
      <c r="D727" s="137"/>
      <c r="E727" s="137"/>
      <c r="F727" s="112"/>
      <c r="G727" s="112"/>
      <c r="H727" s="112"/>
      <c r="I727" s="10"/>
      <c r="J727" s="11"/>
      <c r="K727" s="112"/>
      <c r="L727" s="112"/>
      <c r="M727" s="112"/>
      <c r="N727" s="11"/>
      <c r="O727" s="18"/>
      <c r="P727" s="15"/>
      <c r="Q727" s="16"/>
    </row>
    <row r="728" spans="1:17" s="17" customFormat="1" ht="66.75" hidden="1" customHeight="1">
      <c r="A728" s="943"/>
      <c r="B728" s="942" t="s">
        <v>287</v>
      </c>
      <c r="C728" s="137" t="s">
        <v>139</v>
      </c>
      <c r="D728" s="137"/>
      <c r="E728" s="137"/>
      <c r="F728" s="112">
        <v>110195</v>
      </c>
      <c r="G728" s="112"/>
      <c r="H728" s="112"/>
      <c r="I728" s="10"/>
      <c r="J728" s="11"/>
      <c r="K728" s="112">
        <v>110195</v>
      </c>
      <c r="L728" s="112"/>
      <c r="M728" s="112"/>
      <c r="N728" s="11"/>
      <c r="O728" s="18"/>
      <c r="P728" s="15"/>
      <c r="Q728" s="16"/>
    </row>
    <row r="729" spans="1:17" s="17" customFormat="1" ht="66.75" hidden="1" customHeight="1">
      <c r="A729" s="943"/>
      <c r="B729" s="213" t="s">
        <v>288</v>
      </c>
      <c r="C729" s="137" t="s">
        <v>139</v>
      </c>
      <c r="D729" s="137"/>
      <c r="E729" s="137"/>
      <c r="F729" s="112">
        <v>130895</v>
      </c>
      <c r="G729" s="112"/>
      <c r="H729" s="112"/>
      <c r="I729" s="10"/>
      <c r="J729" s="11"/>
      <c r="K729" s="112">
        <v>130895</v>
      </c>
      <c r="L729" s="112"/>
      <c r="M729" s="112"/>
      <c r="N729" s="11"/>
      <c r="O729" s="18"/>
      <c r="P729" s="15"/>
      <c r="Q729" s="16"/>
    </row>
    <row r="730" spans="1:17" s="17" customFormat="1" ht="66.75" hidden="1" customHeight="1">
      <c r="A730" s="943"/>
      <c r="B730" s="213" t="s">
        <v>289</v>
      </c>
      <c r="C730" s="137" t="s">
        <v>139</v>
      </c>
      <c r="D730" s="137"/>
      <c r="E730" s="137"/>
      <c r="F730" s="112">
        <v>159538</v>
      </c>
      <c r="G730" s="112"/>
      <c r="H730" s="112"/>
      <c r="I730" s="10"/>
      <c r="J730" s="11"/>
      <c r="K730" s="112">
        <v>159538</v>
      </c>
      <c r="L730" s="112"/>
      <c r="M730" s="112"/>
      <c r="N730" s="11"/>
      <c r="O730" s="18"/>
      <c r="P730" s="15"/>
      <c r="Q730" s="16"/>
    </row>
    <row r="731" spans="1:17" s="17" customFormat="1" ht="66.75" hidden="1" customHeight="1">
      <c r="A731" s="943"/>
      <c r="B731" s="213" t="s">
        <v>290</v>
      </c>
      <c r="C731" s="137" t="s">
        <v>139</v>
      </c>
      <c r="D731" s="137"/>
      <c r="E731" s="137"/>
      <c r="F731" s="112">
        <v>186561</v>
      </c>
      <c r="G731" s="112"/>
      <c r="H731" s="112"/>
      <c r="I731" s="10"/>
      <c r="J731" s="11"/>
      <c r="K731" s="112">
        <v>186561</v>
      </c>
      <c r="L731" s="112"/>
      <c r="M731" s="112"/>
      <c r="N731" s="11"/>
      <c r="O731" s="18"/>
      <c r="P731" s="15"/>
      <c r="Q731" s="16"/>
    </row>
    <row r="732" spans="1:17" s="17" customFormat="1" ht="66.75" hidden="1" customHeight="1">
      <c r="A732" s="1067" t="s">
        <v>292</v>
      </c>
      <c r="B732" s="1067"/>
      <c r="C732" s="1067"/>
      <c r="D732" s="1067"/>
      <c r="E732" s="1067"/>
      <c r="F732" s="1067"/>
      <c r="G732" s="1067"/>
      <c r="H732" s="1067"/>
      <c r="I732" s="1"/>
      <c r="J732" s="1"/>
      <c r="K732" s="1"/>
      <c r="L732" s="1"/>
      <c r="M732" s="1"/>
      <c r="N732" s="1"/>
      <c r="O732" s="44"/>
      <c r="P732" s="15"/>
      <c r="Q732" s="16"/>
    </row>
    <row r="733" spans="1:17" s="17" customFormat="1" ht="66.75" hidden="1" customHeight="1">
      <c r="A733" s="943">
        <v>1</v>
      </c>
      <c r="B733" s="942" t="s">
        <v>293</v>
      </c>
      <c r="C733" s="137" t="s">
        <v>1087</v>
      </c>
      <c r="D733" s="137"/>
      <c r="E733" s="137"/>
      <c r="F733" s="112">
        <v>17600</v>
      </c>
      <c r="G733" s="129"/>
      <c r="H733" s="129"/>
      <c r="I733" s="214"/>
      <c r="J733" s="215"/>
      <c r="K733" s="112">
        <v>17600</v>
      </c>
      <c r="L733" s="129"/>
      <c r="M733" s="129"/>
      <c r="N733" s="215"/>
      <c r="O733" s="216"/>
      <c r="P733" s="217"/>
      <c r="Q733" s="16"/>
    </row>
    <row r="734" spans="1:17" s="17" customFormat="1" ht="66.75" hidden="1" customHeight="1">
      <c r="A734" s="943">
        <v>2</v>
      </c>
      <c r="B734" s="942" t="s">
        <v>294</v>
      </c>
      <c r="C734" s="137" t="s">
        <v>1087</v>
      </c>
      <c r="D734" s="137"/>
      <c r="E734" s="137"/>
      <c r="F734" s="112">
        <v>17550</v>
      </c>
      <c r="G734" s="129"/>
      <c r="H734" s="129"/>
      <c r="I734" s="214"/>
      <c r="J734" s="215"/>
      <c r="K734" s="112">
        <v>17550</v>
      </c>
      <c r="L734" s="129"/>
      <c r="M734" s="129"/>
      <c r="N734" s="215"/>
      <c r="O734" s="216"/>
      <c r="P734" s="217"/>
      <c r="Q734" s="16"/>
    </row>
    <row r="735" spans="1:17" s="17" customFormat="1" ht="66.75" hidden="1" customHeight="1">
      <c r="A735" s="943">
        <v>3</v>
      </c>
      <c r="B735" s="942" t="s">
        <v>295</v>
      </c>
      <c r="C735" s="137" t="s">
        <v>1087</v>
      </c>
      <c r="D735" s="137"/>
      <c r="E735" s="137"/>
      <c r="F735" s="112">
        <v>17500</v>
      </c>
      <c r="G735" s="129"/>
      <c r="H735" s="129"/>
      <c r="I735" s="214"/>
      <c r="J735" s="215"/>
      <c r="K735" s="112">
        <v>17500</v>
      </c>
      <c r="L735" s="129"/>
      <c r="M735" s="129"/>
      <c r="N735" s="215"/>
      <c r="O735" s="216"/>
      <c r="P735" s="217"/>
      <c r="Q735" s="16"/>
    </row>
    <row r="736" spans="1:17" s="17" customFormat="1" ht="66.75" hidden="1" customHeight="1">
      <c r="A736" s="943">
        <v>4</v>
      </c>
      <c r="B736" s="942" t="s">
        <v>296</v>
      </c>
      <c r="C736" s="137" t="s">
        <v>1087</v>
      </c>
      <c r="D736" s="137"/>
      <c r="E736" s="137"/>
      <c r="F736" s="112">
        <v>17350</v>
      </c>
      <c r="G736" s="129"/>
      <c r="H736" s="129"/>
      <c r="I736" s="214"/>
      <c r="J736" s="215"/>
      <c r="K736" s="112">
        <v>17350</v>
      </c>
      <c r="L736" s="129"/>
      <c r="M736" s="129"/>
      <c r="N736" s="215"/>
      <c r="O736" s="216"/>
      <c r="P736" s="217"/>
      <c r="Q736" s="16"/>
    </row>
    <row r="737" spans="1:17" s="17" customFormat="1" ht="66.75" hidden="1" customHeight="1">
      <c r="A737" s="943">
        <v>5</v>
      </c>
      <c r="B737" s="942" t="s">
        <v>297</v>
      </c>
      <c r="C737" s="137" t="s">
        <v>1087</v>
      </c>
      <c r="D737" s="137"/>
      <c r="E737" s="137"/>
      <c r="F737" s="112">
        <v>17350</v>
      </c>
      <c r="G737" s="129"/>
      <c r="H737" s="129"/>
      <c r="I737" s="214"/>
      <c r="J737" s="215"/>
      <c r="K737" s="112">
        <v>17350</v>
      </c>
      <c r="L737" s="129"/>
      <c r="M737" s="129"/>
      <c r="N737" s="215"/>
      <c r="O737" s="216"/>
      <c r="P737" s="217"/>
      <c r="Q737" s="16"/>
    </row>
    <row r="738" spans="1:17" s="17" customFormat="1" ht="66.75" hidden="1" customHeight="1">
      <c r="A738" s="943">
        <v>6</v>
      </c>
      <c r="B738" s="942" t="s">
        <v>298</v>
      </c>
      <c r="C738" s="137" t="s">
        <v>1087</v>
      </c>
      <c r="D738" s="137"/>
      <c r="E738" s="137"/>
      <c r="F738" s="112">
        <v>17350</v>
      </c>
      <c r="G738" s="129"/>
      <c r="H738" s="129"/>
      <c r="I738" s="214"/>
      <c r="J738" s="215"/>
      <c r="K738" s="112">
        <v>17350</v>
      </c>
      <c r="L738" s="129"/>
      <c r="M738" s="129"/>
      <c r="N738" s="215"/>
      <c r="O738" s="216"/>
      <c r="P738" s="217"/>
      <c r="Q738" s="16"/>
    </row>
    <row r="739" spans="1:17" s="17" customFormat="1" ht="66.75" hidden="1" customHeight="1">
      <c r="A739" s="1067" t="s">
        <v>4207</v>
      </c>
      <c r="B739" s="1067"/>
      <c r="C739" s="1067"/>
      <c r="D739" s="1067"/>
      <c r="E739" s="1067"/>
      <c r="F739" s="1067"/>
      <c r="G739" s="1067"/>
      <c r="H739" s="1067"/>
      <c r="I739" s="1"/>
      <c r="J739" s="1"/>
      <c r="K739" s="1"/>
      <c r="L739" s="1"/>
      <c r="M739" s="1"/>
      <c r="N739" s="1"/>
      <c r="O739" s="44"/>
      <c r="P739" s="18"/>
      <c r="Q739" s="16"/>
    </row>
    <row r="740" spans="1:17" s="17" customFormat="1" ht="66.75" hidden="1" customHeight="1">
      <c r="A740" s="943">
        <v>1</v>
      </c>
      <c r="B740" s="942" t="s">
        <v>299</v>
      </c>
      <c r="C740" s="137" t="s">
        <v>1087</v>
      </c>
      <c r="D740" s="137"/>
      <c r="E740" s="137"/>
      <c r="F740" s="112">
        <v>16800</v>
      </c>
      <c r="G740" s="129"/>
      <c r="H740" s="129"/>
      <c r="I740" s="126"/>
      <c r="J740" s="127"/>
      <c r="K740" s="112">
        <v>16800</v>
      </c>
      <c r="L740" s="129"/>
      <c r="M740" s="129"/>
      <c r="N740" s="127"/>
      <c r="O740" s="130"/>
      <c r="P740" s="18"/>
      <c r="Q740" s="16"/>
    </row>
    <row r="741" spans="1:17" s="17" customFormat="1" ht="66.75" hidden="1" customHeight="1">
      <c r="A741" s="943">
        <v>2</v>
      </c>
      <c r="B741" s="942" t="s">
        <v>300</v>
      </c>
      <c r="C741" s="137" t="s">
        <v>1087</v>
      </c>
      <c r="D741" s="137"/>
      <c r="E741" s="137"/>
      <c r="F741" s="112">
        <v>16800</v>
      </c>
      <c r="G741" s="129"/>
      <c r="H741" s="129"/>
      <c r="I741" s="126"/>
      <c r="J741" s="127"/>
      <c r="K741" s="112">
        <v>16800</v>
      </c>
      <c r="L741" s="129"/>
      <c r="M741" s="129"/>
      <c r="N741" s="127"/>
      <c r="O741" s="130"/>
      <c r="P741" s="18"/>
      <c r="Q741" s="16"/>
    </row>
    <row r="742" spans="1:17" s="17" customFormat="1" ht="66.75" hidden="1" customHeight="1">
      <c r="A742" s="943">
        <v>3</v>
      </c>
      <c r="B742" s="942" t="s">
        <v>301</v>
      </c>
      <c r="C742" s="137" t="s">
        <v>1087</v>
      </c>
      <c r="D742" s="137"/>
      <c r="E742" s="137"/>
      <c r="F742" s="112">
        <v>16800</v>
      </c>
      <c r="G742" s="129"/>
      <c r="H742" s="129"/>
      <c r="I742" s="126"/>
      <c r="J742" s="127"/>
      <c r="K742" s="112">
        <v>16800</v>
      </c>
      <c r="L742" s="129"/>
      <c r="M742" s="129"/>
      <c r="N742" s="127"/>
      <c r="O742" s="130"/>
      <c r="P742" s="18"/>
      <c r="Q742" s="16"/>
    </row>
    <row r="743" spans="1:17" s="17" customFormat="1" ht="66.75" hidden="1" customHeight="1">
      <c r="A743" s="943">
        <v>4</v>
      </c>
      <c r="B743" s="942" t="s">
        <v>302</v>
      </c>
      <c r="C743" s="137" t="s">
        <v>1087</v>
      </c>
      <c r="D743" s="137"/>
      <c r="E743" s="137"/>
      <c r="F743" s="112">
        <v>16800</v>
      </c>
      <c r="G743" s="129"/>
      <c r="H743" s="129"/>
      <c r="I743" s="126"/>
      <c r="J743" s="127"/>
      <c r="K743" s="112">
        <v>16800</v>
      </c>
      <c r="L743" s="129"/>
      <c r="M743" s="129"/>
      <c r="N743" s="127"/>
      <c r="O743" s="130"/>
      <c r="P743" s="18"/>
      <c r="Q743" s="16"/>
    </row>
    <row r="744" spans="1:17" s="17" customFormat="1" ht="66.75" hidden="1" customHeight="1">
      <c r="A744" s="943">
        <v>5</v>
      </c>
      <c r="B744" s="942" t="s">
        <v>303</v>
      </c>
      <c r="C744" s="137" t="s">
        <v>1087</v>
      </c>
      <c r="D744" s="137"/>
      <c r="E744" s="137"/>
      <c r="F744" s="112">
        <v>16800</v>
      </c>
      <c r="G744" s="129"/>
      <c r="H744" s="129"/>
      <c r="I744" s="126"/>
      <c r="J744" s="127"/>
      <c r="K744" s="112">
        <v>16800</v>
      </c>
      <c r="L744" s="129"/>
      <c r="M744" s="129"/>
      <c r="N744" s="127"/>
      <c r="O744" s="130"/>
      <c r="P744" s="18"/>
      <c r="Q744" s="16"/>
    </row>
    <row r="745" spans="1:17" s="17" customFormat="1" ht="66.75" hidden="1" customHeight="1">
      <c r="A745" s="943">
        <v>6</v>
      </c>
      <c r="B745" s="942" t="s">
        <v>304</v>
      </c>
      <c r="C745" s="137" t="s">
        <v>1087</v>
      </c>
      <c r="D745" s="137"/>
      <c r="E745" s="137"/>
      <c r="F745" s="112">
        <v>16800</v>
      </c>
      <c r="G745" s="129"/>
      <c r="H745" s="129"/>
      <c r="I745" s="126"/>
      <c r="J745" s="127"/>
      <c r="K745" s="112">
        <v>16800</v>
      </c>
      <c r="L745" s="129"/>
      <c r="M745" s="129"/>
      <c r="N745" s="127"/>
      <c r="O745" s="130"/>
      <c r="P745" s="18"/>
      <c r="Q745" s="16"/>
    </row>
    <row r="746" spans="1:17" s="17" customFormat="1" ht="66.75" hidden="1" customHeight="1">
      <c r="A746" s="943">
        <v>7</v>
      </c>
      <c r="B746" s="942" t="s">
        <v>305</v>
      </c>
      <c r="C746" s="137" t="s">
        <v>1087</v>
      </c>
      <c r="D746" s="137"/>
      <c r="E746" s="137"/>
      <c r="F746" s="112">
        <v>17400</v>
      </c>
      <c r="G746" s="129"/>
      <c r="H746" s="129"/>
      <c r="I746" s="126"/>
      <c r="J746" s="127"/>
      <c r="K746" s="112">
        <v>17400</v>
      </c>
      <c r="L746" s="129"/>
      <c r="M746" s="129"/>
      <c r="N746" s="127"/>
      <c r="O746" s="130"/>
      <c r="P746" s="18"/>
      <c r="Q746" s="16"/>
    </row>
    <row r="747" spans="1:17" s="17" customFormat="1" ht="66.75" hidden="1" customHeight="1">
      <c r="A747" s="943">
        <v>8</v>
      </c>
      <c r="B747" s="942" t="s">
        <v>306</v>
      </c>
      <c r="C747" s="137" t="s">
        <v>1087</v>
      </c>
      <c r="D747" s="137"/>
      <c r="E747" s="137"/>
      <c r="F747" s="112">
        <v>17400</v>
      </c>
      <c r="G747" s="129"/>
      <c r="H747" s="129"/>
      <c r="I747" s="126"/>
      <c r="J747" s="127"/>
      <c r="K747" s="112">
        <v>17400</v>
      </c>
      <c r="L747" s="129"/>
      <c r="M747" s="129"/>
      <c r="N747" s="127"/>
      <c r="O747" s="130"/>
      <c r="P747" s="18"/>
      <c r="Q747" s="16"/>
    </row>
    <row r="748" spans="1:17" s="17" customFormat="1" ht="66.75" hidden="1" customHeight="1">
      <c r="A748" s="943">
        <v>9</v>
      </c>
      <c r="B748" s="942" t="s">
        <v>307</v>
      </c>
      <c r="C748" s="137" t="s">
        <v>1087</v>
      </c>
      <c r="D748" s="137"/>
      <c r="E748" s="137"/>
      <c r="F748" s="112">
        <v>17400</v>
      </c>
      <c r="G748" s="129"/>
      <c r="H748" s="129"/>
      <c r="I748" s="126"/>
      <c r="J748" s="127"/>
      <c r="K748" s="112">
        <v>17400</v>
      </c>
      <c r="L748" s="129"/>
      <c r="M748" s="129"/>
      <c r="N748" s="127"/>
      <c r="O748" s="130"/>
      <c r="P748" s="18"/>
      <c r="Q748" s="16"/>
    </row>
    <row r="749" spans="1:17" s="6" customFormat="1" ht="37.5" customHeight="1">
      <c r="A749" s="131"/>
      <c r="B749" s="1067" t="s">
        <v>4196</v>
      </c>
      <c r="C749" s="1067"/>
      <c r="D749" s="1067"/>
      <c r="E749" s="1067"/>
      <c r="F749" s="1067"/>
      <c r="G749" s="1067"/>
      <c r="H749" s="1067"/>
      <c r="I749" s="1"/>
      <c r="J749" s="1"/>
      <c r="K749" s="1"/>
      <c r="L749" s="1"/>
      <c r="M749" s="1"/>
      <c r="N749" s="2"/>
      <c r="O749" s="40"/>
      <c r="P749" s="13"/>
      <c r="Q749" s="5"/>
    </row>
    <row r="750" spans="1:17" s="6" customFormat="1" ht="66.75" hidden="1" customHeight="1">
      <c r="A750" s="131"/>
      <c r="B750" s="1067" t="s">
        <v>5238</v>
      </c>
      <c r="C750" s="1067"/>
      <c r="D750" s="1067"/>
      <c r="E750" s="1067"/>
      <c r="F750" s="1067"/>
      <c r="G750" s="1067"/>
      <c r="H750" s="1067"/>
      <c r="I750" s="1"/>
      <c r="J750" s="1"/>
      <c r="K750" s="1"/>
      <c r="L750" s="1"/>
      <c r="M750" s="1"/>
      <c r="N750" s="2"/>
      <c r="O750" s="40"/>
      <c r="P750" s="13"/>
      <c r="Q750" s="5"/>
    </row>
    <row r="751" spans="1:17" s="6" customFormat="1" ht="19.5" hidden="1">
      <c r="A751" s="131"/>
      <c r="B751" s="218" t="s">
        <v>5239</v>
      </c>
      <c r="C751" s="137" t="s">
        <v>1087</v>
      </c>
      <c r="D751" s="137"/>
      <c r="E751" s="137"/>
      <c r="F751" s="112"/>
      <c r="G751" s="112">
        <v>24300</v>
      </c>
      <c r="H751" s="938"/>
      <c r="I751" s="1"/>
      <c r="J751" s="1"/>
      <c r="K751" s="1"/>
      <c r="L751" s="1"/>
      <c r="M751" s="1"/>
      <c r="N751" s="2"/>
      <c r="O751" s="40"/>
      <c r="P751" s="13"/>
      <c r="Q751" s="5"/>
    </row>
    <row r="752" spans="1:17" s="6" customFormat="1" ht="19.5" hidden="1">
      <c r="A752" s="131"/>
      <c r="B752" s="218" t="s">
        <v>5240</v>
      </c>
      <c r="C752" s="137" t="s">
        <v>1087</v>
      </c>
      <c r="D752" s="137"/>
      <c r="E752" s="137"/>
      <c r="F752" s="112"/>
      <c r="G752" s="112">
        <v>24300</v>
      </c>
      <c r="H752" s="938"/>
      <c r="I752" s="1"/>
      <c r="J752" s="1"/>
      <c r="K752" s="1"/>
      <c r="L752" s="1"/>
      <c r="M752" s="1"/>
      <c r="N752" s="2"/>
      <c r="O752" s="40"/>
      <c r="P752" s="13"/>
      <c r="Q752" s="5"/>
    </row>
    <row r="753" spans="1:18" s="6" customFormat="1" ht="66.75" hidden="1" customHeight="1">
      <c r="A753" s="131"/>
      <c r="B753" s="1067" t="s">
        <v>5096</v>
      </c>
      <c r="C753" s="1067"/>
      <c r="D753" s="1067"/>
      <c r="E753" s="1067"/>
      <c r="F753" s="1067"/>
      <c r="G753" s="1067"/>
      <c r="H753" s="1067"/>
      <c r="I753" s="1"/>
      <c r="J753" s="1"/>
      <c r="K753" s="1"/>
      <c r="L753" s="1"/>
      <c r="M753" s="1"/>
      <c r="N753" s="2"/>
      <c r="O753" s="40"/>
      <c r="P753" s="13"/>
      <c r="Q753" s="5"/>
    </row>
    <row r="754" spans="1:18" s="6" customFormat="1" ht="19.5" hidden="1">
      <c r="A754" s="137">
        <v>1</v>
      </c>
      <c r="B754" s="218" t="s">
        <v>3806</v>
      </c>
      <c r="C754" s="137" t="s">
        <v>1087</v>
      </c>
      <c r="D754" s="137"/>
      <c r="E754" s="137"/>
      <c r="F754" s="112"/>
      <c r="G754" s="112">
        <v>27400</v>
      </c>
      <c r="H754" s="219"/>
      <c r="I754" s="1"/>
      <c r="J754" s="1"/>
      <c r="K754" s="1"/>
      <c r="L754" s="1"/>
      <c r="M754" s="1"/>
      <c r="N754" s="2"/>
      <c r="O754" s="40"/>
      <c r="P754" s="13">
        <v>27500</v>
      </c>
      <c r="Q754" s="5"/>
    </row>
    <row r="755" spans="1:18" s="6" customFormat="1" ht="23.25" hidden="1">
      <c r="A755" s="943">
        <v>2</v>
      </c>
      <c r="B755" s="218" t="s">
        <v>305</v>
      </c>
      <c r="C755" s="137" t="s">
        <v>1087</v>
      </c>
      <c r="D755" s="137"/>
      <c r="E755" s="137"/>
      <c r="F755" s="112"/>
      <c r="G755" s="112">
        <v>23900</v>
      </c>
      <c r="H755" s="129"/>
      <c r="I755" s="126"/>
      <c r="J755" s="127"/>
      <c r="K755" s="112"/>
      <c r="L755" s="112">
        <f>+W755/1.1</f>
        <v>0</v>
      </c>
      <c r="M755" s="129"/>
      <c r="N755" s="220"/>
      <c r="O755" s="221"/>
      <c r="P755" s="13"/>
      <c r="Q755" s="5"/>
      <c r="R755" s="6">
        <v>27400</v>
      </c>
    </row>
    <row r="756" spans="1:18" s="6" customFormat="1" ht="19.5" hidden="1">
      <c r="A756" s="137">
        <v>3</v>
      </c>
      <c r="B756" s="218" t="s">
        <v>355</v>
      </c>
      <c r="C756" s="137" t="s">
        <v>1087</v>
      </c>
      <c r="D756" s="137"/>
      <c r="E756" s="137"/>
      <c r="F756" s="112"/>
      <c r="G756" s="112">
        <v>24200</v>
      </c>
      <c r="H756" s="219"/>
      <c r="I756" s="1"/>
      <c r="J756" s="1"/>
      <c r="K756" s="1"/>
      <c r="L756" s="1"/>
      <c r="M756" s="1"/>
      <c r="N756" s="2"/>
      <c r="O756" s="40"/>
      <c r="P756" s="13">
        <v>27000</v>
      </c>
      <c r="Q756" s="5"/>
    </row>
    <row r="757" spans="1:18" s="6" customFormat="1" ht="53.25" customHeight="1">
      <c r="A757" s="137"/>
      <c r="B757" s="1067" t="s">
        <v>6764</v>
      </c>
      <c r="C757" s="1067"/>
      <c r="D757" s="1067"/>
      <c r="E757" s="1067"/>
      <c r="F757" s="1067"/>
      <c r="G757" s="1067"/>
      <c r="H757" s="1067"/>
      <c r="I757" s="1"/>
      <c r="J757" s="1"/>
      <c r="K757" s="1"/>
      <c r="L757" s="1"/>
      <c r="M757" s="1"/>
      <c r="N757" s="2"/>
      <c r="O757" s="40"/>
      <c r="P757" s="13"/>
      <c r="Q757" s="5"/>
    </row>
    <row r="758" spans="1:18" s="6" customFormat="1" ht="33.75">
      <c r="A758" s="137">
        <v>1</v>
      </c>
      <c r="B758" s="218" t="s">
        <v>6765</v>
      </c>
      <c r="C758" s="137" t="s">
        <v>1087</v>
      </c>
      <c r="D758" s="1245" t="s">
        <v>6766</v>
      </c>
      <c r="E758" s="137"/>
      <c r="F758" s="112"/>
      <c r="G758" s="886">
        <v>20200</v>
      </c>
      <c r="H758" s="219"/>
      <c r="I758" s="1"/>
      <c r="J758" s="1"/>
      <c r="K758" s="1"/>
      <c r="L758" s="1"/>
      <c r="M758" s="1"/>
      <c r="N758" s="2"/>
      <c r="O758" s="40"/>
      <c r="P758" s="13"/>
      <c r="Q758" s="5"/>
    </row>
    <row r="759" spans="1:18" s="6" customFormat="1" ht="66.75" hidden="1" customHeight="1">
      <c r="A759" s="137"/>
      <c r="B759" s="1067" t="s">
        <v>4887</v>
      </c>
      <c r="C759" s="1067"/>
      <c r="D759" s="1067"/>
      <c r="E759" s="1067"/>
      <c r="F759" s="1067"/>
      <c r="G759" s="1067"/>
      <c r="H759" s="1067"/>
      <c r="I759" s="1"/>
      <c r="J759" s="1"/>
      <c r="K759" s="1"/>
      <c r="L759" s="1"/>
      <c r="M759" s="1"/>
      <c r="N759" s="2"/>
      <c r="O759" s="40"/>
      <c r="P759" s="13"/>
      <c r="Q759" s="5"/>
    </row>
    <row r="760" spans="1:18" s="6" customFormat="1" ht="19.5" hidden="1">
      <c r="A760" s="137">
        <v>1</v>
      </c>
      <c r="B760" s="218" t="s">
        <v>4883</v>
      </c>
      <c r="C760" s="137" t="s">
        <v>1087</v>
      </c>
      <c r="D760" s="137"/>
      <c r="E760" s="137"/>
      <c r="F760" s="112"/>
      <c r="G760" s="222" t="s">
        <v>4888</v>
      </c>
      <c r="H760" s="219"/>
      <c r="I760" s="1"/>
      <c r="J760" s="1"/>
      <c r="K760" s="1"/>
      <c r="L760" s="1"/>
      <c r="M760" s="1"/>
      <c r="N760" s="2"/>
      <c r="O760" s="40"/>
      <c r="P760" s="13"/>
      <c r="Q760" s="5"/>
    </row>
    <row r="761" spans="1:18" s="6" customFormat="1" ht="19.5" hidden="1">
      <c r="A761" s="137">
        <v>2</v>
      </c>
      <c r="B761" s="218" t="s">
        <v>4884</v>
      </c>
      <c r="C761" s="137" t="s">
        <v>1087</v>
      </c>
      <c r="D761" s="137"/>
      <c r="E761" s="137"/>
      <c r="F761" s="112"/>
      <c r="G761" s="222" t="s">
        <v>4888</v>
      </c>
      <c r="H761" s="219"/>
      <c r="I761" s="1"/>
      <c r="J761" s="1"/>
      <c r="K761" s="1"/>
      <c r="L761" s="1"/>
      <c r="M761" s="1"/>
      <c r="N761" s="2"/>
      <c r="O761" s="40"/>
      <c r="P761" s="13"/>
      <c r="Q761" s="5"/>
    </row>
    <row r="762" spans="1:18" s="6" customFormat="1" ht="19.5" hidden="1">
      <c r="A762" s="137">
        <v>3</v>
      </c>
      <c r="B762" s="218" t="s">
        <v>4885</v>
      </c>
      <c r="C762" s="137" t="s">
        <v>1087</v>
      </c>
      <c r="D762" s="137"/>
      <c r="E762" s="137"/>
      <c r="F762" s="112"/>
      <c r="G762" s="222" t="s">
        <v>4889</v>
      </c>
      <c r="H762" s="219"/>
      <c r="I762" s="1"/>
      <c r="J762" s="1"/>
      <c r="K762" s="1"/>
      <c r="L762" s="1"/>
      <c r="M762" s="1"/>
      <c r="N762" s="2"/>
      <c r="O762" s="40"/>
      <c r="P762" s="13"/>
      <c r="Q762" s="5"/>
    </row>
    <row r="763" spans="1:18" s="6" customFormat="1" ht="19.5" hidden="1">
      <c r="A763" s="137">
        <v>4</v>
      </c>
      <c r="B763" s="218" t="s">
        <v>4886</v>
      </c>
      <c r="C763" s="137" t="s">
        <v>1087</v>
      </c>
      <c r="D763" s="137"/>
      <c r="E763" s="137"/>
      <c r="F763" s="112"/>
      <c r="G763" s="222" t="s">
        <v>4888</v>
      </c>
      <c r="H763" s="219"/>
      <c r="I763" s="1"/>
      <c r="J763" s="1"/>
      <c r="K763" s="1"/>
      <c r="L763" s="1"/>
      <c r="M763" s="1"/>
      <c r="N763" s="2"/>
      <c r="O763" s="40"/>
      <c r="P763" s="13"/>
      <c r="Q763" s="5"/>
    </row>
    <row r="764" spans="1:18" s="17" customFormat="1" ht="66.75" hidden="1" customHeight="1">
      <c r="A764" s="131"/>
      <c r="B764" s="1067" t="s">
        <v>3944</v>
      </c>
      <c r="C764" s="1067"/>
      <c r="D764" s="1067"/>
      <c r="E764" s="1067"/>
      <c r="F764" s="1067"/>
      <c r="G764" s="1067"/>
      <c r="H764" s="1067"/>
      <c r="I764" s="1"/>
      <c r="J764" s="1"/>
      <c r="K764" s="1"/>
      <c r="L764" s="1"/>
      <c r="M764" s="1"/>
      <c r="N764" s="1"/>
      <c r="O764" s="44"/>
      <c r="P764" s="18"/>
      <c r="Q764" s="16"/>
    </row>
    <row r="765" spans="1:18" s="17" customFormat="1" ht="23.25" hidden="1">
      <c r="A765" s="943">
        <v>1</v>
      </c>
      <c r="B765" s="218" t="s">
        <v>319</v>
      </c>
      <c r="C765" s="137" t="s">
        <v>1087</v>
      </c>
      <c r="D765" s="137"/>
      <c r="E765" s="137"/>
      <c r="F765" s="112"/>
      <c r="G765" s="112">
        <v>19800</v>
      </c>
      <c r="H765" s="129"/>
      <c r="I765" s="126"/>
      <c r="J765" s="127"/>
      <c r="K765" s="112"/>
      <c r="L765" s="112">
        <f>+W765/1.1</f>
        <v>0</v>
      </c>
      <c r="M765" s="129"/>
      <c r="N765" s="127"/>
      <c r="O765" s="130"/>
      <c r="P765" s="18"/>
      <c r="Q765" s="16"/>
      <c r="R765" s="17">
        <v>19800</v>
      </c>
    </row>
    <row r="766" spans="1:18" s="17" customFormat="1" ht="23.25" hidden="1">
      <c r="A766" s="943">
        <v>2</v>
      </c>
      <c r="B766" s="218" t="s">
        <v>3635</v>
      </c>
      <c r="C766" s="137" t="s">
        <v>1087</v>
      </c>
      <c r="D766" s="137"/>
      <c r="E766" s="137"/>
      <c r="F766" s="112"/>
      <c r="G766" s="112">
        <v>19800</v>
      </c>
      <c r="H766" s="129"/>
      <c r="I766" s="126"/>
      <c r="J766" s="127"/>
      <c r="K766" s="112"/>
      <c r="L766" s="112">
        <f>+W766/1.1</f>
        <v>0</v>
      </c>
      <c r="M766" s="129"/>
      <c r="N766" s="127"/>
      <c r="O766" s="130"/>
      <c r="P766" s="18"/>
      <c r="Q766" s="16"/>
      <c r="R766" s="17">
        <v>19800</v>
      </c>
    </row>
    <row r="767" spans="1:18" s="17" customFormat="1" ht="23.25" hidden="1">
      <c r="A767" s="943">
        <v>3</v>
      </c>
      <c r="B767" s="218" t="s">
        <v>3636</v>
      </c>
      <c r="C767" s="137" t="s">
        <v>1087</v>
      </c>
      <c r="D767" s="137"/>
      <c r="E767" s="137"/>
      <c r="F767" s="112"/>
      <c r="G767" s="112">
        <v>19600</v>
      </c>
      <c r="H767" s="129"/>
      <c r="I767" s="126"/>
      <c r="J767" s="127"/>
      <c r="K767" s="112"/>
      <c r="L767" s="112">
        <f>+W767/1.1</f>
        <v>0</v>
      </c>
      <c r="M767" s="129"/>
      <c r="N767" s="127"/>
      <c r="O767" s="130"/>
      <c r="P767" s="18"/>
      <c r="Q767" s="16"/>
      <c r="R767" s="17">
        <v>19600</v>
      </c>
    </row>
    <row r="768" spans="1:18" s="17" customFormat="1" ht="23.25" hidden="1">
      <c r="A768" s="943">
        <v>4</v>
      </c>
      <c r="B768" s="218" t="s">
        <v>3637</v>
      </c>
      <c r="C768" s="137" t="s">
        <v>1087</v>
      </c>
      <c r="D768" s="137"/>
      <c r="E768" s="137"/>
      <c r="F768" s="112"/>
      <c r="G768" s="112">
        <v>19000</v>
      </c>
      <c r="H768" s="129"/>
      <c r="I768" s="126"/>
      <c r="J768" s="127"/>
      <c r="K768" s="112"/>
      <c r="L768" s="112">
        <f>+W768/1.1</f>
        <v>0</v>
      </c>
      <c r="M768" s="129"/>
      <c r="N768" s="127"/>
      <c r="O768" s="130"/>
      <c r="P768" s="18"/>
      <c r="Q768" s="16"/>
      <c r="R768" s="17">
        <v>19000</v>
      </c>
    </row>
    <row r="769" spans="1:18" s="17" customFormat="1" ht="23.25" hidden="1">
      <c r="A769" s="943">
        <v>5</v>
      </c>
      <c r="B769" s="218" t="s">
        <v>330</v>
      </c>
      <c r="C769" s="137" t="s">
        <v>1087</v>
      </c>
      <c r="D769" s="137"/>
      <c r="E769" s="137"/>
      <c r="F769" s="112"/>
      <c r="G769" s="112">
        <v>27400</v>
      </c>
      <c r="H769" s="129"/>
      <c r="I769" s="126"/>
      <c r="J769" s="127"/>
      <c r="K769" s="112"/>
      <c r="L769" s="112">
        <f>+W769/1.1</f>
        <v>0</v>
      </c>
      <c r="M769" s="129"/>
      <c r="N769" s="127"/>
      <c r="O769" s="130"/>
      <c r="P769" s="18"/>
      <c r="Q769" s="16"/>
      <c r="R769" s="17">
        <v>27400</v>
      </c>
    </row>
    <row r="770" spans="1:18" s="17" customFormat="1" ht="66.75" hidden="1" customHeight="1">
      <c r="A770" s="1067" t="s">
        <v>308</v>
      </c>
      <c r="B770" s="1067"/>
      <c r="C770" s="1067"/>
      <c r="D770" s="1067"/>
      <c r="E770" s="1067"/>
      <c r="F770" s="1067"/>
      <c r="G770" s="1067"/>
      <c r="H770" s="1067"/>
      <c r="I770" s="1"/>
      <c r="J770" s="1"/>
      <c r="K770" s="1"/>
      <c r="L770" s="1"/>
      <c r="M770" s="1"/>
      <c r="N770" s="1"/>
      <c r="O770" s="44"/>
      <c r="P770" s="18"/>
      <c r="Q770" s="16"/>
    </row>
    <row r="771" spans="1:18" s="17" customFormat="1" ht="66.75" hidden="1" customHeight="1">
      <c r="A771" s="943">
        <v>1</v>
      </c>
      <c r="B771" s="218" t="s">
        <v>309</v>
      </c>
      <c r="C771" s="137" t="s">
        <v>1087</v>
      </c>
      <c r="D771" s="137"/>
      <c r="E771" s="137"/>
      <c r="F771" s="112"/>
      <c r="G771" s="112">
        <f>+O771/1.1</f>
        <v>0</v>
      </c>
      <c r="H771" s="129"/>
      <c r="I771" s="126"/>
      <c r="J771" s="127"/>
      <c r="K771" s="112"/>
      <c r="L771" s="112">
        <f>+W771/1.1</f>
        <v>0</v>
      </c>
      <c r="M771" s="129"/>
      <c r="N771" s="127"/>
      <c r="O771" s="130"/>
      <c r="P771" s="18"/>
      <c r="Q771" s="16"/>
      <c r="R771" s="17">
        <v>22500</v>
      </c>
    </row>
    <row r="772" spans="1:18" s="17" customFormat="1" ht="66.75" hidden="1" customHeight="1">
      <c r="A772" s="943">
        <v>2</v>
      </c>
      <c r="B772" s="218" t="s">
        <v>310</v>
      </c>
      <c r="C772" s="137" t="s">
        <v>1087</v>
      </c>
      <c r="D772" s="137"/>
      <c r="E772" s="137"/>
      <c r="F772" s="112"/>
      <c r="G772" s="112">
        <f>+O772/1.1</f>
        <v>0</v>
      </c>
      <c r="H772" s="129"/>
      <c r="I772" s="126"/>
      <c r="J772" s="127"/>
      <c r="K772" s="112"/>
      <c r="L772" s="112">
        <f>+W772/1.1</f>
        <v>0</v>
      </c>
      <c r="M772" s="129"/>
      <c r="N772" s="127"/>
      <c r="O772" s="130"/>
      <c r="P772" s="18"/>
      <c r="Q772" s="16"/>
      <c r="R772" s="17">
        <v>22500</v>
      </c>
    </row>
    <row r="773" spans="1:18" s="17" customFormat="1" ht="66.75" hidden="1" customHeight="1">
      <c r="A773" s="943">
        <v>3</v>
      </c>
      <c r="B773" s="218" t="s">
        <v>311</v>
      </c>
      <c r="C773" s="137" t="s">
        <v>1087</v>
      </c>
      <c r="D773" s="137"/>
      <c r="E773" s="137"/>
      <c r="F773" s="112"/>
      <c r="G773" s="112">
        <f>+O773/1.1</f>
        <v>0</v>
      </c>
      <c r="H773" s="129"/>
      <c r="I773" s="126"/>
      <c r="J773" s="127"/>
      <c r="K773" s="112"/>
      <c r="L773" s="112">
        <f>+W773/1.1</f>
        <v>0</v>
      </c>
      <c r="M773" s="129"/>
      <c r="N773" s="127"/>
      <c r="O773" s="130"/>
      <c r="P773" s="18"/>
      <c r="Q773" s="16"/>
      <c r="R773" s="17">
        <v>20000</v>
      </c>
    </row>
    <row r="774" spans="1:18" s="17" customFormat="1" ht="66.75" hidden="1" customHeight="1">
      <c r="A774" s="943">
        <v>4</v>
      </c>
      <c r="B774" s="218" t="s">
        <v>312</v>
      </c>
      <c r="C774" s="137" t="s">
        <v>1087</v>
      </c>
      <c r="D774" s="137"/>
      <c r="E774" s="137"/>
      <c r="F774" s="112"/>
      <c r="G774" s="112">
        <f>+O774/1.1</f>
        <v>0</v>
      </c>
      <c r="H774" s="129"/>
      <c r="I774" s="126"/>
      <c r="J774" s="127"/>
      <c r="K774" s="112"/>
      <c r="L774" s="112">
        <f>+W774/1.1</f>
        <v>0</v>
      </c>
      <c r="M774" s="129"/>
      <c r="N774" s="127"/>
      <c r="O774" s="130"/>
      <c r="P774" s="18"/>
      <c r="Q774" s="16"/>
      <c r="R774" s="17">
        <v>19500</v>
      </c>
    </row>
    <row r="775" spans="1:18" s="17" customFormat="1" ht="66.75" hidden="1" customHeight="1">
      <c r="A775" s="943">
        <v>5</v>
      </c>
      <c r="B775" s="218" t="s">
        <v>313</v>
      </c>
      <c r="C775" s="137" t="s">
        <v>1087</v>
      </c>
      <c r="D775" s="137"/>
      <c r="E775" s="137"/>
      <c r="F775" s="112"/>
      <c r="G775" s="112">
        <f>+O775/1.1</f>
        <v>0</v>
      </c>
      <c r="H775" s="129"/>
      <c r="I775" s="126"/>
      <c r="J775" s="127"/>
      <c r="K775" s="112"/>
      <c r="L775" s="112">
        <f>+W775/1.1</f>
        <v>0</v>
      </c>
      <c r="M775" s="129"/>
      <c r="N775" s="127"/>
      <c r="O775" s="130"/>
      <c r="P775" s="18"/>
      <c r="Q775" s="16"/>
      <c r="R775" s="17">
        <v>20200</v>
      </c>
    </row>
    <row r="776" spans="1:18" s="17" customFormat="1" ht="66.75" hidden="1" customHeight="1" thickBot="1">
      <c r="A776" s="1067" t="s">
        <v>3389</v>
      </c>
      <c r="B776" s="1067"/>
      <c r="C776" s="1067"/>
      <c r="D776" s="1067"/>
      <c r="E776" s="1067"/>
      <c r="F776" s="1067"/>
      <c r="G776" s="1067"/>
      <c r="H776" s="1067"/>
      <c r="I776" s="1"/>
      <c r="J776" s="1"/>
      <c r="K776" s="1"/>
      <c r="L776" s="1"/>
      <c r="M776" s="1"/>
      <c r="N776" s="1"/>
      <c r="O776" s="44"/>
      <c r="P776" s="18"/>
      <c r="Q776" s="16"/>
    </row>
    <row r="777" spans="1:18" s="17" customFormat="1" ht="66.75" hidden="1" customHeight="1" thickBot="1">
      <c r="A777" s="943">
        <v>1</v>
      </c>
      <c r="B777" s="218" t="s">
        <v>314</v>
      </c>
      <c r="C777" s="137" t="s">
        <v>1087</v>
      </c>
      <c r="D777" s="137"/>
      <c r="E777" s="137"/>
      <c r="F777" s="112"/>
      <c r="G777" s="112">
        <v>21181.81818181818</v>
      </c>
      <c r="H777" s="129"/>
      <c r="I777" s="126"/>
      <c r="J777" s="127"/>
      <c r="K777" s="112"/>
      <c r="L777" s="112">
        <v>21181.81818181818</v>
      </c>
      <c r="M777" s="129"/>
      <c r="N777" s="127"/>
      <c r="O777" s="130"/>
      <c r="P777" s="18"/>
      <c r="Q777" s="16"/>
      <c r="R777" s="223">
        <v>23300</v>
      </c>
    </row>
    <row r="778" spans="1:18" s="17" customFormat="1" ht="66.75" hidden="1" customHeight="1" thickBot="1">
      <c r="A778" s="943">
        <v>2</v>
      </c>
      <c r="B778" s="218" t="s">
        <v>315</v>
      </c>
      <c r="C778" s="137" t="s">
        <v>1087</v>
      </c>
      <c r="D778" s="137"/>
      <c r="E778" s="137"/>
      <c r="F778" s="112"/>
      <c r="G778" s="112">
        <v>20545.454545454544</v>
      </c>
      <c r="H778" s="129"/>
      <c r="I778" s="126"/>
      <c r="J778" s="127"/>
      <c r="K778" s="112"/>
      <c r="L778" s="112">
        <v>20545.454545454544</v>
      </c>
      <c r="M778" s="129"/>
      <c r="N778" s="127"/>
      <c r="O778" s="130"/>
      <c r="P778" s="18"/>
      <c r="Q778" s="16"/>
      <c r="R778" s="224">
        <v>22600</v>
      </c>
    </row>
    <row r="779" spans="1:18" s="17" customFormat="1" ht="66.75" hidden="1" customHeight="1" thickBot="1">
      <c r="A779" s="943">
        <v>3</v>
      </c>
      <c r="B779" s="218" t="s">
        <v>316</v>
      </c>
      <c r="C779" s="137" t="s">
        <v>1087</v>
      </c>
      <c r="D779" s="137"/>
      <c r="E779" s="137"/>
      <c r="F779" s="112"/>
      <c r="G779" s="112">
        <v>18636.363636363636</v>
      </c>
      <c r="H779" s="129"/>
      <c r="I779" s="126"/>
      <c r="J779" s="127"/>
      <c r="K779" s="112"/>
      <c r="L779" s="112">
        <v>18636.363636363636</v>
      </c>
      <c r="M779" s="129"/>
      <c r="N779" s="127"/>
      <c r="O779" s="130"/>
      <c r="P779" s="18"/>
      <c r="Q779" s="16"/>
      <c r="R779" s="224">
        <v>20500</v>
      </c>
    </row>
    <row r="780" spans="1:18" s="17" customFormat="1" ht="66.75" hidden="1" customHeight="1" thickBot="1">
      <c r="A780" s="943">
        <v>4</v>
      </c>
      <c r="B780" s="218" t="s">
        <v>317</v>
      </c>
      <c r="C780" s="137" t="s">
        <v>1087</v>
      </c>
      <c r="D780" s="137"/>
      <c r="E780" s="137"/>
      <c r="F780" s="112"/>
      <c r="G780" s="112">
        <v>17818.181818181816</v>
      </c>
      <c r="H780" s="129"/>
      <c r="I780" s="126"/>
      <c r="J780" s="127"/>
      <c r="K780" s="112"/>
      <c r="L780" s="112">
        <v>17818.181818181816</v>
      </c>
      <c r="M780" s="129"/>
      <c r="N780" s="127"/>
      <c r="O780" s="130"/>
      <c r="P780" s="18"/>
      <c r="Q780" s="16"/>
      <c r="R780" s="224">
        <v>19600</v>
      </c>
    </row>
    <row r="781" spans="1:18" s="17" customFormat="1" ht="66.75" hidden="1" customHeight="1" thickBot="1">
      <c r="A781" s="943">
        <v>5</v>
      </c>
      <c r="B781" s="218" t="s">
        <v>318</v>
      </c>
      <c r="C781" s="137" t="s">
        <v>1087</v>
      </c>
      <c r="D781" s="137"/>
      <c r="E781" s="137"/>
      <c r="F781" s="112"/>
      <c r="G781" s="112">
        <v>16818.181818181816</v>
      </c>
      <c r="H781" s="129"/>
      <c r="I781" s="126"/>
      <c r="J781" s="127"/>
      <c r="K781" s="112"/>
      <c r="L781" s="112">
        <v>16818.181818181816</v>
      </c>
      <c r="M781" s="129"/>
      <c r="N781" s="127"/>
      <c r="O781" s="130"/>
      <c r="P781" s="18"/>
      <c r="Q781" s="16"/>
      <c r="R781" s="224">
        <v>18500</v>
      </c>
    </row>
    <row r="782" spans="1:18" s="17" customFormat="1" ht="66.75" hidden="1" customHeight="1" thickBot="1">
      <c r="A782" s="943">
        <v>6</v>
      </c>
      <c r="B782" s="218" t="s">
        <v>319</v>
      </c>
      <c r="C782" s="137" t="s">
        <v>1087</v>
      </c>
      <c r="D782" s="137"/>
      <c r="E782" s="137"/>
      <c r="F782" s="112"/>
      <c r="G782" s="112">
        <v>17181.81818181818</v>
      </c>
      <c r="H782" s="129"/>
      <c r="I782" s="126"/>
      <c r="J782" s="127"/>
      <c r="K782" s="112"/>
      <c r="L782" s="112">
        <v>17181.81818181818</v>
      </c>
      <c r="M782" s="129"/>
      <c r="N782" s="127"/>
      <c r="O782" s="130"/>
      <c r="P782" s="18"/>
      <c r="Q782" s="16"/>
      <c r="R782" s="224">
        <v>18900</v>
      </c>
    </row>
    <row r="783" spans="1:18" s="17" customFormat="1" ht="66.75" hidden="1" customHeight="1" thickBot="1">
      <c r="A783" s="943">
        <v>7</v>
      </c>
      <c r="B783" s="218" t="s">
        <v>320</v>
      </c>
      <c r="C783" s="137" t="s">
        <v>1087</v>
      </c>
      <c r="D783" s="137"/>
      <c r="E783" s="137"/>
      <c r="F783" s="112"/>
      <c r="G783" s="112">
        <v>17181.81818181818</v>
      </c>
      <c r="H783" s="129"/>
      <c r="I783" s="126"/>
      <c r="J783" s="127"/>
      <c r="K783" s="112"/>
      <c r="L783" s="112">
        <v>17181.81818181818</v>
      </c>
      <c r="M783" s="129"/>
      <c r="N783" s="127"/>
      <c r="O783" s="130"/>
      <c r="P783" s="18"/>
      <c r="Q783" s="16"/>
      <c r="R783" s="224">
        <v>18900</v>
      </c>
    </row>
    <row r="784" spans="1:18" s="17" customFormat="1" ht="66.75" hidden="1" customHeight="1" thickBot="1">
      <c r="A784" s="943">
        <v>8</v>
      </c>
      <c r="B784" s="218" t="s">
        <v>321</v>
      </c>
      <c r="C784" s="137" t="s">
        <v>1087</v>
      </c>
      <c r="D784" s="137"/>
      <c r="E784" s="137"/>
      <c r="F784" s="112"/>
      <c r="G784" s="112">
        <v>17000</v>
      </c>
      <c r="H784" s="129"/>
      <c r="I784" s="126"/>
      <c r="J784" s="127"/>
      <c r="K784" s="112"/>
      <c r="L784" s="112">
        <v>17000</v>
      </c>
      <c r="M784" s="129"/>
      <c r="N784" s="127"/>
      <c r="O784" s="130"/>
      <c r="P784" s="18"/>
      <c r="Q784" s="16"/>
      <c r="R784" s="224">
        <v>18700</v>
      </c>
    </row>
    <row r="785" spans="1:18" s="17" customFormat="1" ht="66.75" hidden="1" customHeight="1" thickBot="1">
      <c r="A785" s="943">
        <v>9</v>
      </c>
      <c r="B785" s="218" t="s">
        <v>322</v>
      </c>
      <c r="C785" s="137" t="s">
        <v>1087</v>
      </c>
      <c r="D785" s="137"/>
      <c r="E785" s="137"/>
      <c r="F785" s="112"/>
      <c r="G785" s="112">
        <v>17000</v>
      </c>
      <c r="H785" s="129"/>
      <c r="I785" s="126"/>
      <c r="J785" s="127"/>
      <c r="K785" s="112"/>
      <c r="L785" s="112">
        <v>17000</v>
      </c>
      <c r="M785" s="129"/>
      <c r="N785" s="127"/>
      <c r="O785" s="130"/>
      <c r="P785" s="18"/>
      <c r="Q785" s="16"/>
      <c r="R785" s="224">
        <v>18700</v>
      </c>
    </row>
    <row r="786" spans="1:18" s="17" customFormat="1" ht="66.75" hidden="1" customHeight="1">
      <c r="A786" s="1067" t="s">
        <v>4208</v>
      </c>
      <c r="B786" s="1067"/>
      <c r="C786" s="1067"/>
      <c r="D786" s="1067"/>
      <c r="E786" s="1067"/>
      <c r="F786" s="1067"/>
      <c r="G786" s="1067"/>
      <c r="H786" s="1067"/>
      <c r="I786" s="1"/>
      <c r="J786" s="1"/>
      <c r="K786" s="1"/>
      <c r="L786" s="1"/>
      <c r="M786" s="1"/>
      <c r="N786" s="1"/>
      <c r="O786" s="44"/>
      <c r="P786" s="15"/>
      <c r="Q786" s="16">
        <f t="shared" ref="Q786:Q852" si="18">+R786/1.1</f>
        <v>0</v>
      </c>
    </row>
    <row r="787" spans="1:18" s="17" customFormat="1" ht="66.75" hidden="1" customHeight="1">
      <c r="A787" s="225">
        <v>1</v>
      </c>
      <c r="B787" s="218" t="s">
        <v>323</v>
      </c>
      <c r="C787" s="225" t="s">
        <v>267</v>
      </c>
      <c r="D787" s="225"/>
      <c r="E787" s="225"/>
      <c r="F787" s="226">
        <v>14200</v>
      </c>
      <c r="G787" s="218"/>
      <c r="H787" s="226"/>
      <c r="I787" s="227"/>
      <c r="J787" s="228"/>
      <c r="K787" s="226">
        <v>14200</v>
      </c>
      <c r="L787" s="218"/>
      <c r="M787" s="218"/>
      <c r="N787" s="228"/>
      <c r="O787" s="229"/>
      <c r="P787" s="15"/>
      <c r="Q787" s="16">
        <f t="shared" si="18"/>
        <v>0</v>
      </c>
    </row>
    <row r="788" spans="1:18" s="17" customFormat="1" ht="66.75" hidden="1" customHeight="1">
      <c r="A788" s="225">
        <v>2</v>
      </c>
      <c r="B788" s="218" t="s">
        <v>324</v>
      </c>
      <c r="C788" s="225" t="s">
        <v>267</v>
      </c>
      <c r="D788" s="225"/>
      <c r="E788" s="225"/>
      <c r="F788" s="226">
        <v>14900</v>
      </c>
      <c r="G788" s="218"/>
      <c r="H788" s="226"/>
      <c r="I788" s="227"/>
      <c r="J788" s="228"/>
      <c r="K788" s="226">
        <v>14900</v>
      </c>
      <c r="L788" s="218"/>
      <c r="M788" s="218"/>
      <c r="N788" s="228"/>
      <c r="O788" s="229"/>
      <c r="P788" s="15"/>
      <c r="Q788" s="16">
        <f t="shared" si="18"/>
        <v>0</v>
      </c>
    </row>
    <row r="789" spans="1:18" s="17" customFormat="1" ht="66.75" hidden="1" customHeight="1">
      <c r="A789" s="225">
        <v>3</v>
      </c>
      <c r="B789" s="218" t="s">
        <v>325</v>
      </c>
      <c r="C789" s="225" t="s">
        <v>267</v>
      </c>
      <c r="D789" s="225"/>
      <c r="E789" s="225"/>
      <c r="F789" s="226">
        <v>14900</v>
      </c>
      <c r="G789" s="218"/>
      <c r="H789" s="226"/>
      <c r="I789" s="227"/>
      <c r="J789" s="228"/>
      <c r="K789" s="226">
        <v>14900</v>
      </c>
      <c r="L789" s="218"/>
      <c r="M789" s="218"/>
      <c r="N789" s="228"/>
      <c r="O789" s="229"/>
      <c r="P789" s="15"/>
      <c r="Q789" s="16">
        <f t="shared" si="18"/>
        <v>0</v>
      </c>
    </row>
    <row r="790" spans="1:18" s="17" customFormat="1" ht="66.75" hidden="1" customHeight="1">
      <c r="A790" s="225">
        <v>4</v>
      </c>
      <c r="B790" s="218" t="s">
        <v>319</v>
      </c>
      <c r="C790" s="225" t="s">
        <v>267</v>
      </c>
      <c r="D790" s="225"/>
      <c r="E790" s="225"/>
      <c r="F790" s="226">
        <v>15800</v>
      </c>
      <c r="G790" s="218"/>
      <c r="H790" s="226"/>
      <c r="I790" s="227"/>
      <c r="J790" s="228"/>
      <c r="K790" s="226">
        <v>15800</v>
      </c>
      <c r="L790" s="218"/>
      <c r="M790" s="218"/>
      <c r="N790" s="228"/>
      <c r="O790" s="230"/>
      <c r="P790" s="231"/>
      <c r="Q790" s="16">
        <f t="shared" si="18"/>
        <v>0</v>
      </c>
    </row>
    <row r="791" spans="1:18" s="235" customFormat="1" ht="66.75" hidden="1" customHeight="1">
      <c r="A791" s="225">
        <v>5</v>
      </c>
      <c r="B791" s="218" t="s">
        <v>326</v>
      </c>
      <c r="C791" s="225" t="s">
        <v>267</v>
      </c>
      <c r="D791" s="225"/>
      <c r="E791" s="225"/>
      <c r="F791" s="226">
        <v>13700</v>
      </c>
      <c r="G791" s="218"/>
      <c r="H791" s="226"/>
      <c r="I791" s="232"/>
      <c r="J791" s="233"/>
      <c r="K791" s="226">
        <v>13700</v>
      </c>
      <c r="L791" s="218"/>
      <c r="M791" s="218"/>
      <c r="N791" s="233"/>
      <c r="O791" s="234"/>
      <c r="P791" s="156"/>
      <c r="Q791" s="16">
        <f t="shared" si="18"/>
        <v>0</v>
      </c>
    </row>
    <row r="792" spans="1:18" s="17" customFormat="1" ht="66.75" hidden="1" customHeight="1">
      <c r="A792" s="1067" t="s">
        <v>4209</v>
      </c>
      <c r="B792" s="1067"/>
      <c r="C792" s="1067"/>
      <c r="D792" s="1067"/>
      <c r="E792" s="1067"/>
      <c r="F792" s="1067"/>
      <c r="G792" s="1067"/>
      <c r="H792" s="1067"/>
      <c r="I792" s="1"/>
      <c r="J792" s="1"/>
      <c r="K792" s="1"/>
      <c r="L792" s="1"/>
      <c r="M792" s="1"/>
      <c r="N792" s="1"/>
      <c r="O792" s="44"/>
      <c r="P792" s="15"/>
      <c r="Q792" s="16">
        <f t="shared" si="18"/>
        <v>0</v>
      </c>
    </row>
    <row r="793" spans="1:18" s="17" customFormat="1" ht="66.75" hidden="1" customHeight="1">
      <c r="A793" s="943">
        <v>1</v>
      </c>
      <c r="B793" s="236" t="s">
        <v>327</v>
      </c>
      <c r="C793" s="237" t="s">
        <v>328</v>
      </c>
      <c r="D793" s="237"/>
      <c r="E793" s="237"/>
      <c r="F793" s="237"/>
      <c r="G793" s="237">
        <f>19060/1.1</f>
        <v>17327.272727272724</v>
      </c>
      <c r="H793" s="238"/>
      <c r="I793" s="239"/>
      <c r="J793" s="240"/>
      <c r="K793" s="237"/>
      <c r="L793" s="237">
        <f>19060/1.1</f>
        <v>17327.272727272724</v>
      </c>
      <c r="M793" s="237"/>
      <c r="N793" s="240"/>
      <c r="O793" s="241"/>
      <c r="P793" s="15"/>
      <c r="Q793" s="16">
        <f t="shared" si="18"/>
        <v>0</v>
      </c>
    </row>
    <row r="794" spans="1:18" s="17" customFormat="1" ht="66.75" hidden="1" customHeight="1">
      <c r="A794" s="943">
        <v>2</v>
      </c>
      <c r="B794" s="236" t="s">
        <v>329</v>
      </c>
      <c r="C794" s="242" t="s">
        <v>328</v>
      </c>
      <c r="D794" s="242"/>
      <c r="E794" s="242"/>
      <c r="F794" s="111"/>
      <c r="G794" s="237">
        <f>19060/1.1</f>
        <v>17327.272727272724</v>
      </c>
      <c r="H794" s="112"/>
      <c r="I794" s="10"/>
      <c r="J794" s="11"/>
      <c r="K794" s="111"/>
      <c r="L794" s="237">
        <f>19060/1.1</f>
        <v>17327.272727272724</v>
      </c>
      <c r="M794" s="112"/>
      <c r="N794" s="11"/>
      <c r="O794" s="18"/>
      <c r="P794" s="15"/>
      <c r="Q794" s="16">
        <f t="shared" si="18"/>
        <v>0</v>
      </c>
    </row>
    <row r="795" spans="1:18" s="17" customFormat="1" ht="66.75" hidden="1" customHeight="1">
      <c r="A795" s="943">
        <v>3</v>
      </c>
      <c r="B795" s="236" t="s">
        <v>330</v>
      </c>
      <c r="C795" s="242" t="s">
        <v>328</v>
      </c>
      <c r="D795" s="242"/>
      <c r="E795" s="242"/>
      <c r="F795" s="111"/>
      <c r="G795" s="237">
        <f>18100/1.1</f>
        <v>16454.545454545452</v>
      </c>
      <c r="H795" s="112"/>
      <c r="I795" s="10"/>
      <c r="J795" s="11"/>
      <c r="K795" s="111"/>
      <c r="L795" s="237">
        <f>18100/1.1</f>
        <v>16454.545454545452</v>
      </c>
      <c r="M795" s="112"/>
      <c r="N795" s="11"/>
      <c r="O795" s="243"/>
      <c r="P795" s="244"/>
      <c r="Q795" s="16">
        <f t="shared" si="18"/>
        <v>0</v>
      </c>
    </row>
    <row r="796" spans="1:18" s="17" customFormat="1" ht="66.75" hidden="1" customHeight="1">
      <c r="A796" s="943">
        <v>4</v>
      </c>
      <c r="B796" s="236" t="s">
        <v>331</v>
      </c>
      <c r="C796" s="242" t="s">
        <v>328</v>
      </c>
      <c r="D796" s="242"/>
      <c r="E796" s="242"/>
      <c r="F796" s="111"/>
      <c r="G796" s="237">
        <f>18100/1.1</f>
        <v>16454.545454545452</v>
      </c>
      <c r="H796" s="112"/>
      <c r="I796" s="10"/>
      <c r="J796" s="11"/>
      <c r="K796" s="111"/>
      <c r="L796" s="237">
        <f>18100/1.1</f>
        <v>16454.545454545452</v>
      </c>
      <c r="M796" s="112"/>
      <c r="N796" s="11"/>
      <c r="O796" s="243"/>
      <c r="P796" s="244"/>
      <c r="Q796" s="16">
        <f t="shared" si="18"/>
        <v>0</v>
      </c>
    </row>
    <row r="797" spans="1:18" s="17" customFormat="1" ht="66.75" hidden="1" customHeight="1">
      <c r="A797" s="1067" t="s">
        <v>4210</v>
      </c>
      <c r="B797" s="1067"/>
      <c r="C797" s="1067"/>
      <c r="D797" s="1067"/>
      <c r="E797" s="1067"/>
      <c r="F797" s="1067"/>
      <c r="G797" s="1067"/>
      <c r="H797" s="1067"/>
      <c r="I797" s="1"/>
      <c r="J797" s="1"/>
      <c r="K797" s="1"/>
      <c r="L797" s="1"/>
      <c r="M797" s="1"/>
      <c r="N797" s="1"/>
      <c r="O797" s="245"/>
      <c r="P797" s="244"/>
      <c r="Q797" s="16">
        <f t="shared" si="18"/>
        <v>0</v>
      </c>
    </row>
    <row r="798" spans="1:18" s="17" customFormat="1" ht="66.75" hidden="1" customHeight="1">
      <c r="A798" s="246">
        <v>1</v>
      </c>
      <c r="B798" s="218" t="s">
        <v>332</v>
      </c>
      <c r="C798" s="247" t="s">
        <v>267</v>
      </c>
      <c r="D798" s="247"/>
      <c r="E798" s="247"/>
      <c r="F798" s="248"/>
      <c r="G798" s="248">
        <v>15620</v>
      </c>
      <c r="H798" s="248"/>
      <c r="I798" s="249"/>
      <c r="J798" s="250"/>
      <c r="K798" s="248"/>
      <c r="L798" s="248">
        <v>15620</v>
      </c>
      <c r="M798" s="248"/>
      <c r="N798" s="250"/>
      <c r="O798" s="251"/>
      <c r="P798" s="15"/>
      <c r="Q798" s="16">
        <f t="shared" si="18"/>
        <v>0</v>
      </c>
    </row>
    <row r="799" spans="1:18" s="17" customFormat="1" ht="66.75" hidden="1" customHeight="1">
      <c r="A799" s="1067" t="s">
        <v>4211</v>
      </c>
      <c r="B799" s="1067"/>
      <c r="C799" s="1067"/>
      <c r="D799" s="1067"/>
      <c r="E799" s="1067"/>
      <c r="F799" s="1067"/>
      <c r="G799" s="1067"/>
      <c r="H799" s="1067"/>
      <c r="I799" s="1"/>
      <c r="J799" s="1"/>
      <c r="K799" s="1"/>
      <c r="L799" s="1"/>
      <c r="M799" s="1"/>
      <c r="N799" s="1"/>
      <c r="O799" s="44"/>
      <c r="P799" s="15"/>
      <c r="Q799" s="16">
        <f t="shared" si="18"/>
        <v>0</v>
      </c>
    </row>
    <row r="800" spans="1:18" s="17" customFormat="1" ht="66.75" hidden="1" customHeight="1">
      <c r="A800" s="246">
        <v>1</v>
      </c>
      <c r="B800" s="218" t="s">
        <v>333</v>
      </c>
      <c r="C800" s="247" t="s">
        <v>267</v>
      </c>
      <c r="D800" s="247"/>
      <c r="E800" s="247"/>
      <c r="F800" s="248"/>
      <c r="G800" s="248">
        <v>22330</v>
      </c>
      <c r="H800" s="248"/>
      <c r="I800" s="249"/>
      <c r="J800" s="250"/>
      <c r="K800" s="248"/>
      <c r="L800" s="248">
        <v>22330</v>
      </c>
      <c r="M800" s="248"/>
      <c r="N800" s="250"/>
      <c r="O800" s="251"/>
      <c r="P800" s="15"/>
      <c r="Q800" s="16">
        <f t="shared" si="18"/>
        <v>0</v>
      </c>
    </row>
    <row r="801" spans="1:17" s="17" customFormat="1" ht="66.75" hidden="1" customHeight="1">
      <c r="A801" s="1067" t="s">
        <v>4212</v>
      </c>
      <c r="B801" s="1067"/>
      <c r="C801" s="1067"/>
      <c r="D801" s="1067"/>
      <c r="E801" s="1067"/>
      <c r="F801" s="1067"/>
      <c r="G801" s="1067"/>
      <c r="H801" s="1067"/>
      <c r="I801" s="1"/>
      <c r="J801" s="1"/>
      <c r="K801" s="1"/>
      <c r="L801" s="1"/>
      <c r="M801" s="1"/>
      <c r="N801" s="1"/>
      <c r="O801" s="44"/>
      <c r="P801" s="15"/>
      <c r="Q801" s="16">
        <f t="shared" si="18"/>
        <v>0</v>
      </c>
    </row>
    <row r="802" spans="1:17" s="17" customFormat="1" ht="66.75" hidden="1" customHeight="1">
      <c r="A802" s="246">
        <v>1</v>
      </c>
      <c r="B802" s="218" t="s">
        <v>334</v>
      </c>
      <c r="C802" s="247" t="s">
        <v>267</v>
      </c>
      <c r="D802" s="247"/>
      <c r="E802" s="247"/>
      <c r="F802" s="248"/>
      <c r="G802" s="248">
        <f>18920/1.1</f>
        <v>17200</v>
      </c>
      <c r="H802" s="248"/>
      <c r="I802" s="249"/>
      <c r="J802" s="250"/>
      <c r="K802" s="248"/>
      <c r="L802" s="248">
        <f>18920/1.1</f>
        <v>17200</v>
      </c>
      <c r="M802" s="248"/>
      <c r="N802" s="250"/>
      <c r="O802" s="251"/>
      <c r="P802" s="15"/>
      <c r="Q802" s="16">
        <f t="shared" si="18"/>
        <v>0</v>
      </c>
    </row>
    <row r="803" spans="1:17" s="17" customFormat="1" ht="66.75" hidden="1" customHeight="1">
      <c r="A803" s="1067" t="s">
        <v>335</v>
      </c>
      <c r="B803" s="1067"/>
      <c r="C803" s="1067"/>
      <c r="D803" s="1067"/>
      <c r="E803" s="1067"/>
      <c r="F803" s="1067"/>
      <c r="G803" s="1067"/>
      <c r="H803" s="1067"/>
      <c r="I803" s="1"/>
      <c r="J803" s="1"/>
      <c r="K803" s="1"/>
      <c r="L803" s="1"/>
      <c r="M803" s="1"/>
      <c r="N803" s="1"/>
      <c r="O803" s="44"/>
      <c r="P803" s="15"/>
      <c r="Q803" s="16">
        <f t="shared" si="18"/>
        <v>0</v>
      </c>
    </row>
    <row r="804" spans="1:17" s="17" customFormat="1" ht="66.75" hidden="1" customHeight="1">
      <c r="A804" s="943"/>
      <c r="B804" s="946" t="s">
        <v>336</v>
      </c>
      <c r="C804" s="957"/>
      <c r="D804" s="957"/>
      <c r="E804" s="957"/>
      <c r="F804" s="946"/>
      <c r="G804" s="946"/>
      <c r="H804" s="114"/>
      <c r="I804" s="106"/>
      <c r="J804" s="34"/>
      <c r="K804" s="946"/>
      <c r="L804" s="946"/>
      <c r="M804" s="946"/>
      <c r="N804" s="34"/>
      <c r="O804" s="35"/>
      <c r="P804" s="15"/>
      <c r="Q804" s="16">
        <f t="shared" si="18"/>
        <v>0</v>
      </c>
    </row>
    <row r="805" spans="1:17" s="17" customFormat="1" ht="66.75" hidden="1" customHeight="1">
      <c r="A805" s="943">
        <v>1</v>
      </c>
      <c r="B805" s="942" t="s">
        <v>337</v>
      </c>
      <c r="C805" s="958" t="s">
        <v>1087</v>
      </c>
      <c r="D805" s="958"/>
      <c r="E805" s="958"/>
      <c r="F805" s="111"/>
      <c r="G805" s="111">
        <v>26950</v>
      </c>
      <c r="H805" s="111">
        <v>26950</v>
      </c>
      <c r="I805" s="118"/>
      <c r="J805" s="172"/>
      <c r="K805" s="111"/>
      <c r="L805" s="111">
        <v>26950</v>
      </c>
      <c r="M805" s="111">
        <v>26950</v>
      </c>
      <c r="N805" s="172"/>
      <c r="O805" s="121"/>
      <c r="P805" s="15"/>
      <c r="Q805" s="16">
        <f t="shared" si="18"/>
        <v>0</v>
      </c>
    </row>
    <row r="806" spans="1:17" s="17" customFormat="1" ht="66.75" hidden="1" customHeight="1">
      <c r="A806" s="943">
        <v>2</v>
      </c>
      <c r="B806" s="942" t="s">
        <v>338</v>
      </c>
      <c r="C806" s="958" t="s">
        <v>1087</v>
      </c>
      <c r="D806" s="958"/>
      <c r="E806" s="958"/>
      <c r="F806" s="111"/>
      <c r="G806" s="111">
        <v>26150</v>
      </c>
      <c r="H806" s="111">
        <v>26150</v>
      </c>
      <c r="I806" s="118"/>
      <c r="J806" s="172"/>
      <c r="K806" s="111"/>
      <c r="L806" s="111">
        <v>26150</v>
      </c>
      <c r="M806" s="111">
        <v>26150</v>
      </c>
      <c r="N806" s="172"/>
      <c r="O806" s="121"/>
      <c r="P806" s="15"/>
      <c r="Q806" s="16">
        <f t="shared" si="18"/>
        <v>0</v>
      </c>
    </row>
    <row r="807" spans="1:17" s="17" customFormat="1" ht="66.75" hidden="1" customHeight="1">
      <c r="A807" s="943">
        <v>3</v>
      </c>
      <c r="B807" s="942" t="s">
        <v>339</v>
      </c>
      <c r="C807" s="958" t="s">
        <v>1087</v>
      </c>
      <c r="D807" s="958"/>
      <c r="E807" s="958"/>
      <c r="F807" s="111"/>
      <c r="G807" s="111">
        <v>25850</v>
      </c>
      <c r="H807" s="111">
        <v>25850</v>
      </c>
      <c r="I807" s="118"/>
      <c r="J807" s="172"/>
      <c r="K807" s="111"/>
      <c r="L807" s="111">
        <v>25850</v>
      </c>
      <c r="M807" s="111">
        <v>25850</v>
      </c>
      <c r="N807" s="172"/>
      <c r="O807" s="121"/>
      <c r="P807" s="15"/>
      <c r="Q807" s="16">
        <f t="shared" si="18"/>
        <v>0</v>
      </c>
    </row>
    <row r="808" spans="1:17" s="17" customFormat="1" ht="66.75" hidden="1" customHeight="1">
      <c r="A808" s="943">
        <v>4</v>
      </c>
      <c r="B808" s="942" t="s">
        <v>340</v>
      </c>
      <c r="C808" s="958" t="s">
        <v>1087</v>
      </c>
      <c r="D808" s="958"/>
      <c r="E808" s="958"/>
      <c r="F808" s="111"/>
      <c r="G808" s="111">
        <v>25850</v>
      </c>
      <c r="H808" s="111">
        <v>25850</v>
      </c>
      <c r="I808" s="118"/>
      <c r="J808" s="172"/>
      <c r="K808" s="111"/>
      <c r="L808" s="111">
        <v>25850</v>
      </c>
      <c r="M808" s="111">
        <v>25850</v>
      </c>
      <c r="N808" s="172"/>
      <c r="O808" s="121"/>
      <c r="P808" s="15"/>
      <c r="Q808" s="16">
        <f t="shared" si="18"/>
        <v>0</v>
      </c>
    </row>
    <row r="809" spans="1:17" s="17" customFormat="1" ht="66.75" hidden="1" customHeight="1">
      <c r="A809" s="943">
        <v>5</v>
      </c>
      <c r="B809" s="942" t="s">
        <v>341</v>
      </c>
      <c r="C809" s="958" t="s">
        <v>1087</v>
      </c>
      <c r="D809" s="958"/>
      <c r="E809" s="958"/>
      <c r="F809" s="111"/>
      <c r="G809" s="111">
        <v>26050</v>
      </c>
      <c r="H809" s="111">
        <v>26050</v>
      </c>
      <c r="I809" s="118"/>
      <c r="J809" s="172"/>
      <c r="K809" s="111"/>
      <c r="L809" s="111">
        <v>26050</v>
      </c>
      <c r="M809" s="111">
        <v>26050</v>
      </c>
      <c r="N809" s="172"/>
      <c r="O809" s="121"/>
      <c r="P809" s="15"/>
      <c r="Q809" s="16">
        <f t="shared" si="18"/>
        <v>0</v>
      </c>
    </row>
    <row r="810" spans="1:17" s="17" customFormat="1" ht="66.75" hidden="1" customHeight="1">
      <c r="A810" s="943">
        <v>6</v>
      </c>
      <c r="B810" s="942" t="s">
        <v>342</v>
      </c>
      <c r="C810" s="958" t="s">
        <v>1087</v>
      </c>
      <c r="D810" s="958"/>
      <c r="E810" s="958"/>
      <c r="F810" s="111"/>
      <c r="G810" s="111">
        <v>26050</v>
      </c>
      <c r="H810" s="111">
        <v>26050</v>
      </c>
      <c r="I810" s="118"/>
      <c r="J810" s="172"/>
      <c r="K810" s="111"/>
      <c r="L810" s="111">
        <v>26050</v>
      </c>
      <c r="M810" s="111">
        <v>26050</v>
      </c>
      <c r="N810" s="172"/>
      <c r="O810" s="121"/>
      <c r="P810" s="15"/>
      <c r="Q810" s="16">
        <f t="shared" si="18"/>
        <v>0</v>
      </c>
    </row>
    <row r="811" spans="1:17" s="17" customFormat="1" ht="66.75" hidden="1" customHeight="1">
      <c r="A811" s="943">
        <v>7</v>
      </c>
      <c r="B811" s="942" t="s">
        <v>343</v>
      </c>
      <c r="C811" s="958" t="s">
        <v>1087</v>
      </c>
      <c r="D811" s="958"/>
      <c r="E811" s="958"/>
      <c r="F811" s="111"/>
      <c r="G811" s="111">
        <v>26450</v>
      </c>
      <c r="H811" s="111">
        <v>26450</v>
      </c>
      <c r="I811" s="118"/>
      <c r="J811" s="172"/>
      <c r="K811" s="111"/>
      <c r="L811" s="111">
        <v>26450</v>
      </c>
      <c r="M811" s="111">
        <v>26450</v>
      </c>
      <c r="N811" s="172"/>
      <c r="O811" s="121"/>
      <c r="P811" s="15"/>
      <c r="Q811" s="16">
        <f t="shared" si="18"/>
        <v>0</v>
      </c>
    </row>
    <row r="812" spans="1:17" s="17" customFormat="1" ht="66.75" hidden="1" customHeight="1">
      <c r="A812" s="943"/>
      <c r="B812" s="946" t="s">
        <v>344</v>
      </c>
      <c r="C812" s="137"/>
      <c r="D812" s="137"/>
      <c r="E812" s="137"/>
      <c r="F812" s="112"/>
      <c r="G812" s="112"/>
      <c r="H812" s="112"/>
      <c r="I812" s="10"/>
      <c r="J812" s="11"/>
      <c r="K812" s="112"/>
      <c r="L812" s="112"/>
      <c r="M812" s="112"/>
      <c r="N812" s="11"/>
      <c r="O812" s="18"/>
      <c r="P812" s="15"/>
      <c r="Q812" s="16">
        <f t="shared" si="18"/>
        <v>0</v>
      </c>
    </row>
    <row r="813" spans="1:17" s="17" customFormat="1" ht="66.75" hidden="1" customHeight="1">
      <c r="A813" s="943">
        <v>8</v>
      </c>
      <c r="B813" s="213" t="s">
        <v>345</v>
      </c>
      <c r="C813" s="958" t="s">
        <v>1087</v>
      </c>
      <c r="D813" s="958"/>
      <c r="E813" s="958"/>
      <c r="F813" s="111"/>
      <c r="G813" s="111">
        <v>31850</v>
      </c>
      <c r="H813" s="111">
        <v>31850</v>
      </c>
      <c r="I813" s="118"/>
      <c r="J813" s="172"/>
      <c r="K813" s="111"/>
      <c r="L813" s="111">
        <v>31850</v>
      </c>
      <c r="M813" s="111">
        <v>31850</v>
      </c>
      <c r="N813" s="172"/>
      <c r="O813" s="121"/>
      <c r="P813" s="15"/>
      <c r="Q813" s="16">
        <f t="shared" si="18"/>
        <v>0</v>
      </c>
    </row>
    <row r="814" spans="1:17" s="17" customFormat="1" ht="66.75" hidden="1" customHeight="1">
      <c r="A814" s="943">
        <v>9</v>
      </c>
      <c r="B814" s="213" t="s">
        <v>346</v>
      </c>
      <c r="C814" s="958" t="s">
        <v>1087</v>
      </c>
      <c r="D814" s="958"/>
      <c r="E814" s="958"/>
      <c r="F814" s="111"/>
      <c r="G814" s="111">
        <v>31050</v>
      </c>
      <c r="H814" s="111">
        <v>31050</v>
      </c>
      <c r="I814" s="118"/>
      <c r="J814" s="172"/>
      <c r="K814" s="111"/>
      <c r="L814" s="111">
        <v>31050</v>
      </c>
      <c r="M814" s="111">
        <v>31050</v>
      </c>
      <c r="N814" s="172"/>
      <c r="O814" s="121"/>
      <c r="P814" s="15"/>
      <c r="Q814" s="16">
        <f t="shared" si="18"/>
        <v>0</v>
      </c>
    </row>
    <row r="815" spans="1:17" s="17" customFormat="1" ht="66.75" hidden="1" customHeight="1">
      <c r="A815" s="943">
        <f>+A814+1</f>
        <v>10</v>
      </c>
      <c r="B815" s="213" t="s">
        <v>347</v>
      </c>
      <c r="C815" s="958" t="s">
        <v>1087</v>
      </c>
      <c r="D815" s="958"/>
      <c r="E815" s="958"/>
      <c r="F815" s="111"/>
      <c r="G815" s="111">
        <v>31050</v>
      </c>
      <c r="H815" s="111">
        <v>31050</v>
      </c>
      <c r="I815" s="118"/>
      <c r="J815" s="172"/>
      <c r="K815" s="111"/>
      <c r="L815" s="111">
        <v>31050</v>
      </c>
      <c r="M815" s="111">
        <v>31050</v>
      </c>
      <c r="N815" s="172"/>
      <c r="O815" s="121"/>
      <c r="P815" s="15"/>
      <c r="Q815" s="16">
        <f t="shared" si="18"/>
        <v>0</v>
      </c>
    </row>
    <row r="816" spans="1:17" s="17" customFormat="1" ht="66.75" hidden="1" customHeight="1">
      <c r="A816" s="943">
        <f>+A815+1</f>
        <v>11</v>
      </c>
      <c r="B816" s="213" t="s">
        <v>348</v>
      </c>
      <c r="C816" s="958" t="s">
        <v>1087</v>
      </c>
      <c r="D816" s="958"/>
      <c r="E816" s="958"/>
      <c r="F816" s="111"/>
      <c r="G816" s="111">
        <v>31450</v>
      </c>
      <c r="H816" s="111">
        <v>31450</v>
      </c>
      <c r="I816" s="118"/>
      <c r="J816" s="172"/>
      <c r="K816" s="111"/>
      <c r="L816" s="111">
        <v>31450</v>
      </c>
      <c r="M816" s="111">
        <v>31450</v>
      </c>
      <c r="N816" s="172"/>
      <c r="O816" s="121"/>
      <c r="P816" s="38"/>
      <c r="Q816" s="16">
        <f t="shared" si="18"/>
        <v>0</v>
      </c>
    </row>
    <row r="817" spans="1:18" s="17" customFormat="1" ht="66.75" hidden="1" customHeight="1">
      <c r="A817" s="943">
        <f>+A816+1</f>
        <v>12</v>
      </c>
      <c r="B817" s="213" t="s">
        <v>349</v>
      </c>
      <c r="C817" s="958" t="s">
        <v>1087</v>
      </c>
      <c r="D817" s="958"/>
      <c r="E817" s="958"/>
      <c r="F817" s="111"/>
      <c r="G817" s="111">
        <v>31850</v>
      </c>
      <c r="H817" s="111">
        <v>31850</v>
      </c>
      <c r="I817" s="118"/>
      <c r="J817" s="172"/>
      <c r="K817" s="111"/>
      <c r="L817" s="111">
        <v>31850</v>
      </c>
      <c r="M817" s="111">
        <v>31850</v>
      </c>
      <c r="N817" s="172"/>
      <c r="O817" s="121"/>
      <c r="P817" s="38"/>
      <c r="Q817" s="16">
        <f t="shared" si="18"/>
        <v>0</v>
      </c>
    </row>
    <row r="818" spans="1:18" s="17" customFormat="1" ht="66.75" hidden="1" customHeight="1">
      <c r="A818" s="943"/>
      <c r="B818" s="946" t="s">
        <v>350</v>
      </c>
      <c r="C818" s="137"/>
      <c r="D818" s="137"/>
      <c r="E818" s="137"/>
      <c r="F818" s="131"/>
      <c r="G818" s="131"/>
      <c r="H818" s="112"/>
      <c r="J818" s="252"/>
      <c r="K818" s="131"/>
      <c r="L818" s="131"/>
      <c r="M818" s="131"/>
      <c r="N818" s="252"/>
      <c r="O818" s="38"/>
      <c r="P818" s="38"/>
      <c r="Q818" s="16">
        <f t="shared" si="18"/>
        <v>0</v>
      </c>
    </row>
    <row r="819" spans="1:18" s="17" customFormat="1" ht="66.75" hidden="1" customHeight="1">
      <c r="A819" s="943">
        <v>13</v>
      </c>
      <c r="B819" s="213" t="s">
        <v>351</v>
      </c>
      <c r="C819" s="958" t="s">
        <v>1087</v>
      </c>
      <c r="D819" s="958"/>
      <c r="E819" s="958"/>
      <c r="F819" s="111"/>
      <c r="G819" s="111">
        <v>27150</v>
      </c>
      <c r="H819" s="111">
        <v>27150</v>
      </c>
      <c r="I819" s="118"/>
      <c r="J819" s="172"/>
      <c r="K819" s="111"/>
      <c r="L819" s="111">
        <v>27150</v>
      </c>
      <c r="M819" s="111">
        <v>27150</v>
      </c>
      <c r="N819" s="172"/>
      <c r="O819" s="121"/>
      <c r="P819" s="15"/>
      <c r="Q819" s="16">
        <f t="shared" si="18"/>
        <v>0</v>
      </c>
    </row>
    <row r="820" spans="1:18" s="17" customFormat="1" ht="66.75" hidden="1" customHeight="1" thickBot="1">
      <c r="A820" s="1067" t="s">
        <v>3390</v>
      </c>
      <c r="B820" s="1067"/>
      <c r="C820" s="1067"/>
      <c r="D820" s="1067"/>
      <c r="E820" s="1067"/>
      <c r="F820" s="1067"/>
      <c r="G820" s="1067"/>
      <c r="H820" s="1067"/>
      <c r="I820" s="1"/>
      <c r="J820" s="1"/>
      <c r="K820" s="1"/>
      <c r="L820" s="1"/>
      <c r="M820" s="1"/>
      <c r="N820" s="1"/>
      <c r="O820" s="44"/>
      <c r="P820" s="18"/>
      <c r="Q820" s="16"/>
    </row>
    <row r="821" spans="1:18" s="17" customFormat="1" ht="66.75" hidden="1" customHeight="1" thickBot="1">
      <c r="A821" s="943">
        <v>1</v>
      </c>
      <c r="B821" s="218" t="s">
        <v>352</v>
      </c>
      <c r="C821" s="137" t="s">
        <v>1087</v>
      </c>
      <c r="D821" s="137"/>
      <c r="E821" s="137"/>
      <c r="F821" s="112"/>
      <c r="G821" s="112">
        <f>+O821/1.1</f>
        <v>0</v>
      </c>
      <c r="H821" s="129"/>
      <c r="I821" s="126"/>
      <c r="J821" s="127"/>
      <c r="K821" s="112"/>
      <c r="L821" s="112">
        <f>+W821/1.1</f>
        <v>0</v>
      </c>
      <c r="M821" s="129"/>
      <c r="N821" s="127"/>
      <c r="O821" s="130"/>
      <c r="P821" s="18"/>
      <c r="Q821" s="16"/>
      <c r="R821" s="223">
        <v>18750</v>
      </c>
    </row>
    <row r="822" spans="1:18" s="17" customFormat="1" ht="66.75" hidden="1" customHeight="1" thickBot="1">
      <c r="A822" s="943">
        <v>2</v>
      </c>
      <c r="B822" s="218" t="s">
        <v>320</v>
      </c>
      <c r="C822" s="137" t="s">
        <v>1087</v>
      </c>
      <c r="D822" s="137"/>
      <c r="E822" s="137"/>
      <c r="F822" s="112"/>
      <c r="G822" s="112">
        <f t="shared" ref="G822:G827" si="19">+O822/1.1</f>
        <v>0</v>
      </c>
      <c r="H822" s="129"/>
      <c r="I822" s="126"/>
      <c r="J822" s="127"/>
      <c r="K822" s="112"/>
      <c r="L822" s="112">
        <f t="shared" ref="L822:L827" si="20">+W822/1.1</f>
        <v>0</v>
      </c>
      <c r="M822" s="129"/>
      <c r="N822" s="127"/>
      <c r="O822" s="130"/>
      <c r="P822" s="18"/>
      <c r="Q822" s="16"/>
      <c r="R822" s="224">
        <v>18800</v>
      </c>
    </row>
    <row r="823" spans="1:18" s="17" customFormat="1" ht="66.75" hidden="1" customHeight="1" thickBot="1">
      <c r="A823" s="943">
        <v>3</v>
      </c>
      <c r="B823" s="218" t="s">
        <v>353</v>
      </c>
      <c r="C823" s="137" t="s">
        <v>1087</v>
      </c>
      <c r="D823" s="137"/>
      <c r="E823" s="137"/>
      <c r="F823" s="112"/>
      <c r="G823" s="112">
        <f t="shared" si="19"/>
        <v>0</v>
      </c>
      <c r="H823" s="129"/>
      <c r="I823" s="126"/>
      <c r="J823" s="127"/>
      <c r="K823" s="112"/>
      <c r="L823" s="112">
        <f t="shared" si="20"/>
        <v>0</v>
      </c>
      <c r="M823" s="129"/>
      <c r="N823" s="127"/>
      <c r="O823" s="130"/>
      <c r="P823" s="18"/>
      <c r="Q823" s="16"/>
      <c r="R823" s="224">
        <v>19900</v>
      </c>
    </row>
    <row r="824" spans="1:18" s="17" customFormat="1" ht="66.75" hidden="1" customHeight="1" thickBot="1">
      <c r="A824" s="943">
        <v>4</v>
      </c>
      <c r="B824" s="218" t="s">
        <v>321</v>
      </c>
      <c r="C824" s="137" t="s">
        <v>1087</v>
      </c>
      <c r="D824" s="137"/>
      <c r="E824" s="137"/>
      <c r="F824" s="112"/>
      <c r="G824" s="112">
        <f t="shared" si="19"/>
        <v>0</v>
      </c>
      <c r="H824" s="129"/>
      <c r="I824" s="126"/>
      <c r="J824" s="127"/>
      <c r="K824" s="112"/>
      <c r="L824" s="112">
        <f t="shared" si="20"/>
        <v>0</v>
      </c>
      <c r="M824" s="129"/>
      <c r="N824" s="127"/>
      <c r="O824" s="130"/>
      <c r="P824" s="18"/>
      <c r="Q824" s="16"/>
      <c r="R824" s="224">
        <v>18600</v>
      </c>
    </row>
    <row r="825" spans="1:18" s="17" customFormat="1" ht="66.75" hidden="1" customHeight="1" thickBot="1">
      <c r="A825" s="943">
        <v>5</v>
      </c>
      <c r="B825" s="218" t="s">
        <v>322</v>
      </c>
      <c r="C825" s="137" t="s">
        <v>1087</v>
      </c>
      <c r="D825" s="137"/>
      <c r="E825" s="137"/>
      <c r="F825" s="112"/>
      <c r="G825" s="112">
        <f t="shared" si="19"/>
        <v>0</v>
      </c>
      <c r="H825" s="129"/>
      <c r="I825" s="126"/>
      <c r="J825" s="127"/>
      <c r="K825" s="112"/>
      <c r="L825" s="112">
        <f t="shared" si="20"/>
        <v>0</v>
      </c>
      <c r="M825" s="129"/>
      <c r="N825" s="127"/>
      <c r="O825" s="130"/>
      <c r="P825" s="18"/>
      <c r="Q825" s="16"/>
      <c r="R825" s="224">
        <v>18650</v>
      </c>
    </row>
    <row r="826" spans="1:18" s="17" customFormat="1" ht="66.75" hidden="1" customHeight="1" thickBot="1">
      <c r="A826" s="943">
        <v>6</v>
      </c>
      <c r="B826" s="218" t="s">
        <v>354</v>
      </c>
      <c r="C826" s="137" t="s">
        <v>1087</v>
      </c>
      <c r="D826" s="137"/>
      <c r="E826" s="137"/>
      <c r="F826" s="112"/>
      <c r="G826" s="112">
        <f t="shared" si="19"/>
        <v>0</v>
      </c>
      <c r="H826" s="129"/>
      <c r="I826" s="126"/>
      <c r="J826" s="127"/>
      <c r="K826" s="112"/>
      <c r="L826" s="112">
        <f t="shared" si="20"/>
        <v>0</v>
      </c>
      <c r="M826" s="129"/>
      <c r="N826" s="127"/>
      <c r="O826" s="130"/>
      <c r="P826" s="18"/>
      <c r="Q826" s="16"/>
      <c r="R826" s="224">
        <v>25000</v>
      </c>
    </row>
    <row r="827" spans="1:18" s="17" customFormat="1" ht="66.75" hidden="1" customHeight="1" thickBot="1">
      <c r="A827" s="943">
        <v>7</v>
      </c>
      <c r="B827" s="218" t="s">
        <v>355</v>
      </c>
      <c r="C827" s="137" t="s">
        <v>1087</v>
      </c>
      <c r="D827" s="137"/>
      <c r="E827" s="137"/>
      <c r="F827" s="112"/>
      <c r="G827" s="112">
        <f t="shared" si="19"/>
        <v>0</v>
      </c>
      <c r="H827" s="129"/>
      <c r="I827" s="126"/>
      <c r="J827" s="127"/>
      <c r="K827" s="112"/>
      <c r="L827" s="112">
        <f t="shared" si="20"/>
        <v>0</v>
      </c>
      <c r="M827" s="129"/>
      <c r="N827" s="127"/>
      <c r="O827" s="130"/>
      <c r="P827" s="18"/>
      <c r="Q827" s="16"/>
      <c r="R827" s="224">
        <v>25000</v>
      </c>
    </row>
    <row r="828" spans="1:18" s="17" customFormat="1" ht="66.75" hidden="1" customHeight="1">
      <c r="A828" s="1067" t="s">
        <v>3391</v>
      </c>
      <c r="B828" s="1067"/>
      <c r="C828" s="1067"/>
      <c r="D828" s="1067"/>
      <c r="E828" s="1067"/>
      <c r="F828" s="1067"/>
      <c r="G828" s="1067"/>
      <c r="H828" s="1067"/>
      <c r="I828" s="1"/>
      <c r="J828" s="1"/>
      <c r="K828" s="1"/>
      <c r="L828" s="1"/>
      <c r="M828" s="1"/>
      <c r="N828" s="1"/>
      <c r="O828" s="44"/>
      <c r="P828" s="18"/>
      <c r="Q828" s="16"/>
    </row>
    <row r="829" spans="1:18" s="17" customFormat="1" ht="66.75" hidden="1" customHeight="1" thickBot="1">
      <c r="A829" s="943">
        <v>1</v>
      </c>
      <c r="B829" s="218" t="s">
        <v>354</v>
      </c>
      <c r="C829" s="137" t="s">
        <v>1087</v>
      </c>
      <c r="D829" s="137"/>
      <c r="E829" s="137"/>
      <c r="F829" s="112"/>
      <c r="G829" s="112">
        <f>+O829/1.1</f>
        <v>0</v>
      </c>
      <c r="H829" s="129"/>
      <c r="I829" s="126"/>
      <c r="J829" s="127"/>
      <c r="K829" s="112"/>
      <c r="L829" s="112">
        <f>+W829/1.1</f>
        <v>0</v>
      </c>
      <c r="M829" s="129"/>
      <c r="N829" s="127"/>
      <c r="O829" s="130"/>
      <c r="P829" s="18"/>
      <c r="Q829" s="16"/>
      <c r="R829" s="224">
        <v>26900</v>
      </c>
    </row>
    <row r="830" spans="1:18" s="17" customFormat="1" ht="66.75" hidden="1" customHeight="1">
      <c r="A830" s="943">
        <v>2</v>
      </c>
      <c r="B830" s="218" t="s">
        <v>355</v>
      </c>
      <c r="C830" s="137" t="s">
        <v>1087</v>
      </c>
      <c r="D830" s="137"/>
      <c r="E830" s="137"/>
      <c r="F830" s="112"/>
      <c r="G830" s="112">
        <f>+O830/1.1</f>
        <v>0</v>
      </c>
      <c r="H830" s="129"/>
      <c r="I830" s="126"/>
      <c r="J830" s="127"/>
      <c r="K830" s="112"/>
      <c r="L830" s="112">
        <f>+W830/1.1</f>
        <v>0</v>
      </c>
      <c r="M830" s="129"/>
      <c r="N830" s="127"/>
      <c r="O830" s="253"/>
      <c r="P830" s="254"/>
      <c r="Q830" s="255"/>
      <c r="R830" s="256">
        <v>26900</v>
      </c>
    </row>
    <row r="831" spans="1:18" s="17" customFormat="1" ht="66.75" hidden="1" customHeight="1">
      <c r="A831" s="1067" t="s">
        <v>356</v>
      </c>
      <c r="B831" s="1067"/>
      <c r="C831" s="1067"/>
      <c r="D831" s="1067"/>
      <c r="E831" s="1067"/>
      <c r="F831" s="1067"/>
      <c r="G831" s="1067"/>
      <c r="H831" s="1067"/>
      <c r="I831" s="1"/>
      <c r="J831" s="1"/>
      <c r="K831" s="1"/>
      <c r="L831" s="1"/>
      <c r="M831" s="1"/>
      <c r="N831" s="1"/>
      <c r="O831" s="44"/>
      <c r="P831" s="15"/>
      <c r="Q831" s="16">
        <f t="shared" si="18"/>
        <v>0</v>
      </c>
    </row>
    <row r="832" spans="1:18" s="17" customFormat="1" ht="66.75" hidden="1" customHeight="1">
      <c r="A832" s="943">
        <v>1</v>
      </c>
      <c r="B832" s="213" t="s">
        <v>357</v>
      </c>
      <c r="C832" s="958" t="s">
        <v>1087</v>
      </c>
      <c r="D832" s="958"/>
      <c r="E832" s="958"/>
      <c r="F832" s="111">
        <v>17700</v>
      </c>
      <c r="G832" s="131"/>
      <c r="H832" s="111"/>
      <c r="I832" s="257"/>
      <c r="J832" s="258"/>
      <c r="K832" s="111">
        <v>17700</v>
      </c>
      <c r="L832" s="131"/>
      <c r="M832" s="111"/>
      <c r="N832" s="258"/>
      <c r="O832" s="148"/>
      <c r="P832" s="148"/>
      <c r="Q832" s="16">
        <f t="shared" si="18"/>
        <v>0</v>
      </c>
    </row>
    <row r="833" spans="1:17" s="17" customFormat="1" ht="66.75" hidden="1" customHeight="1">
      <c r="A833" s="943">
        <f>+A832+1</f>
        <v>2</v>
      </c>
      <c r="B833" s="213" t="s">
        <v>358</v>
      </c>
      <c r="C833" s="958" t="s">
        <v>1087</v>
      </c>
      <c r="D833" s="958"/>
      <c r="E833" s="958"/>
      <c r="F833" s="111">
        <v>17650</v>
      </c>
      <c r="G833" s="131"/>
      <c r="H833" s="111"/>
      <c r="I833" s="257"/>
      <c r="J833" s="258"/>
      <c r="K833" s="111">
        <v>17650</v>
      </c>
      <c r="L833" s="131"/>
      <c r="M833" s="111"/>
      <c r="N833" s="258"/>
      <c r="O833" s="148"/>
      <c r="P833" s="148"/>
      <c r="Q833" s="16">
        <f t="shared" si="18"/>
        <v>0</v>
      </c>
    </row>
    <row r="834" spans="1:17" s="17" customFormat="1" ht="66.75" hidden="1" customHeight="1">
      <c r="A834" s="943">
        <f>+A833+1</f>
        <v>3</v>
      </c>
      <c r="B834" s="213" t="s">
        <v>359</v>
      </c>
      <c r="C834" s="958" t="s">
        <v>1087</v>
      </c>
      <c r="D834" s="958"/>
      <c r="E834" s="958"/>
      <c r="F834" s="111">
        <v>17650</v>
      </c>
      <c r="G834" s="131"/>
      <c r="H834" s="111"/>
      <c r="I834" s="257"/>
      <c r="J834" s="258"/>
      <c r="K834" s="111">
        <v>17650</v>
      </c>
      <c r="L834" s="131"/>
      <c r="M834" s="111"/>
      <c r="N834" s="258"/>
      <c r="O834" s="148"/>
      <c r="P834" s="148"/>
      <c r="Q834" s="16">
        <f t="shared" si="18"/>
        <v>0</v>
      </c>
    </row>
    <row r="835" spans="1:17" s="17" customFormat="1" ht="66.75" hidden="1" customHeight="1">
      <c r="A835" s="943">
        <v>4</v>
      </c>
      <c r="B835" s="213" t="s">
        <v>360</v>
      </c>
      <c r="C835" s="958" t="s">
        <v>1087</v>
      </c>
      <c r="D835" s="958"/>
      <c r="E835" s="958"/>
      <c r="F835" s="111">
        <v>17500</v>
      </c>
      <c r="G835" s="131"/>
      <c r="H835" s="111"/>
      <c r="I835" s="257"/>
      <c r="J835" s="258"/>
      <c r="K835" s="111">
        <v>17500</v>
      </c>
      <c r="L835" s="131"/>
      <c r="M835" s="111"/>
      <c r="N835" s="258"/>
      <c r="O835" s="148"/>
      <c r="P835" s="148"/>
      <c r="Q835" s="16">
        <f t="shared" si="18"/>
        <v>0</v>
      </c>
    </row>
    <row r="836" spans="1:17" s="17" customFormat="1" ht="66.75" hidden="1" customHeight="1">
      <c r="A836" s="943">
        <v>5</v>
      </c>
      <c r="B836" s="213" t="s">
        <v>361</v>
      </c>
      <c r="C836" s="958" t="s">
        <v>1087</v>
      </c>
      <c r="D836" s="958"/>
      <c r="E836" s="958"/>
      <c r="F836" s="111">
        <v>17750</v>
      </c>
      <c r="G836" s="131"/>
      <c r="H836" s="111"/>
      <c r="I836" s="257"/>
      <c r="J836" s="258"/>
      <c r="K836" s="111">
        <v>17750</v>
      </c>
      <c r="L836" s="131"/>
      <c r="M836" s="111"/>
      <c r="N836" s="258"/>
      <c r="O836" s="148"/>
      <c r="P836" s="148"/>
      <c r="Q836" s="16">
        <f t="shared" si="18"/>
        <v>0</v>
      </c>
    </row>
    <row r="837" spans="1:17" s="17" customFormat="1" ht="66.75" hidden="1" customHeight="1">
      <c r="A837" s="943">
        <v>6</v>
      </c>
      <c r="B837" s="213" t="s">
        <v>362</v>
      </c>
      <c r="C837" s="958" t="s">
        <v>1087</v>
      </c>
      <c r="D837" s="958"/>
      <c r="E837" s="958"/>
      <c r="F837" s="111">
        <v>17600</v>
      </c>
      <c r="G837" s="131"/>
      <c r="H837" s="111"/>
      <c r="I837" s="257"/>
      <c r="J837" s="258"/>
      <c r="K837" s="111">
        <v>17600</v>
      </c>
      <c r="L837" s="131"/>
      <c r="M837" s="111"/>
      <c r="N837" s="258"/>
      <c r="O837" s="148"/>
      <c r="P837" s="148"/>
      <c r="Q837" s="16">
        <f t="shared" si="18"/>
        <v>0</v>
      </c>
    </row>
    <row r="838" spans="1:17" s="17" customFormat="1" ht="66.75" hidden="1" customHeight="1">
      <c r="A838" s="943">
        <v>7</v>
      </c>
      <c r="B838" s="213" t="s">
        <v>363</v>
      </c>
      <c r="C838" s="958" t="s">
        <v>1087</v>
      </c>
      <c r="D838" s="958"/>
      <c r="E838" s="958"/>
      <c r="F838" s="111">
        <v>17600</v>
      </c>
      <c r="G838" s="131"/>
      <c r="H838" s="111"/>
      <c r="I838" s="257"/>
      <c r="J838" s="258"/>
      <c r="K838" s="111">
        <v>17600</v>
      </c>
      <c r="L838" s="131"/>
      <c r="M838" s="111"/>
      <c r="N838" s="258"/>
      <c r="O838" s="148"/>
      <c r="P838" s="148"/>
      <c r="Q838" s="16">
        <f t="shared" si="18"/>
        <v>0</v>
      </c>
    </row>
    <row r="839" spans="1:17" s="17" customFormat="1" ht="66.75" hidden="1" customHeight="1">
      <c r="A839" s="943">
        <v>8</v>
      </c>
      <c r="B839" s="213" t="s">
        <v>364</v>
      </c>
      <c r="C839" s="958" t="s">
        <v>1087</v>
      </c>
      <c r="D839" s="958"/>
      <c r="E839" s="958"/>
      <c r="F839" s="111">
        <v>17800</v>
      </c>
      <c r="G839" s="131"/>
      <c r="H839" s="111"/>
      <c r="I839" s="257"/>
      <c r="J839" s="258"/>
      <c r="K839" s="111">
        <v>17800</v>
      </c>
      <c r="L839" s="131"/>
      <c r="M839" s="111"/>
      <c r="N839" s="258"/>
      <c r="O839" s="148"/>
      <c r="P839" s="148"/>
      <c r="Q839" s="16">
        <f t="shared" si="18"/>
        <v>0</v>
      </c>
    </row>
    <row r="840" spans="1:17" s="17" customFormat="1" ht="66.75" hidden="1" customHeight="1">
      <c r="A840" s="943">
        <v>9</v>
      </c>
      <c r="B840" s="213" t="s">
        <v>365</v>
      </c>
      <c r="C840" s="958" t="s">
        <v>1087</v>
      </c>
      <c r="D840" s="958"/>
      <c r="E840" s="958"/>
      <c r="F840" s="111">
        <v>17900</v>
      </c>
      <c r="G840" s="131"/>
      <c r="H840" s="111"/>
      <c r="I840" s="257"/>
      <c r="J840" s="258"/>
      <c r="K840" s="111">
        <v>17900</v>
      </c>
      <c r="L840" s="131"/>
      <c r="M840" s="111"/>
      <c r="N840" s="258"/>
      <c r="O840" s="148"/>
      <c r="P840" s="148"/>
      <c r="Q840" s="16">
        <f t="shared" si="18"/>
        <v>0</v>
      </c>
    </row>
    <row r="841" spans="1:17" s="17" customFormat="1" ht="66.75" hidden="1" customHeight="1">
      <c r="A841" s="943">
        <v>10</v>
      </c>
      <c r="B841" s="213" t="s">
        <v>366</v>
      </c>
      <c r="C841" s="958" t="s">
        <v>1087</v>
      </c>
      <c r="D841" s="958"/>
      <c r="E841" s="958"/>
      <c r="F841" s="111">
        <v>17800</v>
      </c>
      <c r="G841" s="131"/>
      <c r="H841" s="111"/>
      <c r="I841" s="257"/>
      <c r="J841" s="258"/>
      <c r="K841" s="111">
        <v>17800</v>
      </c>
      <c r="L841" s="131"/>
      <c r="M841" s="111"/>
      <c r="N841" s="258"/>
      <c r="O841" s="148"/>
      <c r="P841" s="148"/>
      <c r="Q841" s="16">
        <f t="shared" si="18"/>
        <v>0</v>
      </c>
    </row>
    <row r="842" spans="1:17" s="17" customFormat="1" ht="66.75" hidden="1" customHeight="1">
      <c r="A842" s="943">
        <v>11</v>
      </c>
      <c r="B842" s="213" t="s">
        <v>367</v>
      </c>
      <c r="C842" s="958" t="s">
        <v>1087</v>
      </c>
      <c r="D842" s="958"/>
      <c r="E842" s="958"/>
      <c r="F842" s="111">
        <v>17650</v>
      </c>
      <c r="G842" s="131"/>
      <c r="H842" s="111"/>
      <c r="I842" s="257"/>
      <c r="J842" s="258"/>
      <c r="K842" s="111">
        <v>17650</v>
      </c>
      <c r="L842" s="131"/>
      <c r="M842" s="111"/>
      <c r="N842" s="258"/>
      <c r="O842" s="148"/>
      <c r="P842" s="148"/>
      <c r="Q842" s="16">
        <f t="shared" si="18"/>
        <v>0</v>
      </c>
    </row>
    <row r="843" spans="1:17" s="17" customFormat="1" ht="66.75" hidden="1" customHeight="1">
      <c r="A843" s="943">
        <v>12</v>
      </c>
      <c r="B843" s="213" t="s">
        <v>368</v>
      </c>
      <c r="C843" s="958" t="s">
        <v>1087</v>
      </c>
      <c r="D843" s="958"/>
      <c r="E843" s="958"/>
      <c r="F843" s="111">
        <v>17850</v>
      </c>
      <c r="G843" s="131"/>
      <c r="H843" s="111"/>
      <c r="I843" s="257"/>
      <c r="J843" s="258"/>
      <c r="K843" s="111">
        <v>17850</v>
      </c>
      <c r="L843" s="131"/>
      <c r="M843" s="111"/>
      <c r="N843" s="258"/>
      <c r="O843" s="148"/>
      <c r="P843" s="148"/>
      <c r="Q843" s="16">
        <f t="shared" si="18"/>
        <v>0</v>
      </c>
    </row>
    <row r="844" spans="1:17" s="17" customFormat="1" ht="66.75" hidden="1" customHeight="1">
      <c r="A844" s="943">
        <v>13</v>
      </c>
      <c r="B844" s="213" t="s">
        <v>369</v>
      </c>
      <c r="C844" s="958" t="s">
        <v>1087</v>
      </c>
      <c r="D844" s="958"/>
      <c r="E844" s="958"/>
      <c r="F844" s="111">
        <v>17950</v>
      </c>
      <c r="G844" s="131"/>
      <c r="H844" s="111"/>
      <c r="I844" s="257"/>
      <c r="J844" s="258"/>
      <c r="K844" s="111">
        <v>17950</v>
      </c>
      <c r="L844" s="131"/>
      <c r="M844" s="111"/>
      <c r="N844" s="258"/>
      <c r="O844" s="148"/>
      <c r="P844" s="148"/>
      <c r="Q844" s="16">
        <f t="shared" si="18"/>
        <v>0</v>
      </c>
    </row>
    <row r="845" spans="1:17" s="17" customFormat="1" ht="66.75" hidden="1" customHeight="1">
      <c r="A845" s="943">
        <v>14</v>
      </c>
      <c r="B845" s="213" t="s">
        <v>370</v>
      </c>
      <c r="C845" s="958" t="s">
        <v>1087</v>
      </c>
      <c r="D845" s="958"/>
      <c r="E845" s="958"/>
      <c r="F845" s="111">
        <v>17600</v>
      </c>
      <c r="G845" s="131"/>
      <c r="H845" s="111"/>
      <c r="I845" s="257"/>
      <c r="J845" s="258"/>
      <c r="K845" s="111">
        <v>17600</v>
      </c>
      <c r="L845" s="131"/>
      <c r="M845" s="111"/>
      <c r="N845" s="258"/>
      <c r="O845" s="148"/>
      <c r="P845" s="148"/>
      <c r="Q845" s="16">
        <f t="shared" si="18"/>
        <v>0</v>
      </c>
    </row>
    <row r="846" spans="1:17" s="17" customFormat="1" ht="66.75" hidden="1" customHeight="1">
      <c r="A846" s="943">
        <v>15</v>
      </c>
      <c r="B846" s="213" t="s">
        <v>371</v>
      </c>
      <c r="C846" s="958" t="s">
        <v>1087</v>
      </c>
      <c r="D846" s="958"/>
      <c r="E846" s="958"/>
      <c r="F846" s="111">
        <v>17800</v>
      </c>
      <c r="G846" s="131"/>
      <c r="H846" s="111"/>
      <c r="I846" s="257"/>
      <c r="J846" s="258"/>
      <c r="K846" s="111">
        <v>17800</v>
      </c>
      <c r="L846" s="131"/>
      <c r="M846" s="111"/>
      <c r="N846" s="258"/>
      <c r="O846" s="148"/>
      <c r="P846" s="148"/>
      <c r="Q846" s="16">
        <f t="shared" si="18"/>
        <v>0</v>
      </c>
    </row>
    <row r="847" spans="1:17" s="17" customFormat="1" ht="66.75" hidden="1" customHeight="1">
      <c r="A847" s="943">
        <v>16</v>
      </c>
      <c r="B847" s="213" t="s">
        <v>372</v>
      </c>
      <c r="C847" s="958" t="s">
        <v>1087</v>
      </c>
      <c r="D847" s="958"/>
      <c r="E847" s="958"/>
      <c r="F847" s="111">
        <v>17900</v>
      </c>
      <c r="G847" s="131"/>
      <c r="H847" s="111"/>
      <c r="I847" s="257"/>
      <c r="J847" s="258"/>
      <c r="K847" s="111">
        <v>17900</v>
      </c>
      <c r="L847" s="131"/>
      <c r="M847" s="111"/>
      <c r="N847" s="258"/>
      <c r="O847" s="148"/>
      <c r="P847" s="148"/>
      <c r="Q847" s="16">
        <f t="shared" si="18"/>
        <v>0</v>
      </c>
    </row>
    <row r="848" spans="1:17" s="17" customFormat="1" ht="66.75" hidden="1" customHeight="1">
      <c r="A848" s="943">
        <v>17</v>
      </c>
      <c r="B848" s="213" t="s">
        <v>373</v>
      </c>
      <c r="C848" s="958" t="s">
        <v>1087</v>
      </c>
      <c r="D848" s="958"/>
      <c r="E848" s="958"/>
      <c r="F848" s="131">
        <v>17900</v>
      </c>
      <c r="G848" s="131"/>
      <c r="H848" s="111"/>
      <c r="I848" s="257"/>
      <c r="J848" s="258"/>
      <c r="K848" s="131">
        <v>17900</v>
      </c>
      <c r="L848" s="131"/>
      <c r="M848" s="111"/>
      <c r="N848" s="258"/>
      <c r="O848" s="148"/>
      <c r="P848" s="148"/>
      <c r="Q848" s="16">
        <f t="shared" si="18"/>
        <v>0</v>
      </c>
    </row>
    <row r="849" spans="1:17" s="17" customFormat="1" ht="66.75" hidden="1" customHeight="1">
      <c r="A849" s="943">
        <v>18</v>
      </c>
      <c r="B849" s="213" t="s">
        <v>374</v>
      </c>
      <c r="C849" s="958" t="s">
        <v>1087</v>
      </c>
      <c r="D849" s="958"/>
      <c r="E849" s="958"/>
      <c r="F849" s="111">
        <v>18000</v>
      </c>
      <c r="G849" s="131"/>
      <c r="H849" s="111"/>
      <c r="I849" s="257"/>
      <c r="J849" s="258"/>
      <c r="K849" s="111">
        <v>18000</v>
      </c>
      <c r="L849" s="131"/>
      <c r="M849" s="111"/>
      <c r="N849" s="258"/>
      <c r="O849" s="148"/>
      <c r="P849" s="148"/>
      <c r="Q849" s="16">
        <f t="shared" si="18"/>
        <v>0</v>
      </c>
    </row>
    <row r="850" spans="1:17" s="17" customFormat="1" ht="66.75" hidden="1" customHeight="1">
      <c r="A850" s="943">
        <v>19</v>
      </c>
      <c r="B850" s="213" t="s">
        <v>375</v>
      </c>
      <c r="C850" s="958" t="s">
        <v>1087</v>
      </c>
      <c r="D850" s="958"/>
      <c r="E850" s="958"/>
      <c r="F850" s="111">
        <v>18200</v>
      </c>
      <c r="G850" s="131"/>
      <c r="H850" s="111"/>
      <c r="I850" s="257"/>
      <c r="J850" s="258"/>
      <c r="K850" s="111">
        <v>18200</v>
      </c>
      <c r="L850" s="131"/>
      <c r="M850" s="111"/>
      <c r="N850" s="258"/>
      <c r="O850" s="148"/>
      <c r="P850" s="148"/>
      <c r="Q850" s="16">
        <f t="shared" si="18"/>
        <v>0</v>
      </c>
    </row>
    <row r="851" spans="1:17" s="17" customFormat="1" ht="66.75" hidden="1" customHeight="1">
      <c r="A851" s="943">
        <v>20</v>
      </c>
      <c r="B851" s="213" t="s">
        <v>376</v>
      </c>
      <c r="C851" s="958" t="s">
        <v>1087</v>
      </c>
      <c r="D851" s="958"/>
      <c r="E851" s="958"/>
      <c r="F851" s="111">
        <v>18400</v>
      </c>
      <c r="G851" s="131"/>
      <c r="H851" s="111"/>
      <c r="I851" s="257"/>
      <c r="J851" s="258"/>
      <c r="K851" s="111">
        <v>18400</v>
      </c>
      <c r="L851" s="131"/>
      <c r="M851" s="111"/>
      <c r="N851" s="258"/>
      <c r="O851" s="148"/>
      <c r="P851" s="148"/>
      <c r="Q851" s="16">
        <f t="shared" si="18"/>
        <v>0</v>
      </c>
    </row>
    <row r="852" spans="1:17" s="17" customFormat="1" ht="66.75" hidden="1" customHeight="1">
      <c r="A852" s="943">
        <v>21</v>
      </c>
      <c r="B852" s="213" t="s">
        <v>377</v>
      </c>
      <c r="C852" s="958" t="s">
        <v>1087</v>
      </c>
      <c r="D852" s="958"/>
      <c r="E852" s="958"/>
      <c r="F852" s="111">
        <v>18400</v>
      </c>
      <c r="G852" s="131"/>
      <c r="H852" s="111"/>
      <c r="I852" s="257"/>
      <c r="J852" s="258"/>
      <c r="K852" s="111">
        <v>18400</v>
      </c>
      <c r="L852" s="131"/>
      <c r="M852" s="111"/>
      <c r="N852" s="258"/>
      <c r="O852" s="148"/>
      <c r="P852" s="148"/>
      <c r="Q852" s="16">
        <f t="shared" si="18"/>
        <v>0</v>
      </c>
    </row>
    <row r="853" spans="1:17" s="17" customFormat="1" ht="66.75" hidden="1" customHeight="1">
      <c r="A853" s="943">
        <v>22</v>
      </c>
      <c r="B853" s="213" t="s">
        <v>378</v>
      </c>
      <c r="C853" s="958" t="s">
        <v>1087</v>
      </c>
      <c r="D853" s="958"/>
      <c r="E853" s="958"/>
      <c r="F853" s="111">
        <v>18400</v>
      </c>
      <c r="G853" s="131"/>
      <c r="H853" s="111"/>
      <c r="I853" s="257"/>
      <c r="J853" s="258"/>
      <c r="K853" s="111">
        <v>18400</v>
      </c>
      <c r="L853" s="131"/>
      <c r="M853" s="111"/>
      <c r="N853" s="258"/>
      <c r="O853" s="148"/>
      <c r="P853" s="148"/>
      <c r="Q853" s="16">
        <f t="shared" ref="Q853:Q916" si="21">+R853/1.1</f>
        <v>0</v>
      </c>
    </row>
    <row r="854" spans="1:17" s="17" customFormat="1" ht="66.75" hidden="1" customHeight="1">
      <c r="A854" s="943">
        <v>23</v>
      </c>
      <c r="B854" s="213" t="s">
        <v>379</v>
      </c>
      <c r="C854" s="958" t="s">
        <v>1087</v>
      </c>
      <c r="D854" s="958"/>
      <c r="E854" s="958"/>
      <c r="F854" s="111">
        <v>18400</v>
      </c>
      <c r="G854" s="131"/>
      <c r="H854" s="111"/>
      <c r="I854" s="257"/>
      <c r="J854" s="258"/>
      <c r="K854" s="111">
        <v>18400</v>
      </c>
      <c r="L854" s="131"/>
      <c r="M854" s="111"/>
      <c r="N854" s="258"/>
      <c r="O854" s="148"/>
      <c r="P854" s="148"/>
      <c r="Q854" s="16">
        <f t="shared" si="21"/>
        <v>0</v>
      </c>
    </row>
    <row r="855" spans="1:17" s="17" customFormat="1" ht="66.75" hidden="1" customHeight="1">
      <c r="A855" s="943">
        <v>24</v>
      </c>
      <c r="B855" s="213" t="s">
        <v>380</v>
      </c>
      <c r="C855" s="958" t="s">
        <v>1087</v>
      </c>
      <c r="D855" s="958"/>
      <c r="E855" s="958"/>
      <c r="F855" s="111">
        <v>18400</v>
      </c>
      <c r="G855" s="131"/>
      <c r="H855" s="111"/>
      <c r="I855" s="257"/>
      <c r="J855" s="258"/>
      <c r="K855" s="111">
        <v>18400</v>
      </c>
      <c r="L855" s="131"/>
      <c r="M855" s="111"/>
      <c r="N855" s="258"/>
      <c r="O855" s="148"/>
      <c r="P855" s="148"/>
      <c r="Q855" s="16">
        <f t="shared" si="21"/>
        <v>0</v>
      </c>
    </row>
    <row r="856" spans="1:17" s="17" customFormat="1" ht="66.75" hidden="1" customHeight="1">
      <c r="A856" s="943">
        <v>25</v>
      </c>
      <c r="B856" s="213" t="s">
        <v>381</v>
      </c>
      <c r="C856" s="958" t="s">
        <v>1087</v>
      </c>
      <c r="D856" s="958"/>
      <c r="E856" s="958"/>
      <c r="F856" s="111">
        <v>18500</v>
      </c>
      <c r="G856" s="131"/>
      <c r="H856" s="111"/>
      <c r="I856" s="257"/>
      <c r="J856" s="258"/>
      <c r="K856" s="111">
        <v>18500</v>
      </c>
      <c r="L856" s="131"/>
      <c r="M856" s="111"/>
      <c r="N856" s="258"/>
      <c r="O856" s="148"/>
      <c r="P856" s="148"/>
      <c r="Q856" s="16">
        <f t="shared" si="21"/>
        <v>0</v>
      </c>
    </row>
    <row r="857" spans="1:17" s="17" customFormat="1" ht="66.75" hidden="1" customHeight="1">
      <c r="A857" s="1108" t="s">
        <v>4213</v>
      </c>
      <c r="B857" s="1108"/>
      <c r="C857" s="1108"/>
      <c r="D857" s="1108"/>
      <c r="E857" s="1108"/>
      <c r="F857" s="1108"/>
      <c r="G857" s="1108"/>
      <c r="H857" s="1108"/>
      <c r="I857" s="259"/>
      <c r="J857" s="259"/>
      <c r="K857" s="259"/>
      <c r="L857" s="259"/>
      <c r="M857" s="259"/>
      <c r="N857" s="259"/>
      <c r="O857" s="260"/>
      <c r="P857" s="15"/>
      <c r="Q857" s="16">
        <f t="shared" si="21"/>
        <v>0</v>
      </c>
    </row>
    <row r="858" spans="1:17" s="122" customFormat="1" ht="66.75" hidden="1" customHeight="1">
      <c r="A858" s="163"/>
      <c r="B858" s="947" t="s">
        <v>382</v>
      </c>
      <c r="C858" s="957"/>
      <c r="D858" s="957"/>
      <c r="E858" s="957"/>
      <c r="F858" s="178"/>
      <c r="G858" s="193"/>
      <c r="H858" s="168"/>
      <c r="I858" s="262"/>
      <c r="J858" s="263"/>
      <c r="K858" s="178"/>
      <c r="L858" s="193"/>
      <c r="M858" s="168"/>
      <c r="N858" s="263"/>
      <c r="O858" s="264"/>
      <c r="P858" s="123"/>
      <c r="Q858" s="16">
        <f t="shared" si="21"/>
        <v>0</v>
      </c>
    </row>
    <row r="859" spans="1:17" s="17" customFormat="1" ht="66.75" hidden="1" customHeight="1">
      <c r="A859" s="943">
        <v>1</v>
      </c>
      <c r="B859" s="213" t="s">
        <v>383</v>
      </c>
      <c r="C859" s="958" t="s">
        <v>384</v>
      </c>
      <c r="D859" s="958"/>
      <c r="E859" s="958"/>
      <c r="F859" s="958"/>
      <c r="G859" s="111">
        <v>42000</v>
      </c>
      <c r="H859" s="112"/>
      <c r="I859" s="10"/>
      <c r="J859" s="11"/>
      <c r="K859" s="958"/>
      <c r="L859" s="111">
        <v>42000</v>
      </c>
      <c r="M859" s="112"/>
      <c r="N859" s="11"/>
      <c r="O859" s="18"/>
      <c r="P859" s="15"/>
      <c r="Q859" s="16">
        <f t="shared" si="21"/>
        <v>0</v>
      </c>
    </row>
    <row r="860" spans="1:17" s="17" customFormat="1" ht="66.75" hidden="1" customHeight="1">
      <c r="A860" s="943">
        <f t="shared" ref="A860:A917" si="22">+A859+1</f>
        <v>2</v>
      </c>
      <c r="B860" s="213" t="s">
        <v>385</v>
      </c>
      <c r="C860" s="958" t="s">
        <v>384</v>
      </c>
      <c r="D860" s="958"/>
      <c r="E860" s="958"/>
      <c r="F860" s="958"/>
      <c r="G860" s="111">
        <v>47000</v>
      </c>
      <c r="H860" s="112"/>
      <c r="I860" s="10"/>
      <c r="J860" s="11"/>
      <c r="K860" s="958"/>
      <c r="L860" s="111">
        <v>47000</v>
      </c>
      <c r="M860" s="112"/>
      <c r="N860" s="11"/>
      <c r="O860" s="18"/>
      <c r="P860" s="15"/>
      <c r="Q860" s="16">
        <f t="shared" si="21"/>
        <v>0</v>
      </c>
    </row>
    <row r="861" spans="1:17" s="17" customFormat="1" ht="66.75" hidden="1" customHeight="1">
      <c r="A861" s="943">
        <f t="shared" si="22"/>
        <v>3</v>
      </c>
      <c r="B861" s="213" t="s">
        <v>386</v>
      </c>
      <c r="C861" s="958" t="s">
        <v>384</v>
      </c>
      <c r="D861" s="958"/>
      <c r="E861" s="958"/>
      <c r="F861" s="958"/>
      <c r="G861" s="111">
        <v>52000</v>
      </c>
      <c r="H861" s="112"/>
      <c r="I861" s="10"/>
      <c r="J861" s="11"/>
      <c r="K861" s="958"/>
      <c r="L861" s="111">
        <v>52000</v>
      </c>
      <c r="M861" s="112"/>
      <c r="N861" s="11"/>
      <c r="O861" s="18"/>
      <c r="P861" s="15"/>
      <c r="Q861" s="16">
        <f t="shared" si="21"/>
        <v>0</v>
      </c>
    </row>
    <row r="862" spans="1:17" s="122" customFormat="1" ht="66.75" hidden="1" customHeight="1">
      <c r="A862" s="943">
        <f t="shared" si="22"/>
        <v>4</v>
      </c>
      <c r="B862" s="213" t="s">
        <v>387</v>
      </c>
      <c r="C862" s="958" t="s">
        <v>384</v>
      </c>
      <c r="D862" s="958"/>
      <c r="E862" s="958"/>
      <c r="F862" s="958"/>
      <c r="G862" s="111">
        <v>56000</v>
      </c>
      <c r="H862" s="112"/>
      <c r="I862" s="10"/>
      <c r="J862" s="11"/>
      <c r="K862" s="958"/>
      <c r="L862" s="111">
        <v>56000</v>
      </c>
      <c r="M862" s="112"/>
      <c r="N862" s="11"/>
      <c r="O862" s="18"/>
      <c r="P862" s="123"/>
      <c r="Q862" s="16">
        <f t="shared" si="21"/>
        <v>0</v>
      </c>
    </row>
    <row r="863" spans="1:17" s="17" customFormat="1" ht="66.75" hidden="1" customHeight="1">
      <c r="A863" s="943">
        <v>5</v>
      </c>
      <c r="B863" s="213" t="s">
        <v>388</v>
      </c>
      <c r="C863" s="958" t="s">
        <v>384</v>
      </c>
      <c r="D863" s="958"/>
      <c r="E863" s="958"/>
      <c r="F863" s="958"/>
      <c r="G863" s="111">
        <v>60000</v>
      </c>
      <c r="H863" s="112"/>
      <c r="I863" s="10"/>
      <c r="J863" s="11"/>
      <c r="K863" s="958"/>
      <c r="L863" s="111">
        <v>60000</v>
      </c>
      <c r="M863" s="112"/>
      <c r="N863" s="11"/>
      <c r="O863" s="18"/>
      <c r="P863" s="15"/>
      <c r="Q863" s="16">
        <f t="shared" si="21"/>
        <v>0</v>
      </c>
    </row>
    <row r="864" spans="1:17" s="17" customFormat="1" ht="66.75" hidden="1" customHeight="1">
      <c r="A864" s="943">
        <f t="shared" si="22"/>
        <v>6</v>
      </c>
      <c r="B864" s="213" t="s">
        <v>389</v>
      </c>
      <c r="C864" s="958" t="s">
        <v>384</v>
      </c>
      <c r="D864" s="958"/>
      <c r="E864" s="958"/>
      <c r="F864" s="958"/>
      <c r="G864" s="111">
        <v>67000</v>
      </c>
      <c r="H864" s="112"/>
      <c r="I864" s="10"/>
      <c r="J864" s="11"/>
      <c r="K864" s="958"/>
      <c r="L864" s="111">
        <v>67000</v>
      </c>
      <c r="M864" s="112"/>
      <c r="N864" s="11"/>
      <c r="O864" s="18"/>
      <c r="P864" s="15"/>
      <c r="Q864" s="16">
        <f t="shared" si="21"/>
        <v>0</v>
      </c>
    </row>
    <row r="865" spans="1:17" s="17" customFormat="1" ht="66.75" hidden="1" customHeight="1">
      <c r="A865" s="943">
        <f t="shared" si="22"/>
        <v>7</v>
      </c>
      <c r="B865" s="213" t="s">
        <v>390</v>
      </c>
      <c r="C865" s="958" t="s">
        <v>384</v>
      </c>
      <c r="D865" s="958"/>
      <c r="E865" s="958"/>
      <c r="F865" s="958"/>
      <c r="G865" s="111">
        <v>74000</v>
      </c>
      <c r="H865" s="112"/>
      <c r="I865" s="10"/>
      <c r="J865" s="11"/>
      <c r="K865" s="958"/>
      <c r="L865" s="111">
        <v>74000</v>
      </c>
      <c r="M865" s="112"/>
      <c r="N865" s="11"/>
      <c r="O865" s="18"/>
      <c r="P865" s="15"/>
      <c r="Q865" s="16">
        <f t="shared" si="21"/>
        <v>0</v>
      </c>
    </row>
    <row r="866" spans="1:17" s="17" customFormat="1" ht="66.75" hidden="1" customHeight="1">
      <c r="A866" s="943">
        <f t="shared" si="22"/>
        <v>8</v>
      </c>
      <c r="B866" s="213" t="s">
        <v>391</v>
      </c>
      <c r="C866" s="958" t="s">
        <v>384</v>
      </c>
      <c r="D866" s="958"/>
      <c r="E866" s="958"/>
      <c r="F866" s="958"/>
      <c r="G866" s="111">
        <v>81000</v>
      </c>
      <c r="H866" s="112"/>
      <c r="I866" s="10"/>
      <c r="J866" s="11"/>
      <c r="K866" s="958"/>
      <c r="L866" s="111">
        <v>81000</v>
      </c>
      <c r="M866" s="112"/>
      <c r="N866" s="11"/>
      <c r="O866" s="18"/>
      <c r="P866" s="15"/>
      <c r="Q866" s="16">
        <f t="shared" si="21"/>
        <v>0</v>
      </c>
    </row>
    <row r="867" spans="1:17" s="17" customFormat="1" ht="66.75" hidden="1" customHeight="1">
      <c r="A867" s="943">
        <f t="shared" si="22"/>
        <v>9</v>
      </c>
      <c r="B867" s="213" t="s">
        <v>392</v>
      </c>
      <c r="C867" s="958" t="s">
        <v>384</v>
      </c>
      <c r="D867" s="958"/>
      <c r="E867" s="958"/>
      <c r="F867" s="958"/>
      <c r="G867" s="111">
        <v>62000</v>
      </c>
      <c r="H867" s="112"/>
      <c r="I867" s="10"/>
      <c r="J867" s="11"/>
      <c r="K867" s="958"/>
      <c r="L867" s="111">
        <v>62000</v>
      </c>
      <c r="M867" s="112"/>
      <c r="N867" s="11"/>
      <c r="O867" s="18"/>
      <c r="P867" s="15"/>
      <c r="Q867" s="16">
        <f t="shared" si="21"/>
        <v>0</v>
      </c>
    </row>
    <row r="868" spans="1:17" s="17" customFormat="1" ht="66.75" hidden="1" customHeight="1">
      <c r="A868" s="943">
        <f t="shared" si="22"/>
        <v>10</v>
      </c>
      <c r="B868" s="213" t="s">
        <v>393</v>
      </c>
      <c r="C868" s="958" t="s">
        <v>384</v>
      </c>
      <c r="D868" s="958"/>
      <c r="E868" s="958"/>
      <c r="F868" s="958"/>
      <c r="G868" s="111">
        <v>69000</v>
      </c>
      <c r="H868" s="112"/>
      <c r="I868" s="10"/>
      <c r="J868" s="11"/>
      <c r="K868" s="958"/>
      <c r="L868" s="111">
        <v>69000</v>
      </c>
      <c r="M868" s="112"/>
      <c r="N868" s="11"/>
      <c r="O868" s="18"/>
      <c r="P868" s="15"/>
      <c r="Q868" s="16">
        <f t="shared" si="21"/>
        <v>0</v>
      </c>
    </row>
    <row r="869" spans="1:17" s="17" customFormat="1" ht="66.75" hidden="1" customHeight="1">
      <c r="A869" s="943">
        <f t="shared" si="22"/>
        <v>11</v>
      </c>
      <c r="B869" s="213" t="s">
        <v>394</v>
      </c>
      <c r="C869" s="958" t="s">
        <v>384</v>
      </c>
      <c r="D869" s="958"/>
      <c r="E869" s="958"/>
      <c r="F869" s="111"/>
      <c r="G869" s="111">
        <v>76000</v>
      </c>
      <c r="H869" s="112"/>
      <c r="I869" s="10"/>
      <c r="J869" s="11"/>
      <c r="K869" s="111"/>
      <c r="L869" s="111">
        <v>76000</v>
      </c>
      <c r="M869" s="112"/>
      <c r="N869" s="11"/>
      <c r="O869" s="18"/>
      <c r="P869" s="15"/>
      <c r="Q869" s="16">
        <f t="shared" si="21"/>
        <v>0</v>
      </c>
    </row>
    <row r="870" spans="1:17" s="17" customFormat="1" ht="66.75" hidden="1" customHeight="1">
      <c r="A870" s="943">
        <f t="shared" si="22"/>
        <v>12</v>
      </c>
      <c r="B870" s="213" t="s">
        <v>395</v>
      </c>
      <c r="C870" s="958" t="s">
        <v>384</v>
      </c>
      <c r="D870" s="958"/>
      <c r="E870" s="958"/>
      <c r="F870" s="111"/>
      <c r="G870" s="111">
        <v>83000</v>
      </c>
      <c r="H870" s="112"/>
      <c r="I870" s="10"/>
      <c r="J870" s="11"/>
      <c r="K870" s="111"/>
      <c r="L870" s="111">
        <v>83000</v>
      </c>
      <c r="M870" s="112"/>
      <c r="N870" s="11"/>
      <c r="O870" s="18"/>
      <c r="P870" s="15"/>
      <c r="Q870" s="16">
        <f t="shared" si="21"/>
        <v>0</v>
      </c>
    </row>
    <row r="871" spans="1:17" s="17" customFormat="1" ht="66.75" hidden="1" customHeight="1">
      <c r="A871" s="943">
        <v>13</v>
      </c>
      <c r="B871" s="213" t="s">
        <v>396</v>
      </c>
      <c r="C871" s="958" t="s">
        <v>384</v>
      </c>
      <c r="D871" s="958"/>
      <c r="E871" s="958"/>
      <c r="F871" s="111"/>
      <c r="G871" s="111">
        <v>90000</v>
      </c>
      <c r="H871" s="112"/>
      <c r="I871" s="10"/>
      <c r="J871" s="11"/>
      <c r="K871" s="111"/>
      <c r="L871" s="111">
        <v>90000</v>
      </c>
      <c r="M871" s="112"/>
      <c r="N871" s="11"/>
      <c r="O871" s="18"/>
      <c r="P871" s="15"/>
      <c r="Q871" s="16">
        <f t="shared" si="21"/>
        <v>0</v>
      </c>
    </row>
    <row r="872" spans="1:17" s="17" customFormat="1" ht="66.75" hidden="1" customHeight="1">
      <c r="A872" s="943">
        <v>14</v>
      </c>
      <c r="B872" s="213" t="s">
        <v>397</v>
      </c>
      <c r="C872" s="958" t="s">
        <v>384</v>
      </c>
      <c r="D872" s="958"/>
      <c r="E872" s="958"/>
      <c r="F872" s="111"/>
      <c r="G872" s="111">
        <v>105000</v>
      </c>
      <c r="H872" s="112"/>
      <c r="I872" s="10"/>
      <c r="J872" s="11"/>
      <c r="K872" s="111"/>
      <c r="L872" s="111">
        <v>105000</v>
      </c>
      <c r="M872" s="112"/>
      <c r="N872" s="11"/>
      <c r="O872" s="18"/>
      <c r="P872" s="15"/>
      <c r="Q872" s="16">
        <f t="shared" si="21"/>
        <v>0</v>
      </c>
    </row>
    <row r="873" spans="1:17" s="17" customFormat="1" ht="66.75" hidden="1" customHeight="1">
      <c r="A873" s="943">
        <f t="shared" si="22"/>
        <v>15</v>
      </c>
      <c r="B873" s="213" t="s">
        <v>398</v>
      </c>
      <c r="C873" s="958" t="s">
        <v>384</v>
      </c>
      <c r="D873" s="958"/>
      <c r="E873" s="958"/>
      <c r="F873" s="111"/>
      <c r="G873" s="111">
        <v>116000</v>
      </c>
      <c r="H873" s="112"/>
      <c r="I873" s="10"/>
      <c r="J873" s="11"/>
      <c r="K873" s="111"/>
      <c r="L873" s="111">
        <v>116000</v>
      </c>
      <c r="M873" s="112"/>
      <c r="N873" s="11"/>
      <c r="O873" s="18"/>
      <c r="P873" s="15"/>
      <c r="Q873" s="16">
        <f t="shared" si="21"/>
        <v>0</v>
      </c>
    </row>
    <row r="874" spans="1:17" s="17" customFormat="1" ht="66.75" hidden="1" customHeight="1">
      <c r="A874" s="943">
        <f t="shared" si="22"/>
        <v>16</v>
      </c>
      <c r="B874" s="213" t="s">
        <v>399</v>
      </c>
      <c r="C874" s="958" t="s">
        <v>384</v>
      </c>
      <c r="D874" s="958"/>
      <c r="E874" s="958"/>
      <c r="F874" s="111"/>
      <c r="G874" s="111">
        <v>127000</v>
      </c>
      <c r="H874" s="112"/>
      <c r="I874" s="10"/>
      <c r="J874" s="11"/>
      <c r="K874" s="111"/>
      <c r="L874" s="111">
        <v>127000</v>
      </c>
      <c r="M874" s="112"/>
      <c r="N874" s="11"/>
      <c r="O874" s="18"/>
      <c r="P874" s="15"/>
      <c r="Q874" s="16">
        <f t="shared" si="21"/>
        <v>0</v>
      </c>
    </row>
    <row r="875" spans="1:17" s="17" customFormat="1" ht="66.75" hidden="1" customHeight="1">
      <c r="A875" s="943">
        <f t="shared" si="22"/>
        <v>17</v>
      </c>
      <c r="B875" s="213" t="s">
        <v>400</v>
      </c>
      <c r="C875" s="958" t="s">
        <v>384</v>
      </c>
      <c r="D875" s="958"/>
      <c r="E875" s="958"/>
      <c r="F875" s="111"/>
      <c r="G875" s="111">
        <v>138000</v>
      </c>
      <c r="H875" s="112"/>
      <c r="I875" s="10"/>
      <c r="J875" s="11"/>
      <c r="K875" s="111"/>
      <c r="L875" s="111">
        <v>138000</v>
      </c>
      <c r="M875" s="112"/>
      <c r="N875" s="11"/>
      <c r="O875" s="18"/>
      <c r="P875" s="15"/>
      <c r="Q875" s="16">
        <f t="shared" si="21"/>
        <v>0</v>
      </c>
    </row>
    <row r="876" spans="1:17" s="17" customFormat="1" ht="66.75" hidden="1" customHeight="1">
      <c r="A876" s="943">
        <f t="shared" si="22"/>
        <v>18</v>
      </c>
      <c r="B876" s="213" t="s">
        <v>401</v>
      </c>
      <c r="C876" s="958" t="s">
        <v>384</v>
      </c>
      <c r="D876" s="958"/>
      <c r="E876" s="958"/>
      <c r="F876" s="111"/>
      <c r="G876" s="111">
        <v>160000</v>
      </c>
      <c r="H876" s="112"/>
      <c r="I876" s="10"/>
      <c r="J876" s="11"/>
      <c r="K876" s="111"/>
      <c r="L876" s="111">
        <v>160000</v>
      </c>
      <c r="M876" s="112"/>
      <c r="N876" s="11"/>
      <c r="O876" s="18"/>
      <c r="P876" s="15"/>
      <c r="Q876" s="16">
        <f t="shared" si="21"/>
        <v>0</v>
      </c>
    </row>
    <row r="877" spans="1:17" s="17" customFormat="1" ht="66.75" hidden="1" customHeight="1">
      <c r="A877" s="943">
        <f t="shared" si="22"/>
        <v>19</v>
      </c>
      <c r="B877" s="213" t="s">
        <v>402</v>
      </c>
      <c r="C877" s="958" t="s">
        <v>384</v>
      </c>
      <c r="D877" s="958"/>
      <c r="E877" s="958"/>
      <c r="F877" s="111"/>
      <c r="G877" s="111">
        <v>78000</v>
      </c>
      <c r="H877" s="112"/>
      <c r="I877" s="10"/>
      <c r="J877" s="11"/>
      <c r="K877" s="111"/>
      <c r="L877" s="111">
        <v>78000</v>
      </c>
      <c r="M877" s="112"/>
      <c r="N877" s="11"/>
      <c r="O877" s="18"/>
      <c r="P877" s="15"/>
      <c r="Q877" s="16">
        <f t="shared" si="21"/>
        <v>0</v>
      </c>
    </row>
    <row r="878" spans="1:17" s="17" customFormat="1" ht="66.75" hidden="1" customHeight="1">
      <c r="A878" s="943">
        <f t="shared" si="22"/>
        <v>20</v>
      </c>
      <c r="B878" s="213" t="s">
        <v>403</v>
      </c>
      <c r="C878" s="958" t="s">
        <v>384</v>
      </c>
      <c r="D878" s="958"/>
      <c r="E878" s="958"/>
      <c r="F878" s="111"/>
      <c r="G878" s="111">
        <v>87000</v>
      </c>
      <c r="H878" s="112"/>
      <c r="I878" s="10"/>
      <c r="J878" s="11"/>
      <c r="K878" s="111"/>
      <c r="L878" s="111">
        <v>87000</v>
      </c>
      <c r="M878" s="112"/>
      <c r="N878" s="11"/>
      <c r="O878" s="18"/>
      <c r="P878" s="15"/>
      <c r="Q878" s="16">
        <f t="shared" si="21"/>
        <v>0</v>
      </c>
    </row>
    <row r="879" spans="1:17" s="17" customFormat="1" ht="66.75" hidden="1" customHeight="1">
      <c r="A879" s="943">
        <f t="shared" si="22"/>
        <v>21</v>
      </c>
      <c r="B879" s="213" t="s">
        <v>404</v>
      </c>
      <c r="C879" s="958" t="s">
        <v>384</v>
      </c>
      <c r="D879" s="958"/>
      <c r="E879" s="958"/>
      <c r="F879" s="111"/>
      <c r="G879" s="111">
        <v>96000</v>
      </c>
      <c r="H879" s="112"/>
      <c r="I879" s="10"/>
      <c r="J879" s="11"/>
      <c r="K879" s="111"/>
      <c r="L879" s="111">
        <v>96000</v>
      </c>
      <c r="M879" s="112"/>
      <c r="N879" s="11"/>
      <c r="O879" s="18"/>
      <c r="P879" s="15"/>
      <c r="Q879" s="16">
        <f t="shared" si="21"/>
        <v>0</v>
      </c>
    </row>
    <row r="880" spans="1:17" s="17" customFormat="1" ht="66.75" hidden="1" customHeight="1">
      <c r="A880" s="943">
        <f t="shared" si="22"/>
        <v>22</v>
      </c>
      <c r="B880" s="213" t="s">
        <v>405</v>
      </c>
      <c r="C880" s="958" t="s">
        <v>384</v>
      </c>
      <c r="D880" s="958"/>
      <c r="E880" s="958"/>
      <c r="F880" s="111"/>
      <c r="G880" s="111">
        <v>105000</v>
      </c>
      <c r="H880" s="112"/>
      <c r="I880" s="10"/>
      <c r="J880" s="11"/>
      <c r="K880" s="111"/>
      <c r="L880" s="111">
        <v>105000</v>
      </c>
      <c r="M880" s="112"/>
      <c r="N880" s="11"/>
      <c r="O880" s="18"/>
      <c r="P880" s="15"/>
      <c r="Q880" s="16">
        <f t="shared" si="21"/>
        <v>0</v>
      </c>
    </row>
    <row r="881" spans="1:17" s="17" customFormat="1" ht="66.75" hidden="1" customHeight="1">
      <c r="A881" s="943">
        <f t="shared" si="22"/>
        <v>23</v>
      </c>
      <c r="B881" s="213" t="s">
        <v>406</v>
      </c>
      <c r="C881" s="958" t="s">
        <v>384</v>
      </c>
      <c r="D881" s="958"/>
      <c r="E881" s="958"/>
      <c r="F881" s="111"/>
      <c r="G881" s="111">
        <v>114000</v>
      </c>
      <c r="H881" s="112"/>
      <c r="I881" s="10"/>
      <c r="J881" s="11"/>
      <c r="K881" s="111"/>
      <c r="L881" s="111">
        <v>114000</v>
      </c>
      <c r="M881" s="112"/>
      <c r="N881" s="11"/>
      <c r="O881" s="18"/>
      <c r="P881" s="15"/>
      <c r="Q881" s="16">
        <f t="shared" si="21"/>
        <v>0</v>
      </c>
    </row>
    <row r="882" spans="1:17" s="17" customFormat="1" ht="66.75" hidden="1" customHeight="1">
      <c r="A882" s="943">
        <f t="shared" si="22"/>
        <v>24</v>
      </c>
      <c r="B882" s="213" t="s">
        <v>407</v>
      </c>
      <c r="C882" s="958" t="s">
        <v>384</v>
      </c>
      <c r="D882" s="958"/>
      <c r="E882" s="958"/>
      <c r="F882" s="111"/>
      <c r="G882" s="111">
        <v>132000</v>
      </c>
      <c r="H882" s="112"/>
      <c r="I882" s="10"/>
      <c r="J882" s="11"/>
      <c r="K882" s="111"/>
      <c r="L882" s="111">
        <v>132000</v>
      </c>
      <c r="M882" s="112"/>
      <c r="N882" s="11"/>
      <c r="O882" s="18"/>
      <c r="P882" s="15"/>
      <c r="Q882" s="16">
        <f t="shared" si="21"/>
        <v>0</v>
      </c>
    </row>
    <row r="883" spans="1:17" s="17" customFormat="1" ht="66.75" hidden="1" customHeight="1">
      <c r="A883" s="943">
        <f t="shared" si="22"/>
        <v>25</v>
      </c>
      <c r="B883" s="213" t="s">
        <v>408</v>
      </c>
      <c r="C883" s="958" t="s">
        <v>384</v>
      </c>
      <c r="D883" s="958"/>
      <c r="E883" s="958"/>
      <c r="F883" s="111"/>
      <c r="G883" s="111">
        <v>146000</v>
      </c>
      <c r="H883" s="112"/>
      <c r="I883" s="10"/>
      <c r="J883" s="11"/>
      <c r="K883" s="111"/>
      <c r="L883" s="111">
        <v>146000</v>
      </c>
      <c r="M883" s="112"/>
      <c r="N883" s="11"/>
      <c r="O883" s="18"/>
      <c r="P883" s="15"/>
      <c r="Q883" s="16">
        <f t="shared" si="21"/>
        <v>0</v>
      </c>
    </row>
    <row r="884" spans="1:17" s="17" customFormat="1" ht="66.75" hidden="1" customHeight="1">
      <c r="A884" s="943">
        <f t="shared" si="22"/>
        <v>26</v>
      </c>
      <c r="B884" s="213" t="s">
        <v>409</v>
      </c>
      <c r="C884" s="958" t="s">
        <v>384</v>
      </c>
      <c r="D884" s="958"/>
      <c r="E884" s="958"/>
      <c r="F884" s="111"/>
      <c r="G884" s="111">
        <v>160000</v>
      </c>
      <c r="H884" s="112"/>
      <c r="I884" s="10"/>
      <c r="J884" s="11"/>
      <c r="K884" s="111"/>
      <c r="L884" s="111">
        <v>160000</v>
      </c>
      <c r="M884" s="112"/>
      <c r="N884" s="11"/>
      <c r="O884" s="18"/>
      <c r="P884" s="15"/>
      <c r="Q884" s="16">
        <f t="shared" si="21"/>
        <v>0</v>
      </c>
    </row>
    <row r="885" spans="1:17" s="17" customFormat="1" ht="66.75" hidden="1" customHeight="1">
      <c r="A885" s="943">
        <f t="shared" si="22"/>
        <v>27</v>
      </c>
      <c r="B885" s="213" t="s">
        <v>410</v>
      </c>
      <c r="C885" s="958" t="s">
        <v>384</v>
      </c>
      <c r="D885" s="958"/>
      <c r="E885" s="958"/>
      <c r="F885" s="111"/>
      <c r="G885" s="111">
        <v>174000</v>
      </c>
      <c r="H885" s="112"/>
      <c r="I885" s="10"/>
      <c r="J885" s="11"/>
      <c r="K885" s="111"/>
      <c r="L885" s="111">
        <v>174000</v>
      </c>
      <c r="M885" s="112"/>
      <c r="N885" s="11"/>
      <c r="O885" s="18"/>
      <c r="P885" s="15"/>
      <c r="Q885" s="16">
        <f t="shared" si="21"/>
        <v>0</v>
      </c>
    </row>
    <row r="886" spans="1:17" s="17" customFormat="1" ht="66.75" hidden="1" customHeight="1">
      <c r="A886" s="943">
        <f t="shared" si="22"/>
        <v>28</v>
      </c>
      <c r="B886" s="213" t="s">
        <v>411</v>
      </c>
      <c r="C886" s="958" t="s">
        <v>384</v>
      </c>
      <c r="D886" s="958"/>
      <c r="E886" s="958"/>
      <c r="F886" s="111"/>
      <c r="G886" s="111">
        <v>202000</v>
      </c>
      <c r="H886" s="112"/>
      <c r="I886" s="10"/>
      <c r="J886" s="11"/>
      <c r="K886" s="111"/>
      <c r="L886" s="111">
        <v>202000</v>
      </c>
      <c r="M886" s="112"/>
      <c r="N886" s="11"/>
      <c r="O886" s="18"/>
      <c r="P886" s="15"/>
      <c r="Q886" s="16">
        <f t="shared" si="21"/>
        <v>0</v>
      </c>
    </row>
    <row r="887" spans="1:17" s="17" customFormat="1" ht="66.75" hidden="1" customHeight="1">
      <c r="A887" s="943">
        <f t="shared" si="22"/>
        <v>29</v>
      </c>
      <c r="B887" s="213" t="s">
        <v>412</v>
      </c>
      <c r="C887" s="958" t="s">
        <v>384</v>
      </c>
      <c r="D887" s="958"/>
      <c r="E887" s="958"/>
      <c r="F887" s="111"/>
      <c r="G887" s="111">
        <v>105000</v>
      </c>
      <c r="H887" s="112"/>
      <c r="I887" s="10"/>
      <c r="J887" s="11"/>
      <c r="K887" s="111"/>
      <c r="L887" s="111">
        <v>105000</v>
      </c>
      <c r="M887" s="112"/>
      <c r="N887" s="11"/>
      <c r="O887" s="18"/>
      <c r="P887" s="15"/>
      <c r="Q887" s="16">
        <f t="shared" si="21"/>
        <v>0</v>
      </c>
    </row>
    <row r="888" spans="1:17" s="17" customFormat="1" ht="66.75" hidden="1" customHeight="1">
      <c r="A888" s="943">
        <f t="shared" si="22"/>
        <v>30</v>
      </c>
      <c r="B888" s="213" t="s">
        <v>413</v>
      </c>
      <c r="C888" s="958" t="s">
        <v>384</v>
      </c>
      <c r="D888" s="958"/>
      <c r="E888" s="958"/>
      <c r="F888" s="111"/>
      <c r="G888" s="111">
        <v>116000</v>
      </c>
      <c r="H888" s="112"/>
      <c r="I888" s="10"/>
      <c r="J888" s="11"/>
      <c r="K888" s="111"/>
      <c r="L888" s="111">
        <v>116000</v>
      </c>
      <c r="M888" s="112"/>
      <c r="N888" s="11"/>
      <c r="O888" s="18"/>
      <c r="P888" s="15"/>
      <c r="Q888" s="16">
        <f t="shared" si="21"/>
        <v>0</v>
      </c>
    </row>
    <row r="889" spans="1:17" s="17" customFormat="1" ht="66.75" hidden="1" customHeight="1">
      <c r="A889" s="943">
        <f t="shared" si="22"/>
        <v>31</v>
      </c>
      <c r="B889" s="213" t="s">
        <v>414</v>
      </c>
      <c r="C889" s="958" t="s">
        <v>384</v>
      </c>
      <c r="D889" s="958"/>
      <c r="E889" s="958"/>
      <c r="F889" s="111"/>
      <c r="G889" s="111">
        <v>127000</v>
      </c>
      <c r="H889" s="112"/>
      <c r="I889" s="10"/>
      <c r="J889" s="11"/>
      <c r="K889" s="111"/>
      <c r="L889" s="111">
        <v>127000</v>
      </c>
      <c r="M889" s="112"/>
      <c r="N889" s="11"/>
      <c r="O889" s="18"/>
      <c r="P889" s="15"/>
      <c r="Q889" s="16">
        <f t="shared" si="21"/>
        <v>0</v>
      </c>
    </row>
    <row r="890" spans="1:17" s="17" customFormat="1" ht="66.75" hidden="1" customHeight="1">
      <c r="A890" s="943">
        <f t="shared" si="22"/>
        <v>32</v>
      </c>
      <c r="B890" s="213" t="s">
        <v>415</v>
      </c>
      <c r="C890" s="958" t="s">
        <v>384</v>
      </c>
      <c r="D890" s="958"/>
      <c r="E890" s="958"/>
      <c r="F890" s="111"/>
      <c r="G890" s="111">
        <v>138000</v>
      </c>
      <c r="H890" s="112"/>
      <c r="I890" s="10"/>
      <c r="J890" s="11"/>
      <c r="K890" s="111"/>
      <c r="L890" s="111">
        <v>138000</v>
      </c>
      <c r="M890" s="112"/>
      <c r="N890" s="11"/>
      <c r="O890" s="18"/>
      <c r="P890" s="15"/>
      <c r="Q890" s="16">
        <f t="shared" si="21"/>
        <v>0</v>
      </c>
    </row>
    <row r="891" spans="1:17" s="17" customFormat="1" ht="66.75" hidden="1" customHeight="1">
      <c r="A891" s="943">
        <f t="shared" si="22"/>
        <v>33</v>
      </c>
      <c r="B891" s="213" t="s">
        <v>416</v>
      </c>
      <c r="C891" s="958" t="s">
        <v>384</v>
      </c>
      <c r="D891" s="958"/>
      <c r="E891" s="958"/>
      <c r="F891" s="111"/>
      <c r="G891" s="111">
        <v>160000</v>
      </c>
      <c r="H891" s="112"/>
      <c r="I891" s="10"/>
      <c r="J891" s="11"/>
      <c r="K891" s="111"/>
      <c r="L891" s="111">
        <v>160000</v>
      </c>
      <c r="M891" s="112"/>
      <c r="N891" s="11"/>
      <c r="O891" s="18"/>
      <c r="P891" s="15"/>
      <c r="Q891" s="16">
        <f t="shared" si="21"/>
        <v>0</v>
      </c>
    </row>
    <row r="892" spans="1:17" s="17" customFormat="1" ht="66.75" hidden="1" customHeight="1">
      <c r="A892" s="943">
        <f t="shared" si="22"/>
        <v>34</v>
      </c>
      <c r="B892" s="213" t="s">
        <v>417</v>
      </c>
      <c r="C892" s="958" t="s">
        <v>384</v>
      </c>
      <c r="D892" s="958"/>
      <c r="E892" s="958"/>
      <c r="F892" s="111"/>
      <c r="G892" s="111">
        <v>141000</v>
      </c>
      <c r="H892" s="112"/>
      <c r="I892" s="10"/>
      <c r="J892" s="11"/>
      <c r="K892" s="111"/>
      <c r="L892" s="111">
        <v>141000</v>
      </c>
      <c r="M892" s="112"/>
      <c r="N892" s="11"/>
      <c r="O892" s="18"/>
      <c r="P892" s="15"/>
      <c r="Q892" s="16">
        <f t="shared" si="21"/>
        <v>0</v>
      </c>
    </row>
    <row r="893" spans="1:17" s="17" customFormat="1" ht="66.75" hidden="1" customHeight="1">
      <c r="A893" s="943">
        <f t="shared" si="22"/>
        <v>35</v>
      </c>
      <c r="B893" s="213" t="s">
        <v>418</v>
      </c>
      <c r="C893" s="958" t="s">
        <v>384</v>
      </c>
      <c r="D893" s="958"/>
      <c r="E893" s="958"/>
      <c r="F893" s="111"/>
      <c r="G893" s="111">
        <v>156000</v>
      </c>
      <c r="H893" s="112"/>
      <c r="I893" s="10"/>
      <c r="J893" s="11"/>
      <c r="K893" s="111"/>
      <c r="L893" s="111">
        <v>156000</v>
      </c>
      <c r="M893" s="112"/>
      <c r="N893" s="11"/>
      <c r="O893" s="18"/>
      <c r="P893" s="15"/>
      <c r="Q893" s="16">
        <f t="shared" si="21"/>
        <v>0</v>
      </c>
    </row>
    <row r="894" spans="1:17" s="17" customFormat="1" ht="66.75" hidden="1" customHeight="1">
      <c r="A894" s="943">
        <f t="shared" si="22"/>
        <v>36</v>
      </c>
      <c r="B894" s="213" t="s">
        <v>419</v>
      </c>
      <c r="C894" s="958" t="s">
        <v>384</v>
      </c>
      <c r="D894" s="958"/>
      <c r="E894" s="958"/>
      <c r="F894" s="111"/>
      <c r="G894" s="111">
        <v>171000</v>
      </c>
      <c r="H894" s="112"/>
      <c r="I894" s="10"/>
      <c r="J894" s="11"/>
      <c r="K894" s="111"/>
      <c r="L894" s="111">
        <v>171000</v>
      </c>
      <c r="M894" s="112"/>
      <c r="N894" s="11"/>
      <c r="O894" s="18"/>
      <c r="P894" s="15"/>
      <c r="Q894" s="16">
        <f t="shared" si="21"/>
        <v>0</v>
      </c>
    </row>
    <row r="895" spans="1:17" s="17" customFormat="1" ht="66.75" hidden="1" customHeight="1">
      <c r="A895" s="943">
        <f t="shared" si="22"/>
        <v>37</v>
      </c>
      <c r="B895" s="213" t="s">
        <v>420</v>
      </c>
      <c r="C895" s="958" t="s">
        <v>384</v>
      </c>
      <c r="D895" s="958"/>
      <c r="E895" s="958"/>
      <c r="F895" s="111"/>
      <c r="G895" s="111">
        <v>186000</v>
      </c>
      <c r="H895" s="112"/>
      <c r="I895" s="10"/>
      <c r="J895" s="11"/>
      <c r="K895" s="111"/>
      <c r="L895" s="111">
        <v>186000</v>
      </c>
      <c r="M895" s="112"/>
      <c r="N895" s="11"/>
      <c r="O895" s="18"/>
      <c r="P895" s="15"/>
      <c r="Q895" s="16">
        <f t="shared" si="21"/>
        <v>0</v>
      </c>
    </row>
    <row r="896" spans="1:17" s="17" customFormat="1" ht="66.75" hidden="1" customHeight="1">
      <c r="A896" s="943">
        <f t="shared" si="22"/>
        <v>38</v>
      </c>
      <c r="B896" s="213" t="s">
        <v>421</v>
      </c>
      <c r="C896" s="958" t="s">
        <v>384</v>
      </c>
      <c r="D896" s="958"/>
      <c r="E896" s="958"/>
      <c r="F896" s="111"/>
      <c r="G896" s="111">
        <v>216000</v>
      </c>
      <c r="H896" s="112"/>
      <c r="I896" s="10"/>
      <c r="J896" s="11"/>
      <c r="K896" s="111"/>
      <c r="L896" s="111">
        <v>216000</v>
      </c>
      <c r="M896" s="112"/>
      <c r="N896" s="11"/>
      <c r="O896" s="18"/>
      <c r="P896" s="15"/>
      <c r="Q896" s="16">
        <f t="shared" si="21"/>
        <v>0</v>
      </c>
    </row>
    <row r="897" spans="1:17" s="17" customFormat="1" ht="66.75" hidden="1" customHeight="1">
      <c r="A897" s="943">
        <f t="shared" si="22"/>
        <v>39</v>
      </c>
      <c r="B897" s="213" t="s">
        <v>422</v>
      </c>
      <c r="C897" s="958" t="s">
        <v>384</v>
      </c>
      <c r="D897" s="958"/>
      <c r="E897" s="958"/>
      <c r="F897" s="111"/>
      <c r="G897" s="111">
        <v>159000</v>
      </c>
      <c r="H897" s="112"/>
      <c r="I897" s="10"/>
      <c r="J897" s="11"/>
      <c r="K897" s="111"/>
      <c r="L897" s="111">
        <v>159000</v>
      </c>
      <c r="M897" s="112"/>
      <c r="N897" s="11"/>
      <c r="O897" s="18"/>
      <c r="P897" s="15"/>
      <c r="Q897" s="16">
        <f t="shared" si="21"/>
        <v>0</v>
      </c>
    </row>
    <row r="898" spans="1:17" s="17" customFormat="1" ht="66.75" hidden="1" customHeight="1">
      <c r="A898" s="943">
        <f t="shared" si="22"/>
        <v>40</v>
      </c>
      <c r="B898" s="213" t="s">
        <v>423</v>
      </c>
      <c r="C898" s="958" t="s">
        <v>384</v>
      </c>
      <c r="D898" s="958"/>
      <c r="E898" s="958"/>
      <c r="F898" s="111"/>
      <c r="G898" s="111">
        <v>176000</v>
      </c>
      <c r="H898" s="112"/>
      <c r="I898" s="10"/>
      <c r="J898" s="11"/>
      <c r="K898" s="111"/>
      <c r="L898" s="111">
        <v>176000</v>
      </c>
      <c r="M898" s="112"/>
      <c r="N898" s="11"/>
      <c r="O898" s="18"/>
      <c r="P898" s="15"/>
      <c r="Q898" s="16">
        <f t="shared" si="21"/>
        <v>0</v>
      </c>
    </row>
    <row r="899" spans="1:17" s="17" customFormat="1" ht="66.75" hidden="1" customHeight="1">
      <c r="A899" s="943">
        <f t="shared" si="22"/>
        <v>41</v>
      </c>
      <c r="B899" s="213" t="s">
        <v>424</v>
      </c>
      <c r="C899" s="958" t="s">
        <v>384</v>
      </c>
      <c r="D899" s="958"/>
      <c r="E899" s="958"/>
      <c r="F899" s="111"/>
      <c r="G899" s="111">
        <v>193000</v>
      </c>
      <c r="H899" s="112"/>
      <c r="I899" s="10"/>
      <c r="J899" s="11"/>
      <c r="K899" s="111"/>
      <c r="L899" s="111">
        <v>193000</v>
      </c>
      <c r="M899" s="112"/>
      <c r="N899" s="11"/>
      <c r="O899" s="18"/>
      <c r="P899" s="15"/>
      <c r="Q899" s="16">
        <f t="shared" si="21"/>
        <v>0</v>
      </c>
    </row>
    <row r="900" spans="1:17" s="17" customFormat="1" ht="66.75" hidden="1" customHeight="1">
      <c r="A900" s="943">
        <f t="shared" si="22"/>
        <v>42</v>
      </c>
      <c r="B900" s="213" t="s">
        <v>425</v>
      </c>
      <c r="C900" s="958" t="s">
        <v>384</v>
      </c>
      <c r="D900" s="958"/>
      <c r="E900" s="958"/>
      <c r="F900" s="111"/>
      <c r="G900" s="111">
        <v>210000</v>
      </c>
      <c r="H900" s="112"/>
      <c r="I900" s="10"/>
      <c r="J900" s="11"/>
      <c r="K900" s="111"/>
      <c r="L900" s="111">
        <v>210000</v>
      </c>
      <c r="M900" s="112"/>
      <c r="N900" s="11"/>
      <c r="O900" s="18"/>
      <c r="P900" s="15"/>
      <c r="Q900" s="16">
        <f t="shared" si="21"/>
        <v>0</v>
      </c>
    </row>
    <row r="901" spans="1:17" s="17" customFormat="1" ht="66.75" hidden="1" customHeight="1">
      <c r="A901" s="943">
        <f t="shared" si="22"/>
        <v>43</v>
      </c>
      <c r="B901" s="213" t="s">
        <v>426</v>
      </c>
      <c r="C901" s="958" t="s">
        <v>384</v>
      </c>
      <c r="D901" s="958"/>
      <c r="E901" s="958"/>
      <c r="F901" s="111"/>
      <c r="G901" s="111">
        <v>244000</v>
      </c>
      <c r="H901" s="112"/>
      <c r="I901" s="10"/>
      <c r="J901" s="11"/>
      <c r="K901" s="111"/>
      <c r="L901" s="111">
        <v>244000</v>
      </c>
      <c r="M901" s="112"/>
      <c r="N901" s="11"/>
      <c r="O901" s="18"/>
      <c r="P901" s="15"/>
      <c r="Q901" s="16">
        <f t="shared" si="21"/>
        <v>0</v>
      </c>
    </row>
    <row r="902" spans="1:17" s="17" customFormat="1" ht="66.75" hidden="1" customHeight="1">
      <c r="A902" s="943">
        <f t="shared" si="22"/>
        <v>44</v>
      </c>
      <c r="B902" s="213" t="s">
        <v>427</v>
      </c>
      <c r="C902" s="958" t="s">
        <v>384</v>
      </c>
      <c r="D902" s="958"/>
      <c r="E902" s="958"/>
      <c r="F902" s="111"/>
      <c r="G902" s="111">
        <v>310000</v>
      </c>
      <c r="H902" s="112"/>
      <c r="I902" s="10"/>
      <c r="J902" s="11"/>
      <c r="K902" s="111"/>
      <c r="L902" s="111">
        <v>310000</v>
      </c>
      <c r="M902" s="112"/>
      <c r="N902" s="11"/>
      <c r="O902" s="18"/>
      <c r="P902" s="15"/>
      <c r="Q902" s="16">
        <f t="shared" si="21"/>
        <v>0</v>
      </c>
    </row>
    <row r="903" spans="1:17" s="17" customFormat="1" ht="66.75" hidden="1" customHeight="1">
      <c r="A903" s="943">
        <v>45</v>
      </c>
      <c r="B903" s="213" t="s">
        <v>428</v>
      </c>
      <c r="C903" s="958" t="s">
        <v>384</v>
      </c>
      <c r="D903" s="958"/>
      <c r="E903" s="958"/>
      <c r="F903" s="111"/>
      <c r="G903" s="111">
        <v>213000</v>
      </c>
      <c r="H903" s="112"/>
      <c r="I903" s="10"/>
      <c r="J903" s="11"/>
      <c r="K903" s="111"/>
      <c r="L903" s="111">
        <v>213000</v>
      </c>
      <c r="M903" s="112"/>
      <c r="N903" s="11"/>
      <c r="O903" s="18"/>
      <c r="P903" s="15"/>
      <c r="Q903" s="16">
        <f t="shared" si="21"/>
        <v>0</v>
      </c>
    </row>
    <row r="904" spans="1:17" s="17" customFormat="1" ht="66.75" hidden="1" customHeight="1">
      <c r="A904" s="943">
        <v>46</v>
      </c>
      <c r="B904" s="213" t="s">
        <v>429</v>
      </c>
      <c r="C904" s="958" t="s">
        <v>384</v>
      </c>
      <c r="D904" s="958"/>
      <c r="E904" s="958"/>
      <c r="F904" s="111"/>
      <c r="G904" s="111">
        <v>236000</v>
      </c>
      <c r="H904" s="112"/>
      <c r="I904" s="10"/>
      <c r="J904" s="11"/>
      <c r="K904" s="111"/>
      <c r="L904" s="111">
        <v>236000</v>
      </c>
      <c r="M904" s="112"/>
      <c r="N904" s="11"/>
      <c r="O904" s="18"/>
      <c r="P904" s="15"/>
      <c r="Q904" s="16">
        <f t="shared" si="21"/>
        <v>0</v>
      </c>
    </row>
    <row r="905" spans="1:17" s="17" customFormat="1" ht="66.75" hidden="1" customHeight="1">
      <c r="A905" s="943">
        <f t="shared" si="22"/>
        <v>47</v>
      </c>
      <c r="B905" s="213" t="s">
        <v>430</v>
      </c>
      <c r="C905" s="958" t="s">
        <v>384</v>
      </c>
      <c r="D905" s="958"/>
      <c r="E905" s="958"/>
      <c r="F905" s="111"/>
      <c r="G905" s="111">
        <v>259000</v>
      </c>
      <c r="H905" s="112"/>
      <c r="I905" s="10"/>
      <c r="J905" s="11"/>
      <c r="K905" s="111"/>
      <c r="L905" s="111">
        <v>259000</v>
      </c>
      <c r="M905" s="112"/>
      <c r="N905" s="11"/>
      <c r="O905" s="18"/>
      <c r="P905" s="15"/>
      <c r="Q905" s="16">
        <f t="shared" si="21"/>
        <v>0</v>
      </c>
    </row>
    <row r="906" spans="1:17" s="17" customFormat="1" ht="66.75" hidden="1" customHeight="1">
      <c r="A906" s="943">
        <f t="shared" si="22"/>
        <v>48</v>
      </c>
      <c r="B906" s="213" t="s">
        <v>431</v>
      </c>
      <c r="C906" s="958" t="s">
        <v>384</v>
      </c>
      <c r="D906" s="958"/>
      <c r="E906" s="958"/>
      <c r="F906" s="111"/>
      <c r="G906" s="111">
        <v>282000</v>
      </c>
      <c r="H906" s="112"/>
      <c r="I906" s="10"/>
      <c r="J906" s="11"/>
      <c r="K906" s="111"/>
      <c r="L906" s="111">
        <v>282000</v>
      </c>
      <c r="M906" s="112"/>
      <c r="N906" s="11"/>
      <c r="O906" s="18"/>
      <c r="P906" s="15"/>
      <c r="Q906" s="16">
        <f t="shared" si="21"/>
        <v>0</v>
      </c>
    </row>
    <row r="907" spans="1:17" s="17" customFormat="1" ht="66.75" hidden="1" customHeight="1">
      <c r="A907" s="943">
        <f t="shared" si="22"/>
        <v>49</v>
      </c>
      <c r="B907" s="213" t="s">
        <v>432</v>
      </c>
      <c r="C907" s="958" t="s">
        <v>384</v>
      </c>
      <c r="D907" s="958"/>
      <c r="E907" s="958"/>
      <c r="F907" s="111"/>
      <c r="G907" s="111">
        <v>328000</v>
      </c>
      <c r="H907" s="112"/>
      <c r="I907" s="10"/>
      <c r="J907" s="11"/>
      <c r="K907" s="111"/>
      <c r="L907" s="111">
        <v>328000</v>
      </c>
      <c r="M907" s="112"/>
      <c r="N907" s="11"/>
      <c r="O907" s="18"/>
      <c r="P907" s="15"/>
      <c r="Q907" s="16">
        <f t="shared" si="21"/>
        <v>0</v>
      </c>
    </row>
    <row r="908" spans="1:17" s="17" customFormat="1" ht="66.75" hidden="1" customHeight="1">
      <c r="A908" s="943">
        <f t="shared" si="22"/>
        <v>50</v>
      </c>
      <c r="B908" s="213" t="s">
        <v>433</v>
      </c>
      <c r="C908" s="958" t="s">
        <v>384</v>
      </c>
      <c r="D908" s="958"/>
      <c r="E908" s="958"/>
      <c r="F908" s="111"/>
      <c r="G908" s="111">
        <v>418000</v>
      </c>
      <c r="H908" s="112"/>
      <c r="I908" s="10"/>
      <c r="J908" s="11"/>
      <c r="K908" s="111"/>
      <c r="L908" s="111">
        <v>418000</v>
      </c>
      <c r="M908" s="112"/>
      <c r="N908" s="11"/>
      <c r="O908" s="18"/>
      <c r="P908" s="15"/>
      <c r="Q908" s="16">
        <f t="shared" si="21"/>
        <v>0</v>
      </c>
    </row>
    <row r="909" spans="1:17" s="17" customFormat="1" ht="66.75" hidden="1" customHeight="1">
      <c r="A909" s="943">
        <v>51</v>
      </c>
      <c r="B909" s="213" t="s">
        <v>434</v>
      </c>
      <c r="C909" s="958" t="s">
        <v>384</v>
      </c>
      <c r="D909" s="958"/>
      <c r="E909" s="958"/>
      <c r="F909" s="111"/>
      <c r="G909" s="111">
        <v>355000</v>
      </c>
      <c r="H909" s="112"/>
      <c r="I909" s="10"/>
      <c r="J909" s="11"/>
      <c r="K909" s="111"/>
      <c r="L909" s="111">
        <v>355000</v>
      </c>
      <c r="M909" s="112"/>
      <c r="N909" s="11"/>
      <c r="O909" s="18"/>
      <c r="P909" s="15"/>
      <c r="Q909" s="16">
        <f t="shared" si="21"/>
        <v>0</v>
      </c>
    </row>
    <row r="910" spans="1:17" s="17" customFormat="1" ht="66.75" hidden="1" customHeight="1">
      <c r="A910" s="943">
        <f t="shared" si="22"/>
        <v>52</v>
      </c>
      <c r="B910" s="213" t="s">
        <v>435</v>
      </c>
      <c r="C910" s="958" t="s">
        <v>384</v>
      </c>
      <c r="D910" s="958"/>
      <c r="E910" s="958"/>
      <c r="F910" s="111"/>
      <c r="G910" s="111">
        <v>412000</v>
      </c>
      <c r="H910" s="112"/>
      <c r="I910" s="10"/>
      <c r="J910" s="11"/>
      <c r="K910" s="111"/>
      <c r="L910" s="111">
        <v>412000</v>
      </c>
      <c r="M910" s="112"/>
      <c r="N910" s="11"/>
      <c r="O910" s="18"/>
      <c r="P910" s="15"/>
      <c r="Q910" s="16">
        <f t="shared" si="21"/>
        <v>0</v>
      </c>
    </row>
    <row r="911" spans="1:17" s="17" customFormat="1" ht="66.75" hidden="1" customHeight="1">
      <c r="A911" s="943">
        <f t="shared" si="22"/>
        <v>53</v>
      </c>
      <c r="B911" s="213" t="s">
        <v>436</v>
      </c>
      <c r="C911" s="958" t="s">
        <v>384</v>
      </c>
      <c r="D911" s="958"/>
      <c r="E911" s="958"/>
      <c r="F911" s="111"/>
      <c r="G911" s="265">
        <v>526000</v>
      </c>
      <c r="H911" s="112"/>
      <c r="I911" s="266"/>
      <c r="J911" s="267"/>
      <c r="K911" s="111"/>
      <c r="L911" s="265">
        <v>526000</v>
      </c>
      <c r="M911" s="265"/>
      <c r="N911" s="267"/>
      <c r="O911" s="15"/>
      <c r="P911" s="15"/>
      <c r="Q911" s="16">
        <f t="shared" si="21"/>
        <v>0</v>
      </c>
    </row>
    <row r="912" spans="1:17" s="17" customFormat="1" ht="66.75" hidden="1" customHeight="1">
      <c r="A912" s="943">
        <v>54</v>
      </c>
      <c r="B912" s="213" t="s">
        <v>437</v>
      </c>
      <c r="C912" s="958" t="s">
        <v>384</v>
      </c>
      <c r="D912" s="958"/>
      <c r="E912" s="958"/>
      <c r="F912" s="111"/>
      <c r="G912" s="265">
        <v>497000</v>
      </c>
      <c r="H912" s="112"/>
      <c r="I912" s="266"/>
      <c r="J912" s="267"/>
      <c r="K912" s="111"/>
      <c r="L912" s="265">
        <v>497000</v>
      </c>
      <c r="M912" s="265"/>
      <c r="N912" s="267"/>
      <c r="O912" s="15"/>
      <c r="P912" s="15"/>
      <c r="Q912" s="16">
        <f t="shared" si="21"/>
        <v>0</v>
      </c>
    </row>
    <row r="913" spans="1:17" s="17" customFormat="1" ht="66.75" hidden="1" customHeight="1">
      <c r="A913" s="943">
        <f t="shared" si="22"/>
        <v>55</v>
      </c>
      <c r="B913" s="213" t="s">
        <v>438</v>
      </c>
      <c r="C913" s="958" t="s">
        <v>384</v>
      </c>
      <c r="D913" s="958"/>
      <c r="E913" s="958"/>
      <c r="F913" s="111"/>
      <c r="G913" s="265">
        <v>635000</v>
      </c>
      <c r="H913" s="112"/>
      <c r="I913" s="266"/>
      <c r="J913" s="267"/>
      <c r="K913" s="111"/>
      <c r="L913" s="265">
        <v>635000</v>
      </c>
      <c r="M913" s="265"/>
      <c r="N913" s="267"/>
      <c r="O913" s="15"/>
      <c r="P913" s="15"/>
      <c r="Q913" s="16">
        <f t="shared" si="21"/>
        <v>0</v>
      </c>
    </row>
    <row r="914" spans="1:17" s="17" customFormat="1" ht="66.75" hidden="1" customHeight="1">
      <c r="A914" s="943">
        <v>56</v>
      </c>
      <c r="B914" s="213" t="s">
        <v>439</v>
      </c>
      <c r="C914" s="958" t="s">
        <v>384</v>
      </c>
      <c r="D914" s="958"/>
      <c r="E914" s="958"/>
      <c r="F914" s="111"/>
      <c r="G914" s="265">
        <v>406000</v>
      </c>
      <c r="H914" s="112"/>
      <c r="I914" s="266"/>
      <c r="J914" s="267"/>
      <c r="K914" s="111"/>
      <c r="L914" s="265">
        <v>406000</v>
      </c>
      <c r="M914" s="265"/>
      <c r="N914" s="267"/>
      <c r="O914" s="15"/>
      <c r="P914" s="15"/>
      <c r="Q914" s="16">
        <f t="shared" si="21"/>
        <v>0</v>
      </c>
    </row>
    <row r="915" spans="1:17" s="17" customFormat="1" ht="66.75" hidden="1" customHeight="1">
      <c r="A915" s="943">
        <f t="shared" si="22"/>
        <v>57</v>
      </c>
      <c r="B915" s="213" t="s">
        <v>440</v>
      </c>
      <c r="C915" s="958" t="s">
        <v>384</v>
      </c>
      <c r="D915" s="958"/>
      <c r="E915" s="958"/>
      <c r="F915" s="111"/>
      <c r="G915" s="265">
        <v>523000</v>
      </c>
      <c r="H915" s="112"/>
      <c r="I915" s="266"/>
      <c r="J915" s="267"/>
      <c r="K915" s="111"/>
      <c r="L915" s="265">
        <v>523000</v>
      </c>
      <c r="M915" s="265"/>
      <c r="N915" s="267"/>
      <c r="O915" s="15"/>
      <c r="P915" s="15"/>
      <c r="Q915" s="16">
        <f t="shared" si="21"/>
        <v>0</v>
      </c>
    </row>
    <row r="916" spans="1:17" s="17" customFormat="1" ht="66.75" hidden="1" customHeight="1">
      <c r="A916" s="943">
        <v>55</v>
      </c>
      <c r="B916" s="213" t="s">
        <v>441</v>
      </c>
      <c r="C916" s="958" t="s">
        <v>384</v>
      </c>
      <c r="D916" s="958"/>
      <c r="E916" s="958"/>
      <c r="F916" s="111"/>
      <c r="G916" s="265">
        <v>497000</v>
      </c>
      <c r="H916" s="112"/>
      <c r="I916" s="266"/>
      <c r="J916" s="267"/>
      <c r="K916" s="111"/>
      <c r="L916" s="265">
        <v>497000</v>
      </c>
      <c r="M916" s="265"/>
      <c r="N916" s="267"/>
      <c r="O916" s="15"/>
      <c r="P916" s="15"/>
      <c r="Q916" s="16">
        <f t="shared" si="21"/>
        <v>0</v>
      </c>
    </row>
    <row r="917" spans="1:17" s="17" customFormat="1" ht="66.75" hidden="1" customHeight="1">
      <c r="A917" s="943">
        <f t="shared" si="22"/>
        <v>56</v>
      </c>
      <c r="B917" s="213" t="s">
        <v>442</v>
      </c>
      <c r="C917" s="958" t="s">
        <v>384</v>
      </c>
      <c r="D917" s="958"/>
      <c r="E917" s="958"/>
      <c r="F917" s="111"/>
      <c r="G917" s="265">
        <v>635000</v>
      </c>
      <c r="H917" s="112"/>
      <c r="I917" s="266"/>
      <c r="J917" s="267"/>
      <c r="K917" s="111"/>
      <c r="L917" s="265">
        <v>635000</v>
      </c>
      <c r="M917" s="265"/>
      <c r="N917" s="267"/>
      <c r="O917" s="15"/>
      <c r="P917" s="15"/>
      <c r="Q917" s="16">
        <f t="shared" ref="Q917:Q980" si="23">+R917/1.1</f>
        <v>0</v>
      </c>
    </row>
    <row r="918" spans="1:17" s="17" customFormat="1" ht="66.75" hidden="1" customHeight="1">
      <c r="A918" s="943">
        <v>57</v>
      </c>
      <c r="B918" s="213" t="s">
        <v>443</v>
      </c>
      <c r="C918" s="958" t="s">
        <v>384</v>
      </c>
      <c r="D918" s="958"/>
      <c r="E918" s="958"/>
      <c r="F918" s="111"/>
      <c r="G918" s="265">
        <v>523003</v>
      </c>
      <c r="H918" s="112"/>
      <c r="I918" s="266"/>
      <c r="J918" s="267"/>
      <c r="K918" s="111"/>
      <c r="L918" s="265">
        <v>523003</v>
      </c>
      <c r="M918" s="265"/>
      <c r="N918" s="267"/>
      <c r="O918" s="15"/>
      <c r="P918" s="15"/>
      <c r="Q918" s="16">
        <f t="shared" si="23"/>
        <v>0</v>
      </c>
    </row>
    <row r="919" spans="1:17" s="17" customFormat="1" ht="66.75" hidden="1" customHeight="1">
      <c r="A919" s="943">
        <v>58</v>
      </c>
      <c r="B919" s="213" t="s">
        <v>444</v>
      </c>
      <c r="C919" s="958" t="s">
        <v>384</v>
      </c>
      <c r="D919" s="958"/>
      <c r="E919" s="958"/>
      <c r="F919" s="111"/>
      <c r="G919" s="265">
        <v>70000</v>
      </c>
      <c r="H919" s="112"/>
      <c r="I919" s="266"/>
      <c r="J919" s="267"/>
      <c r="K919" s="111"/>
      <c r="L919" s="265">
        <v>70000</v>
      </c>
      <c r="M919" s="265"/>
      <c r="N919" s="267"/>
      <c r="O919" s="15"/>
      <c r="P919" s="15"/>
      <c r="Q919" s="16">
        <f t="shared" si="23"/>
        <v>0</v>
      </c>
    </row>
    <row r="920" spans="1:17" s="17" customFormat="1" ht="66.75" hidden="1" customHeight="1">
      <c r="A920" s="943">
        <f t="shared" ref="A920:A934" si="24">+A919+1</f>
        <v>59</v>
      </c>
      <c r="B920" s="213" t="s">
        <v>445</v>
      </c>
      <c r="C920" s="958" t="s">
        <v>384</v>
      </c>
      <c r="D920" s="958"/>
      <c r="E920" s="958"/>
      <c r="F920" s="111"/>
      <c r="G920" s="265">
        <v>88000</v>
      </c>
      <c r="H920" s="112"/>
      <c r="I920" s="266"/>
      <c r="J920" s="267"/>
      <c r="K920" s="111"/>
      <c r="L920" s="265">
        <v>88000</v>
      </c>
      <c r="M920" s="265"/>
      <c r="N920" s="267"/>
      <c r="O920" s="15"/>
      <c r="P920" s="15"/>
      <c r="Q920" s="16">
        <f t="shared" si="23"/>
        <v>0</v>
      </c>
    </row>
    <row r="921" spans="1:17" s="17" customFormat="1" ht="66.75" hidden="1" customHeight="1">
      <c r="A921" s="943">
        <f t="shared" si="24"/>
        <v>60</v>
      </c>
      <c r="B921" s="213" t="s">
        <v>446</v>
      </c>
      <c r="C921" s="958" t="s">
        <v>384</v>
      </c>
      <c r="D921" s="958"/>
      <c r="E921" s="958"/>
      <c r="F921" s="111"/>
      <c r="G921" s="265">
        <v>89000</v>
      </c>
      <c r="H921" s="112"/>
      <c r="I921" s="266"/>
      <c r="J921" s="267"/>
      <c r="K921" s="111"/>
      <c r="L921" s="265">
        <v>89000</v>
      </c>
      <c r="M921" s="265"/>
      <c r="N921" s="267"/>
      <c r="O921" s="15"/>
      <c r="P921" s="15"/>
      <c r="Q921" s="16">
        <f t="shared" si="23"/>
        <v>0</v>
      </c>
    </row>
    <row r="922" spans="1:17" s="17" customFormat="1" ht="66.75" hidden="1" customHeight="1">
      <c r="A922" s="943">
        <f t="shared" si="24"/>
        <v>61</v>
      </c>
      <c r="B922" s="213" t="s">
        <v>447</v>
      </c>
      <c r="C922" s="958" t="s">
        <v>384</v>
      </c>
      <c r="D922" s="958"/>
      <c r="E922" s="958"/>
      <c r="F922" s="111"/>
      <c r="G922" s="265">
        <v>112000</v>
      </c>
      <c r="H922" s="112"/>
      <c r="I922" s="266"/>
      <c r="J922" s="267"/>
      <c r="K922" s="111"/>
      <c r="L922" s="265">
        <v>112000</v>
      </c>
      <c r="M922" s="265"/>
      <c r="N922" s="267"/>
      <c r="O922" s="15"/>
      <c r="P922" s="15"/>
      <c r="Q922" s="16">
        <f t="shared" si="23"/>
        <v>0</v>
      </c>
    </row>
    <row r="923" spans="1:17" s="17" customFormat="1" ht="66.75" hidden="1" customHeight="1">
      <c r="A923" s="943">
        <f t="shared" si="24"/>
        <v>62</v>
      </c>
      <c r="B923" s="213" t="s">
        <v>448</v>
      </c>
      <c r="C923" s="958" t="s">
        <v>384</v>
      </c>
      <c r="D923" s="958"/>
      <c r="E923" s="958"/>
      <c r="F923" s="111"/>
      <c r="G923" s="265">
        <v>113000</v>
      </c>
      <c r="H923" s="112"/>
      <c r="I923" s="266"/>
      <c r="J923" s="267"/>
      <c r="K923" s="111"/>
      <c r="L923" s="265">
        <v>113000</v>
      </c>
      <c r="M923" s="265"/>
      <c r="N923" s="267"/>
      <c r="O923" s="15"/>
      <c r="P923" s="15"/>
      <c r="Q923" s="16">
        <f t="shared" si="23"/>
        <v>0</v>
      </c>
    </row>
    <row r="924" spans="1:17" s="17" customFormat="1" ht="66.75" hidden="1" customHeight="1">
      <c r="A924" s="943">
        <f t="shared" si="24"/>
        <v>63</v>
      </c>
      <c r="B924" s="213" t="s">
        <v>449</v>
      </c>
      <c r="C924" s="958" t="s">
        <v>384</v>
      </c>
      <c r="D924" s="958"/>
      <c r="E924" s="958"/>
      <c r="F924" s="111"/>
      <c r="G924" s="265">
        <v>142000</v>
      </c>
      <c r="H924" s="112"/>
      <c r="I924" s="266"/>
      <c r="J924" s="267"/>
      <c r="K924" s="111"/>
      <c r="L924" s="265">
        <v>142000</v>
      </c>
      <c r="M924" s="265"/>
      <c r="N924" s="267"/>
      <c r="O924" s="15"/>
      <c r="P924" s="15"/>
      <c r="Q924" s="16">
        <f t="shared" si="23"/>
        <v>0</v>
      </c>
    </row>
    <row r="925" spans="1:17" s="17" customFormat="1" ht="66.75" hidden="1" customHeight="1">
      <c r="A925" s="943">
        <f t="shared" si="24"/>
        <v>64</v>
      </c>
      <c r="B925" s="213" t="s">
        <v>450</v>
      </c>
      <c r="C925" s="958" t="s">
        <v>384</v>
      </c>
      <c r="D925" s="958"/>
      <c r="E925" s="958"/>
      <c r="F925" s="111"/>
      <c r="G925" s="265">
        <v>143000</v>
      </c>
      <c r="H925" s="112"/>
      <c r="I925" s="266"/>
      <c r="J925" s="267"/>
      <c r="K925" s="111"/>
      <c r="L925" s="265">
        <v>143000</v>
      </c>
      <c r="M925" s="265"/>
      <c r="N925" s="267"/>
      <c r="O925" s="15"/>
      <c r="P925" s="15"/>
      <c r="Q925" s="16">
        <f t="shared" si="23"/>
        <v>0</v>
      </c>
    </row>
    <row r="926" spans="1:17" s="17" customFormat="1" ht="66.75" hidden="1" customHeight="1">
      <c r="A926" s="943">
        <f t="shared" si="24"/>
        <v>65</v>
      </c>
      <c r="B926" s="213" t="s">
        <v>451</v>
      </c>
      <c r="C926" s="958" t="s">
        <v>384</v>
      </c>
      <c r="D926" s="958"/>
      <c r="E926" s="958"/>
      <c r="F926" s="111"/>
      <c r="G926" s="265">
        <v>180000</v>
      </c>
      <c r="H926" s="112"/>
      <c r="I926" s="266"/>
      <c r="J926" s="267"/>
      <c r="K926" s="111"/>
      <c r="L926" s="265">
        <v>180000</v>
      </c>
      <c r="M926" s="265"/>
      <c r="N926" s="267"/>
      <c r="O926" s="15"/>
      <c r="P926" s="15"/>
      <c r="Q926" s="16">
        <f t="shared" si="23"/>
        <v>0</v>
      </c>
    </row>
    <row r="927" spans="1:17" s="17" customFormat="1" ht="66.75" hidden="1" customHeight="1">
      <c r="A927" s="943">
        <f t="shared" si="24"/>
        <v>66</v>
      </c>
      <c r="B927" s="213" t="s">
        <v>452</v>
      </c>
      <c r="C927" s="958" t="s">
        <v>384</v>
      </c>
      <c r="D927" s="958"/>
      <c r="E927" s="958"/>
      <c r="F927" s="111"/>
      <c r="G927" s="265">
        <v>163000</v>
      </c>
      <c r="H927" s="112"/>
      <c r="I927" s="266"/>
      <c r="J927" s="267"/>
      <c r="K927" s="111"/>
      <c r="L927" s="265">
        <v>163000</v>
      </c>
      <c r="M927" s="265"/>
      <c r="N927" s="267"/>
      <c r="O927" s="15"/>
      <c r="P927" s="15"/>
      <c r="Q927" s="16">
        <f t="shared" si="23"/>
        <v>0</v>
      </c>
    </row>
    <row r="928" spans="1:17" s="17" customFormat="1" ht="66.75" hidden="1" customHeight="1">
      <c r="A928" s="943">
        <f t="shared" si="24"/>
        <v>67</v>
      </c>
      <c r="B928" s="213" t="s">
        <v>453</v>
      </c>
      <c r="C928" s="958" t="s">
        <v>384</v>
      </c>
      <c r="D928" s="958"/>
      <c r="E928" s="958"/>
      <c r="F928" s="111"/>
      <c r="G928" s="265">
        <v>206000</v>
      </c>
      <c r="H928" s="112"/>
      <c r="I928" s="266"/>
      <c r="J928" s="267"/>
      <c r="K928" s="111"/>
      <c r="L928" s="265">
        <v>206000</v>
      </c>
      <c r="M928" s="265"/>
      <c r="N928" s="267"/>
      <c r="O928" s="15"/>
      <c r="P928" s="15"/>
      <c r="Q928" s="16">
        <f t="shared" si="23"/>
        <v>0</v>
      </c>
    </row>
    <row r="929" spans="1:17" s="17" customFormat="1" ht="66.75" hidden="1" customHeight="1">
      <c r="A929" s="943">
        <f t="shared" si="24"/>
        <v>68</v>
      </c>
      <c r="B929" s="213" t="s">
        <v>454</v>
      </c>
      <c r="C929" s="958" t="s">
        <v>384</v>
      </c>
      <c r="D929" s="958"/>
      <c r="E929" s="958"/>
      <c r="F929" s="111"/>
      <c r="G929" s="265">
        <v>204000</v>
      </c>
      <c r="H929" s="112"/>
      <c r="I929" s="266"/>
      <c r="J929" s="267"/>
      <c r="K929" s="111"/>
      <c r="L929" s="265">
        <v>204000</v>
      </c>
      <c r="M929" s="265"/>
      <c r="N929" s="267"/>
      <c r="O929" s="15"/>
      <c r="P929" s="15"/>
      <c r="Q929" s="16">
        <f t="shared" si="23"/>
        <v>0</v>
      </c>
    </row>
    <row r="930" spans="1:17" s="17" customFormat="1" ht="66.75" hidden="1" customHeight="1">
      <c r="A930" s="943">
        <f t="shared" si="24"/>
        <v>69</v>
      </c>
      <c r="B930" s="213" t="s">
        <v>455</v>
      </c>
      <c r="C930" s="958" t="s">
        <v>384</v>
      </c>
      <c r="D930" s="958"/>
      <c r="E930" s="958"/>
      <c r="F930" s="111"/>
      <c r="G930" s="265">
        <v>259000</v>
      </c>
      <c r="H930" s="112"/>
      <c r="I930" s="266"/>
      <c r="J930" s="267"/>
      <c r="K930" s="111"/>
      <c r="L930" s="265">
        <v>259000</v>
      </c>
      <c r="M930" s="265"/>
      <c r="N930" s="267"/>
      <c r="O930" s="15"/>
      <c r="P930" s="15"/>
      <c r="Q930" s="16">
        <f t="shared" si="23"/>
        <v>0</v>
      </c>
    </row>
    <row r="931" spans="1:17" s="17" customFormat="1" ht="66.75" hidden="1" customHeight="1">
      <c r="A931" s="943">
        <f t="shared" si="24"/>
        <v>70</v>
      </c>
      <c r="B931" s="213" t="s">
        <v>456</v>
      </c>
      <c r="C931" s="958" t="s">
        <v>384</v>
      </c>
      <c r="D931" s="958"/>
      <c r="E931" s="958"/>
      <c r="F931" s="111"/>
      <c r="G931" s="265">
        <v>259000</v>
      </c>
      <c r="H931" s="112"/>
      <c r="I931" s="266"/>
      <c r="J931" s="267"/>
      <c r="K931" s="111"/>
      <c r="L931" s="265">
        <v>259000</v>
      </c>
      <c r="M931" s="265"/>
      <c r="N931" s="267"/>
      <c r="O931" s="15"/>
      <c r="P931" s="15"/>
      <c r="Q931" s="16">
        <f t="shared" si="23"/>
        <v>0</v>
      </c>
    </row>
    <row r="932" spans="1:17" s="17" customFormat="1" ht="66.75" hidden="1" customHeight="1">
      <c r="A932" s="943">
        <f t="shared" si="24"/>
        <v>71</v>
      </c>
      <c r="B932" s="213" t="s">
        <v>457</v>
      </c>
      <c r="C932" s="958" t="s">
        <v>384</v>
      </c>
      <c r="D932" s="958"/>
      <c r="E932" s="958"/>
      <c r="F932" s="111"/>
      <c r="G932" s="265">
        <v>328000</v>
      </c>
      <c r="H932" s="112"/>
      <c r="I932" s="266"/>
      <c r="J932" s="267"/>
      <c r="K932" s="111"/>
      <c r="L932" s="265">
        <v>328000</v>
      </c>
      <c r="M932" s="265"/>
      <c r="N932" s="267"/>
      <c r="O932" s="15"/>
      <c r="P932" s="15"/>
      <c r="Q932" s="16">
        <f t="shared" si="23"/>
        <v>0</v>
      </c>
    </row>
    <row r="933" spans="1:17" s="17" customFormat="1" ht="66.75" hidden="1" customHeight="1">
      <c r="A933" s="943">
        <v>72</v>
      </c>
      <c r="B933" s="213" t="s">
        <v>458</v>
      </c>
      <c r="C933" s="958" t="s">
        <v>384</v>
      </c>
      <c r="D933" s="958"/>
      <c r="E933" s="958"/>
      <c r="F933" s="111"/>
      <c r="G933" s="265">
        <v>384000</v>
      </c>
      <c r="H933" s="112"/>
      <c r="I933" s="266"/>
      <c r="J933" s="267"/>
      <c r="K933" s="111"/>
      <c r="L933" s="265">
        <v>384000</v>
      </c>
      <c r="M933" s="265"/>
      <c r="N933" s="267"/>
      <c r="O933" s="15"/>
      <c r="P933" s="15"/>
      <c r="Q933" s="16">
        <f t="shared" si="23"/>
        <v>0</v>
      </c>
    </row>
    <row r="934" spans="1:17" s="17" customFormat="1" ht="66.75" hidden="1" customHeight="1">
      <c r="A934" s="943">
        <f t="shared" si="24"/>
        <v>73</v>
      </c>
      <c r="B934" s="213" t="s">
        <v>459</v>
      </c>
      <c r="C934" s="958" t="s">
        <v>384</v>
      </c>
      <c r="D934" s="958"/>
      <c r="E934" s="958"/>
      <c r="F934" s="111"/>
      <c r="G934" s="265">
        <v>491000</v>
      </c>
      <c r="H934" s="112"/>
      <c r="I934" s="266"/>
      <c r="J934" s="267"/>
      <c r="K934" s="111"/>
      <c r="L934" s="265">
        <v>491000</v>
      </c>
      <c r="M934" s="265"/>
      <c r="N934" s="267"/>
      <c r="O934" s="15"/>
      <c r="P934" s="15"/>
      <c r="Q934" s="16">
        <f t="shared" si="23"/>
        <v>0</v>
      </c>
    </row>
    <row r="935" spans="1:17" s="17" customFormat="1" ht="66.75" hidden="1" customHeight="1">
      <c r="A935" s="943"/>
      <c r="B935" s="947" t="s">
        <v>460</v>
      </c>
      <c r="C935" s="958"/>
      <c r="D935" s="958"/>
      <c r="E935" s="958"/>
      <c r="F935" s="111"/>
      <c r="G935" s="111"/>
      <c r="H935" s="112"/>
      <c r="I935" s="10"/>
      <c r="J935" s="11"/>
      <c r="K935" s="111"/>
      <c r="L935" s="111"/>
      <c r="M935" s="112"/>
      <c r="N935" s="11"/>
      <c r="O935" s="18"/>
      <c r="P935" s="15"/>
      <c r="Q935" s="16">
        <f t="shared" si="23"/>
        <v>0</v>
      </c>
    </row>
    <row r="936" spans="1:17" s="17" customFormat="1" ht="66.75" hidden="1" customHeight="1">
      <c r="A936" s="943">
        <v>74</v>
      </c>
      <c r="B936" s="213" t="s">
        <v>461</v>
      </c>
      <c r="C936" s="958" t="s">
        <v>384</v>
      </c>
      <c r="D936" s="958"/>
      <c r="E936" s="958"/>
      <c r="F936" s="111"/>
      <c r="G936" s="265">
        <v>127000</v>
      </c>
      <c r="H936" s="112"/>
      <c r="I936" s="266"/>
      <c r="J936" s="267"/>
      <c r="K936" s="111"/>
      <c r="L936" s="265">
        <v>127000</v>
      </c>
      <c r="M936" s="265"/>
      <c r="N936" s="267"/>
      <c r="O936" s="15"/>
      <c r="P936" s="15"/>
      <c r="Q936" s="16">
        <f t="shared" si="23"/>
        <v>0</v>
      </c>
    </row>
    <row r="937" spans="1:17" s="17" customFormat="1" ht="66.75" hidden="1" customHeight="1">
      <c r="A937" s="943">
        <f>+A936+1</f>
        <v>75</v>
      </c>
      <c r="B937" s="213" t="s">
        <v>462</v>
      </c>
      <c r="C937" s="958" t="s">
        <v>384</v>
      </c>
      <c r="D937" s="958"/>
      <c r="E937" s="958"/>
      <c r="F937" s="111"/>
      <c r="G937" s="265">
        <v>135000</v>
      </c>
      <c r="H937" s="112"/>
      <c r="I937" s="266"/>
      <c r="J937" s="267"/>
      <c r="K937" s="111"/>
      <c r="L937" s="265">
        <v>135000</v>
      </c>
      <c r="M937" s="265"/>
      <c r="N937" s="267"/>
      <c r="O937" s="15"/>
      <c r="P937" s="15"/>
      <c r="Q937" s="16">
        <f t="shared" si="23"/>
        <v>0</v>
      </c>
    </row>
    <row r="938" spans="1:17" s="17" customFormat="1" ht="66.75" hidden="1" customHeight="1">
      <c r="A938" s="943">
        <f>+A937+1</f>
        <v>76</v>
      </c>
      <c r="B938" s="213" t="s">
        <v>463</v>
      </c>
      <c r="C938" s="958" t="s">
        <v>384</v>
      </c>
      <c r="D938" s="958"/>
      <c r="E938" s="958"/>
      <c r="F938" s="111"/>
      <c r="G938" s="265">
        <v>147000</v>
      </c>
      <c r="H938" s="112"/>
      <c r="I938" s="266"/>
      <c r="J938" s="267"/>
      <c r="K938" s="111"/>
      <c r="L938" s="265">
        <v>147000</v>
      </c>
      <c r="M938" s="265"/>
      <c r="N938" s="267"/>
      <c r="O938" s="15"/>
      <c r="P938" s="15"/>
      <c r="Q938" s="16">
        <f t="shared" si="23"/>
        <v>0</v>
      </c>
    </row>
    <row r="939" spans="1:17" s="17" customFormat="1" ht="66.75" hidden="1" customHeight="1">
      <c r="A939" s="943">
        <v>77</v>
      </c>
      <c r="B939" s="213" t="s">
        <v>464</v>
      </c>
      <c r="C939" s="958" t="s">
        <v>384</v>
      </c>
      <c r="D939" s="958"/>
      <c r="E939" s="958"/>
      <c r="F939" s="111"/>
      <c r="G939" s="265">
        <v>163000</v>
      </c>
      <c r="H939" s="112"/>
      <c r="I939" s="266"/>
      <c r="J939" s="267"/>
      <c r="K939" s="111"/>
      <c r="L939" s="265">
        <v>163000</v>
      </c>
      <c r="M939" s="265"/>
      <c r="N939" s="267"/>
      <c r="O939" s="15"/>
      <c r="P939" s="15"/>
      <c r="Q939" s="16">
        <f t="shared" si="23"/>
        <v>0</v>
      </c>
    </row>
    <row r="940" spans="1:17" s="17" customFormat="1" ht="66.75" hidden="1" customHeight="1">
      <c r="A940" s="943">
        <v>78</v>
      </c>
      <c r="B940" s="213" t="s">
        <v>465</v>
      </c>
      <c r="C940" s="958" t="s">
        <v>384</v>
      </c>
      <c r="D940" s="958"/>
      <c r="E940" s="958"/>
      <c r="F940" s="111"/>
      <c r="G940" s="265">
        <v>163000</v>
      </c>
      <c r="H940" s="112"/>
      <c r="I940" s="266"/>
      <c r="J940" s="267"/>
      <c r="K940" s="111"/>
      <c r="L940" s="265">
        <v>163000</v>
      </c>
      <c r="M940" s="265"/>
      <c r="N940" s="267"/>
      <c r="O940" s="15"/>
      <c r="P940" s="15"/>
      <c r="Q940" s="16">
        <f t="shared" si="23"/>
        <v>0</v>
      </c>
    </row>
    <row r="941" spans="1:17" s="17" customFormat="1" ht="66.75" hidden="1" customHeight="1">
      <c r="A941" s="943">
        <v>79</v>
      </c>
      <c r="B941" s="213" t="s">
        <v>466</v>
      </c>
      <c r="C941" s="958" t="s">
        <v>384</v>
      </c>
      <c r="D941" s="958"/>
      <c r="E941" s="958"/>
      <c r="F941" s="111"/>
      <c r="G941" s="265">
        <v>189000</v>
      </c>
      <c r="H941" s="112"/>
      <c r="I941" s="266"/>
      <c r="J941" s="267"/>
      <c r="K941" s="111"/>
      <c r="L941" s="265">
        <v>189000</v>
      </c>
      <c r="M941" s="265"/>
      <c r="N941" s="267"/>
      <c r="O941" s="15"/>
      <c r="P941" s="15"/>
      <c r="Q941" s="16">
        <f t="shared" si="23"/>
        <v>0</v>
      </c>
    </row>
    <row r="942" spans="1:17" s="17" customFormat="1" ht="66.75" hidden="1" customHeight="1">
      <c r="A942" s="943">
        <v>80</v>
      </c>
      <c r="B942" s="213" t="s">
        <v>467</v>
      </c>
      <c r="C942" s="958" t="s">
        <v>384</v>
      </c>
      <c r="D942" s="958"/>
      <c r="E942" s="958"/>
      <c r="F942" s="111"/>
      <c r="G942" s="265">
        <v>211000</v>
      </c>
      <c r="H942" s="112"/>
      <c r="I942" s="266"/>
      <c r="J942" s="267"/>
      <c r="K942" s="111"/>
      <c r="L942" s="265">
        <v>211000</v>
      </c>
      <c r="M942" s="265"/>
      <c r="N942" s="267"/>
      <c r="O942" s="15"/>
      <c r="P942" s="15"/>
      <c r="Q942" s="16">
        <f t="shared" si="23"/>
        <v>0</v>
      </c>
    </row>
    <row r="943" spans="1:17" s="17" customFormat="1" ht="66.75" hidden="1" customHeight="1">
      <c r="A943" s="943">
        <v>81</v>
      </c>
      <c r="B943" s="213" t="s">
        <v>468</v>
      </c>
      <c r="C943" s="958" t="s">
        <v>384</v>
      </c>
      <c r="D943" s="958"/>
      <c r="E943" s="958"/>
      <c r="F943" s="111"/>
      <c r="G943" s="265">
        <v>253000</v>
      </c>
      <c r="H943" s="112"/>
      <c r="I943" s="266"/>
      <c r="J943" s="267"/>
      <c r="K943" s="111"/>
      <c r="L943" s="265">
        <v>253000</v>
      </c>
      <c r="M943" s="265"/>
      <c r="N943" s="267"/>
      <c r="O943" s="15"/>
      <c r="P943" s="15"/>
      <c r="Q943" s="16">
        <f t="shared" si="23"/>
        <v>0</v>
      </c>
    </row>
    <row r="944" spans="1:17" s="17" customFormat="1" ht="66.75" hidden="1" customHeight="1">
      <c r="A944" s="943">
        <v>82</v>
      </c>
      <c r="B944" s="213" t="s">
        <v>469</v>
      </c>
      <c r="C944" s="958" t="s">
        <v>384</v>
      </c>
      <c r="D944" s="958"/>
      <c r="E944" s="958"/>
      <c r="F944" s="111"/>
      <c r="G944" s="265">
        <v>207000</v>
      </c>
      <c r="H944" s="112"/>
      <c r="I944" s="266"/>
      <c r="J944" s="267"/>
      <c r="K944" s="111"/>
      <c r="L944" s="265">
        <v>207000</v>
      </c>
      <c r="M944" s="265"/>
      <c r="N944" s="267"/>
      <c r="O944" s="15"/>
      <c r="P944" s="15"/>
      <c r="Q944" s="16">
        <f t="shared" si="23"/>
        <v>0</v>
      </c>
    </row>
    <row r="945" spans="1:17" s="17" customFormat="1" ht="66.75" hidden="1" customHeight="1">
      <c r="A945" s="943">
        <v>83</v>
      </c>
      <c r="B945" s="213" t="s">
        <v>470</v>
      </c>
      <c r="C945" s="958" t="s">
        <v>384</v>
      </c>
      <c r="D945" s="958"/>
      <c r="E945" s="958"/>
      <c r="F945" s="111"/>
      <c r="G945" s="265">
        <v>242000</v>
      </c>
      <c r="H945" s="112"/>
      <c r="I945" s="266"/>
      <c r="J945" s="267"/>
      <c r="K945" s="111"/>
      <c r="L945" s="265">
        <v>242000</v>
      </c>
      <c r="M945" s="265"/>
      <c r="N945" s="267"/>
      <c r="O945" s="15"/>
      <c r="P945" s="15"/>
      <c r="Q945" s="16">
        <f t="shared" si="23"/>
        <v>0</v>
      </c>
    </row>
    <row r="946" spans="1:17" s="17" customFormat="1" ht="66.75" hidden="1" customHeight="1">
      <c r="A946" s="943">
        <v>84</v>
      </c>
      <c r="B946" s="213" t="s">
        <v>471</v>
      </c>
      <c r="C946" s="958" t="s">
        <v>384</v>
      </c>
      <c r="D946" s="958"/>
      <c r="E946" s="958"/>
      <c r="F946" s="111"/>
      <c r="G946" s="265">
        <v>271000</v>
      </c>
      <c r="H946" s="112"/>
      <c r="I946" s="266"/>
      <c r="J946" s="267"/>
      <c r="K946" s="111"/>
      <c r="L946" s="265">
        <v>271000</v>
      </c>
      <c r="M946" s="265"/>
      <c r="N946" s="267"/>
      <c r="O946" s="15"/>
      <c r="P946" s="15"/>
      <c r="Q946" s="16">
        <f t="shared" si="23"/>
        <v>0</v>
      </c>
    </row>
    <row r="947" spans="1:17" s="17" customFormat="1" ht="66.75" hidden="1" customHeight="1">
      <c r="A947" s="943">
        <v>85</v>
      </c>
      <c r="B947" s="213" t="s">
        <v>472</v>
      </c>
      <c r="C947" s="958" t="s">
        <v>384</v>
      </c>
      <c r="D947" s="958"/>
      <c r="E947" s="958"/>
      <c r="F947" s="111"/>
      <c r="G947" s="265">
        <v>258000</v>
      </c>
      <c r="H947" s="112"/>
      <c r="I947" s="266"/>
      <c r="J947" s="267"/>
      <c r="K947" s="111"/>
      <c r="L947" s="265">
        <v>258000</v>
      </c>
      <c r="M947" s="265"/>
      <c r="N947" s="267"/>
      <c r="O947" s="15"/>
      <c r="P947" s="15"/>
      <c r="Q947" s="16">
        <f t="shared" si="23"/>
        <v>0</v>
      </c>
    </row>
    <row r="948" spans="1:17" s="17" customFormat="1" ht="66.75" hidden="1" customHeight="1">
      <c r="A948" s="943">
        <v>86</v>
      </c>
      <c r="B948" s="213" t="s">
        <v>473</v>
      </c>
      <c r="C948" s="958" t="s">
        <v>384</v>
      </c>
      <c r="D948" s="958"/>
      <c r="E948" s="958"/>
      <c r="F948" s="111"/>
      <c r="G948" s="265">
        <v>264000</v>
      </c>
      <c r="H948" s="112"/>
      <c r="I948" s="266"/>
      <c r="J948" s="267"/>
      <c r="K948" s="111"/>
      <c r="L948" s="265">
        <v>264000</v>
      </c>
      <c r="M948" s="265"/>
      <c r="N948" s="267"/>
      <c r="O948" s="15"/>
      <c r="P948" s="15"/>
      <c r="Q948" s="16">
        <f t="shared" si="23"/>
        <v>0</v>
      </c>
    </row>
    <row r="949" spans="1:17" s="17" customFormat="1" ht="66.75" hidden="1" customHeight="1">
      <c r="A949" s="943">
        <v>87</v>
      </c>
      <c r="B949" s="213" t="s">
        <v>474</v>
      </c>
      <c r="C949" s="958" t="s">
        <v>384</v>
      </c>
      <c r="D949" s="958"/>
      <c r="E949" s="958"/>
      <c r="F949" s="111"/>
      <c r="G949" s="265">
        <v>284000</v>
      </c>
      <c r="H949" s="112"/>
      <c r="I949" s="266"/>
      <c r="J949" s="267"/>
      <c r="K949" s="111"/>
      <c r="L949" s="265">
        <v>284000</v>
      </c>
      <c r="M949" s="265"/>
      <c r="N949" s="267"/>
      <c r="O949" s="15"/>
      <c r="P949" s="15"/>
      <c r="Q949" s="16">
        <f t="shared" si="23"/>
        <v>0</v>
      </c>
    </row>
    <row r="950" spans="1:17" s="17" customFormat="1" ht="66.75" hidden="1" customHeight="1">
      <c r="A950" s="943">
        <v>88</v>
      </c>
      <c r="B950" s="213" t="s">
        <v>475</v>
      </c>
      <c r="C950" s="958" t="s">
        <v>384</v>
      </c>
      <c r="D950" s="958"/>
      <c r="E950" s="958"/>
      <c r="F950" s="111"/>
      <c r="G950" s="265">
        <v>309000</v>
      </c>
      <c r="H950" s="112"/>
      <c r="I950" s="266"/>
      <c r="J950" s="267"/>
      <c r="K950" s="111"/>
      <c r="L950" s="265">
        <v>309000</v>
      </c>
      <c r="M950" s="265"/>
      <c r="N950" s="267"/>
      <c r="O950" s="15"/>
      <c r="P950" s="15"/>
      <c r="Q950" s="16">
        <f t="shared" si="23"/>
        <v>0</v>
      </c>
    </row>
    <row r="951" spans="1:17" s="17" customFormat="1" ht="66.75" hidden="1" customHeight="1">
      <c r="A951" s="943">
        <v>89</v>
      </c>
      <c r="B951" s="213" t="s">
        <v>476</v>
      </c>
      <c r="C951" s="958" t="s">
        <v>384</v>
      </c>
      <c r="D951" s="958"/>
      <c r="E951" s="958"/>
      <c r="F951" s="111"/>
      <c r="G951" s="265">
        <v>420000</v>
      </c>
      <c r="H951" s="112"/>
      <c r="I951" s="266"/>
      <c r="J951" s="267"/>
      <c r="K951" s="111"/>
      <c r="L951" s="265">
        <v>420000</v>
      </c>
      <c r="M951" s="265"/>
      <c r="N951" s="267"/>
      <c r="O951" s="15"/>
      <c r="P951" s="15"/>
      <c r="Q951" s="16">
        <f t="shared" si="23"/>
        <v>0</v>
      </c>
    </row>
    <row r="952" spans="1:17" s="17" customFormat="1" ht="66.75" hidden="1" customHeight="1">
      <c r="A952" s="943">
        <v>90</v>
      </c>
      <c r="B952" s="213" t="s">
        <v>477</v>
      </c>
      <c r="C952" s="958" t="s">
        <v>384</v>
      </c>
      <c r="D952" s="958"/>
      <c r="E952" s="958"/>
      <c r="F952" s="111"/>
      <c r="G952" s="265">
        <v>303000</v>
      </c>
      <c r="H952" s="112"/>
      <c r="I952" s="266"/>
      <c r="J952" s="267"/>
      <c r="K952" s="111"/>
      <c r="L952" s="265">
        <v>303000</v>
      </c>
      <c r="M952" s="265"/>
      <c r="N952" s="267"/>
      <c r="O952" s="15"/>
      <c r="P952" s="15"/>
      <c r="Q952" s="16">
        <f t="shared" si="23"/>
        <v>0</v>
      </c>
    </row>
    <row r="953" spans="1:17" s="17" customFormat="1" ht="66.75" hidden="1" customHeight="1">
      <c r="A953" s="943">
        <v>91</v>
      </c>
      <c r="B953" s="213" t="s">
        <v>478</v>
      </c>
      <c r="C953" s="958" t="s">
        <v>384</v>
      </c>
      <c r="D953" s="958"/>
      <c r="E953" s="958"/>
      <c r="F953" s="111"/>
      <c r="G953" s="265">
        <v>325000</v>
      </c>
      <c r="H953" s="112"/>
      <c r="I953" s="266"/>
      <c r="J953" s="267"/>
      <c r="K953" s="111"/>
      <c r="L953" s="265">
        <v>325000</v>
      </c>
      <c r="M953" s="265"/>
      <c r="N953" s="267"/>
      <c r="O953" s="15"/>
      <c r="P953" s="15"/>
      <c r="Q953" s="16">
        <f t="shared" si="23"/>
        <v>0</v>
      </c>
    </row>
    <row r="954" spans="1:17" s="17" customFormat="1" ht="66.75" hidden="1" customHeight="1">
      <c r="A954" s="943">
        <v>92</v>
      </c>
      <c r="B954" s="213" t="s">
        <v>479</v>
      </c>
      <c r="C954" s="958" t="s">
        <v>384</v>
      </c>
      <c r="D954" s="958"/>
      <c r="E954" s="958"/>
      <c r="F954" s="111"/>
      <c r="G954" s="265">
        <v>398000</v>
      </c>
      <c r="H954" s="112"/>
      <c r="I954" s="266"/>
      <c r="J954" s="267"/>
      <c r="K954" s="111"/>
      <c r="L954" s="265">
        <v>398000</v>
      </c>
      <c r="M954" s="265"/>
      <c r="N954" s="267"/>
      <c r="O954" s="15"/>
      <c r="P954" s="15"/>
      <c r="Q954" s="16">
        <f t="shared" si="23"/>
        <v>0</v>
      </c>
    </row>
    <row r="955" spans="1:17" s="17" customFormat="1" ht="66.75" hidden="1" customHeight="1">
      <c r="A955" s="943">
        <v>93</v>
      </c>
      <c r="B955" s="213" t="s">
        <v>480</v>
      </c>
      <c r="C955" s="958" t="s">
        <v>384</v>
      </c>
      <c r="D955" s="958"/>
      <c r="E955" s="958"/>
      <c r="F955" s="111"/>
      <c r="G955" s="265">
        <v>484000</v>
      </c>
      <c r="H955" s="112"/>
      <c r="I955" s="266"/>
      <c r="J955" s="267"/>
      <c r="K955" s="111"/>
      <c r="L955" s="265">
        <v>484000</v>
      </c>
      <c r="M955" s="265"/>
      <c r="N955" s="267"/>
      <c r="O955" s="15"/>
      <c r="P955" s="15"/>
      <c r="Q955" s="16">
        <f t="shared" si="23"/>
        <v>0</v>
      </c>
    </row>
    <row r="956" spans="1:17" s="17" customFormat="1" ht="66.75" hidden="1" customHeight="1">
      <c r="A956" s="943">
        <v>94</v>
      </c>
      <c r="B956" s="213" t="s">
        <v>481</v>
      </c>
      <c r="C956" s="958" t="s">
        <v>384</v>
      </c>
      <c r="D956" s="958"/>
      <c r="E956" s="958"/>
      <c r="F956" s="111"/>
      <c r="G956" s="265">
        <v>446000</v>
      </c>
      <c r="H956" s="112"/>
      <c r="I956" s="266"/>
      <c r="J956" s="267"/>
      <c r="K956" s="111"/>
      <c r="L956" s="265">
        <v>446000</v>
      </c>
      <c r="M956" s="265"/>
      <c r="N956" s="267"/>
      <c r="O956" s="15"/>
      <c r="P956" s="15"/>
      <c r="Q956" s="16">
        <f t="shared" si="23"/>
        <v>0</v>
      </c>
    </row>
    <row r="957" spans="1:17" s="17" customFormat="1" ht="66.75" hidden="1" customHeight="1">
      <c r="A957" s="943">
        <v>95</v>
      </c>
      <c r="B957" s="213" t="s">
        <v>482</v>
      </c>
      <c r="C957" s="958" t="s">
        <v>384</v>
      </c>
      <c r="D957" s="958"/>
      <c r="E957" s="958"/>
      <c r="F957" s="111"/>
      <c r="G957" s="265">
        <v>501000</v>
      </c>
      <c r="H957" s="112"/>
      <c r="I957" s="266"/>
      <c r="J957" s="267"/>
      <c r="K957" s="111"/>
      <c r="L957" s="265">
        <v>501000</v>
      </c>
      <c r="M957" s="265"/>
      <c r="N957" s="267"/>
      <c r="O957" s="15"/>
      <c r="P957" s="15"/>
      <c r="Q957" s="16">
        <f t="shared" si="23"/>
        <v>0</v>
      </c>
    </row>
    <row r="958" spans="1:17" s="17" customFormat="1" ht="66.75" hidden="1" customHeight="1">
      <c r="A958" s="943">
        <v>96</v>
      </c>
      <c r="B958" s="213" t="s">
        <v>483</v>
      </c>
      <c r="C958" s="958" t="s">
        <v>384</v>
      </c>
      <c r="D958" s="958"/>
      <c r="E958" s="958"/>
      <c r="F958" s="111"/>
      <c r="G958" s="265">
        <v>556000</v>
      </c>
      <c r="H958" s="112"/>
      <c r="I958" s="266"/>
      <c r="J958" s="267"/>
      <c r="K958" s="111"/>
      <c r="L958" s="265">
        <v>556000</v>
      </c>
      <c r="M958" s="265"/>
      <c r="N958" s="267"/>
      <c r="O958" s="15"/>
      <c r="P958" s="15"/>
      <c r="Q958" s="16">
        <f t="shared" si="23"/>
        <v>0</v>
      </c>
    </row>
    <row r="959" spans="1:17" s="17" customFormat="1" ht="66.75" hidden="1" customHeight="1">
      <c r="A959" s="943">
        <v>97</v>
      </c>
      <c r="B959" s="213" t="s">
        <v>484</v>
      </c>
      <c r="C959" s="958" t="s">
        <v>384</v>
      </c>
      <c r="D959" s="958"/>
      <c r="E959" s="958"/>
      <c r="F959" s="111"/>
      <c r="G959" s="265">
        <v>611000</v>
      </c>
      <c r="H959" s="112"/>
      <c r="I959" s="266"/>
      <c r="J959" s="267"/>
      <c r="K959" s="111"/>
      <c r="L959" s="265">
        <v>611000</v>
      </c>
      <c r="M959" s="265"/>
      <c r="N959" s="267"/>
      <c r="O959" s="15"/>
      <c r="P959" s="15"/>
      <c r="Q959" s="16">
        <f t="shared" si="23"/>
        <v>0</v>
      </c>
    </row>
    <row r="960" spans="1:17" s="17" customFormat="1" ht="66.75" hidden="1" customHeight="1">
      <c r="A960" s="943">
        <v>98</v>
      </c>
      <c r="B960" s="213" t="s">
        <v>485</v>
      </c>
      <c r="C960" s="958" t="s">
        <v>384</v>
      </c>
      <c r="D960" s="958"/>
      <c r="E960" s="958"/>
      <c r="F960" s="111"/>
      <c r="G960" s="265">
        <v>567000</v>
      </c>
      <c r="H960" s="112"/>
      <c r="I960" s="266"/>
      <c r="J960" s="267"/>
      <c r="K960" s="111"/>
      <c r="L960" s="265">
        <v>567000</v>
      </c>
      <c r="M960" s="265"/>
      <c r="N960" s="267"/>
      <c r="O960" s="15"/>
      <c r="P960" s="15"/>
      <c r="Q960" s="16">
        <f t="shared" si="23"/>
        <v>0</v>
      </c>
    </row>
    <row r="961" spans="1:17" s="17" customFormat="1" ht="66.75" hidden="1" customHeight="1">
      <c r="A961" s="943">
        <v>99</v>
      </c>
      <c r="B961" s="213" t="s">
        <v>486</v>
      </c>
      <c r="C961" s="958" t="s">
        <v>384</v>
      </c>
      <c r="D961" s="958"/>
      <c r="E961" s="958"/>
      <c r="F961" s="111"/>
      <c r="G961" s="265">
        <v>639000</v>
      </c>
      <c r="H961" s="112"/>
      <c r="I961" s="266"/>
      <c r="J961" s="267"/>
      <c r="K961" s="111"/>
      <c r="L961" s="265">
        <v>639000</v>
      </c>
      <c r="M961" s="265"/>
      <c r="N961" s="267"/>
      <c r="O961" s="15"/>
      <c r="P961" s="15"/>
      <c r="Q961" s="16">
        <f t="shared" si="23"/>
        <v>0</v>
      </c>
    </row>
    <row r="962" spans="1:17" s="17" customFormat="1" ht="66.75" hidden="1" customHeight="1">
      <c r="A962" s="943">
        <v>100</v>
      </c>
      <c r="B962" s="213" t="s">
        <v>487</v>
      </c>
      <c r="C962" s="958" t="s">
        <v>384</v>
      </c>
      <c r="D962" s="958"/>
      <c r="E962" s="958"/>
      <c r="F962" s="111"/>
      <c r="G962" s="265">
        <v>709000</v>
      </c>
      <c r="H962" s="112"/>
      <c r="I962" s="266"/>
      <c r="J962" s="267"/>
      <c r="K962" s="111"/>
      <c r="L962" s="265">
        <v>709000</v>
      </c>
      <c r="M962" s="265"/>
      <c r="N962" s="267"/>
      <c r="O962" s="15"/>
      <c r="P962" s="15"/>
      <c r="Q962" s="16">
        <f t="shared" si="23"/>
        <v>0</v>
      </c>
    </row>
    <row r="963" spans="1:17" s="17" customFormat="1" ht="66.75" hidden="1" customHeight="1">
      <c r="A963" s="943">
        <v>101</v>
      </c>
      <c r="B963" s="213" t="s">
        <v>488</v>
      </c>
      <c r="C963" s="958" t="s">
        <v>384</v>
      </c>
      <c r="D963" s="958"/>
      <c r="E963" s="958"/>
      <c r="F963" s="111"/>
      <c r="G963" s="265">
        <v>780000</v>
      </c>
      <c r="H963" s="112"/>
      <c r="I963" s="266"/>
      <c r="J963" s="267"/>
      <c r="K963" s="111"/>
      <c r="L963" s="265">
        <v>780000</v>
      </c>
      <c r="M963" s="265"/>
      <c r="N963" s="267"/>
      <c r="O963" s="15"/>
      <c r="P963" s="15"/>
      <c r="Q963" s="16">
        <f t="shared" si="23"/>
        <v>0</v>
      </c>
    </row>
    <row r="964" spans="1:17" s="17" customFormat="1" ht="66.75" hidden="1" customHeight="1">
      <c r="A964" s="943">
        <v>102</v>
      </c>
      <c r="B964" s="213" t="s">
        <v>489</v>
      </c>
      <c r="C964" s="958" t="s">
        <v>384</v>
      </c>
      <c r="D964" s="958"/>
      <c r="E964" s="958"/>
      <c r="F964" s="111"/>
      <c r="G964" s="265">
        <v>666000</v>
      </c>
      <c r="H964" s="112"/>
      <c r="I964" s="266"/>
      <c r="J964" s="267"/>
      <c r="K964" s="111"/>
      <c r="L964" s="265">
        <v>666000</v>
      </c>
      <c r="M964" s="265"/>
      <c r="N964" s="267"/>
      <c r="O964" s="15"/>
      <c r="P964" s="15"/>
      <c r="Q964" s="16">
        <f t="shared" si="23"/>
        <v>0</v>
      </c>
    </row>
    <row r="965" spans="1:17" s="17" customFormat="1" ht="66.75" hidden="1" customHeight="1">
      <c r="A965" s="943">
        <v>103</v>
      </c>
      <c r="B965" s="213" t="s">
        <v>490</v>
      </c>
      <c r="C965" s="958" t="s">
        <v>384</v>
      </c>
      <c r="D965" s="958"/>
      <c r="E965" s="958"/>
      <c r="F965" s="111"/>
      <c r="G965" s="265">
        <v>750000</v>
      </c>
      <c r="H965" s="112"/>
      <c r="I965" s="266"/>
      <c r="J965" s="267"/>
      <c r="K965" s="111"/>
      <c r="L965" s="265">
        <v>750000</v>
      </c>
      <c r="M965" s="265"/>
      <c r="N965" s="267"/>
      <c r="O965" s="15"/>
      <c r="P965" s="15"/>
      <c r="Q965" s="16">
        <f t="shared" si="23"/>
        <v>0</v>
      </c>
    </row>
    <row r="966" spans="1:17" s="17" customFormat="1" ht="66.75" hidden="1" customHeight="1">
      <c r="A966" s="943">
        <v>104</v>
      </c>
      <c r="B966" s="213" t="s">
        <v>491</v>
      </c>
      <c r="C966" s="958" t="s">
        <v>384</v>
      </c>
      <c r="D966" s="958"/>
      <c r="E966" s="958"/>
      <c r="F966" s="111"/>
      <c r="G966" s="265">
        <v>833000</v>
      </c>
      <c r="H966" s="112"/>
      <c r="I966" s="266"/>
      <c r="J966" s="267"/>
      <c r="K966" s="111"/>
      <c r="L966" s="265">
        <v>833000</v>
      </c>
      <c r="M966" s="265"/>
      <c r="N966" s="267"/>
      <c r="O966" s="15"/>
      <c r="P966" s="15"/>
      <c r="Q966" s="16">
        <f t="shared" si="23"/>
        <v>0</v>
      </c>
    </row>
    <row r="967" spans="1:17" s="17" customFormat="1" ht="66.75" hidden="1" customHeight="1">
      <c r="A967" s="943">
        <v>105</v>
      </c>
      <c r="B967" s="213" t="s">
        <v>492</v>
      </c>
      <c r="C967" s="958" t="s">
        <v>384</v>
      </c>
      <c r="D967" s="958"/>
      <c r="E967" s="958"/>
      <c r="F967" s="111"/>
      <c r="G967" s="265">
        <v>916000</v>
      </c>
      <c r="H967" s="112"/>
      <c r="I967" s="266"/>
      <c r="J967" s="267"/>
      <c r="K967" s="111"/>
      <c r="L967" s="265">
        <v>916000</v>
      </c>
      <c r="M967" s="265"/>
      <c r="N967" s="267"/>
      <c r="O967" s="15"/>
      <c r="P967" s="15"/>
      <c r="Q967" s="16">
        <f t="shared" si="23"/>
        <v>0</v>
      </c>
    </row>
    <row r="968" spans="1:17" s="17" customFormat="1" ht="66.75" hidden="1" customHeight="1">
      <c r="A968" s="943">
        <v>106</v>
      </c>
      <c r="B968" s="213" t="s">
        <v>493</v>
      </c>
      <c r="C968" s="958" t="s">
        <v>384</v>
      </c>
      <c r="D968" s="958"/>
      <c r="E968" s="958"/>
      <c r="F968" s="111"/>
      <c r="G968" s="265">
        <v>1389600</v>
      </c>
      <c r="H968" s="112"/>
      <c r="I968" s="266"/>
      <c r="J968" s="267"/>
      <c r="K968" s="111"/>
      <c r="L968" s="265">
        <v>1389600</v>
      </c>
      <c r="M968" s="265"/>
      <c r="N968" s="267"/>
      <c r="O968" s="15"/>
      <c r="P968" s="15"/>
      <c r="Q968" s="16">
        <f t="shared" si="23"/>
        <v>0</v>
      </c>
    </row>
    <row r="969" spans="1:17" s="17" customFormat="1" ht="66.75" hidden="1" customHeight="1">
      <c r="A969" s="943">
        <v>107</v>
      </c>
      <c r="B969" s="213" t="s">
        <v>494</v>
      </c>
      <c r="C969" s="958" t="s">
        <v>384</v>
      </c>
      <c r="D969" s="958"/>
      <c r="E969" s="958"/>
      <c r="F969" s="111"/>
      <c r="G969" s="265">
        <v>772000</v>
      </c>
      <c r="H969" s="112"/>
      <c r="I969" s="266"/>
      <c r="J969" s="267"/>
      <c r="K969" s="111"/>
      <c r="L969" s="265">
        <v>772000</v>
      </c>
      <c r="M969" s="265"/>
      <c r="N969" s="267"/>
      <c r="O969" s="15"/>
      <c r="P969" s="15"/>
      <c r="Q969" s="16">
        <f t="shared" si="23"/>
        <v>0</v>
      </c>
    </row>
    <row r="970" spans="1:17" s="17" customFormat="1" ht="66.75" hidden="1" customHeight="1">
      <c r="A970" s="943">
        <v>108</v>
      </c>
      <c r="B970" s="213" t="s">
        <v>495</v>
      </c>
      <c r="C970" s="958" t="s">
        <v>384</v>
      </c>
      <c r="D970" s="958"/>
      <c r="E970" s="958"/>
      <c r="F970" s="111"/>
      <c r="G970" s="265">
        <v>870000</v>
      </c>
      <c r="H970" s="112"/>
      <c r="I970" s="266"/>
      <c r="J970" s="267"/>
      <c r="K970" s="111"/>
      <c r="L970" s="265">
        <v>870000</v>
      </c>
      <c r="M970" s="265"/>
      <c r="N970" s="267"/>
      <c r="O970" s="15"/>
      <c r="P970" s="15"/>
      <c r="Q970" s="16">
        <f t="shared" si="23"/>
        <v>0</v>
      </c>
    </row>
    <row r="971" spans="1:17" s="17" customFormat="1" ht="66.75" hidden="1" customHeight="1">
      <c r="A971" s="943">
        <v>109</v>
      </c>
      <c r="B971" s="213" t="s">
        <v>496</v>
      </c>
      <c r="C971" s="958" t="s">
        <v>384</v>
      </c>
      <c r="D971" s="958"/>
      <c r="E971" s="958"/>
      <c r="F971" s="111"/>
      <c r="G971" s="265">
        <v>967000</v>
      </c>
      <c r="H971" s="112"/>
      <c r="I971" s="266"/>
      <c r="J971" s="267"/>
      <c r="K971" s="111"/>
      <c r="L971" s="265">
        <v>967000</v>
      </c>
      <c r="M971" s="265"/>
      <c r="N971" s="267"/>
      <c r="O971" s="15"/>
      <c r="P971" s="15"/>
      <c r="Q971" s="16">
        <f t="shared" si="23"/>
        <v>0</v>
      </c>
    </row>
    <row r="972" spans="1:17" s="17" customFormat="1" ht="66.75" hidden="1" customHeight="1">
      <c r="A972" s="943">
        <v>110</v>
      </c>
      <c r="B972" s="213" t="s">
        <v>497</v>
      </c>
      <c r="C972" s="958" t="s">
        <v>384</v>
      </c>
      <c r="D972" s="958"/>
      <c r="E972" s="958"/>
      <c r="F972" s="111"/>
      <c r="G972" s="265">
        <v>1064000</v>
      </c>
      <c r="H972" s="112"/>
      <c r="I972" s="266"/>
      <c r="J972" s="267"/>
      <c r="K972" s="111"/>
      <c r="L972" s="265">
        <v>1064000</v>
      </c>
      <c r="M972" s="265"/>
      <c r="N972" s="267"/>
      <c r="O972" s="15"/>
      <c r="P972" s="15"/>
      <c r="Q972" s="16">
        <f t="shared" si="23"/>
        <v>0</v>
      </c>
    </row>
    <row r="973" spans="1:17" s="17" customFormat="1" ht="66.75" hidden="1" customHeight="1">
      <c r="A973" s="943">
        <v>111</v>
      </c>
      <c r="B973" s="213" t="s">
        <v>498</v>
      </c>
      <c r="C973" s="958" t="s">
        <v>384</v>
      </c>
      <c r="D973" s="958"/>
      <c r="E973" s="958"/>
      <c r="F973" s="111"/>
      <c r="G973" s="265">
        <v>934000</v>
      </c>
      <c r="H973" s="112"/>
      <c r="I973" s="266"/>
      <c r="J973" s="267"/>
      <c r="K973" s="111"/>
      <c r="L973" s="265">
        <v>934000</v>
      </c>
      <c r="M973" s="265"/>
      <c r="N973" s="267"/>
      <c r="O973" s="15"/>
      <c r="P973" s="15"/>
      <c r="Q973" s="16">
        <f t="shared" si="23"/>
        <v>0</v>
      </c>
    </row>
    <row r="974" spans="1:17" s="17" customFormat="1" ht="66.75" hidden="1" customHeight="1">
      <c r="A974" s="943">
        <v>112</v>
      </c>
      <c r="B974" s="213" t="s">
        <v>499</v>
      </c>
      <c r="C974" s="958" t="s">
        <v>384</v>
      </c>
      <c r="D974" s="958"/>
      <c r="E974" s="958"/>
      <c r="F974" s="111"/>
      <c r="G974" s="265">
        <v>1079000</v>
      </c>
      <c r="H974" s="112"/>
      <c r="I974" s="266"/>
      <c r="J974" s="267"/>
      <c r="K974" s="111"/>
      <c r="L974" s="265">
        <v>1079000</v>
      </c>
      <c r="M974" s="265"/>
      <c r="N974" s="267"/>
      <c r="O974" s="15"/>
      <c r="P974" s="15"/>
      <c r="Q974" s="16">
        <f t="shared" si="23"/>
        <v>0</v>
      </c>
    </row>
    <row r="975" spans="1:17" s="17" customFormat="1" ht="66.75" hidden="1" customHeight="1">
      <c r="A975" s="943">
        <v>113</v>
      </c>
      <c r="B975" s="213" t="s">
        <v>500</v>
      </c>
      <c r="C975" s="958" t="s">
        <v>384</v>
      </c>
      <c r="D975" s="958"/>
      <c r="E975" s="958"/>
      <c r="F975" s="111"/>
      <c r="G975" s="265">
        <v>1187000</v>
      </c>
      <c r="H975" s="112"/>
      <c r="I975" s="266"/>
      <c r="J975" s="267"/>
      <c r="K975" s="111"/>
      <c r="L975" s="265">
        <v>1187000</v>
      </c>
      <c r="M975" s="265"/>
      <c r="N975" s="267"/>
      <c r="O975" s="15"/>
      <c r="P975" s="15"/>
      <c r="Q975" s="16">
        <f t="shared" si="23"/>
        <v>0</v>
      </c>
    </row>
    <row r="976" spans="1:17" s="17" customFormat="1" ht="66.75" hidden="1" customHeight="1">
      <c r="A976" s="943">
        <v>114</v>
      </c>
      <c r="B976" s="213" t="s">
        <v>501</v>
      </c>
      <c r="C976" s="958" t="s">
        <v>384</v>
      </c>
      <c r="D976" s="958"/>
      <c r="E976" s="958"/>
      <c r="F976" s="111"/>
      <c r="G976" s="265">
        <v>1473000</v>
      </c>
      <c r="H976" s="112"/>
      <c r="I976" s="266"/>
      <c r="J976" s="267"/>
      <c r="K976" s="111"/>
      <c r="L976" s="265">
        <v>1473000</v>
      </c>
      <c r="M976" s="265"/>
      <c r="N976" s="267"/>
      <c r="O976" s="15"/>
      <c r="P976" s="15"/>
      <c r="Q976" s="16">
        <f t="shared" si="23"/>
        <v>0</v>
      </c>
    </row>
    <row r="977" spans="1:17" s="17" customFormat="1" ht="66.75" hidden="1" customHeight="1">
      <c r="A977" s="163"/>
      <c r="B977" s="947" t="s">
        <v>502</v>
      </c>
      <c r="C977" s="958"/>
      <c r="D977" s="958"/>
      <c r="E977" s="958"/>
      <c r="F977" s="178"/>
      <c r="G977" s="265"/>
      <c r="H977" s="112"/>
      <c r="I977" s="266"/>
      <c r="J977" s="267"/>
      <c r="K977" s="178"/>
      <c r="L977" s="265"/>
      <c r="M977" s="265"/>
      <c r="N977" s="267"/>
      <c r="O977" s="15"/>
      <c r="P977" s="15"/>
      <c r="Q977" s="16">
        <f t="shared" si="23"/>
        <v>0</v>
      </c>
    </row>
    <row r="978" spans="1:17" s="17" customFormat="1" ht="66.75" hidden="1" customHeight="1">
      <c r="A978" s="943">
        <v>115</v>
      </c>
      <c r="B978" s="213" t="s">
        <v>503</v>
      </c>
      <c r="C978" s="958" t="s">
        <v>139</v>
      </c>
      <c r="D978" s="958"/>
      <c r="E978" s="958"/>
      <c r="F978" s="111"/>
      <c r="G978" s="265">
        <v>63000</v>
      </c>
      <c r="H978" s="112"/>
      <c r="I978" s="266"/>
      <c r="J978" s="267"/>
      <c r="K978" s="111"/>
      <c r="L978" s="265">
        <v>63000</v>
      </c>
      <c r="M978" s="265"/>
      <c r="N978" s="267"/>
      <c r="O978" s="15"/>
      <c r="P978" s="15"/>
      <c r="Q978" s="16">
        <f t="shared" si="23"/>
        <v>0</v>
      </c>
    </row>
    <row r="979" spans="1:17" s="17" customFormat="1" ht="66.75" hidden="1" customHeight="1">
      <c r="A979" s="943">
        <f t="shared" ref="A979:A985" si="25">+A978+1</f>
        <v>116</v>
      </c>
      <c r="B979" s="213" t="s">
        <v>504</v>
      </c>
      <c r="C979" s="958" t="s">
        <v>139</v>
      </c>
      <c r="D979" s="958"/>
      <c r="E979" s="958"/>
      <c r="F979" s="111"/>
      <c r="G979" s="265">
        <v>70000</v>
      </c>
      <c r="H979" s="112"/>
      <c r="I979" s="266"/>
      <c r="J979" s="267"/>
      <c r="K979" s="111"/>
      <c r="L979" s="265">
        <v>70000</v>
      </c>
      <c r="M979" s="265"/>
      <c r="N979" s="267"/>
      <c r="O979" s="15"/>
      <c r="P979" s="15"/>
      <c r="Q979" s="16">
        <f t="shared" si="23"/>
        <v>0</v>
      </c>
    </row>
    <row r="980" spans="1:17" s="17" customFormat="1" ht="66.75" hidden="1" customHeight="1">
      <c r="A980" s="943">
        <v>116</v>
      </c>
      <c r="B980" s="213" t="s">
        <v>505</v>
      </c>
      <c r="C980" s="958" t="s">
        <v>139</v>
      </c>
      <c r="D980" s="958"/>
      <c r="E980" s="958"/>
      <c r="F980" s="111"/>
      <c r="G980" s="265">
        <v>70000</v>
      </c>
      <c r="H980" s="112"/>
      <c r="I980" s="266"/>
      <c r="J980" s="267"/>
      <c r="K980" s="111"/>
      <c r="L980" s="265">
        <v>70000</v>
      </c>
      <c r="M980" s="265"/>
      <c r="N980" s="267"/>
      <c r="O980" s="15"/>
      <c r="P980" s="15"/>
      <c r="Q980" s="16">
        <f t="shared" si="23"/>
        <v>0</v>
      </c>
    </row>
    <row r="981" spans="1:17" s="17" customFormat="1" ht="66.75" hidden="1" customHeight="1">
      <c r="A981" s="943">
        <f t="shared" si="25"/>
        <v>117</v>
      </c>
      <c r="B981" s="213" t="s">
        <v>506</v>
      </c>
      <c r="C981" s="958" t="s">
        <v>139</v>
      </c>
      <c r="D981" s="958"/>
      <c r="E981" s="958"/>
      <c r="F981" s="111"/>
      <c r="G981" s="265">
        <v>76000</v>
      </c>
      <c r="H981" s="112"/>
      <c r="I981" s="266"/>
      <c r="J981" s="267"/>
      <c r="K981" s="111"/>
      <c r="L981" s="265">
        <v>76000</v>
      </c>
      <c r="M981" s="265"/>
      <c r="N981" s="267"/>
      <c r="O981" s="15"/>
      <c r="P981" s="15"/>
      <c r="Q981" s="16">
        <f t="shared" ref="Q981:Q1044" si="26">+R981/1.1</f>
        <v>0</v>
      </c>
    </row>
    <row r="982" spans="1:17" s="17" customFormat="1" ht="66.75" hidden="1" customHeight="1">
      <c r="A982" s="943">
        <v>117</v>
      </c>
      <c r="B982" s="213" t="s">
        <v>507</v>
      </c>
      <c r="C982" s="958" t="s">
        <v>139</v>
      </c>
      <c r="D982" s="958"/>
      <c r="E982" s="958"/>
      <c r="F982" s="111"/>
      <c r="G982" s="265">
        <v>76000</v>
      </c>
      <c r="H982" s="112"/>
      <c r="I982" s="266"/>
      <c r="J982" s="267"/>
      <c r="K982" s="111"/>
      <c r="L982" s="265">
        <v>76000</v>
      </c>
      <c r="M982" s="265"/>
      <c r="N982" s="267"/>
      <c r="O982" s="15"/>
      <c r="P982" s="15"/>
      <c r="Q982" s="16">
        <f t="shared" si="26"/>
        <v>0</v>
      </c>
    </row>
    <row r="983" spans="1:17" s="17" customFormat="1" ht="66.75" hidden="1" customHeight="1">
      <c r="A983" s="943">
        <f t="shared" si="25"/>
        <v>118</v>
      </c>
      <c r="B983" s="213" t="s">
        <v>508</v>
      </c>
      <c r="C983" s="958" t="s">
        <v>139</v>
      </c>
      <c r="D983" s="958"/>
      <c r="E983" s="958"/>
      <c r="F983" s="111"/>
      <c r="G983" s="265">
        <v>84000</v>
      </c>
      <c r="H983" s="112"/>
      <c r="I983" s="266"/>
      <c r="J983" s="267"/>
      <c r="K983" s="111"/>
      <c r="L983" s="265">
        <v>84000</v>
      </c>
      <c r="M983" s="265"/>
      <c r="N983" s="267"/>
      <c r="O983" s="15"/>
      <c r="P983" s="15"/>
      <c r="Q983" s="16">
        <f t="shared" si="26"/>
        <v>0</v>
      </c>
    </row>
    <row r="984" spans="1:17" s="17" customFormat="1" ht="66.75" hidden="1" customHeight="1">
      <c r="A984" s="943">
        <v>118</v>
      </c>
      <c r="B984" s="213" t="s">
        <v>509</v>
      </c>
      <c r="C984" s="958" t="s">
        <v>139</v>
      </c>
      <c r="D984" s="958"/>
      <c r="E984" s="958"/>
      <c r="F984" s="111"/>
      <c r="G984" s="265">
        <v>84000</v>
      </c>
      <c r="H984" s="112"/>
      <c r="I984" s="266"/>
      <c r="J984" s="267"/>
      <c r="K984" s="111"/>
      <c r="L984" s="265">
        <v>84000</v>
      </c>
      <c r="M984" s="265"/>
      <c r="N984" s="267"/>
      <c r="O984" s="15"/>
      <c r="P984" s="15"/>
      <c r="Q984" s="16">
        <f t="shared" si="26"/>
        <v>0</v>
      </c>
    </row>
    <row r="985" spans="1:17" s="17" customFormat="1" ht="66.75" hidden="1" customHeight="1">
      <c r="A985" s="943">
        <f t="shared" si="25"/>
        <v>119</v>
      </c>
      <c r="B985" s="213" t="s">
        <v>510</v>
      </c>
      <c r="C985" s="958" t="s">
        <v>139</v>
      </c>
      <c r="D985" s="958"/>
      <c r="E985" s="958"/>
      <c r="F985" s="111"/>
      <c r="G985" s="265">
        <v>91000</v>
      </c>
      <c r="H985" s="112"/>
      <c r="I985" s="266"/>
      <c r="J985" s="267"/>
      <c r="K985" s="111"/>
      <c r="L985" s="265">
        <v>91000</v>
      </c>
      <c r="M985" s="265"/>
      <c r="N985" s="267"/>
      <c r="O985" s="15"/>
      <c r="P985" s="15"/>
      <c r="Q985" s="16">
        <f t="shared" si="26"/>
        <v>0</v>
      </c>
    </row>
    <row r="986" spans="1:17" s="17" customFormat="1" ht="66.75" hidden="1" customHeight="1">
      <c r="A986" s="163"/>
      <c r="B986" s="947" t="s">
        <v>511</v>
      </c>
      <c r="C986" s="958"/>
      <c r="D986" s="958"/>
      <c r="E986" s="958"/>
      <c r="F986" s="178"/>
      <c r="G986" s="265"/>
      <c r="H986" s="112"/>
      <c r="I986" s="266"/>
      <c r="J986" s="267"/>
      <c r="K986" s="178"/>
      <c r="L986" s="265"/>
      <c r="M986" s="265"/>
      <c r="N986" s="267"/>
      <c r="O986" s="15"/>
      <c r="P986" s="15"/>
      <c r="Q986" s="16">
        <f t="shared" si="26"/>
        <v>0</v>
      </c>
    </row>
    <row r="987" spans="1:17" s="17" customFormat="1" ht="66.75" hidden="1" customHeight="1">
      <c r="A987" s="943"/>
      <c r="B987" s="213" t="s">
        <v>512</v>
      </c>
      <c r="C987" s="958" t="s">
        <v>384</v>
      </c>
      <c r="D987" s="958"/>
      <c r="E987" s="958"/>
      <c r="F987" s="111"/>
      <c r="G987" s="265">
        <v>57300</v>
      </c>
      <c r="H987" s="112"/>
      <c r="I987" s="266"/>
      <c r="J987" s="267"/>
      <c r="K987" s="111"/>
      <c r="L987" s="265">
        <v>57300</v>
      </c>
      <c r="M987" s="265"/>
      <c r="N987" s="267"/>
      <c r="O987" s="15"/>
      <c r="P987" s="15"/>
      <c r="Q987" s="16">
        <f t="shared" si="26"/>
        <v>0</v>
      </c>
    </row>
    <row r="988" spans="1:17" s="17" customFormat="1" ht="66.75" hidden="1" customHeight="1">
      <c r="A988" s="943">
        <v>120</v>
      </c>
      <c r="B988" s="213" t="s">
        <v>513</v>
      </c>
      <c r="C988" s="958" t="s">
        <v>384</v>
      </c>
      <c r="D988" s="958"/>
      <c r="E988" s="958"/>
      <c r="F988" s="111"/>
      <c r="G988" s="265">
        <v>62300</v>
      </c>
      <c r="H988" s="112"/>
      <c r="I988" s="266"/>
      <c r="J988" s="267"/>
      <c r="K988" s="111"/>
      <c r="L988" s="265">
        <v>62300</v>
      </c>
      <c r="M988" s="265"/>
      <c r="N988" s="267"/>
      <c r="O988" s="15"/>
      <c r="P988" s="15"/>
      <c r="Q988" s="16">
        <f t="shared" si="26"/>
        <v>0</v>
      </c>
    </row>
    <row r="989" spans="1:17" s="17" customFormat="1" ht="66.75" hidden="1" customHeight="1">
      <c r="A989" s="943">
        <f t="shared" ref="A989:A1052" si="27">+A988+1</f>
        <v>121</v>
      </c>
      <c r="B989" s="213" t="s">
        <v>514</v>
      </c>
      <c r="C989" s="958" t="s">
        <v>384</v>
      </c>
      <c r="D989" s="958"/>
      <c r="E989" s="958"/>
      <c r="F989" s="111"/>
      <c r="G989" s="265">
        <v>65900</v>
      </c>
      <c r="H989" s="112"/>
      <c r="I989" s="266"/>
      <c r="J989" s="267"/>
      <c r="K989" s="111"/>
      <c r="L989" s="265">
        <v>65900</v>
      </c>
      <c r="M989" s="265"/>
      <c r="N989" s="267"/>
      <c r="O989" s="15"/>
      <c r="P989" s="15"/>
      <c r="Q989" s="16">
        <f t="shared" si="26"/>
        <v>0</v>
      </c>
    </row>
    <row r="990" spans="1:17" s="17" customFormat="1" ht="66.75" hidden="1" customHeight="1">
      <c r="A990" s="943">
        <f t="shared" si="27"/>
        <v>122</v>
      </c>
      <c r="B990" s="213" t="s">
        <v>515</v>
      </c>
      <c r="C990" s="958" t="s">
        <v>384</v>
      </c>
      <c r="D990" s="958"/>
      <c r="E990" s="958"/>
      <c r="F990" s="111"/>
      <c r="G990" s="265">
        <v>70900</v>
      </c>
      <c r="H990" s="112"/>
      <c r="I990" s="266"/>
      <c r="J990" s="267"/>
      <c r="K990" s="111"/>
      <c r="L990" s="265">
        <v>70900</v>
      </c>
      <c r="M990" s="265"/>
      <c r="N990" s="267"/>
      <c r="O990" s="15"/>
      <c r="P990" s="15"/>
      <c r="Q990" s="16">
        <f t="shared" si="26"/>
        <v>0</v>
      </c>
    </row>
    <row r="991" spans="1:17" s="122" customFormat="1" ht="66.75" hidden="1" customHeight="1">
      <c r="A991" s="943">
        <f t="shared" si="27"/>
        <v>123</v>
      </c>
      <c r="B991" s="213" t="s">
        <v>516</v>
      </c>
      <c r="C991" s="958" t="s">
        <v>384</v>
      </c>
      <c r="D991" s="958"/>
      <c r="E991" s="958"/>
      <c r="F991" s="111"/>
      <c r="G991" s="268">
        <v>77300</v>
      </c>
      <c r="H991" s="168"/>
      <c r="I991" s="269"/>
      <c r="J991" s="270"/>
      <c r="K991" s="111"/>
      <c r="L991" s="268">
        <v>77300</v>
      </c>
      <c r="M991" s="268"/>
      <c r="N991" s="270"/>
      <c r="O991" s="123"/>
      <c r="P991" s="123"/>
      <c r="Q991" s="16">
        <f t="shared" si="26"/>
        <v>0</v>
      </c>
    </row>
    <row r="992" spans="1:17" s="17" customFormat="1" ht="66.75" hidden="1" customHeight="1">
      <c r="A992" s="943">
        <f t="shared" si="27"/>
        <v>124</v>
      </c>
      <c r="B992" s="213" t="s">
        <v>517</v>
      </c>
      <c r="C992" s="958" t="s">
        <v>384</v>
      </c>
      <c r="D992" s="958"/>
      <c r="E992" s="958"/>
      <c r="F992" s="111"/>
      <c r="G992" s="265">
        <v>90800</v>
      </c>
      <c r="H992" s="112"/>
      <c r="I992" s="266"/>
      <c r="J992" s="267"/>
      <c r="K992" s="111"/>
      <c r="L992" s="265">
        <v>90800</v>
      </c>
      <c r="M992" s="265"/>
      <c r="N992" s="267"/>
      <c r="O992" s="15"/>
      <c r="P992" s="15"/>
      <c r="Q992" s="16">
        <f t="shared" si="26"/>
        <v>0</v>
      </c>
    </row>
    <row r="993" spans="1:17" s="17" customFormat="1" ht="66.75" hidden="1" customHeight="1">
      <c r="A993" s="943">
        <f t="shared" si="27"/>
        <v>125</v>
      </c>
      <c r="B993" s="213" t="s">
        <v>518</v>
      </c>
      <c r="C993" s="958" t="s">
        <v>384</v>
      </c>
      <c r="D993" s="958"/>
      <c r="E993" s="958"/>
      <c r="F993" s="111"/>
      <c r="G993" s="265">
        <v>96900</v>
      </c>
      <c r="H993" s="112"/>
      <c r="I993" s="266"/>
      <c r="J993" s="267"/>
      <c r="K993" s="111"/>
      <c r="L993" s="265">
        <v>96900</v>
      </c>
      <c r="M993" s="265"/>
      <c r="N993" s="267"/>
      <c r="O993" s="15"/>
      <c r="P993" s="15"/>
      <c r="Q993" s="16">
        <f t="shared" si="26"/>
        <v>0</v>
      </c>
    </row>
    <row r="994" spans="1:17" s="17" customFormat="1" ht="66.75" hidden="1" customHeight="1">
      <c r="A994" s="943">
        <f t="shared" si="27"/>
        <v>126</v>
      </c>
      <c r="B994" s="213" t="s">
        <v>519</v>
      </c>
      <c r="C994" s="958" t="s">
        <v>384</v>
      </c>
      <c r="D994" s="958"/>
      <c r="E994" s="958"/>
      <c r="F994" s="111"/>
      <c r="G994" s="265">
        <v>106500</v>
      </c>
      <c r="H994" s="112"/>
      <c r="I994" s="266"/>
      <c r="J994" s="267"/>
      <c r="K994" s="111"/>
      <c r="L994" s="265">
        <v>106500</v>
      </c>
      <c r="M994" s="265"/>
      <c r="N994" s="267"/>
      <c r="O994" s="15"/>
      <c r="P994" s="15"/>
      <c r="Q994" s="16">
        <f t="shared" si="26"/>
        <v>0</v>
      </c>
    </row>
    <row r="995" spans="1:17" s="17" customFormat="1" ht="66.75" hidden="1" customHeight="1">
      <c r="A995" s="943">
        <f t="shared" si="27"/>
        <v>127</v>
      </c>
      <c r="B995" s="213" t="s">
        <v>520</v>
      </c>
      <c r="C995" s="958" t="s">
        <v>384</v>
      </c>
      <c r="D995" s="958"/>
      <c r="E995" s="958"/>
      <c r="F995" s="111"/>
      <c r="G995" s="265">
        <v>115400</v>
      </c>
      <c r="H995" s="112"/>
      <c r="I995" s="266"/>
      <c r="J995" s="267"/>
      <c r="K995" s="111"/>
      <c r="L995" s="265">
        <v>115400</v>
      </c>
      <c r="M995" s="265"/>
      <c r="N995" s="267"/>
      <c r="O995" s="15"/>
      <c r="P995" s="15"/>
      <c r="Q995" s="16">
        <f t="shared" si="26"/>
        <v>0</v>
      </c>
    </row>
    <row r="996" spans="1:17" s="17" customFormat="1" ht="66.75" hidden="1" customHeight="1">
      <c r="A996" s="943">
        <f t="shared" si="27"/>
        <v>128</v>
      </c>
      <c r="B996" s="213" t="s">
        <v>521</v>
      </c>
      <c r="C996" s="958" t="s">
        <v>384</v>
      </c>
      <c r="D996" s="958"/>
      <c r="E996" s="958"/>
      <c r="F996" s="111"/>
      <c r="G996" s="265">
        <v>121700</v>
      </c>
      <c r="H996" s="112"/>
      <c r="I996" s="266"/>
      <c r="J996" s="267"/>
      <c r="K996" s="111"/>
      <c r="L996" s="265">
        <v>121700</v>
      </c>
      <c r="M996" s="265"/>
      <c r="N996" s="267"/>
      <c r="O996" s="15"/>
      <c r="P996" s="15"/>
      <c r="Q996" s="16">
        <f t="shared" si="26"/>
        <v>0</v>
      </c>
    </row>
    <row r="997" spans="1:17" s="17" customFormat="1" ht="66.75" hidden="1" customHeight="1">
      <c r="A997" s="943">
        <f t="shared" si="27"/>
        <v>129</v>
      </c>
      <c r="B997" s="213" t="s">
        <v>522</v>
      </c>
      <c r="C997" s="958" t="s">
        <v>384</v>
      </c>
      <c r="D997" s="958"/>
      <c r="E997" s="958"/>
      <c r="F997" s="111"/>
      <c r="G997" s="265">
        <v>126600</v>
      </c>
      <c r="H997" s="112"/>
      <c r="I997" s="266"/>
      <c r="J997" s="267"/>
      <c r="K997" s="111"/>
      <c r="L997" s="265">
        <v>126600</v>
      </c>
      <c r="M997" s="265"/>
      <c r="N997" s="267"/>
      <c r="O997" s="15"/>
      <c r="P997" s="15"/>
      <c r="Q997" s="16">
        <f t="shared" si="26"/>
        <v>0</v>
      </c>
    </row>
    <row r="998" spans="1:17" s="17" customFormat="1" ht="66.75" hidden="1" customHeight="1">
      <c r="A998" s="943">
        <f t="shared" si="27"/>
        <v>130</v>
      </c>
      <c r="B998" s="213" t="s">
        <v>523</v>
      </c>
      <c r="C998" s="958" t="s">
        <v>384</v>
      </c>
      <c r="D998" s="958"/>
      <c r="E998" s="958"/>
      <c r="F998" s="111"/>
      <c r="G998" s="265">
        <v>134500</v>
      </c>
      <c r="H998" s="112"/>
      <c r="I998" s="266"/>
      <c r="J998" s="267"/>
      <c r="K998" s="111"/>
      <c r="L998" s="265">
        <v>134500</v>
      </c>
      <c r="M998" s="265"/>
      <c r="N998" s="267"/>
      <c r="O998" s="15"/>
      <c r="P998" s="15"/>
      <c r="Q998" s="16">
        <f t="shared" si="26"/>
        <v>0</v>
      </c>
    </row>
    <row r="999" spans="1:17" s="17" customFormat="1" ht="66.75" hidden="1" customHeight="1">
      <c r="A999" s="943">
        <f t="shared" si="27"/>
        <v>131</v>
      </c>
      <c r="B999" s="213" t="s">
        <v>524</v>
      </c>
      <c r="C999" s="958" t="s">
        <v>384</v>
      </c>
      <c r="D999" s="958"/>
      <c r="E999" s="958"/>
      <c r="F999" s="111"/>
      <c r="G999" s="265">
        <v>147800</v>
      </c>
      <c r="H999" s="112"/>
      <c r="I999" s="266"/>
      <c r="J999" s="267"/>
      <c r="K999" s="111"/>
      <c r="L999" s="265">
        <v>147800</v>
      </c>
      <c r="M999" s="265"/>
      <c r="N999" s="267"/>
      <c r="O999" s="15"/>
      <c r="P999" s="15"/>
      <c r="Q999" s="16">
        <f t="shared" si="26"/>
        <v>0</v>
      </c>
    </row>
    <row r="1000" spans="1:17" s="17" customFormat="1" ht="66.75" hidden="1" customHeight="1">
      <c r="A1000" s="943">
        <f t="shared" si="27"/>
        <v>132</v>
      </c>
      <c r="B1000" s="213" t="s">
        <v>525</v>
      </c>
      <c r="C1000" s="958" t="s">
        <v>384</v>
      </c>
      <c r="D1000" s="958"/>
      <c r="E1000" s="958"/>
      <c r="F1000" s="111"/>
      <c r="G1000" s="265">
        <v>72200</v>
      </c>
      <c r="H1000" s="112"/>
      <c r="I1000" s="266"/>
      <c r="J1000" s="267"/>
      <c r="K1000" s="111"/>
      <c r="L1000" s="265">
        <v>72200</v>
      </c>
      <c r="M1000" s="265"/>
      <c r="N1000" s="267"/>
      <c r="O1000" s="15"/>
      <c r="P1000" s="15"/>
      <c r="Q1000" s="16">
        <f t="shared" si="26"/>
        <v>0</v>
      </c>
    </row>
    <row r="1001" spans="1:17" s="17" customFormat="1" ht="66.75" hidden="1" customHeight="1">
      <c r="A1001" s="943">
        <f t="shared" si="27"/>
        <v>133</v>
      </c>
      <c r="B1001" s="213" t="s">
        <v>526</v>
      </c>
      <c r="C1001" s="958" t="s">
        <v>384</v>
      </c>
      <c r="D1001" s="958"/>
      <c r="E1001" s="958"/>
      <c r="F1001" s="111"/>
      <c r="G1001" s="265">
        <v>78600</v>
      </c>
      <c r="H1001" s="112"/>
      <c r="I1001" s="266"/>
      <c r="J1001" s="267"/>
      <c r="K1001" s="111"/>
      <c r="L1001" s="265">
        <v>78600</v>
      </c>
      <c r="M1001" s="265"/>
      <c r="N1001" s="267"/>
      <c r="O1001" s="15"/>
      <c r="P1001" s="15"/>
      <c r="Q1001" s="16">
        <f t="shared" si="26"/>
        <v>0</v>
      </c>
    </row>
    <row r="1002" spans="1:17" s="17" customFormat="1" ht="66.75" hidden="1" customHeight="1">
      <c r="A1002" s="943">
        <f t="shared" si="27"/>
        <v>134</v>
      </c>
      <c r="B1002" s="213" t="s">
        <v>527</v>
      </c>
      <c r="C1002" s="958" t="s">
        <v>384</v>
      </c>
      <c r="D1002" s="958"/>
      <c r="E1002" s="958"/>
      <c r="F1002" s="111"/>
      <c r="G1002" s="265">
        <v>83700</v>
      </c>
      <c r="H1002" s="112"/>
      <c r="I1002" s="266"/>
      <c r="J1002" s="267"/>
      <c r="K1002" s="111"/>
      <c r="L1002" s="265">
        <v>83700</v>
      </c>
      <c r="M1002" s="265"/>
      <c r="N1002" s="267"/>
      <c r="O1002" s="15"/>
      <c r="P1002" s="15"/>
      <c r="Q1002" s="16">
        <f t="shared" si="26"/>
        <v>0</v>
      </c>
    </row>
    <row r="1003" spans="1:17" s="17" customFormat="1" ht="66.75" hidden="1" customHeight="1">
      <c r="A1003" s="943">
        <f t="shared" si="27"/>
        <v>135</v>
      </c>
      <c r="B1003" s="213" t="s">
        <v>528</v>
      </c>
      <c r="C1003" s="958" t="s">
        <v>384</v>
      </c>
      <c r="D1003" s="958"/>
      <c r="E1003" s="958"/>
      <c r="F1003" s="111"/>
      <c r="G1003" s="265">
        <v>89500</v>
      </c>
      <c r="H1003" s="112"/>
      <c r="I1003" s="266"/>
      <c r="J1003" s="267"/>
      <c r="K1003" s="111"/>
      <c r="L1003" s="265">
        <v>89500</v>
      </c>
      <c r="M1003" s="265"/>
      <c r="N1003" s="267"/>
      <c r="O1003" s="15"/>
      <c r="P1003" s="15"/>
      <c r="Q1003" s="16">
        <f t="shared" si="26"/>
        <v>0</v>
      </c>
    </row>
    <row r="1004" spans="1:17" s="17" customFormat="1" ht="66.75" hidden="1" customHeight="1">
      <c r="A1004" s="943">
        <f t="shared" si="27"/>
        <v>136</v>
      </c>
      <c r="B1004" s="213" t="s">
        <v>529</v>
      </c>
      <c r="C1004" s="958" t="s">
        <v>384</v>
      </c>
      <c r="D1004" s="958"/>
      <c r="E1004" s="958"/>
      <c r="F1004" s="111"/>
      <c r="G1004" s="265">
        <v>95600</v>
      </c>
      <c r="H1004" s="112"/>
      <c r="I1004" s="266"/>
      <c r="J1004" s="267"/>
      <c r="K1004" s="111"/>
      <c r="L1004" s="265">
        <v>95600</v>
      </c>
      <c r="M1004" s="265"/>
      <c r="N1004" s="267"/>
      <c r="O1004" s="15"/>
      <c r="P1004" s="15"/>
      <c r="Q1004" s="16">
        <f t="shared" si="26"/>
        <v>0</v>
      </c>
    </row>
    <row r="1005" spans="1:17" s="17" customFormat="1" ht="66.75" hidden="1" customHeight="1">
      <c r="A1005" s="943">
        <f t="shared" si="27"/>
        <v>137</v>
      </c>
      <c r="B1005" s="213" t="s">
        <v>530</v>
      </c>
      <c r="C1005" s="958" t="s">
        <v>384</v>
      </c>
      <c r="D1005" s="958"/>
      <c r="E1005" s="958"/>
      <c r="F1005" s="111"/>
      <c r="G1005" s="265">
        <v>114800</v>
      </c>
      <c r="H1005" s="112"/>
      <c r="I1005" s="266"/>
      <c r="J1005" s="267"/>
      <c r="K1005" s="111"/>
      <c r="L1005" s="265">
        <v>114800</v>
      </c>
      <c r="M1005" s="265"/>
      <c r="N1005" s="267"/>
      <c r="O1005" s="15"/>
      <c r="P1005" s="15"/>
      <c r="Q1005" s="16">
        <f t="shared" si="26"/>
        <v>0</v>
      </c>
    </row>
    <row r="1006" spans="1:17" s="17" customFormat="1" ht="66.75" hidden="1" customHeight="1">
      <c r="A1006" s="943">
        <f t="shared" si="27"/>
        <v>138</v>
      </c>
      <c r="B1006" s="213" t="s">
        <v>531</v>
      </c>
      <c r="C1006" s="958" t="s">
        <v>384</v>
      </c>
      <c r="D1006" s="958"/>
      <c r="E1006" s="958"/>
      <c r="F1006" s="111"/>
      <c r="G1006" s="265">
        <v>122600</v>
      </c>
      <c r="H1006" s="112"/>
      <c r="I1006" s="266"/>
      <c r="J1006" s="267"/>
      <c r="K1006" s="111"/>
      <c r="L1006" s="265">
        <v>122600</v>
      </c>
      <c r="M1006" s="265"/>
      <c r="N1006" s="267"/>
      <c r="O1006" s="15"/>
      <c r="P1006" s="15"/>
      <c r="Q1006" s="16">
        <f t="shared" si="26"/>
        <v>0</v>
      </c>
    </row>
    <row r="1007" spans="1:17" s="17" customFormat="1" ht="66.75" hidden="1" customHeight="1">
      <c r="A1007" s="943">
        <f t="shared" si="27"/>
        <v>139</v>
      </c>
      <c r="B1007" s="213" t="s">
        <v>532</v>
      </c>
      <c r="C1007" s="958" t="s">
        <v>384</v>
      </c>
      <c r="D1007" s="958"/>
      <c r="E1007" s="958"/>
      <c r="F1007" s="111"/>
      <c r="G1007" s="265">
        <v>134800</v>
      </c>
      <c r="H1007" s="112"/>
      <c r="I1007" s="266"/>
      <c r="J1007" s="267"/>
      <c r="K1007" s="111"/>
      <c r="L1007" s="265">
        <v>134800</v>
      </c>
      <c r="M1007" s="265"/>
      <c r="N1007" s="267"/>
      <c r="O1007" s="15"/>
      <c r="P1007" s="15"/>
      <c r="Q1007" s="16">
        <f t="shared" si="26"/>
        <v>0</v>
      </c>
    </row>
    <row r="1008" spans="1:17" s="17" customFormat="1" ht="66.75" hidden="1" customHeight="1">
      <c r="A1008" s="943">
        <f t="shared" si="27"/>
        <v>140</v>
      </c>
      <c r="B1008" s="213" t="s">
        <v>533</v>
      </c>
      <c r="C1008" s="958" t="s">
        <v>384</v>
      </c>
      <c r="D1008" s="958"/>
      <c r="E1008" s="958"/>
      <c r="F1008" s="111"/>
      <c r="G1008" s="265">
        <v>146200</v>
      </c>
      <c r="H1008" s="112"/>
      <c r="I1008" s="266"/>
      <c r="J1008" s="267"/>
      <c r="K1008" s="111"/>
      <c r="L1008" s="265">
        <v>146200</v>
      </c>
      <c r="M1008" s="265"/>
      <c r="N1008" s="267"/>
      <c r="O1008" s="15"/>
      <c r="P1008" s="15"/>
      <c r="Q1008" s="16">
        <f t="shared" si="26"/>
        <v>0</v>
      </c>
    </row>
    <row r="1009" spans="1:17" s="17" customFormat="1" ht="66.75" hidden="1" customHeight="1">
      <c r="A1009" s="943">
        <f t="shared" si="27"/>
        <v>141</v>
      </c>
      <c r="B1009" s="213" t="s">
        <v>534</v>
      </c>
      <c r="C1009" s="958" t="s">
        <v>384</v>
      </c>
      <c r="D1009" s="958"/>
      <c r="E1009" s="958"/>
      <c r="F1009" s="111"/>
      <c r="G1009" s="265">
        <v>152300</v>
      </c>
      <c r="H1009" s="112"/>
      <c r="I1009" s="266"/>
      <c r="J1009" s="267"/>
      <c r="K1009" s="111"/>
      <c r="L1009" s="265">
        <v>152300</v>
      </c>
      <c r="M1009" s="265"/>
      <c r="N1009" s="267"/>
      <c r="O1009" s="15"/>
      <c r="P1009" s="15"/>
      <c r="Q1009" s="16">
        <f t="shared" si="26"/>
        <v>0</v>
      </c>
    </row>
    <row r="1010" spans="1:17" s="17" customFormat="1" ht="66.75" hidden="1" customHeight="1">
      <c r="A1010" s="943">
        <f t="shared" si="27"/>
        <v>142</v>
      </c>
      <c r="B1010" s="213" t="s">
        <v>535</v>
      </c>
      <c r="C1010" s="958" t="s">
        <v>384</v>
      </c>
      <c r="D1010" s="958"/>
      <c r="E1010" s="958"/>
      <c r="F1010" s="111"/>
      <c r="G1010" s="265">
        <v>160400</v>
      </c>
      <c r="H1010" s="112"/>
      <c r="I1010" s="266"/>
      <c r="J1010" s="267"/>
      <c r="K1010" s="111"/>
      <c r="L1010" s="265">
        <v>160400</v>
      </c>
      <c r="M1010" s="265"/>
      <c r="N1010" s="267"/>
      <c r="O1010" s="15"/>
      <c r="P1010" s="15"/>
      <c r="Q1010" s="16">
        <f t="shared" si="26"/>
        <v>0</v>
      </c>
    </row>
    <row r="1011" spans="1:17" s="17" customFormat="1" ht="66.75" hidden="1" customHeight="1">
      <c r="A1011" s="943">
        <f t="shared" si="27"/>
        <v>143</v>
      </c>
      <c r="B1011" s="213" t="s">
        <v>536</v>
      </c>
      <c r="C1011" s="958" t="s">
        <v>384</v>
      </c>
      <c r="D1011" s="958"/>
      <c r="E1011" s="958"/>
      <c r="F1011" s="111"/>
      <c r="G1011" s="265">
        <v>172700</v>
      </c>
      <c r="H1011" s="112"/>
      <c r="I1011" s="266"/>
      <c r="J1011" s="267"/>
      <c r="K1011" s="111"/>
      <c r="L1011" s="265">
        <v>172700</v>
      </c>
      <c r="M1011" s="265"/>
      <c r="N1011" s="267"/>
      <c r="O1011" s="15"/>
      <c r="P1011" s="15"/>
      <c r="Q1011" s="16">
        <f t="shared" si="26"/>
        <v>0</v>
      </c>
    </row>
    <row r="1012" spans="1:17" s="17" customFormat="1" ht="66.75" hidden="1" customHeight="1">
      <c r="A1012" s="943">
        <f t="shared" si="27"/>
        <v>144</v>
      </c>
      <c r="B1012" s="213" t="s">
        <v>537</v>
      </c>
      <c r="C1012" s="958" t="s">
        <v>384</v>
      </c>
      <c r="D1012" s="958"/>
      <c r="E1012" s="958"/>
      <c r="F1012" s="111"/>
      <c r="G1012" s="265">
        <v>187600</v>
      </c>
      <c r="H1012" s="112"/>
      <c r="I1012" s="266"/>
      <c r="J1012" s="267"/>
      <c r="K1012" s="111"/>
      <c r="L1012" s="265">
        <v>187600</v>
      </c>
      <c r="M1012" s="265"/>
      <c r="N1012" s="267"/>
      <c r="O1012" s="15"/>
      <c r="P1012" s="15"/>
      <c r="Q1012" s="16">
        <f t="shared" si="26"/>
        <v>0</v>
      </c>
    </row>
    <row r="1013" spans="1:17" s="17" customFormat="1" ht="66.75" hidden="1" customHeight="1">
      <c r="A1013" s="943">
        <f t="shared" si="27"/>
        <v>145</v>
      </c>
      <c r="B1013" s="213" t="s">
        <v>538</v>
      </c>
      <c r="C1013" s="958" t="s">
        <v>384</v>
      </c>
      <c r="D1013" s="958"/>
      <c r="E1013" s="958"/>
      <c r="F1013" s="111"/>
      <c r="G1013" s="265">
        <v>90100</v>
      </c>
      <c r="H1013" s="112"/>
      <c r="I1013" s="266"/>
      <c r="J1013" s="267"/>
      <c r="K1013" s="111"/>
      <c r="L1013" s="265">
        <v>90100</v>
      </c>
      <c r="M1013" s="265"/>
      <c r="N1013" s="267"/>
      <c r="O1013" s="15"/>
      <c r="P1013" s="15"/>
      <c r="Q1013" s="16">
        <f t="shared" si="26"/>
        <v>0</v>
      </c>
    </row>
    <row r="1014" spans="1:17" s="17" customFormat="1" ht="66.75" hidden="1" customHeight="1">
      <c r="A1014" s="943">
        <f t="shared" si="27"/>
        <v>146</v>
      </c>
      <c r="B1014" s="213" t="s">
        <v>539</v>
      </c>
      <c r="C1014" s="958" t="s">
        <v>384</v>
      </c>
      <c r="D1014" s="958"/>
      <c r="E1014" s="958"/>
      <c r="F1014" s="111"/>
      <c r="G1014" s="265">
        <v>97900</v>
      </c>
      <c r="H1014" s="112"/>
      <c r="I1014" s="266"/>
      <c r="J1014" s="267"/>
      <c r="K1014" s="111"/>
      <c r="L1014" s="265">
        <v>97900</v>
      </c>
      <c r="M1014" s="265"/>
      <c r="N1014" s="267"/>
      <c r="O1014" s="15"/>
      <c r="P1014" s="15"/>
      <c r="Q1014" s="16">
        <f t="shared" si="26"/>
        <v>0</v>
      </c>
    </row>
    <row r="1015" spans="1:17" s="17" customFormat="1" ht="66.75" hidden="1" customHeight="1">
      <c r="A1015" s="943">
        <f t="shared" si="27"/>
        <v>147</v>
      </c>
      <c r="B1015" s="213" t="s">
        <v>540</v>
      </c>
      <c r="C1015" s="958" t="s">
        <v>384</v>
      </c>
      <c r="D1015" s="958"/>
      <c r="E1015" s="958"/>
      <c r="F1015" s="111"/>
      <c r="G1015" s="265">
        <v>114400</v>
      </c>
      <c r="H1015" s="112"/>
      <c r="I1015" s="266"/>
      <c r="J1015" s="267"/>
      <c r="K1015" s="111"/>
      <c r="L1015" s="265">
        <v>114400</v>
      </c>
      <c r="M1015" s="265"/>
      <c r="N1015" s="267"/>
      <c r="O1015" s="15"/>
      <c r="P1015" s="15"/>
      <c r="Q1015" s="16">
        <f t="shared" si="26"/>
        <v>0</v>
      </c>
    </row>
    <row r="1016" spans="1:17" s="17" customFormat="1" ht="66.75" hidden="1" customHeight="1">
      <c r="A1016" s="943">
        <f t="shared" si="27"/>
        <v>148</v>
      </c>
      <c r="B1016" s="213" t="s">
        <v>541</v>
      </c>
      <c r="C1016" s="958" t="s">
        <v>384</v>
      </c>
      <c r="D1016" s="958"/>
      <c r="E1016" s="958"/>
      <c r="F1016" s="111"/>
      <c r="G1016" s="265">
        <v>120800</v>
      </c>
      <c r="H1016" s="112"/>
      <c r="I1016" s="266"/>
      <c r="J1016" s="267"/>
      <c r="K1016" s="111"/>
      <c r="L1016" s="265">
        <v>120800</v>
      </c>
      <c r="M1016" s="265"/>
      <c r="N1016" s="267"/>
      <c r="O1016" s="15"/>
      <c r="P1016" s="15"/>
      <c r="Q1016" s="16">
        <f t="shared" si="26"/>
        <v>0</v>
      </c>
    </row>
    <row r="1017" spans="1:17" s="17" customFormat="1" ht="66.75" hidden="1" customHeight="1">
      <c r="A1017" s="943">
        <f t="shared" si="27"/>
        <v>149</v>
      </c>
      <c r="B1017" s="213" t="s">
        <v>542</v>
      </c>
      <c r="C1017" s="958" t="s">
        <v>384</v>
      </c>
      <c r="D1017" s="958"/>
      <c r="E1017" s="958"/>
      <c r="F1017" s="111"/>
      <c r="G1017" s="265">
        <v>143500</v>
      </c>
      <c r="H1017" s="112"/>
      <c r="I1017" s="266"/>
      <c r="J1017" s="267"/>
      <c r="K1017" s="111"/>
      <c r="L1017" s="265">
        <v>143500</v>
      </c>
      <c r="M1017" s="265"/>
      <c r="N1017" s="267"/>
      <c r="O1017" s="15"/>
      <c r="P1017" s="15"/>
      <c r="Q1017" s="16">
        <f t="shared" si="26"/>
        <v>0</v>
      </c>
    </row>
    <row r="1018" spans="1:17" s="17" customFormat="1" ht="66.75" hidden="1" customHeight="1">
      <c r="A1018" s="943">
        <f t="shared" si="27"/>
        <v>150</v>
      </c>
      <c r="B1018" s="213" t="s">
        <v>543</v>
      </c>
      <c r="C1018" s="958" t="s">
        <v>384</v>
      </c>
      <c r="D1018" s="958"/>
      <c r="E1018" s="958"/>
      <c r="F1018" s="111"/>
      <c r="G1018" s="265">
        <v>155200</v>
      </c>
      <c r="H1018" s="112"/>
      <c r="I1018" s="266"/>
      <c r="J1018" s="267"/>
      <c r="K1018" s="111"/>
      <c r="L1018" s="265">
        <v>155200</v>
      </c>
      <c r="M1018" s="265"/>
      <c r="N1018" s="267"/>
      <c r="O1018" s="15"/>
      <c r="P1018" s="15"/>
      <c r="Q1018" s="16">
        <f t="shared" si="26"/>
        <v>0</v>
      </c>
    </row>
    <row r="1019" spans="1:17" s="17" customFormat="1" ht="66.75" hidden="1" customHeight="1">
      <c r="A1019" s="943">
        <f t="shared" si="27"/>
        <v>151</v>
      </c>
      <c r="B1019" s="213" t="s">
        <v>544</v>
      </c>
      <c r="C1019" s="958" t="s">
        <v>384</v>
      </c>
      <c r="D1019" s="958"/>
      <c r="E1019" s="958"/>
      <c r="F1019" s="111"/>
      <c r="G1019" s="265">
        <v>170600</v>
      </c>
      <c r="H1019" s="112"/>
      <c r="I1019" s="266"/>
      <c r="J1019" s="267"/>
      <c r="K1019" s="111"/>
      <c r="L1019" s="265">
        <v>170600</v>
      </c>
      <c r="M1019" s="265"/>
      <c r="N1019" s="267"/>
      <c r="O1019" s="15"/>
      <c r="P1019" s="15"/>
      <c r="Q1019" s="16">
        <f t="shared" si="26"/>
        <v>0</v>
      </c>
    </row>
    <row r="1020" spans="1:17" s="17" customFormat="1" ht="66.75" hidden="1" customHeight="1">
      <c r="A1020" s="943">
        <f t="shared" si="27"/>
        <v>152</v>
      </c>
      <c r="B1020" s="213" t="s">
        <v>545</v>
      </c>
      <c r="C1020" s="958" t="s">
        <v>384</v>
      </c>
      <c r="D1020" s="958"/>
      <c r="E1020" s="958"/>
      <c r="F1020" s="111"/>
      <c r="G1020" s="265">
        <v>185200</v>
      </c>
      <c r="H1020" s="112"/>
      <c r="I1020" s="266"/>
      <c r="J1020" s="267"/>
      <c r="K1020" s="111"/>
      <c r="L1020" s="265">
        <v>185200</v>
      </c>
      <c r="M1020" s="265"/>
      <c r="N1020" s="267"/>
      <c r="O1020" s="15"/>
      <c r="P1020" s="15"/>
      <c r="Q1020" s="16">
        <f t="shared" si="26"/>
        <v>0</v>
      </c>
    </row>
    <row r="1021" spans="1:17" s="17" customFormat="1" ht="66.75" hidden="1" customHeight="1">
      <c r="A1021" s="943">
        <f t="shared" si="27"/>
        <v>153</v>
      </c>
      <c r="B1021" s="213" t="s">
        <v>546</v>
      </c>
      <c r="C1021" s="958" t="s">
        <v>384</v>
      </c>
      <c r="D1021" s="958"/>
      <c r="E1021" s="958"/>
      <c r="F1021" s="111"/>
      <c r="G1021" s="265">
        <v>195300</v>
      </c>
      <c r="H1021" s="112"/>
      <c r="I1021" s="266"/>
      <c r="J1021" s="267"/>
      <c r="K1021" s="111"/>
      <c r="L1021" s="265">
        <v>195300</v>
      </c>
      <c r="M1021" s="265"/>
      <c r="N1021" s="267"/>
      <c r="O1021" s="15"/>
      <c r="P1021" s="15"/>
      <c r="Q1021" s="16">
        <f t="shared" si="26"/>
        <v>0</v>
      </c>
    </row>
    <row r="1022" spans="1:17" s="17" customFormat="1" ht="66.75" hidden="1" customHeight="1">
      <c r="A1022" s="943">
        <f t="shared" si="27"/>
        <v>154</v>
      </c>
      <c r="B1022" s="213" t="s">
        <v>547</v>
      </c>
      <c r="C1022" s="958" t="s">
        <v>384</v>
      </c>
      <c r="D1022" s="958"/>
      <c r="E1022" s="958"/>
      <c r="F1022" s="111"/>
      <c r="G1022" s="265">
        <v>200600</v>
      </c>
      <c r="H1022" s="112"/>
      <c r="I1022" s="266"/>
      <c r="J1022" s="267"/>
      <c r="K1022" s="111"/>
      <c r="L1022" s="265">
        <v>200600</v>
      </c>
      <c r="M1022" s="265"/>
      <c r="N1022" s="267"/>
      <c r="O1022" s="15"/>
      <c r="P1022" s="15"/>
      <c r="Q1022" s="16">
        <f t="shared" si="26"/>
        <v>0</v>
      </c>
    </row>
    <row r="1023" spans="1:17" s="17" customFormat="1" ht="66.75" hidden="1" customHeight="1">
      <c r="A1023" s="943">
        <f t="shared" si="27"/>
        <v>155</v>
      </c>
      <c r="B1023" s="213" t="s">
        <v>548</v>
      </c>
      <c r="C1023" s="958" t="s">
        <v>384</v>
      </c>
      <c r="D1023" s="958"/>
      <c r="E1023" s="958"/>
      <c r="F1023" s="111"/>
      <c r="G1023" s="265">
        <v>216100</v>
      </c>
      <c r="H1023" s="112"/>
      <c r="I1023" s="266"/>
      <c r="J1023" s="267"/>
      <c r="K1023" s="111"/>
      <c r="L1023" s="265">
        <v>216100</v>
      </c>
      <c r="M1023" s="265"/>
      <c r="N1023" s="267"/>
      <c r="O1023" s="15"/>
      <c r="P1023" s="15"/>
      <c r="Q1023" s="16">
        <f t="shared" si="26"/>
        <v>0</v>
      </c>
    </row>
    <row r="1024" spans="1:17" s="17" customFormat="1" ht="66.75" hidden="1" customHeight="1">
      <c r="A1024" s="943">
        <f t="shared" si="27"/>
        <v>156</v>
      </c>
      <c r="B1024" s="213" t="s">
        <v>549</v>
      </c>
      <c r="C1024" s="958" t="s">
        <v>384</v>
      </c>
      <c r="D1024" s="958"/>
      <c r="E1024" s="958"/>
      <c r="F1024" s="111"/>
      <c r="G1024" s="265">
        <v>238100</v>
      </c>
      <c r="H1024" s="112"/>
      <c r="I1024" s="266"/>
      <c r="J1024" s="267"/>
      <c r="K1024" s="111"/>
      <c r="L1024" s="265">
        <v>238100</v>
      </c>
      <c r="M1024" s="265"/>
      <c r="N1024" s="267"/>
      <c r="O1024" s="15"/>
      <c r="P1024" s="15"/>
      <c r="Q1024" s="16">
        <f t="shared" si="26"/>
        <v>0</v>
      </c>
    </row>
    <row r="1025" spans="1:17" s="17" customFormat="1" ht="66.75" hidden="1" customHeight="1">
      <c r="A1025" s="943">
        <f t="shared" si="27"/>
        <v>157</v>
      </c>
      <c r="B1025" s="213" t="s">
        <v>550</v>
      </c>
      <c r="C1025" s="958" t="s">
        <v>384</v>
      </c>
      <c r="D1025" s="958"/>
      <c r="E1025" s="958"/>
      <c r="F1025" s="111"/>
      <c r="G1025" s="265">
        <v>253500</v>
      </c>
      <c r="H1025" s="112"/>
      <c r="I1025" s="266"/>
      <c r="J1025" s="267"/>
      <c r="K1025" s="111"/>
      <c r="L1025" s="265">
        <v>253500</v>
      </c>
      <c r="M1025" s="265"/>
      <c r="N1025" s="267"/>
      <c r="O1025" s="15"/>
      <c r="P1025" s="15"/>
      <c r="Q1025" s="16">
        <f t="shared" si="26"/>
        <v>0</v>
      </c>
    </row>
    <row r="1026" spans="1:17" s="17" customFormat="1" ht="66.75" hidden="1" customHeight="1">
      <c r="A1026" s="943">
        <f t="shared" si="27"/>
        <v>158</v>
      </c>
      <c r="B1026" s="213" t="s">
        <v>551</v>
      </c>
      <c r="C1026" s="958" t="s">
        <v>384</v>
      </c>
      <c r="D1026" s="958"/>
      <c r="E1026" s="958"/>
      <c r="F1026" s="111"/>
      <c r="G1026" s="265">
        <v>267400</v>
      </c>
      <c r="H1026" s="112"/>
      <c r="I1026" s="266"/>
      <c r="J1026" s="267"/>
      <c r="K1026" s="111"/>
      <c r="L1026" s="265">
        <v>267400</v>
      </c>
      <c r="M1026" s="265"/>
      <c r="N1026" s="267"/>
      <c r="O1026" s="15"/>
      <c r="P1026" s="15"/>
      <c r="Q1026" s="16">
        <f t="shared" si="26"/>
        <v>0</v>
      </c>
    </row>
    <row r="1027" spans="1:17" s="17" customFormat="1" ht="66.75" hidden="1" customHeight="1">
      <c r="A1027" s="943">
        <f t="shared" si="27"/>
        <v>159</v>
      </c>
      <c r="B1027" s="213" t="s">
        <v>552</v>
      </c>
      <c r="C1027" s="958" t="s">
        <v>384</v>
      </c>
      <c r="D1027" s="958"/>
      <c r="E1027" s="958"/>
      <c r="F1027" s="111"/>
      <c r="G1027" s="265">
        <v>300200</v>
      </c>
      <c r="H1027" s="112"/>
      <c r="I1027" s="266"/>
      <c r="J1027" s="267"/>
      <c r="K1027" s="111"/>
      <c r="L1027" s="265">
        <v>300200</v>
      </c>
      <c r="M1027" s="265"/>
      <c r="N1027" s="267"/>
      <c r="O1027" s="15"/>
      <c r="P1027" s="15"/>
      <c r="Q1027" s="16">
        <f t="shared" si="26"/>
        <v>0</v>
      </c>
    </row>
    <row r="1028" spans="1:17" s="17" customFormat="1" ht="66.75" hidden="1" customHeight="1">
      <c r="A1028" s="943">
        <f t="shared" si="27"/>
        <v>160</v>
      </c>
      <c r="B1028" s="213" t="s">
        <v>553</v>
      </c>
      <c r="C1028" s="958" t="s">
        <v>384</v>
      </c>
      <c r="D1028" s="958"/>
      <c r="E1028" s="958"/>
      <c r="F1028" s="111"/>
      <c r="G1028" s="265">
        <v>311800</v>
      </c>
      <c r="H1028" s="112"/>
      <c r="I1028" s="266"/>
      <c r="J1028" s="267"/>
      <c r="K1028" s="111"/>
      <c r="L1028" s="265">
        <v>311800</v>
      </c>
      <c r="M1028" s="265"/>
      <c r="N1028" s="267"/>
      <c r="O1028" s="15"/>
      <c r="P1028" s="15"/>
      <c r="Q1028" s="16">
        <f t="shared" si="26"/>
        <v>0</v>
      </c>
    </row>
    <row r="1029" spans="1:17" s="17" customFormat="1" ht="66.75" hidden="1" customHeight="1">
      <c r="A1029" s="943">
        <f t="shared" si="27"/>
        <v>161</v>
      </c>
      <c r="B1029" s="213" t="s">
        <v>554</v>
      </c>
      <c r="C1029" s="958" t="s">
        <v>384</v>
      </c>
      <c r="D1029" s="958"/>
      <c r="E1029" s="958"/>
      <c r="F1029" s="111"/>
      <c r="G1029" s="265">
        <v>326900</v>
      </c>
      <c r="H1029" s="112"/>
      <c r="I1029" s="266"/>
      <c r="J1029" s="267"/>
      <c r="K1029" s="111"/>
      <c r="L1029" s="265">
        <v>326900</v>
      </c>
      <c r="M1029" s="265"/>
      <c r="N1029" s="267"/>
      <c r="O1029" s="15"/>
      <c r="P1029" s="15"/>
      <c r="Q1029" s="16">
        <f t="shared" si="26"/>
        <v>0</v>
      </c>
    </row>
    <row r="1030" spans="1:17" s="17" customFormat="1" ht="66.75" hidden="1" customHeight="1">
      <c r="A1030" s="943">
        <f t="shared" si="27"/>
        <v>162</v>
      </c>
      <c r="B1030" s="213" t="s">
        <v>555</v>
      </c>
      <c r="C1030" s="958" t="s">
        <v>384</v>
      </c>
      <c r="D1030" s="958"/>
      <c r="E1030" s="958"/>
      <c r="F1030" s="111"/>
      <c r="G1030" s="265">
        <v>332800</v>
      </c>
      <c r="H1030" s="112"/>
      <c r="I1030" s="266"/>
      <c r="J1030" s="267"/>
      <c r="K1030" s="111"/>
      <c r="L1030" s="265">
        <v>332800</v>
      </c>
      <c r="M1030" s="265"/>
      <c r="N1030" s="267"/>
      <c r="O1030" s="15"/>
      <c r="P1030" s="15"/>
      <c r="Q1030" s="16">
        <f t="shared" si="26"/>
        <v>0</v>
      </c>
    </row>
    <row r="1031" spans="1:17" s="17" customFormat="1" ht="66.75" hidden="1" customHeight="1">
      <c r="A1031" s="943">
        <f t="shared" si="27"/>
        <v>163</v>
      </c>
      <c r="B1031" s="213" t="s">
        <v>556</v>
      </c>
      <c r="C1031" s="958" t="s">
        <v>384</v>
      </c>
      <c r="D1031" s="958"/>
      <c r="E1031" s="958"/>
      <c r="F1031" s="111"/>
      <c r="G1031" s="265">
        <v>114100</v>
      </c>
      <c r="H1031" s="112"/>
      <c r="I1031" s="266"/>
      <c r="J1031" s="267"/>
      <c r="K1031" s="111"/>
      <c r="L1031" s="265">
        <v>114100</v>
      </c>
      <c r="M1031" s="265"/>
      <c r="N1031" s="267"/>
      <c r="O1031" s="15"/>
      <c r="P1031" s="15"/>
      <c r="Q1031" s="16">
        <f t="shared" si="26"/>
        <v>0</v>
      </c>
    </row>
    <row r="1032" spans="1:17" s="17" customFormat="1" ht="66.75" hidden="1" customHeight="1">
      <c r="A1032" s="943">
        <f t="shared" si="27"/>
        <v>164</v>
      </c>
      <c r="B1032" s="213" t="s">
        <v>557</v>
      </c>
      <c r="C1032" s="958" t="s">
        <v>384</v>
      </c>
      <c r="D1032" s="958"/>
      <c r="E1032" s="958"/>
      <c r="F1032" s="111"/>
      <c r="G1032" s="265">
        <v>123900</v>
      </c>
      <c r="H1032" s="112"/>
      <c r="I1032" s="266"/>
      <c r="J1032" s="267"/>
      <c r="K1032" s="111"/>
      <c r="L1032" s="265">
        <v>123900</v>
      </c>
      <c r="M1032" s="265"/>
      <c r="N1032" s="267"/>
      <c r="O1032" s="15"/>
      <c r="P1032" s="15"/>
      <c r="Q1032" s="16">
        <f t="shared" si="26"/>
        <v>0</v>
      </c>
    </row>
    <row r="1033" spans="1:17" s="17" customFormat="1" ht="66.75" hidden="1" customHeight="1">
      <c r="A1033" s="943">
        <f t="shared" si="27"/>
        <v>165</v>
      </c>
      <c r="B1033" s="213" t="s">
        <v>558</v>
      </c>
      <c r="C1033" s="958" t="s">
        <v>384</v>
      </c>
      <c r="D1033" s="958"/>
      <c r="E1033" s="958"/>
      <c r="F1033" s="111"/>
      <c r="G1033" s="265">
        <v>135000</v>
      </c>
      <c r="H1033" s="112"/>
      <c r="I1033" s="266"/>
      <c r="J1033" s="267"/>
      <c r="K1033" s="111"/>
      <c r="L1033" s="265">
        <v>135000</v>
      </c>
      <c r="M1033" s="265"/>
      <c r="N1033" s="267"/>
      <c r="O1033" s="15"/>
      <c r="P1033" s="15"/>
      <c r="Q1033" s="16">
        <f t="shared" si="26"/>
        <v>0</v>
      </c>
    </row>
    <row r="1034" spans="1:17" s="17" customFormat="1" ht="66.75" hidden="1" customHeight="1">
      <c r="A1034" s="943">
        <f t="shared" si="27"/>
        <v>166</v>
      </c>
      <c r="B1034" s="213" t="s">
        <v>559</v>
      </c>
      <c r="C1034" s="958" t="s">
        <v>384</v>
      </c>
      <c r="D1034" s="958"/>
      <c r="E1034" s="958"/>
      <c r="F1034" s="111"/>
      <c r="G1034" s="265">
        <v>143100</v>
      </c>
      <c r="H1034" s="112"/>
      <c r="I1034" s="266"/>
      <c r="J1034" s="267"/>
      <c r="K1034" s="111"/>
      <c r="L1034" s="265">
        <v>143100</v>
      </c>
      <c r="M1034" s="265"/>
      <c r="N1034" s="267"/>
      <c r="O1034" s="15"/>
      <c r="P1034" s="15"/>
      <c r="Q1034" s="16">
        <f t="shared" si="26"/>
        <v>0</v>
      </c>
    </row>
    <row r="1035" spans="1:17" s="17" customFormat="1" ht="66.75" hidden="1" customHeight="1">
      <c r="A1035" s="943">
        <f t="shared" si="27"/>
        <v>167</v>
      </c>
      <c r="B1035" s="213" t="s">
        <v>560</v>
      </c>
      <c r="C1035" s="958" t="s">
        <v>384</v>
      </c>
      <c r="D1035" s="958"/>
      <c r="E1035" s="958"/>
      <c r="F1035" s="111"/>
      <c r="G1035" s="265">
        <v>153100</v>
      </c>
      <c r="H1035" s="112"/>
      <c r="I1035" s="266"/>
      <c r="J1035" s="267"/>
      <c r="K1035" s="111"/>
      <c r="L1035" s="265">
        <v>153100</v>
      </c>
      <c r="M1035" s="265"/>
      <c r="N1035" s="267"/>
      <c r="O1035" s="15"/>
      <c r="P1035" s="15"/>
      <c r="Q1035" s="16">
        <f t="shared" si="26"/>
        <v>0</v>
      </c>
    </row>
    <row r="1036" spans="1:17" s="17" customFormat="1" ht="66.75" hidden="1" customHeight="1">
      <c r="A1036" s="943">
        <f t="shared" si="27"/>
        <v>168</v>
      </c>
      <c r="B1036" s="213" t="s">
        <v>561</v>
      </c>
      <c r="C1036" s="958" t="s">
        <v>384</v>
      </c>
      <c r="D1036" s="958"/>
      <c r="E1036" s="958"/>
      <c r="F1036" s="111"/>
      <c r="G1036" s="265">
        <v>182000</v>
      </c>
      <c r="H1036" s="112"/>
      <c r="I1036" s="266"/>
      <c r="J1036" s="267"/>
      <c r="K1036" s="111"/>
      <c r="L1036" s="265">
        <v>182000</v>
      </c>
      <c r="M1036" s="265"/>
      <c r="N1036" s="267"/>
      <c r="O1036" s="15"/>
      <c r="P1036" s="15"/>
      <c r="Q1036" s="16">
        <f t="shared" si="26"/>
        <v>0</v>
      </c>
    </row>
    <row r="1037" spans="1:17" s="17" customFormat="1" ht="66.75" hidden="1" customHeight="1">
      <c r="A1037" s="943">
        <f t="shared" si="27"/>
        <v>169</v>
      </c>
      <c r="B1037" s="213" t="s">
        <v>562</v>
      </c>
      <c r="C1037" s="958" t="s">
        <v>384</v>
      </c>
      <c r="D1037" s="958"/>
      <c r="E1037" s="958"/>
      <c r="F1037" s="111"/>
      <c r="G1037" s="265">
        <v>196800</v>
      </c>
      <c r="H1037" s="112"/>
      <c r="I1037" s="266"/>
      <c r="J1037" s="267"/>
      <c r="K1037" s="111"/>
      <c r="L1037" s="265">
        <v>196800</v>
      </c>
      <c r="M1037" s="265"/>
      <c r="N1037" s="267"/>
      <c r="O1037" s="15"/>
      <c r="P1037" s="15"/>
      <c r="Q1037" s="16">
        <f t="shared" si="26"/>
        <v>0</v>
      </c>
    </row>
    <row r="1038" spans="1:17" s="17" customFormat="1" ht="66.75" hidden="1" customHeight="1">
      <c r="A1038" s="943">
        <f t="shared" si="27"/>
        <v>170</v>
      </c>
      <c r="B1038" s="213" t="s">
        <v>563</v>
      </c>
      <c r="C1038" s="958" t="s">
        <v>384</v>
      </c>
      <c r="D1038" s="958"/>
      <c r="E1038" s="958"/>
      <c r="F1038" s="111"/>
      <c r="G1038" s="265">
        <v>216400</v>
      </c>
      <c r="H1038" s="112"/>
      <c r="I1038" s="266"/>
      <c r="J1038" s="267"/>
      <c r="K1038" s="111"/>
      <c r="L1038" s="265">
        <v>216400</v>
      </c>
      <c r="M1038" s="265"/>
      <c r="N1038" s="267"/>
      <c r="O1038" s="15"/>
      <c r="P1038" s="15"/>
      <c r="Q1038" s="16">
        <f t="shared" si="26"/>
        <v>0</v>
      </c>
    </row>
    <row r="1039" spans="1:17" s="17" customFormat="1" ht="66.75" hidden="1" customHeight="1">
      <c r="A1039" s="943">
        <f t="shared" si="27"/>
        <v>171</v>
      </c>
      <c r="B1039" s="213" t="s">
        <v>564</v>
      </c>
      <c r="C1039" s="958" t="s">
        <v>384</v>
      </c>
      <c r="D1039" s="958"/>
      <c r="E1039" s="958"/>
      <c r="F1039" s="111"/>
      <c r="G1039" s="265">
        <v>235200</v>
      </c>
      <c r="H1039" s="112"/>
      <c r="I1039" s="266"/>
      <c r="J1039" s="267"/>
      <c r="K1039" s="111"/>
      <c r="L1039" s="265">
        <v>235200</v>
      </c>
      <c r="M1039" s="265"/>
      <c r="N1039" s="267"/>
      <c r="O1039" s="15"/>
      <c r="P1039" s="15"/>
      <c r="Q1039" s="16">
        <f t="shared" si="26"/>
        <v>0</v>
      </c>
    </row>
    <row r="1040" spans="1:17" s="17" customFormat="1" ht="66.75" hidden="1" customHeight="1">
      <c r="A1040" s="943">
        <f t="shared" si="27"/>
        <v>172</v>
      </c>
      <c r="B1040" s="213" t="s">
        <v>565</v>
      </c>
      <c r="C1040" s="958" t="s">
        <v>384</v>
      </c>
      <c r="D1040" s="958"/>
      <c r="E1040" s="958"/>
      <c r="F1040" s="111"/>
      <c r="G1040" s="265">
        <v>245000</v>
      </c>
      <c r="H1040" s="112"/>
      <c r="I1040" s="266"/>
      <c r="J1040" s="267"/>
      <c r="K1040" s="111"/>
      <c r="L1040" s="265">
        <v>245000</v>
      </c>
      <c r="M1040" s="265"/>
      <c r="N1040" s="267"/>
      <c r="O1040" s="15"/>
      <c r="P1040" s="15"/>
      <c r="Q1040" s="16">
        <f t="shared" si="26"/>
        <v>0</v>
      </c>
    </row>
    <row r="1041" spans="1:17" s="17" customFormat="1" ht="66.75" hidden="1" customHeight="1">
      <c r="A1041" s="943">
        <f t="shared" si="27"/>
        <v>173</v>
      </c>
      <c r="B1041" s="213" t="s">
        <v>566</v>
      </c>
      <c r="C1041" s="958" t="s">
        <v>384</v>
      </c>
      <c r="D1041" s="958"/>
      <c r="E1041" s="958"/>
      <c r="F1041" s="111"/>
      <c r="G1041" s="265">
        <v>254800</v>
      </c>
      <c r="H1041" s="112"/>
      <c r="I1041" s="266"/>
      <c r="J1041" s="267"/>
      <c r="K1041" s="111"/>
      <c r="L1041" s="265">
        <v>254800</v>
      </c>
      <c r="M1041" s="265"/>
      <c r="N1041" s="267"/>
      <c r="O1041" s="15"/>
      <c r="P1041" s="15"/>
      <c r="Q1041" s="16">
        <f t="shared" si="26"/>
        <v>0</v>
      </c>
    </row>
    <row r="1042" spans="1:17" s="17" customFormat="1" ht="66.75" hidden="1" customHeight="1">
      <c r="A1042" s="943">
        <f t="shared" si="27"/>
        <v>174</v>
      </c>
      <c r="B1042" s="213" t="s">
        <v>567</v>
      </c>
      <c r="C1042" s="958" t="s">
        <v>384</v>
      </c>
      <c r="D1042" s="958"/>
      <c r="E1042" s="958"/>
      <c r="F1042" s="111"/>
      <c r="G1042" s="265">
        <v>274400</v>
      </c>
      <c r="H1042" s="112"/>
      <c r="I1042" s="266"/>
      <c r="J1042" s="267"/>
      <c r="K1042" s="111"/>
      <c r="L1042" s="265">
        <v>274400</v>
      </c>
      <c r="M1042" s="265"/>
      <c r="N1042" s="267"/>
      <c r="O1042" s="15"/>
      <c r="P1042" s="15"/>
      <c r="Q1042" s="16">
        <f t="shared" si="26"/>
        <v>0</v>
      </c>
    </row>
    <row r="1043" spans="1:17" s="17" customFormat="1" ht="66.75" hidden="1" customHeight="1">
      <c r="A1043" s="943">
        <f t="shared" si="27"/>
        <v>175</v>
      </c>
      <c r="B1043" s="213" t="s">
        <v>568</v>
      </c>
      <c r="C1043" s="958" t="s">
        <v>384</v>
      </c>
      <c r="D1043" s="958"/>
      <c r="E1043" s="958"/>
      <c r="F1043" s="111"/>
      <c r="G1043" s="265">
        <v>302600</v>
      </c>
      <c r="H1043" s="112"/>
      <c r="I1043" s="266"/>
      <c r="J1043" s="267"/>
      <c r="K1043" s="111"/>
      <c r="L1043" s="265">
        <v>302600</v>
      </c>
      <c r="M1043" s="265"/>
      <c r="N1043" s="267"/>
      <c r="O1043" s="15"/>
      <c r="P1043" s="15"/>
      <c r="Q1043" s="16">
        <f t="shared" si="26"/>
        <v>0</v>
      </c>
    </row>
    <row r="1044" spans="1:17" s="17" customFormat="1" ht="66.75" hidden="1" customHeight="1">
      <c r="A1044" s="943">
        <f t="shared" si="27"/>
        <v>176</v>
      </c>
      <c r="B1044" s="213" t="s">
        <v>569</v>
      </c>
      <c r="C1044" s="958" t="s">
        <v>384</v>
      </c>
      <c r="D1044" s="958"/>
      <c r="E1044" s="958"/>
      <c r="F1044" s="111"/>
      <c r="G1044" s="265">
        <v>322100</v>
      </c>
      <c r="H1044" s="112"/>
      <c r="I1044" s="266"/>
      <c r="J1044" s="267"/>
      <c r="K1044" s="111"/>
      <c r="L1044" s="265">
        <v>322100</v>
      </c>
      <c r="M1044" s="265"/>
      <c r="N1044" s="267"/>
      <c r="O1044" s="15"/>
      <c r="P1044" s="15"/>
      <c r="Q1044" s="16">
        <f t="shared" si="26"/>
        <v>0</v>
      </c>
    </row>
    <row r="1045" spans="1:17" s="17" customFormat="1" ht="66.75" hidden="1" customHeight="1">
      <c r="A1045" s="943">
        <f t="shared" si="27"/>
        <v>177</v>
      </c>
      <c r="B1045" s="213" t="s">
        <v>570</v>
      </c>
      <c r="C1045" s="958" t="s">
        <v>384</v>
      </c>
      <c r="D1045" s="958"/>
      <c r="E1045" s="958"/>
      <c r="F1045" s="111"/>
      <c r="G1045" s="265">
        <v>340200</v>
      </c>
      <c r="H1045" s="112"/>
      <c r="I1045" s="266"/>
      <c r="J1045" s="267"/>
      <c r="K1045" s="111"/>
      <c r="L1045" s="265">
        <v>340200</v>
      </c>
      <c r="M1045" s="265"/>
      <c r="N1045" s="267"/>
      <c r="O1045" s="15"/>
      <c r="P1045" s="15"/>
      <c r="Q1045" s="16">
        <f t="shared" ref="Q1045:Q1108" si="28">+R1045/1.1</f>
        <v>0</v>
      </c>
    </row>
    <row r="1046" spans="1:17" s="17" customFormat="1" ht="66.75" hidden="1" customHeight="1">
      <c r="A1046" s="943">
        <f t="shared" si="27"/>
        <v>178</v>
      </c>
      <c r="B1046" s="213" t="s">
        <v>571</v>
      </c>
      <c r="C1046" s="958" t="s">
        <v>384</v>
      </c>
      <c r="D1046" s="958"/>
      <c r="E1046" s="958"/>
      <c r="F1046" s="111"/>
      <c r="G1046" s="265">
        <v>377600</v>
      </c>
      <c r="H1046" s="112"/>
      <c r="I1046" s="266"/>
      <c r="J1046" s="267"/>
      <c r="K1046" s="111"/>
      <c r="L1046" s="265">
        <v>377600</v>
      </c>
      <c r="M1046" s="265"/>
      <c r="N1046" s="267"/>
      <c r="O1046" s="15"/>
      <c r="P1046" s="15"/>
      <c r="Q1046" s="16">
        <f t="shared" si="28"/>
        <v>0</v>
      </c>
    </row>
    <row r="1047" spans="1:17" s="17" customFormat="1" ht="66.75" hidden="1" customHeight="1">
      <c r="A1047" s="943">
        <f t="shared" si="27"/>
        <v>179</v>
      </c>
      <c r="B1047" s="213" t="s">
        <v>572</v>
      </c>
      <c r="C1047" s="958" t="s">
        <v>384</v>
      </c>
      <c r="D1047" s="958"/>
      <c r="E1047" s="958"/>
      <c r="F1047" s="111"/>
      <c r="G1047" s="265">
        <v>397100</v>
      </c>
      <c r="H1047" s="112"/>
      <c r="I1047" s="266"/>
      <c r="J1047" s="267"/>
      <c r="K1047" s="111"/>
      <c r="L1047" s="265">
        <v>397100</v>
      </c>
      <c r="M1047" s="265"/>
      <c r="N1047" s="267"/>
      <c r="O1047" s="15"/>
      <c r="P1047" s="15"/>
      <c r="Q1047" s="16">
        <f t="shared" si="28"/>
        <v>0</v>
      </c>
    </row>
    <row r="1048" spans="1:17" s="17" customFormat="1" ht="66.75" hidden="1" customHeight="1">
      <c r="A1048" s="943">
        <f t="shared" si="27"/>
        <v>180</v>
      </c>
      <c r="B1048" s="213" t="s">
        <v>573</v>
      </c>
      <c r="C1048" s="958" t="s">
        <v>384</v>
      </c>
      <c r="D1048" s="958"/>
      <c r="E1048" s="958"/>
      <c r="F1048" s="111"/>
      <c r="G1048" s="265">
        <v>416300</v>
      </c>
      <c r="H1048" s="112"/>
      <c r="I1048" s="266"/>
      <c r="J1048" s="267"/>
      <c r="K1048" s="111"/>
      <c r="L1048" s="265">
        <v>416300</v>
      </c>
      <c r="M1048" s="265"/>
      <c r="N1048" s="267"/>
      <c r="O1048" s="15"/>
      <c r="P1048" s="15"/>
      <c r="Q1048" s="16">
        <f t="shared" si="28"/>
        <v>0</v>
      </c>
    </row>
    <row r="1049" spans="1:17" s="17" customFormat="1" ht="66.75" hidden="1" customHeight="1">
      <c r="A1049" s="943">
        <f t="shared" si="27"/>
        <v>181</v>
      </c>
      <c r="B1049" s="213" t="s">
        <v>574</v>
      </c>
      <c r="C1049" s="958" t="s">
        <v>384</v>
      </c>
      <c r="D1049" s="958"/>
      <c r="E1049" s="958"/>
      <c r="F1049" s="111"/>
      <c r="G1049" s="265">
        <v>424400</v>
      </c>
      <c r="H1049" s="112"/>
      <c r="I1049" s="266"/>
      <c r="J1049" s="267"/>
      <c r="K1049" s="111"/>
      <c r="L1049" s="265">
        <v>424400</v>
      </c>
      <c r="M1049" s="265"/>
      <c r="N1049" s="267"/>
      <c r="O1049" s="15"/>
      <c r="P1049" s="15"/>
      <c r="Q1049" s="16">
        <f t="shared" si="28"/>
        <v>0</v>
      </c>
    </row>
    <row r="1050" spans="1:17" s="17" customFormat="1" ht="66.75" hidden="1" customHeight="1">
      <c r="A1050" s="943">
        <f t="shared" si="27"/>
        <v>182</v>
      </c>
      <c r="B1050" s="213" t="s">
        <v>575</v>
      </c>
      <c r="C1050" s="958" t="s">
        <v>384</v>
      </c>
      <c r="D1050" s="958"/>
      <c r="E1050" s="958"/>
      <c r="F1050" s="111"/>
      <c r="G1050" s="265">
        <v>130100</v>
      </c>
      <c r="H1050" s="112"/>
      <c r="I1050" s="266"/>
      <c r="J1050" s="267"/>
      <c r="K1050" s="111"/>
      <c r="L1050" s="265">
        <v>130100</v>
      </c>
      <c r="M1050" s="265"/>
      <c r="N1050" s="267"/>
      <c r="O1050" s="15"/>
      <c r="P1050" s="15"/>
      <c r="Q1050" s="16">
        <f t="shared" si="28"/>
        <v>0</v>
      </c>
    </row>
    <row r="1051" spans="1:17" s="17" customFormat="1" ht="66.75" hidden="1" customHeight="1">
      <c r="A1051" s="943">
        <f t="shared" si="27"/>
        <v>183</v>
      </c>
      <c r="B1051" s="213" t="s">
        <v>576</v>
      </c>
      <c r="C1051" s="958" t="s">
        <v>384</v>
      </c>
      <c r="D1051" s="958"/>
      <c r="E1051" s="958"/>
      <c r="F1051" s="111"/>
      <c r="G1051" s="265">
        <v>141400</v>
      </c>
      <c r="H1051" s="112"/>
      <c r="I1051" s="266"/>
      <c r="J1051" s="267"/>
      <c r="K1051" s="111"/>
      <c r="L1051" s="265">
        <v>141400</v>
      </c>
      <c r="M1051" s="265"/>
      <c r="N1051" s="267"/>
      <c r="O1051" s="15"/>
      <c r="P1051" s="15"/>
      <c r="Q1051" s="16">
        <f t="shared" si="28"/>
        <v>0</v>
      </c>
    </row>
    <row r="1052" spans="1:17" s="17" customFormat="1" ht="66.75" hidden="1" customHeight="1">
      <c r="A1052" s="943">
        <f t="shared" si="27"/>
        <v>184</v>
      </c>
      <c r="B1052" s="213" t="s">
        <v>577</v>
      </c>
      <c r="C1052" s="958" t="s">
        <v>384</v>
      </c>
      <c r="D1052" s="958"/>
      <c r="E1052" s="958"/>
      <c r="F1052" s="111"/>
      <c r="G1052" s="265">
        <v>152800</v>
      </c>
      <c r="H1052" s="112"/>
      <c r="I1052" s="266"/>
      <c r="J1052" s="267"/>
      <c r="K1052" s="111"/>
      <c r="L1052" s="265">
        <v>152800</v>
      </c>
      <c r="M1052" s="265"/>
      <c r="N1052" s="267"/>
      <c r="O1052" s="15"/>
      <c r="P1052" s="15"/>
      <c r="Q1052" s="16">
        <f t="shared" si="28"/>
        <v>0</v>
      </c>
    </row>
    <row r="1053" spans="1:17" s="17" customFormat="1" ht="66.75" hidden="1" customHeight="1">
      <c r="A1053" s="943">
        <f t="shared" ref="A1053:A1116" si="29">+A1052+1</f>
        <v>185</v>
      </c>
      <c r="B1053" s="213" t="s">
        <v>578</v>
      </c>
      <c r="C1053" s="958" t="s">
        <v>384</v>
      </c>
      <c r="D1053" s="958"/>
      <c r="E1053" s="958"/>
      <c r="F1053" s="111"/>
      <c r="G1053" s="265">
        <v>163500</v>
      </c>
      <c r="H1053" s="112"/>
      <c r="I1053" s="266"/>
      <c r="J1053" s="267"/>
      <c r="K1053" s="111"/>
      <c r="L1053" s="265">
        <v>163500</v>
      </c>
      <c r="M1053" s="265"/>
      <c r="N1053" s="267"/>
      <c r="O1053" s="15"/>
      <c r="P1053" s="15"/>
      <c r="Q1053" s="16">
        <f t="shared" si="28"/>
        <v>0</v>
      </c>
    </row>
    <row r="1054" spans="1:17" s="17" customFormat="1" ht="66.75" hidden="1" customHeight="1">
      <c r="A1054" s="943">
        <f t="shared" si="29"/>
        <v>186</v>
      </c>
      <c r="B1054" s="213" t="s">
        <v>579</v>
      </c>
      <c r="C1054" s="958" t="s">
        <v>384</v>
      </c>
      <c r="D1054" s="958"/>
      <c r="E1054" s="958"/>
      <c r="F1054" s="111"/>
      <c r="G1054" s="265">
        <v>174800</v>
      </c>
      <c r="H1054" s="112"/>
      <c r="I1054" s="266"/>
      <c r="J1054" s="267"/>
      <c r="K1054" s="111"/>
      <c r="L1054" s="265">
        <v>174800</v>
      </c>
      <c r="M1054" s="265"/>
      <c r="N1054" s="267"/>
      <c r="O1054" s="15"/>
      <c r="P1054" s="15"/>
      <c r="Q1054" s="16">
        <f t="shared" si="28"/>
        <v>0</v>
      </c>
    </row>
    <row r="1055" spans="1:17" s="17" customFormat="1" ht="66.75" hidden="1" customHeight="1">
      <c r="A1055" s="943">
        <f t="shared" si="29"/>
        <v>187</v>
      </c>
      <c r="B1055" s="213" t="s">
        <v>580</v>
      </c>
      <c r="C1055" s="958" t="s">
        <v>384</v>
      </c>
      <c r="D1055" s="958"/>
      <c r="E1055" s="958"/>
      <c r="F1055" s="111"/>
      <c r="G1055" s="265">
        <v>207900</v>
      </c>
      <c r="H1055" s="112"/>
      <c r="I1055" s="266"/>
      <c r="J1055" s="267"/>
      <c r="K1055" s="111"/>
      <c r="L1055" s="265">
        <v>207900</v>
      </c>
      <c r="M1055" s="265"/>
      <c r="N1055" s="267"/>
      <c r="O1055" s="15"/>
      <c r="P1055" s="15"/>
      <c r="Q1055" s="16">
        <f t="shared" si="28"/>
        <v>0</v>
      </c>
    </row>
    <row r="1056" spans="1:17" s="17" customFormat="1" ht="66.75" hidden="1" customHeight="1">
      <c r="A1056" s="943">
        <f t="shared" si="29"/>
        <v>188</v>
      </c>
      <c r="B1056" s="213" t="s">
        <v>581</v>
      </c>
      <c r="C1056" s="958" t="s">
        <v>384</v>
      </c>
      <c r="D1056" s="958"/>
      <c r="E1056" s="958"/>
      <c r="F1056" s="111"/>
      <c r="G1056" s="265">
        <v>224700</v>
      </c>
      <c r="H1056" s="112"/>
      <c r="I1056" s="266"/>
      <c r="J1056" s="267"/>
      <c r="K1056" s="111"/>
      <c r="L1056" s="265">
        <v>224700</v>
      </c>
      <c r="M1056" s="265"/>
      <c r="N1056" s="267"/>
      <c r="O1056" s="15"/>
      <c r="P1056" s="15"/>
      <c r="Q1056" s="16">
        <f t="shared" si="28"/>
        <v>0</v>
      </c>
    </row>
    <row r="1057" spans="1:17" s="17" customFormat="1" ht="66.75" hidden="1" customHeight="1">
      <c r="A1057" s="943">
        <f t="shared" si="29"/>
        <v>189</v>
      </c>
      <c r="B1057" s="213" t="s">
        <v>582</v>
      </c>
      <c r="C1057" s="958" t="s">
        <v>384</v>
      </c>
      <c r="D1057" s="958"/>
      <c r="E1057" s="958"/>
      <c r="F1057" s="111"/>
      <c r="G1057" s="265">
        <v>247200</v>
      </c>
      <c r="H1057" s="112"/>
      <c r="I1057" s="266"/>
      <c r="J1057" s="267"/>
      <c r="K1057" s="111"/>
      <c r="L1057" s="265">
        <v>247200</v>
      </c>
      <c r="M1057" s="265"/>
      <c r="N1057" s="267"/>
      <c r="O1057" s="15"/>
      <c r="P1057" s="15"/>
      <c r="Q1057" s="16">
        <f t="shared" si="28"/>
        <v>0</v>
      </c>
    </row>
    <row r="1058" spans="1:17" s="17" customFormat="1" ht="66.75" hidden="1" customHeight="1">
      <c r="A1058" s="943">
        <f t="shared" si="29"/>
        <v>190</v>
      </c>
      <c r="B1058" s="213" t="s">
        <v>583</v>
      </c>
      <c r="C1058" s="958" t="s">
        <v>384</v>
      </c>
      <c r="D1058" s="958"/>
      <c r="E1058" s="958"/>
      <c r="F1058" s="111"/>
      <c r="G1058" s="265">
        <v>268700</v>
      </c>
      <c r="H1058" s="112"/>
      <c r="I1058" s="266"/>
      <c r="J1058" s="267"/>
      <c r="K1058" s="111"/>
      <c r="L1058" s="265">
        <v>268700</v>
      </c>
      <c r="M1058" s="265"/>
      <c r="N1058" s="267"/>
      <c r="O1058" s="15"/>
      <c r="P1058" s="15"/>
      <c r="Q1058" s="16">
        <f t="shared" si="28"/>
        <v>0</v>
      </c>
    </row>
    <row r="1059" spans="1:17" s="17" customFormat="1" ht="66.75" hidden="1" customHeight="1">
      <c r="A1059" s="943">
        <f t="shared" si="29"/>
        <v>191</v>
      </c>
      <c r="B1059" s="213" t="s">
        <v>584</v>
      </c>
      <c r="C1059" s="958" t="s">
        <v>384</v>
      </c>
      <c r="D1059" s="958"/>
      <c r="E1059" s="958"/>
      <c r="F1059" s="111"/>
      <c r="G1059" s="265">
        <v>280000</v>
      </c>
      <c r="H1059" s="112"/>
      <c r="I1059" s="266"/>
      <c r="J1059" s="267"/>
      <c r="K1059" s="111"/>
      <c r="L1059" s="265">
        <v>280000</v>
      </c>
      <c r="M1059" s="265"/>
      <c r="N1059" s="267"/>
      <c r="O1059" s="15"/>
      <c r="P1059" s="15"/>
      <c r="Q1059" s="16">
        <f t="shared" si="28"/>
        <v>0</v>
      </c>
    </row>
    <row r="1060" spans="1:17" s="17" customFormat="1" ht="66.75" hidden="1" customHeight="1">
      <c r="A1060" s="943">
        <f t="shared" si="29"/>
        <v>192</v>
      </c>
      <c r="B1060" s="213" t="s">
        <v>585</v>
      </c>
      <c r="C1060" s="958" t="s">
        <v>384</v>
      </c>
      <c r="D1060" s="958"/>
      <c r="E1060" s="958"/>
      <c r="F1060" s="111"/>
      <c r="G1060" s="265">
        <v>291100</v>
      </c>
      <c r="H1060" s="112"/>
      <c r="I1060" s="266"/>
      <c r="J1060" s="267"/>
      <c r="K1060" s="111"/>
      <c r="L1060" s="265">
        <v>291100</v>
      </c>
      <c r="M1060" s="265"/>
      <c r="N1060" s="267"/>
      <c r="O1060" s="15"/>
      <c r="P1060" s="15"/>
      <c r="Q1060" s="16">
        <f t="shared" si="28"/>
        <v>0</v>
      </c>
    </row>
    <row r="1061" spans="1:17" s="17" customFormat="1" ht="66.75" hidden="1" customHeight="1">
      <c r="A1061" s="943">
        <f t="shared" si="29"/>
        <v>193</v>
      </c>
      <c r="B1061" s="213" t="s">
        <v>586</v>
      </c>
      <c r="C1061" s="958" t="s">
        <v>384</v>
      </c>
      <c r="D1061" s="958"/>
      <c r="E1061" s="958"/>
      <c r="F1061" s="111"/>
      <c r="G1061" s="265">
        <v>313500</v>
      </c>
      <c r="H1061" s="112"/>
      <c r="I1061" s="266"/>
      <c r="J1061" s="267"/>
      <c r="K1061" s="111"/>
      <c r="L1061" s="265">
        <v>313500</v>
      </c>
      <c r="M1061" s="265"/>
      <c r="N1061" s="267"/>
      <c r="O1061" s="15"/>
      <c r="P1061" s="15"/>
      <c r="Q1061" s="16">
        <f t="shared" si="28"/>
        <v>0</v>
      </c>
    </row>
    <row r="1062" spans="1:17" s="17" customFormat="1" ht="66.75" hidden="1" customHeight="1">
      <c r="A1062" s="943">
        <f t="shared" si="29"/>
        <v>194</v>
      </c>
      <c r="B1062" s="213" t="s">
        <v>587</v>
      </c>
      <c r="C1062" s="958" t="s">
        <v>384</v>
      </c>
      <c r="D1062" s="958"/>
      <c r="E1062" s="958"/>
      <c r="F1062" s="111"/>
      <c r="G1062" s="265">
        <v>346000</v>
      </c>
      <c r="H1062" s="112"/>
      <c r="I1062" s="266"/>
      <c r="J1062" s="267"/>
      <c r="K1062" s="111"/>
      <c r="L1062" s="265">
        <v>346000</v>
      </c>
      <c r="M1062" s="265"/>
      <c r="N1062" s="267"/>
      <c r="O1062" s="15"/>
      <c r="P1062" s="15"/>
      <c r="Q1062" s="16">
        <f t="shared" si="28"/>
        <v>0</v>
      </c>
    </row>
    <row r="1063" spans="1:17" s="17" customFormat="1" ht="66.75" hidden="1" customHeight="1">
      <c r="A1063" s="943">
        <f t="shared" si="29"/>
        <v>195</v>
      </c>
      <c r="B1063" s="213" t="s">
        <v>588</v>
      </c>
      <c r="C1063" s="958" t="s">
        <v>384</v>
      </c>
      <c r="D1063" s="958"/>
      <c r="E1063" s="958"/>
      <c r="F1063" s="111"/>
      <c r="G1063" s="265">
        <v>368300</v>
      </c>
      <c r="H1063" s="112"/>
      <c r="I1063" s="266"/>
      <c r="J1063" s="267"/>
      <c r="K1063" s="111"/>
      <c r="L1063" s="265">
        <v>368300</v>
      </c>
      <c r="M1063" s="265"/>
      <c r="N1063" s="267"/>
      <c r="O1063" s="15"/>
      <c r="P1063" s="15"/>
      <c r="Q1063" s="16">
        <f t="shared" si="28"/>
        <v>0</v>
      </c>
    </row>
    <row r="1064" spans="1:17" s="17" customFormat="1" ht="66.75" hidden="1" customHeight="1">
      <c r="A1064" s="943">
        <f t="shared" si="29"/>
        <v>196</v>
      </c>
      <c r="B1064" s="213" t="s">
        <v>589</v>
      </c>
      <c r="C1064" s="958" t="s">
        <v>384</v>
      </c>
      <c r="D1064" s="958"/>
      <c r="E1064" s="958"/>
      <c r="F1064" s="111"/>
      <c r="G1064" s="265">
        <v>389200</v>
      </c>
      <c r="H1064" s="112"/>
      <c r="I1064" s="266"/>
      <c r="J1064" s="267"/>
      <c r="K1064" s="111"/>
      <c r="L1064" s="265">
        <v>389200</v>
      </c>
      <c r="M1064" s="265"/>
      <c r="N1064" s="267"/>
      <c r="O1064" s="15"/>
      <c r="P1064" s="15"/>
      <c r="Q1064" s="16">
        <f t="shared" si="28"/>
        <v>0</v>
      </c>
    </row>
    <row r="1065" spans="1:17" s="17" customFormat="1" ht="66.75" hidden="1" customHeight="1">
      <c r="A1065" s="943">
        <f t="shared" si="29"/>
        <v>197</v>
      </c>
      <c r="B1065" s="213" t="s">
        <v>590</v>
      </c>
      <c r="C1065" s="958" t="s">
        <v>384</v>
      </c>
      <c r="D1065" s="958"/>
      <c r="E1065" s="958"/>
      <c r="F1065" s="111"/>
      <c r="G1065" s="265">
        <v>432200</v>
      </c>
      <c r="H1065" s="112"/>
      <c r="I1065" s="266"/>
      <c r="J1065" s="267"/>
      <c r="K1065" s="111"/>
      <c r="L1065" s="265">
        <v>432200</v>
      </c>
      <c r="M1065" s="265"/>
      <c r="N1065" s="267"/>
      <c r="O1065" s="15"/>
      <c r="P1065" s="15"/>
      <c r="Q1065" s="16">
        <f t="shared" si="28"/>
        <v>0</v>
      </c>
    </row>
    <row r="1066" spans="1:17" s="17" customFormat="1" ht="66.75" hidden="1" customHeight="1">
      <c r="A1066" s="943">
        <f t="shared" si="29"/>
        <v>198</v>
      </c>
      <c r="B1066" s="213" t="s">
        <v>591</v>
      </c>
      <c r="C1066" s="958" t="s">
        <v>384</v>
      </c>
      <c r="D1066" s="958"/>
      <c r="E1066" s="958"/>
      <c r="F1066" s="111"/>
      <c r="G1066" s="265">
        <v>454400</v>
      </c>
      <c r="H1066" s="112"/>
      <c r="I1066" s="266"/>
      <c r="J1066" s="267"/>
      <c r="K1066" s="111"/>
      <c r="L1066" s="265">
        <v>454400</v>
      </c>
      <c r="M1066" s="265"/>
      <c r="N1066" s="267"/>
      <c r="O1066" s="15"/>
      <c r="P1066" s="15"/>
      <c r="Q1066" s="16">
        <f t="shared" si="28"/>
        <v>0</v>
      </c>
    </row>
    <row r="1067" spans="1:17" s="17" customFormat="1" ht="66.75" hidden="1" customHeight="1">
      <c r="A1067" s="943">
        <f t="shared" si="29"/>
        <v>199</v>
      </c>
      <c r="B1067" s="213" t="s">
        <v>592</v>
      </c>
      <c r="C1067" s="958" t="s">
        <v>384</v>
      </c>
      <c r="D1067" s="958"/>
      <c r="E1067" s="958"/>
      <c r="F1067" s="111"/>
      <c r="G1067" s="265">
        <v>476600</v>
      </c>
      <c r="H1067" s="112"/>
      <c r="I1067" s="266"/>
      <c r="J1067" s="267"/>
      <c r="K1067" s="111"/>
      <c r="L1067" s="265">
        <v>476600</v>
      </c>
      <c r="M1067" s="265"/>
      <c r="N1067" s="267"/>
      <c r="O1067" s="15"/>
      <c r="P1067" s="15"/>
      <c r="Q1067" s="16">
        <f t="shared" si="28"/>
        <v>0</v>
      </c>
    </row>
    <row r="1068" spans="1:17" s="17" customFormat="1" ht="66.75" hidden="1" customHeight="1">
      <c r="A1068" s="943">
        <f t="shared" si="29"/>
        <v>200</v>
      </c>
      <c r="B1068" s="213" t="s">
        <v>593</v>
      </c>
      <c r="C1068" s="958" t="s">
        <v>384</v>
      </c>
      <c r="D1068" s="958"/>
      <c r="E1068" s="958"/>
      <c r="F1068" s="111"/>
      <c r="G1068" s="265">
        <v>486000</v>
      </c>
      <c r="H1068" s="112"/>
      <c r="I1068" s="266"/>
      <c r="J1068" s="267"/>
      <c r="K1068" s="111"/>
      <c r="L1068" s="265">
        <v>486000</v>
      </c>
      <c r="M1068" s="265"/>
      <c r="N1068" s="267"/>
      <c r="O1068" s="15"/>
      <c r="P1068" s="15"/>
      <c r="Q1068" s="16">
        <f t="shared" si="28"/>
        <v>0</v>
      </c>
    </row>
    <row r="1069" spans="1:17" s="17" customFormat="1" ht="66.75" hidden="1" customHeight="1">
      <c r="A1069" s="943">
        <f t="shared" si="29"/>
        <v>201</v>
      </c>
      <c r="B1069" s="213" t="s">
        <v>594</v>
      </c>
      <c r="C1069" s="958" t="s">
        <v>384</v>
      </c>
      <c r="D1069" s="958"/>
      <c r="E1069" s="958"/>
      <c r="F1069" s="111"/>
      <c r="G1069" s="265">
        <v>161800</v>
      </c>
      <c r="H1069" s="112"/>
      <c r="I1069" s="266"/>
      <c r="J1069" s="267"/>
      <c r="K1069" s="111"/>
      <c r="L1069" s="265">
        <v>161800</v>
      </c>
      <c r="M1069" s="265"/>
      <c r="N1069" s="267"/>
      <c r="O1069" s="15"/>
      <c r="P1069" s="15"/>
      <c r="Q1069" s="16">
        <f t="shared" si="28"/>
        <v>0</v>
      </c>
    </row>
    <row r="1070" spans="1:17" s="17" customFormat="1" ht="66.75" hidden="1" customHeight="1">
      <c r="A1070" s="943">
        <f t="shared" si="29"/>
        <v>202</v>
      </c>
      <c r="B1070" s="213" t="s">
        <v>595</v>
      </c>
      <c r="C1070" s="958" t="s">
        <v>384</v>
      </c>
      <c r="D1070" s="958"/>
      <c r="E1070" s="958"/>
      <c r="F1070" s="111"/>
      <c r="G1070" s="265">
        <v>175900</v>
      </c>
      <c r="H1070" s="112"/>
      <c r="I1070" s="266"/>
      <c r="J1070" s="267"/>
      <c r="K1070" s="111"/>
      <c r="L1070" s="265">
        <v>175900</v>
      </c>
      <c r="M1070" s="265"/>
      <c r="N1070" s="267"/>
      <c r="O1070" s="15"/>
      <c r="P1070" s="15"/>
      <c r="Q1070" s="16">
        <f t="shared" si="28"/>
        <v>0</v>
      </c>
    </row>
    <row r="1071" spans="1:17" s="17" customFormat="1" ht="66.75" hidden="1" customHeight="1">
      <c r="A1071" s="943">
        <f t="shared" si="29"/>
        <v>203</v>
      </c>
      <c r="B1071" s="213" t="s">
        <v>596</v>
      </c>
      <c r="C1071" s="958" t="s">
        <v>384</v>
      </c>
      <c r="D1071" s="958"/>
      <c r="E1071" s="958"/>
      <c r="F1071" s="111"/>
      <c r="G1071" s="265">
        <v>190000</v>
      </c>
      <c r="H1071" s="112"/>
      <c r="I1071" s="266"/>
      <c r="J1071" s="267"/>
      <c r="K1071" s="111"/>
      <c r="L1071" s="265">
        <v>190000</v>
      </c>
      <c r="M1071" s="265"/>
      <c r="N1071" s="267"/>
      <c r="O1071" s="15"/>
      <c r="P1071" s="15"/>
      <c r="Q1071" s="16">
        <f t="shared" si="28"/>
        <v>0</v>
      </c>
    </row>
    <row r="1072" spans="1:17" s="17" customFormat="1" ht="66.75" hidden="1" customHeight="1">
      <c r="A1072" s="943">
        <f t="shared" si="29"/>
        <v>204</v>
      </c>
      <c r="B1072" s="213" t="s">
        <v>597</v>
      </c>
      <c r="C1072" s="958" t="s">
        <v>384</v>
      </c>
      <c r="D1072" s="958"/>
      <c r="E1072" s="958"/>
      <c r="F1072" s="111"/>
      <c r="G1072" s="265">
        <v>204000</v>
      </c>
      <c r="H1072" s="112"/>
      <c r="I1072" s="266"/>
      <c r="J1072" s="267"/>
      <c r="K1072" s="111"/>
      <c r="L1072" s="265">
        <v>204000</v>
      </c>
      <c r="M1072" s="265"/>
      <c r="N1072" s="267"/>
      <c r="O1072" s="15"/>
      <c r="P1072" s="15"/>
      <c r="Q1072" s="16">
        <f t="shared" si="28"/>
        <v>0</v>
      </c>
    </row>
    <row r="1073" spans="1:17" s="17" customFormat="1" ht="66.75" hidden="1" customHeight="1">
      <c r="A1073" s="943">
        <f t="shared" si="29"/>
        <v>205</v>
      </c>
      <c r="B1073" s="213" t="s">
        <v>598</v>
      </c>
      <c r="C1073" s="958" t="s">
        <v>384</v>
      </c>
      <c r="D1073" s="958"/>
      <c r="E1073" s="958"/>
      <c r="F1073" s="111"/>
      <c r="G1073" s="265">
        <v>217500</v>
      </c>
      <c r="H1073" s="112"/>
      <c r="I1073" s="266"/>
      <c r="J1073" s="267"/>
      <c r="K1073" s="111"/>
      <c r="L1073" s="265">
        <v>217500</v>
      </c>
      <c r="M1073" s="265"/>
      <c r="N1073" s="267"/>
      <c r="O1073" s="15"/>
      <c r="P1073" s="15"/>
      <c r="Q1073" s="16">
        <f t="shared" si="28"/>
        <v>0</v>
      </c>
    </row>
    <row r="1074" spans="1:17" s="17" customFormat="1" ht="66.75" hidden="1" customHeight="1">
      <c r="A1074" s="943">
        <f t="shared" si="29"/>
        <v>206</v>
      </c>
      <c r="B1074" s="213" t="s">
        <v>599</v>
      </c>
      <c r="C1074" s="958" t="s">
        <v>384</v>
      </c>
      <c r="D1074" s="958"/>
      <c r="E1074" s="958"/>
      <c r="F1074" s="111"/>
      <c r="G1074" s="265">
        <v>258900</v>
      </c>
      <c r="H1074" s="112"/>
      <c r="I1074" s="266"/>
      <c r="J1074" s="267"/>
      <c r="K1074" s="111"/>
      <c r="L1074" s="265">
        <v>258900</v>
      </c>
      <c r="M1074" s="265"/>
      <c r="N1074" s="267"/>
      <c r="O1074" s="15"/>
      <c r="P1074" s="15"/>
      <c r="Q1074" s="16">
        <f t="shared" si="28"/>
        <v>0</v>
      </c>
    </row>
    <row r="1075" spans="1:17" s="17" customFormat="1" ht="66.75" hidden="1" customHeight="1">
      <c r="A1075" s="943">
        <f t="shared" si="29"/>
        <v>207</v>
      </c>
      <c r="B1075" s="213" t="s">
        <v>600</v>
      </c>
      <c r="C1075" s="958" t="s">
        <v>384</v>
      </c>
      <c r="D1075" s="958"/>
      <c r="E1075" s="958"/>
      <c r="F1075" s="111"/>
      <c r="G1075" s="265">
        <v>280000</v>
      </c>
      <c r="H1075" s="112"/>
      <c r="I1075" s="266"/>
      <c r="J1075" s="267"/>
      <c r="K1075" s="111"/>
      <c r="L1075" s="265">
        <v>280000</v>
      </c>
      <c r="M1075" s="265"/>
      <c r="N1075" s="267"/>
      <c r="O1075" s="15"/>
      <c r="P1075" s="15"/>
      <c r="Q1075" s="16">
        <f t="shared" si="28"/>
        <v>0</v>
      </c>
    </row>
    <row r="1076" spans="1:17" s="17" customFormat="1" ht="66.75" hidden="1" customHeight="1">
      <c r="A1076" s="943">
        <f t="shared" si="29"/>
        <v>208</v>
      </c>
      <c r="B1076" s="213" t="s">
        <v>601</v>
      </c>
      <c r="C1076" s="958" t="s">
        <v>384</v>
      </c>
      <c r="D1076" s="958"/>
      <c r="E1076" s="958"/>
      <c r="F1076" s="111"/>
      <c r="G1076" s="265">
        <v>307900</v>
      </c>
      <c r="H1076" s="112"/>
      <c r="I1076" s="266"/>
      <c r="J1076" s="267"/>
      <c r="K1076" s="111"/>
      <c r="L1076" s="265">
        <v>307900</v>
      </c>
      <c r="M1076" s="265"/>
      <c r="N1076" s="267"/>
      <c r="O1076" s="15"/>
      <c r="P1076" s="15"/>
      <c r="Q1076" s="16">
        <f t="shared" si="28"/>
        <v>0</v>
      </c>
    </row>
    <row r="1077" spans="1:17" s="17" customFormat="1" ht="66.75" hidden="1" customHeight="1">
      <c r="A1077" s="943">
        <f t="shared" si="29"/>
        <v>209</v>
      </c>
      <c r="B1077" s="213" t="s">
        <v>602</v>
      </c>
      <c r="C1077" s="958" t="s">
        <v>384</v>
      </c>
      <c r="D1077" s="958"/>
      <c r="E1077" s="958"/>
      <c r="F1077" s="111"/>
      <c r="G1077" s="265">
        <v>335100</v>
      </c>
      <c r="H1077" s="112"/>
      <c r="I1077" s="266"/>
      <c r="J1077" s="267"/>
      <c r="K1077" s="111"/>
      <c r="L1077" s="265">
        <v>335100</v>
      </c>
      <c r="M1077" s="265"/>
      <c r="N1077" s="267"/>
      <c r="O1077" s="15"/>
      <c r="P1077" s="15"/>
      <c r="Q1077" s="16">
        <f t="shared" si="28"/>
        <v>0</v>
      </c>
    </row>
    <row r="1078" spans="1:17" s="17" customFormat="1" ht="66.75" hidden="1" customHeight="1">
      <c r="A1078" s="943">
        <f t="shared" si="29"/>
        <v>210</v>
      </c>
      <c r="B1078" s="213" t="s">
        <v>603</v>
      </c>
      <c r="C1078" s="958" t="s">
        <v>384</v>
      </c>
      <c r="D1078" s="958"/>
      <c r="E1078" s="958"/>
      <c r="F1078" s="111"/>
      <c r="G1078" s="265">
        <v>348900</v>
      </c>
      <c r="H1078" s="112"/>
      <c r="I1078" s="266"/>
      <c r="J1078" s="267"/>
      <c r="K1078" s="111"/>
      <c r="L1078" s="265">
        <v>348900</v>
      </c>
      <c r="M1078" s="265"/>
      <c r="N1078" s="267"/>
      <c r="O1078" s="15"/>
      <c r="P1078" s="15"/>
      <c r="Q1078" s="16">
        <f t="shared" si="28"/>
        <v>0</v>
      </c>
    </row>
    <row r="1079" spans="1:17" s="17" customFormat="1" ht="66.75" hidden="1" customHeight="1">
      <c r="A1079" s="943">
        <f t="shared" si="29"/>
        <v>211</v>
      </c>
      <c r="B1079" s="213" t="s">
        <v>604</v>
      </c>
      <c r="C1079" s="958" t="s">
        <v>384</v>
      </c>
      <c r="D1079" s="958"/>
      <c r="E1079" s="958"/>
      <c r="F1079" s="111"/>
      <c r="G1079" s="265">
        <v>362800</v>
      </c>
      <c r="H1079" s="112"/>
      <c r="I1079" s="266"/>
      <c r="J1079" s="267"/>
      <c r="K1079" s="111"/>
      <c r="L1079" s="265">
        <v>362800</v>
      </c>
      <c r="M1079" s="265"/>
      <c r="N1079" s="267"/>
      <c r="O1079" s="15"/>
      <c r="P1079" s="15"/>
      <c r="Q1079" s="16">
        <f t="shared" si="28"/>
        <v>0</v>
      </c>
    </row>
    <row r="1080" spans="1:17" s="17" customFormat="1" ht="66.75" hidden="1" customHeight="1">
      <c r="A1080" s="943">
        <f t="shared" si="29"/>
        <v>212</v>
      </c>
      <c r="B1080" s="213" t="s">
        <v>605</v>
      </c>
      <c r="C1080" s="958" t="s">
        <v>384</v>
      </c>
      <c r="D1080" s="958"/>
      <c r="E1080" s="958"/>
      <c r="F1080" s="111"/>
      <c r="G1080" s="265">
        <v>390800</v>
      </c>
      <c r="H1080" s="112"/>
      <c r="I1080" s="266"/>
      <c r="J1080" s="267"/>
      <c r="K1080" s="111"/>
      <c r="L1080" s="265">
        <v>390800</v>
      </c>
      <c r="M1080" s="265"/>
      <c r="N1080" s="267"/>
      <c r="O1080" s="15"/>
      <c r="P1080" s="15"/>
      <c r="Q1080" s="16">
        <f t="shared" si="28"/>
        <v>0</v>
      </c>
    </row>
    <row r="1081" spans="1:17" s="17" customFormat="1" ht="66.75" hidden="1" customHeight="1">
      <c r="A1081" s="943">
        <f t="shared" si="29"/>
        <v>213</v>
      </c>
      <c r="B1081" s="213" t="s">
        <v>606</v>
      </c>
      <c r="C1081" s="958" t="s">
        <v>384</v>
      </c>
      <c r="D1081" s="958"/>
      <c r="E1081" s="958"/>
      <c r="F1081" s="111"/>
      <c r="G1081" s="265">
        <v>431600</v>
      </c>
      <c r="H1081" s="112"/>
      <c r="I1081" s="266"/>
      <c r="J1081" s="267"/>
      <c r="K1081" s="111"/>
      <c r="L1081" s="265">
        <v>431600</v>
      </c>
      <c r="M1081" s="265"/>
      <c r="N1081" s="267"/>
      <c r="O1081" s="15"/>
      <c r="P1081" s="15"/>
      <c r="Q1081" s="16">
        <f t="shared" si="28"/>
        <v>0</v>
      </c>
    </row>
    <row r="1082" spans="1:17" s="17" customFormat="1" ht="66.75" hidden="1" customHeight="1">
      <c r="A1082" s="943">
        <f t="shared" si="29"/>
        <v>214</v>
      </c>
      <c r="B1082" s="213" t="s">
        <v>607</v>
      </c>
      <c r="C1082" s="958" t="s">
        <v>384</v>
      </c>
      <c r="D1082" s="958"/>
      <c r="E1082" s="958"/>
      <c r="F1082" s="111"/>
      <c r="G1082" s="265">
        <v>459400</v>
      </c>
      <c r="H1082" s="112"/>
      <c r="I1082" s="266"/>
      <c r="J1082" s="267"/>
      <c r="K1082" s="111"/>
      <c r="L1082" s="265">
        <v>459400</v>
      </c>
      <c r="M1082" s="265"/>
      <c r="N1082" s="267"/>
      <c r="O1082" s="15"/>
      <c r="P1082" s="15"/>
      <c r="Q1082" s="16">
        <f t="shared" si="28"/>
        <v>0</v>
      </c>
    </row>
    <row r="1083" spans="1:17" s="17" customFormat="1" ht="66.75" hidden="1" customHeight="1">
      <c r="A1083" s="943">
        <f t="shared" si="29"/>
        <v>215</v>
      </c>
      <c r="B1083" s="213" t="s">
        <v>608</v>
      </c>
      <c r="C1083" s="958" t="s">
        <v>384</v>
      </c>
      <c r="D1083" s="958"/>
      <c r="E1083" s="958"/>
      <c r="F1083" s="111"/>
      <c r="G1083" s="265">
        <v>485900</v>
      </c>
      <c r="H1083" s="112"/>
      <c r="I1083" s="266"/>
      <c r="J1083" s="267"/>
      <c r="K1083" s="111"/>
      <c r="L1083" s="265">
        <v>485900</v>
      </c>
      <c r="M1083" s="265"/>
      <c r="N1083" s="267"/>
      <c r="O1083" s="15"/>
      <c r="P1083" s="15"/>
      <c r="Q1083" s="16">
        <f t="shared" si="28"/>
        <v>0</v>
      </c>
    </row>
    <row r="1084" spans="1:17" s="17" customFormat="1" ht="66.75" hidden="1" customHeight="1">
      <c r="A1084" s="943">
        <f t="shared" si="29"/>
        <v>216</v>
      </c>
      <c r="B1084" s="213" t="s">
        <v>609</v>
      </c>
      <c r="C1084" s="958" t="s">
        <v>384</v>
      </c>
      <c r="D1084" s="958"/>
      <c r="E1084" s="958"/>
      <c r="F1084" s="111"/>
      <c r="G1084" s="265">
        <v>540000</v>
      </c>
      <c r="H1084" s="112"/>
      <c r="I1084" s="266"/>
      <c r="J1084" s="267"/>
      <c r="K1084" s="111"/>
      <c r="L1084" s="265">
        <v>540000</v>
      </c>
      <c r="M1084" s="265"/>
      <c r="N1084" s="267"/>
      <c r="O1084" s="15"/>
      <c r="P1084" s="15"/>
      <c r="Q1084" s="16">
        <f t="shared" si="28"/>
        <v>0</v>
      </c>
    </row>
    <row r="1085" spans="1:17" s="17" customFormat="1" ht="66.75" hidden="1" customHeight="1">
      <c r="A1085" s="943">
        <f t="shared" si="29"/>
        <v>217</v>
      </c>
      <c r="B1085" s="213" t="s">
        <v>610</v>
      </c>
      <c r="C1085" s="958" t="s">
        <v>384</v>
      </c>
      <c r="D1085" s="958"/>
      <c r="E1085" s="958"/>
      <c r="F1085" s="111"/>
      <c r="G1085" s="265">
        <v>567600</v>
      </c>
      <c r="H1085" s="112"/>
      <c r="I1085" s="266"/>
      <c r="J1085" s="267"/>
      <c r="K1085" s="111"/>
      <c r="L1085" s="265">
        <v>567600</v>
      </c>
      <c r="M1085" s="265"/>
      <c r="N1085" s="267"/>
      <c r="O1085" s="15"/>
      <c r="P1085" s="15"/>
      <c r="Q1085" s="16">
        <f t="shared" si="28"/>
        <v>0</v>
      </c>
    </row>
    <row r="1086" spans="1:17" s="17" customFormat="1" ht="66.75" hidden="1" customHeight="1">
      <c r="A1086" s="943">
        <f t="shared" si="29"/>
        <v>218</v>
      </c>
      <c r="B1086" s="213" t="s">
        <v>611</v>
      </c>
      <c r="C1086" s="958" t="s">
        <v>384</v>
      </c>
      <c r="D1086" s="958"/>
      <c r="E1086" s="958"/>
      <c r="F1086" s="111"/>
      <c r="G1086" s="265">
        <v>595200</v>
      </c>
      <c r="H1086" s="112"/>
      <c r="I1086" s="266"/>
      <c r="J1086" s="267"/>
      <c r="K1086" s="111"/>
      <c r="L1086" s="265">
        <v>595200</v>
      </c>
      <c r="M1086" s="265"/>
      <c r="N1086" s="267"/>
      <c r="O1086" s="15"/>
      <c r="P1086" s="15"/>
      <c r="Q1086" s="16">
        <f t="shared" si="28"/>
        <v>0</v>
      </c>
    </row>
    <row r="1087" spans="1:17" s="17" customFormat="1" ht="66.75" hidden="1" customHeight="1">
      <c r="A1087" s="943">
        <f t="shared" si="29"/>
        <v>219</v>
      </c>
      <c r="B1087" s="213" t="s">
        <v>612</v>
      </c>
      <c r="C1087" s="958" t="s">
        <v>384</v>
      </c>
      <c r="D1087" s="958"/>
      <c r="E1087" s="958"/>
      <c r="F1087" s="111"/>
      <c r="G1087" s="265">
        <v>607400</v>
      </c>
      <c r="H1087" s="112"/>
      <c r="I1087" s="266"/>
      <c r="J1087" s="267"/>
      <c r="K1087" s="111"/>
      <c r="L1087" s="265">
        <v>607400</v>
      </c>
      <c r="M1087" s="265"/>
      <c r="N1087" s="267"/>
      <c r="O1087" s="15"/>
      <c r="P1087" s="15"/>
      <c r="Q1087" s="16">
        <f t="shared" si="28"/>
        <v>0</v>
      </c>
    </row>
    <row r="1088" spans="1:17" s="17" customFormat="1" ht="66.75" hidden="1" customHeight="1">
      <c r="A1088" s="943">
        <f t="shared" si="29"/>
        <v>220</v>
      </c>
      <c r="B1088" s="213" t="s">
        <v>613</v>
      </c>
      <c r="C1088" s="958" t="s">
        <v>384</v>
      </c>
      <c r="D1088" s="958"/>
      <c r="E1088" s="958"/>
      <c r="F1088" s="111"/>
      <c r="G1088" s="265">
        <v>621300</v>
      </c>
      <c r="H1088" s="112"/>
      <c r="I1088" s="266"/>
      <c r="J1088" s="267"/>
      <c r="K1088" s="111"/>
      <c r="L1088" s="265">
        <v>621300</v>
      </c>
      <c r="M1088" s="265"/>
      <c r="N1088" s="267"/>
      <c r="O1088" s="15"/>
      <c r="P1088" s="15"/>
      <c r="Q1088" s="16">
        <f t="shared" si="28"/>
        <v>0</v>
      </c>
    </row>
    <row r="1089" spans="1:17" s="17" customFormat="1" ht="66.75" hidden="1" customHeight="1">
      <c r="A1089" s="943">
        <f t="shared" si="29"/>
        <v>221</v>
      </c>
      <c r="B1089" s="213" t="s">
        <v>614</v>
      </c>
      <c r="C1089" s="958" t="s">
        <v>384</v>
      </c>
      <c r="D1089" s="958"/>
      <c r="E1089" s="958"/>
      <c r="F1089" s="111"/>
      <c r="G1089" s="265">
        <v>647100</v>
      </c>
      <c r="H1089" s="112"/>
      <c r="I1089" s="266"/>
      <c r="J1089" s="267"/>
      <c r="K1089" s="111"/>
      <c r="L1089" s="265">
        <v>647100</v>
      </c>
      <c r="M1089" s="265"/>
      <c r="N1089" s="267"/>
      <c r="O1089" s="15"/>
      <c r="P1089" s="15"/>
      <c r="Q1089" s="16">
        <f t="shared" si="28"/>
        <v>0</v>
      </c>
    </row>
    <row r="1090" spans="1:17" s="17" customFormat="1" ht="66.75" hidden="1" customHeight="1">
      <c r="A1090" s="943">
        <f t="shared" si="29"/>
        <v>222</v>
      </c>
      <c r="B1090" s="213" t="s">
        <v>615</v>
      </c>
      <c r="C1090" s="958" t="s">
        <v>384</v>
      </c>
      <c r="D1090" s="958"/>
      <c r="E1090" s="958"/>
      <c r="F1090" s="111"/>
      <c r="G1090" s="265">
        <v>700300</v>
      </c>
      <c r="H1090" s="112"/>
      <c r="I1090" s="266"/>
      <c r="J1090" s="267"/>
      <c r="K1090" s="111"/>
      <c r="L1090" s="265">
        <v>700300</v>
      </c>
      <c r="M1090" s="265"/>
      <c r="N1090" s="267"/>
      <c r="O1090" s="15"/>
      <c r="P1090" s="15"/>
      <c r="Q1090" s="16">
        <f t="shared" si="28"/>
        <v>0</v>
      </c>
    </row>
    <row r="1091" spans="1:17" s="17" customFormat="1" ht="66.75" hidden="1" customHeight="1">
      <c r="A1091" s="943">
        <f t="shared" si="29"/>
        <v>223</v>
      </c>
      <c r="B1091" s="213" t="s">
        <v>616</v>
      </c>
      <c r="C1091" s="958" t="s">
        <v>384</v>
      </c>
      <c r="D1091" s="958"/>
      <c r="E1091" s="958"/>
      <c r="F1091" s="111"/>
      <c r="G1091" s="265">
        <v>205300</v>
      </c>
      <c r="H1091" s="112"/>
      <c r="I1091" s="266"/>
      <c r="J1091" s="267"/>
      <c r="K1091" s="111"/>
      <c r="L1091" s="265">
        <v>205300</v>
      </c>
      <c r="M1091" s="265"/>
      <c r="N1091" s="267"/>
      <c r="O1091" s="15"/>
      <c r="P1091" s="15"/>
      <c r="Q1091" s="16">
        <f t="shared" si="28"/>
        <v>0</v>
      </c>
    </row>
    <row r="1092" spans="1:17" s="17" customFormat="1" ht="66.75" hidden="1" customHeight="1">
      <c r="A1092" s="943">
        <f t="shared" si="29"/>
        <v>224</v>
      </c>
      <c r="B1092" s="213" t="s">
        <v>617</v>
      </c>
      <c r="C1092" s="958" t="s">
        <v>384</v>
      </c>
      <c r="D1092" s="958"/>
      <c r="E1092" s="958"/>
      <c r="F1092" s="111"/>
      <c r="G1092" s="265">
        <v>223100</v>
      </c>
      <c r="H1092" s="112"/>
      <c r="I1092" s="266"/>
      <c r="J1092" s="267"/>
      <c r="K1092" s="111"/>
      <c r="L1092" s="265">
        <v>223100</v>
      </c>
      <c r="M1092" s="265"/>
      <c r="N1092" s="267"/>
      <c r="O1092" s="15"/>
      <c r="P1092" s="15"/>
      <c r="Q1092" s="16">
        <f t="shared" si="28"/>
        <v>0</v>
      </c>
    </row>
    <row r="1093" spans="1:17" s="17" customFormat="1" ht="66.75" hidden="1" customHeight="1">
      <c r="A1093" s="943">
        <f t="shared" si="29"/>
        <v>225</v>
      </c>
      <c r="B1093" s="213" t="s">
        <v>618</v>
      </c>
      <c r="C1093" s="958" t="s">
        <v>384</v>
      </c>
      <c r="D1093" s="958"/>
      <c r="E1093" s="958"/>
      <c r="F1093" s="111"/>
      <c r="G1093" s="265">
        <v>240500</v>
      </c>
      <c r="H1093" s="112"/>
      <c r="I1093" s="266"/>
      <c r="J1093" s="267"/>
      <c r="K1093" s="111"/>
      <c r="L1093" s="265">
        <v>240500</v>
      </c>
      <c r="M1093" s="265"/>
      <c r="N1093" s="267"/>
      <c r="O1093" s="15"/>
      <c r="P1093" s="15"/>
      <c r="Q1093" s="16">
        <f t="shared" si="28"/>
        <v>0</v>
      </c>
    </row>
    <row r="1094" spans="1:17" s="17" customFormat="1" ht="66.75" hidden="1" customHeight="1">
      <c r="A1094" s="943">
        <f t="shared" si="29"/>
        <v>226</v>
      </c>
      <c r="B1094" s="213" t="s">
        <v>619</v>
      </c>
      <c r="C1094" s="958" t="s">
        <v>384</v>
      </c>
      <c r="D1094" s="958"/>
      <c r="E1094" s="958"/>
      <c r="F1094" s="111"/>
      <c r="G1094" s="265">
        <v>258300</v>
      </c>
      <c r="H1094" s="112"/>
      <c r="I1094" s="266"/>
      <c r="J1094" s="267"/>
      <c r="K1094" s="111"/>
      <c r="L1094" s="265">
        <v>258300</v>
      </c>
      <c r="M1094" s="265"/>
      <c r="N1094" s="267"/>
      <c r="O1094" s="15"/>
      <c r="P1094" s="15"/>
      <c r="Q1094" s="16">
        <f t="shared" si="28"/>
        <v>0</v>
      </c>
    </row>
    <row r="1095" spans="1:17" s="17" customFormat="1" ht="66.75" hidden="1" customHeight="1">
      <c r="A1095" s="943">
        <f t="shared" si="29"/>
        <v>227</v>
      </c>
      <c r="B1095" s="213" t="s">
        <v>620</v>
      </c>
      <c r="C1095" s="958" t="s">
        <v>384</v>
      </c>
      <c r="D1095" s="958"/>
      <c r="E1095" s="958"/>
      <c r="F1095" s="111"/>
      <c r="G1095" s="265">
        <v>276100</v>
      </c>
      <c r="H1095" s="112"/>
      <c r="I1095" s="266"/>
      <c r="J1095" s="267"/>
      <c r="K1095" s="111"/>
      <c r="L1095" s="265">
        <v>276100</v>
      </c>
      <c r="M1095" s="265"/>
      <c r="N1095" s="267"/>
      <c r="O1095" s="15"/>
      <c r="P1095" s="15"/>
      <c r="Q1095" s="16">
        <f t="shared" si="28"/>
        <v>0</v>
      </c>
    </row>
    <row r="1096" spans="1:17" s="17" customFormat="1" ht="66.75" hidden="1" customHeight="1">
      <c r="A1096" s="943">
        <f t="shared" si="29"/>
        <v>228</v>
      </c>
      <c r="B1096" s="213" t="s">
        <v>621</v>
      </c>
      <c r="C1096" s="958" t="s">
        <v>384</v>
      </c>
      <c r="D1096" s="958"/>
      <c r="E1096" s="958"/>
      <c r="F1096" s="111"/>
      <c r="G1096" s="265">
        <v>328200</v>
      </c>
      <c r="H1096" s="112"/>
      <c r="I1096" s="266"/>
      <c r="J1096" s="267"/>
      <c r="K1096" s="111"/>
      <c r="L1096" s="265">
        <v>328200</v>
      </c>
      <c r="M1096" s="265"/>
      <c r="N1096" s="267"/>
      <c r="O1096" s="15"/>
      <c r="P1096" s="15"/>
      <c r="Q1096" s="16">
        <f t="shared" si="28"/>
        <v>0</v>
      </c>
    </row>
    <row r="1097" spans="1:17" s="17" customFormat="1" ht="66.75" hidden="1" customHeight="1">
      <c r="A1097" s="943">
        <f t="shared" si="29"/>
        <v>229</v>
      </c>
      <c r="B1097" s="213" t="s">
        <v>622</v>
      </c>
      <c r="C1097" s="958" t="s">
        <v>384</v>
      </c>
      <c r="D1097" s="958"/>
      <c r="E1097" s="958"/>
      <c r="F1097" s="111"/>
      <c r="G1097" s="265">
        <v>354800</v>
      </c>
      <c r="H1097" s="112"/>
      <c r="I1097" s="266"/>
      <c r="J1097" s="267"/>
      <c r="K1097" s="111"/>
      <c r="L1097" s="265">
        <v>354800</v>
      </c>
      <c r="M1097" s="265"/>
      <c r="N1097" s="267"/>
      <c r="O1097" s="15"/>
      <c r="P1097" s="15"/>
      <c r="Q1097" s="16">
        <f t="shared" si="28"/>
        <v>0</v>
      </c>
    </row>
    <row r="1098" spans="1:17" s="17" customFormat="1" ht="66.75" hidden="1" customHeight="1">
      <c r="A1098" s="943">
        <f t="shared" si="29"/>
        <v>230</v>
      </c>
      <c r="B1098" s="213" t="s">
        <v>623</v>
      </c>
      <c r="C1098" s="958" t="s">
        <v>384</v>
      </c>
      <c r="D1098" s="958"/>
      <c r="E1098" s="958"/>
      <c r="F1098" s="111"/>
      <c r="G1098" s="265">
        <v>390300</v>
      </c>
      <c r="H1098" s="112"/>
      <c r="I1098" s="266"/>
      <c r="J1098" s="267"/>
      <c r="K1098" s="111"/>
      <c r="L1098" s="265">
        <v>390300</v>
      </c>
      <c r="M1098" s="265"/>
      <c r="N1098" s="267"/>
      <c r="O1098" s="15"/>
      <c r="P1098" s="15"/>
      <c r="Q1098" s="16">
        <f t="shared" si="28"/>
        <v>0</v>
      </c>
    </row>
    <row r="1099" spans="1:17" s="17" customFormat="1" ht="66.75" hidden="1" customHeight="1">
      <c r="A1099" s="943">
        <f t="shared" si="29"/>
        <v>231</v>
      </c>
      <c r="B1099" s="213" t="s">
        <v>624</v>
      </c>
      <c r="C1099" s="958" t="s">
        <v>384</v>
      </c>
      <c r="D1099" s="958"/>
      <c r="E1099" s="958"/>
      <c r="F1099" s="111"/>
      <c r="G1099" s="265">
        <v>424800</v>
      </c>
      <c r="H1099" s="112"/>
      <c r="I1099" s="266"/>
      <c r="J1099" s="267"/>
      <c r="K1099" s="111"/>
      <c r="L1099" s="265">
        <v>424800</v>
      </c>
      <c r="M1099" s="265"/>
      <c r="N1099" s="267"/>
      <c r="O1099" s="15"/>
      <c r="P1099" s="15"/>
      <c r="Q1099" s="16">
        <f t="shared" si="28"/>
        <v>0</v>
      </c>
    </row>
    <row r="1100" spans="1:17" s="17" customFormat="1" ht="66.75" hidden="1" customHeight="1">
      <c r="A1100" s="943">
        <f t="shared" si="29"/>
        <v>232</v>
      </c>
      <c r="B1100" s="213" t="s">
        <v>625</v>
      </c>
      <c r="C1100" s="958" t="s">
        <v>384</v>
      </c>
      <c r="D1100" s="958"/>
      <c r="E1100" s="958"/>
      <c r="F1100" s="111"/>
      <c r="G1100" s="265">
        <v>442500</v>
      </c>
      <c r="H1100" s="112"/>
      <c r="I1100" s="266"/>
      <c r="J1100" s="267"/>
      <c r="K1100" s="111"/>
      <c r="L1100" s="265">
        <v>442500</v>
      </c>
      <c r="M1100" s="265"/>
      <c r="N1100" s="267"/>
      <c r="O1100" s="15"/>
      <c r="P1100" s="15"/>
      <c r="Q1100" s="16">
        <f t="shared" si="28"/>
        <v>0</v>
      </c>
    </row>
    <row r="1101" spans="1:17" s="17" customFormat="1" ht="66.75" hidden="1" customHeight="1">
      <c r="A1101" s="943">
        <f t="shared" si="29"/>
        <v>233</v>
      </c>
      <c r="B1101" s="213" t="s">
        <v>626</v>
      </c>
      <c r="C1101" s="958" t="s">
        <v>384</v>
      </c>
      <c r="D1101" s="958"/>
      <c r="E1101" s="958"/>
      <c r="F1101" s="111"/>
      <c r="G1101" s="265">
        <v>460300</v>
      </c>
      <c r="H1101" s="112"/>
      <c r="I1101" s="266"/>
      <c r="J1101" s="267"/>
      <c r="K1101" s="111"/>
      <c r="L1101" s="265">
        <v>460300</v>
      </c>
      <c r="M1101" s="265"/>
      <c r="N1101" s="267"/>
      <c r="O1101" s="15"/>
      <c r="P1101" s="15"/>
      <c r="Q1101" s="16">
        <f t="shared" si="28"/>
        <v>0</v>
      </c>
    </row>
    <row r="1102" spans="1:17" s="17" customFormat="1" ht="66.75" hidden="1" customHeight="1">
      <c r="A1102" s="943">
        <f t="shared" si="29"/>
        <v>234</v>
      </c>
      <c r="B1102" s="213" t="s">
        <v>627</v>
      </c>
      <c r="C1102" s="958" t="s">
        <v>384</v>
      </c>
      <c r="D1102" s="958"/>
      <c r="E1102" s="958"/>
      <c r="F1102" s="111"/>
      <c r="G1102" s="265">
        <v>495700</v>
      </c>
      <c r="H1102" s="112"/>
      <c r="I1102" s="266"/>
      <c r="J1102" s="267"/>
      <c r="K1102" s="111"/>
      <c r="L1102" s="265">
        <v>495700</v>
      </c>
      <c r="M1102" s="265"/>
      <c r="N1102" s="267"/>
      <c r="O1102" s="15"/>
      <c r="P1102" s="15"/>
      <c r="Q1102" s="16">
        <f t="shared" si="28"/>
        <v>0</v>
      </c>
    </row>
    <row r="1103" spans="1:17" s="17" customFormat="1" ht="66.75" hidden="1" customHeight="1">
      <c r="A1103" s="943">
        <f t="shared" si="29"/>
        <v>235</v>
      </c>
      <c r="B1103" s="213" t="s">
        <v>628</v>
      </c>
      <c r="C1103" s="958" t="s">
        <v>384</v>
      </c>
      <c r="D1103" s="958"/>
      <c r="E1103" s="958"/>
      <c r="F1103" s="111"/>
      <c r="G1103" s="265">
        <v>547500</v>
      </c>
      <c r="H1103" s="112"/>
      <c r="I1103" s="266"/>
      <c r="J1103" s="267"/>
      <c r="K1103" s="111"/>
      <c r="L1103" s="265">
        <v>547500</v>
      </c>
      <c r="M1103" s="265"/>
      <c r="N1103" s="267"/>
      <c r="O1103" s="15"/>
      <c r="P1103" s="15"/>
      <c r="Q1103" s="16">
        <f t="shared" si="28"/>
        <v>0</v>
      </c>
    </row>
    <row r="1104" spans="1:17" s="17" customFormat="1" ht="66.75" hidden="1" customHeight="1">
      <c r="A1104" s="943">
        <f t="shared" si="29"/>
        <v>236</v>
      </c>
      <c r="B1104" s="213" t="s">
        <v>629</v>
      </c>
      <c r="C1104" s="958" t="s">
        <v>384</v>
      </c>
      <c r="D1104" s="958"/>
      <c r="E1104" s="958"/>
      <c r="F1104" s="111"/>
      <c r="G1104" s="265">
        <v>582900</v>
      </c>
      <c r="H1104" s="112"/>
      <c r="I1104" s="266"/>
      <c r="J1104" s="267"/>
      <c r="K1104" s="111"/>
      <c r="L1104" s="265">
        <v>582900</v>
      </c>
      <c r="M1104" s="265"/>
      <c r="N1104" s="267"/>
      <c r="O1104" s="15"/>
      <c r="P1104" s="15"/>
      <c r="Q1104" s="16">
        <f t="shared" si="28"/>
        <v>0</v>
      </c>
    </row>
    <row r="1105" spans="1:17" s="17" customFormat="1" ht="66.75" hidden="1" customHeight="1">
      <c r="A1105" s="943">
        <f t="shared" si="29"/>
        <v>237</v>
      </c>
      <c r="B1105" s="213" t="s">
        <v>630</v>
      </c>
      <c r="C1105" s="958" t="s">
        <v>384</v>
      </c>
      <c r="D1105" s="958"/>
      <c r="E1105" s="958"/>
      <c r="F1105" s="111"/>
      <c r="G1105" s="265">
        <v>616900</v>
      </c>
      <c r="H1105" s="112"/>
      <c r="I1105" s="266"/>
      <c r="J1105" s="267"/>
      <c r="K1105" s="111"/>
      <c r="L1105" s="265">
        <v>616900</v>
      </c>
      <c r="M1105" s="265"/>
      <c r="N1105" s="267"/>
      <c r="O1105" s="15"/>
      <c r="P1105" s="15"/>
      <c r="Q1105" s="16">
        <f t="shared" si="28"/>
        <v>0</v>
      </c>
    </row>
    <row r="1106" spans="1:17" s="17" customFormat="1" ht="66.75" hidden="1" customHeight="1">
      <c r="A1106" s="943">
        <f t="shared" si="29"/>
        <v>238</v>
      </c>
      <c r="B1106" s="213" t="s">
        <v>631</v>
      </c>
      <c r="C1106" s="958" t="s">
        <v>384</v>
      </c>
      <c r="D1106" s="958"/>
      <c r="E1106" s="958"/>
      <c r="F1106" s="111"/>
      <c r="G1106" s="265">
        <v>686000</v>
      </c>
      <c r="H1106" s="112"/>
      <c r="I1106" s="266"/>
      <c r="J1106" s="267"/>
      <c r="K1106" s="111"/>
      <c r="L1106" s="265">
        <v>686000</v>
      </c>
      <c r="M1106" s="265"/>
      <c r="N1106" s="267"/>
      <c r="O1106" s="15"/>
      <c r="P1106" s="15"/>
      <c r="Q1106" s="16">
        <f t="shared" si="28"/>
        <v>0</v>
      </c>
    </row>
    <row r="1107" spans="1:17" s="17" customFormat="1" ht="66.75" hidden="1" customHeight="1">
      <c r="A1107" s="943">
        <f t="shared" si="29"/>
        <v>239</v>
      </c>
      <c r="B1107" s="213" t="s">
        <v>632</v>
      </c>
      <c r="C1107" s="958" t="s">
        <v>384</v>
      </c>
      <c r="D1107" s="958"/>
      <c r="E1107" s="958"/>
      <c r="F1107" s="111"/>
      <c r="G1107" s="265">
        <v>721100</v>
      </c>
      <c r="H1107" s="112"/>
      <c r="I1107" s="266"/>
      <c r="J1107" s="267"/>
      <c r="K1107" s="111"/>
      <c r="L1107" s="265">
        <v>721100</v>
      </c>
      <c r="M1107" s="265"/>
      <c r="N1107" s="267"/>
      <c r="O1107" s="15"/>
      <c r="P1107" s="15"/>
      <c r="Q1107" s="16">
        <f t="shared" si="28"/>
        <v>0</v>
      </c>
    </row>
    <row r="1108" spans="1:17" s="17" customFormat="1" ht="66.75" hidden="1" customHeight="1">
      <c r="A1108" s="943">
        <f t="shared" si="29"/>
        <v>240</v>
      </c>
      <c r="B1108" s="213" t="s">
        <v>633</v>
      </c>
      <c r="C1108" s="958" t="s">
        <v>384</v>
      </c>
      <c r="D1108" s="958"/>
      <c r="E1108" s="958"/>
      <c r="F1108" s="111"/>
      <c r="G1108" s="265">
        <v>756300</v>
      </c>
      <c r="H1108" s="112"/>
      <c r="I1108" s="266"/>
      <c r="J1108" s="267"/>
      <c r="K1108" s="111"/>
      <c r="L1108" s="265">
        <v>756300</v>
      </c>
      <c r="M1108" s="265"/>
      <c r="N1108" s="267"/>
      <c r="O1108" s="15"/>
      <c r="P1108" s="15"/>
      <c r="Q1108" s="16">
        <f t="shared" si="28"/>
        <v>0</v>
      </c>
    </row>
    <row r="1109" spans="1:17" s="17" customFormat="1" ht="66.75" hidden="1" customHeight="1">
      <c r="A1109" s="943">
        <f t="shared" si="29"/>
        <v>241</v>
      </c>
      <c r="B1109" s="213" t="s">
        <v>634</v>
      </c>
      <c r="C1109" s="958" t="s">
        <v>384</v>
      </c>
      <c r="D1109" s="958"/>
      <c r="E1109" s="958"/>
      <c r="F1109" s="111"/>
      <c r="G1109" s="265">
        <v>772200</v>
      </c>
      <c r="H1109" s="112"/>
      <c r="I1109" s="266"/>
      <c r="J1109" s="267"/>
      <c r="K1109" s="111"/>
      <c r="L1109" s="265">
        <v>772200</v>
      </c>
      <c r="M1109" s="265"/>
      <c r="N1109" s="267"/>
      <c r="O1109" s="15"/>
      <c r="P1109" s="15"/>
      <c r="Q1109" s="16">
        <f t="shared" ref="Q1109:Q1172" si="30">+R1109/1.1</f>
        <v>0</v>
      </c>
    </row>
    <row r="1110" spans="1:17" s="17" customFormat="1" ht="66.75" hidden="1" customHeight="1">
      <c r="A1110" s="943">
        <f t="shared" si="29"/>
        <v>242</v>
      </c>
      <c r="B1110" s="213" t="s">
        <v>635</v>
      </c>
      <c r="C1110" s="958" t="s">
        <v>384</v>
      </c>
      <c r="D1110" s="958"/>
      <c r="E1110" s="958"/>
      <c r="F1110" s="111"/>
      <c r="G1110" s="265">
        <v>789700</v>
      </c>
      <c r="H1110" s="112"/>
      <c r="I1110" s="266"/>
      <c r="J1110" s="267"/>
      <c r="K1110" s="111"/>
      <c r="L1110" s="265">
        <v>789700</v>
      </c>
      <c r="M1110" s="265"/>
      <c r="N1110" s="267"/>
      <c r="O1110" s="15"/>
      <c r="P1110" s="15"/>
      <c r="Q1110" s="16">
        <f t="shared" si="30"/>
        <v>0</v>
      </c>
    </row>
    <row r="1111" spans="1:17" s="17" customFormat="1" ht="66.75" hidden="1" customHeight="1">
      <c r="A1111" s="943">
        <f t="shared" si="29"/>
        <v>243</v>
      </c>
      <c r="B1111" s="213" t="s">
        <v>636</v>
      </c>
      <c r="C1111" s="958" t="s">
        <v>384</v>
      </c>
      <c r="D1111" s="958"/>
      <c r="E1111" s="958"/>
      <c r="F1111" s="111"/>
      <c r="G1111" s="265">
        <v>823100</v>
      </c>
      <c r="H1111" s="112"/>
      <c r="I1111" s="266"/>
      <c r="J1111" s="267"/>
      <c r="K1111" s="111"/>
      <c r="L1111" s="265">
        <v>823100</v>
      </c>
      <c r="M1111" s="265"/>
      <c r="N1111" s="267"/>
      <c r="O1111" s="15"/>
      <c r="P1111" s="15"/>
      <c r="Q1111" s="16">
        <f t="shared" si="30"/>
        <v>0</v>
      </c>
    </row>
    <row r="1112" spans="1:17" s="17" customFormat="1" ht="66.75" hidden="1" customHeight="1">
      <c r="A1112" s="943">
        <f t="shared" si="29"/>
        <v>244</v>
      </c>
      <c r="B1112" s="213" t="s">
        <v>637</v>
      </c>
      <c r="C1112" s="958" t="s">
        <v>384</v>
      </c>
      <c r="D1112" s="958"/>
      <c r="E1112" s="958"/>
      <c r="F1112" s="111"/>
      <c r="G1112" s="265">
        <v>891200</v>
      </c>
      <c r="H1112" s="112"/>
      <c r="I1112" s="266"/>
      <c r="J1112" s="267"/>
      <c r="K1112" s="111"/>
      <c r="L1112" s="265">
        <v>891200</v>
      </c>
      <c r="M1112" s="265"/>
      <c r="N1112" s="267"/>
      <c r="O1112" s="15"/>
      <c r="P1112" s="15"/>
      <c r="Q1112" s="16">
        <f t="shared" si="30"/>
        <v>0</v>
      </c>
    </row>
    <row r="1113" spans="1:17" s="17" customFormat="1" ht="66.75" hidden="1" customHeight="1">
      <c r="A1113" s="943">
        <f t="shared" si="29"/>
        <v>245</v>
      </c>
      <c r="B1113" s="213" t="s">
        <v>638</v>
      </c>
      <c r="C1113" s="958" t="s">
        <v>384</v>
      </c>
      <c r="D1113" s="958"/>
      <c r="E1113" s="958"/>
      <c r="F1113" s="111"/>
      <c r="G1113" s="265">
        <v>415400</v>
      </c>
      <c r="H1113" s="112"/>
      <c r="I1113" s="266"/>
      <c r="J1113" s="267"/>
      <c r="K1113" s="111"/>
      <c r="L1113" s="265">
        <v>415400</v>
      </c>
      <c r="M1113" s="265"/>
      <c r="N1113" s="267"/>
      <c r="O1113" s="15"/>
      <c r="P1113" s="15"/>
      <c r="Q1113" s="16">
        <f t="shared" si="30"/>
        <v>0</v>
      </c>
    </row>
    <row r="1114" spans="1:17" s="17" customFormat="1" ht="66.75" hidden="1" customHeight="1">
      <c r="A1114" s="943">
        <f t="shared" si="29"/>
        <v>246</v>
      </c>
      <c r="B1114" s="213" t="s">
        <v>639</v>
      </c>
      <c r="C1114" s="958" t="s">
        <v>384</v>
      </c>
      <c r="D1114" s="958"/>
      <c r="E1114" s="958"/>
      <c r="F1114" s="111"/>
      <c r="G1114" s="265">
        <v>456800</v>
      </c>
      <c r="H1114" s="112"/>
      <c r="I1114" s="266"/>
      <c r="J1114" s="267"/>
      <c r="K1114" s="111"/>
      <c r="L1114" s="265">
        <v>456800</v>
      </c>
      <c r="M1114" s="265"/>
      <c r="N1114" s="267"/>
      <c r="O1114" s="15"/>
      <c r="P1114" s="15"/>
      <c r="Q1114" s="16">
        <f t="shared" si="30"/>
        <v>0</v>
      </c>
    </row>
    <row r="1115" spans="1:17" s="17" customFormat="1" ht="66.75" hidden="1" customHeight="1">
      <c r="A1115" s="943">
        <f t="shared" si="29"/>
        <v>247</v>
      </c>
      <c r="B1115" s="213" t="s">
        <v>640</v>
      </c>
      <c r="C1115" s="958" t="s">
        <v>384</v>
      </c>
      <c r="D1115" s="958"/>
      <c r="E1115" s="958"/>
      <c r="F1115" s="111"/>
      <c r="G1115" s="265">
        <v>497400</v>
      </c>
      <c r="H1115" s="112"/>
      <c r="I1115" s="266"/>
      <c r="J1115" s="267"/>
      <c r="K1115" s="111"/>
      <c r="L1115" s="265">
        <v>497400</v>
      </c>
      <c r="M1115" s="265"/>
      <c r="N1115" s="267"/>
      <c r="O1115" s="15"/>
      <c r="P1115" s="15"/>
      <c r="Q1115" s="16">
        <f t="shared" si="30"/>
        <v>0</v>
      </c>
    </row>
    <row r="1116" spans="1:17" s="17" customFormat="1" ht="66.75" hidden="1" customHeight="1">
      <c r="A1116" s="943">
        <f t="shared" si="29"/>
        <v>248</v>
      </c>
      <c r="B1116" s="213" t="s">
        <v>641</v>
      </c>
      <c r="C1116" s="958" t="s">
        <v>384</v>
      </c>
      <c r="D1116" s="958"/>
      <c r="E1116" s="958"/>
      <c r="F1116" s="111"/>
      <c r="G1116" s="265">
        <v>518100</v>
      </c>
      <c r="H1116" s="112"/>
      <c r="I1116" s="266"/>
      <c r="J1116" s="267"/>
      <c r="K1116" s="111"/>
      <c r="L1116" s="265">
        <v>518100</v>
      </c>
      <c r="M1116" s="265"/>
      <c r="N1116" s="267"/>
      <c r="O1116" s="15"/>
      <c r="P1116" s="15"/>
      <c r="Q1116" s="16">
        <f t="shared" si="30"/>
        <v>0</v>
      </c>
    </row>
    <row r="1117" spans="1:17" s="17" customFormat="1" ht="66.75" hidden="1" customHeight="1">
      <c r="A1117" s="943">
        <f t="shared" ref="A1117:A1180" si="31">+A1116+1</f>
        <v>249</v>
      </c>
      <c r="B1117" s="213" t="s">
        <v>642</v>
      </c>
      <c r="C1117" s="958" t="s">
        <v>384</v>
      </c>
      <c r="D1117" s="958"/>
      <c r="E1117" s="958"/>
      <c r="F1117" s="111"/>
      <c r="G1117" s="265">
        <v>538900</v>
      </c>
      <c r="H1117" s="112"/>
      <c r="I1117" s="266"/>
      <c r="J1117" s="267"/>
      <c r="K1117" s="111"/>
      <c r="L1117" s="265">
        <v>538900</v>
      </c>
      <c r="M1117" s="265"/>
      <c r="N1117" s="267"/>
      <c r="O1117" s="15"/>
      <c r="P1117" s="15"/>
      <c r="Q1117" s="16">
        <f t="shared" si="30"/>
        <v>0</v>
      </c>
    </row>
    <row r="1118" spans="1:17" s="17" customFormat="1" ht="66.75" hidden="1" customHeight="1">
      <c r="A1118" s="943">
        <f t="shared" si="31"/>
        <v>250</v>
      </c>
      <c r="B1118" s="213" t="s">
        <v>643</v>
      </c>
      <c r="C1118" s="958" t="s">
        <v>384</v>
      </c>
      <c r="D1118" s="958"/>
      <c r="E1118" s="958"/>
      <c r="F1118" s="111"/>
      <c r="G1118" s="265">
        <v>580500</v>
      </c>
      <c r="H1118" s="112"/>
      <c r="I1118" s="266"/>
      <c r="J1118" s="267"/>
      <c r="K1118" s="111"/>
      <c r="L1118" s="265">
        <v>580500</v>
      </c>
      <c r="M1118" s="265"/>
      <c r="N1118" s="267"/>
      <c r="O1118" s="15"/>
      <c r="P1118" s="15"/>
      <c r="Q1118" s="16">
        <f t="shared" si="30"/>
        <v>0</v>
      </c>
    </row>
    <row r="1119" spans="1:17" s="17" customFormat="1" ht="66.75" hidden="1" customHeight="1">
      <c r="A1119" s="943">
        <f t="shared" si="31"/>
        <v>251</v>
      </c>
      <c r="B1119" s="213" t="s">
        <v>644</v>
      </c>
      <c r="C1119" s="958" t="s">
        <v>384</v>
      </c>
      <c r="D1119" s="958"/>
      <c r="E1119" s="958"/>
      <c r="F1119" s="111"/>
      <c r="G1119" s="265">
        <v>641300</v>
      </c>
      <c r="H1119" s="112"/>
      <c r="I1119" s="266"/>
      <c r="J1119" s="267"/>
      <c r="K1119" s="111"/>
      <c r="L1119" s="265">
        <v>641300</v>
      </c>
      <c r="M1119" s="265"/>
      <c r="N1119" s="267"/>
      <c r="O1119" s="15"/>
      <c r="P1119" s="15"/>
      <c r="Q1119" s="16">
        <f t="shared" si="30"/>
        <v>0</v>
      </c>
    </row>
    <row r="1120" spans="1:17" s="17" customFormat="1" ht="66.75" hidden="1" customHeight="1">
      <c r="A1120" s="943">
        <f t="shared" si="31"/>
        <v>252</v>
      </c>
      <c r="B1120" s="213" t="s">
        <v>645</v>
      </c>
      <c r="C1120" s="958" t="s">
        <v>384</v>
      </c>
      <c r="D1120" s="958"/>
      <c r="E1120" s="958"/>
      <c r="F1120" s="111"/>
      <c r="G1120" s="265">
        <v>682800</v>
      </c>
      <c r="H1120" s="112"/>
      <c r="I1120" s="266"/>
      <c r="J1120" s="267"/>
      <c r="K1120" s="111"/>
      <c r="L1120" s="265">
        <v>682800</v>
      </c>
      <c r="M1120" s="265"/>
      <c r="N1120" s="267"/>
      <c r="O1120" s="15"/>
      <c r="P1120" s="15"/>
      <c r="Q1120" s="16">
        <f t="shared" si="30"/>
        <v>0</v>
      </c>
    </row>
    <row r="1121" spans="1:17" s="17" customFormat="1" ht="66.75" hidden="1" customHeight="1">
      <c r="A1121" s="943">
        <f t="shared" si="31"/>
        <v>253</v>
      </c>
      <c r="B1121" s="213" t="s">
        <v>646</v>
      </c>
      <c r="C1121" s="958" t="s">
        <v>384</v>
      </c>
      <c r="D1121" s="958"/>
      <c r="E1121" s="958"/>
      <c r="F1121" s="111"/>
      <c r="G1121" s="265">
        <v>722700</v>
      </c>
      <c r="H1121" s="112"/>
      <c r="I1121" s="266"/>
      <c r="J1121" s="267"/>
      <c r="K1121" s="111"/>
      <c r="L1121" s="265">
        <v>722700</v>
      </c>
      <c r="M1121" s="265"/>
      <c r="N1121" s="267"/>
      <c r="O1121" s="15"/>
      <c r="P1121" s="15"/>
      <c r="Q1121" s="16">
        <f t="shared" si="30"/>
        <v>0</v>
      </c>
    </row>
    <row r="1122" spans="1:17" s="17" customFormat="1" ht="66.75" hidden="1" customHeight="1">
      <c r="A1122" s="943">
        <f t="shared" si="31"/>
        <v>254</v>
      </c>
      <c r="B1122" s="213" t="s">
        <v>647</v>
      </c>
      <c r="C1122" s="958" t="s">
        <v>384</v>
      </c>
      <c r="D1122" s="958"/>
      <c r="E1122" s="958"/>
      <c r="F1122" s="111"/>
      <c r="G1122" s="265">
        <v>804000</v>
      </c>
      <c r="H1122" s="112"/>
      <c r="I1122" s="266"/>
      <c r="J1122" s="267"/>
      <c r="K1122" s="111"/>
      <c r="L1122" s="265">
        <v>804000</v>
      </c>
      <c r="M1122" s="265"/>
      <c r="N1122" s="267"/>
      <c r="O1122" s="15"/>
      <c r="P1122" s="15"/>
      <c r="Q1122" s="16">
        <f t="shared" si="30"/>
        <v>0</v>
      </c>
    </row>
    <row r="1123" spans="1:17" s="17" customFormat="1" ht="66.75" hidden="1" customHeight="1">
      <c r="A1123" s="943">
        <f t="shared" si="31"/>
        <v>255</v>
      </c>
      <c r="B1123" s="213" t="s">
        <v>648</v>
      </c>
      <c r="C1123" s="958" t="s">
        <v>384</v>
      </c>
      <c r="D1123" s="958"/>
      <c r="E1123" s="958"/>
      <c r="F1123" s="111"/>
      <c r="G1123" s="265">
        <v>845100</v>
      </c>
      <c r="H1123" s="112"/>
      <c r="I1123" s="266"/>
      <c r="J1123" s="267"/>
      <c r="K1123" s="111"/>
      <c r="L1123" s="265">
        <v>845100</v>
      </c>
      <c r="M1123" s="265"/>
      <c r="N1123" s="267"/>
      <c r="O1123" s="15"/>
      <c r="P1123" s="15"/>
      <c r="Q1123" s="16">
        <f t="shared" si="30"/>
        <v>0</v>
      </c>
    </row>
    <row r="1124" spans="1:17" s="17" customFormat="1" ht="66.75" hidden="1" customHeight="1">
      <c r="A1124" s="943">
        <f t="shared" si="31"/>
        <v>256</v>
      </c>
      <c r="B1124" s="213" t="s">
        <v>649</v>
      </c>
      <c r="C1124" s="958" t="s">
        <v>384</v>
      </c>
      <c r="D1124" s="958"/>
      <c r="E1124" s="958"/>
      <c r="F1124" s="111"/>
      <c r="G1124" s="265">
        <v>886400</v>
      </c>
      <c r="H1124" s="112"/>
      <c r="I1124" s="266"/>
      <c r="J1124" s="267"/>
      <c r="K1124" s="111"/>
      <c r="L1124" s="265">
        <v>886400</v>
      </c>
      <c r="M1124" s="265"/>
      <c r="N1124" s="267"/>
      <c r="O1124" s="15"/>
      <c r="P1124" s="15"/>
      <c r="Q1124" s="16">
        <f t="shared" si="30"/>
        <v>0</v>
      </c>
    </row>
    <row r="1125" spans="1:17" s="17" customFormat="1" ht="66.75" hidden="1" customHeight="1">
      <c r="A1125" s="943">
        <f t="shared" si="31"/>
        <v>257</v>
      </c>
      <c r="B1125" s="213" t="s">
        <v>650</v>
      </c>
      <c r="C1125" s="958" t="s">
        <v>384</v>
      </c>
      <c r="D1125" s="958"/>
      <c r="E1125" s="958"/>
      <c r="F1125" s="111"/>
      <c r="G1125" s="265">
        <v>905400</v>
      </c>
      <c r="H1125" s="112"/>
      <c r="I1125" s="266"/>
      <c r="J1125" s="267"/>
      <c r="K1125" s="111"/>
      <c r="L1125" s="265">
        <v>905400</v>
      </c>
      <c r="M1125" s="265"/>
      <c r="N1125" s="267"/>
      <c r="O1125" s="15"/>
      <c r="P1125" s="15"/>
      <c r="Q1125" s="16">
        <f t="shared" si="30"/>
        <v>0</v>
      </c>
    </row>
    <row r="1126" spans="1:17" s="17" customFormat="1" ht="66.75" hidden="1" customHeight="1">
      <c r="A1126" s="943">
        <f t="shared" si="31"/>
        <v>258</v>
      </c>
      <c r="B1126" s="213" t="s">
        <v>651</v>
      </c>
      <c r="C1126" s="958" t="s">
        <v>384</v>
      </c>
      <c r="D1126" s="958"/>
      <c r="E1126" s="958"/>
      <c r="F1126" s="111"/>
      <c r="G1126" s="265">
        <v>925900</v>
      </c>
      <c r="H1126" s="112"/>
      <c r="I1126" s="266"/>
      <c r="J1126" s="267"/>
      <c r="K1126" s="111"/>
      <c r="L1126" s="265">
        <v>925900</v>
      </c>
      <c r="M1126" s="265"/>
      <c r="N1126" s="267"/>
      <c r="O1126" s="15"/>
      <c r="P1126" s="15"/>
      <c r="Q1126" s="16">
        <f t="shared" si="30"/>
        <v>0</v>
      </c>
    </row>
    <row r="1127" spans="1:17" s="17" customFormat="1" ht="66.75" hidden="1" customHeight="1">
      <c r="A1127" s="943">
        <f t="shared" si="31"/>
        <v>259</v>
      </c>
      <c r="B1127" s="213" t="s">
        <v>652</v>
      </c>
      <c r="C1127" s="958" t="s">
        <v>384</v>
      </c>
      <c r="D1127" s="958"/>
      <c r="E1127" s="958"/>
      <c r="F1127" s="111"/>
      <c r="G1127" s="265">
        <v>965300</v>
      </c>
      <c r="H1127" s="112"/>
      <c r="I1127" s="266"/>
      <c r="J1127" s="267"/>
      <c r="K1127" s="111"/>
      <c r="L1127" s="265">
        <v>965300</v>
      </c>
      <c r="M1127" s="265"/>
      <c r="N1127" s="267"/>
      <c r="O1127" s="15"/>
      <c r="P1127" s="15"/>
      <c r="Q1127" s="16">
        <f t="shared" si="30"/>
        <v>0</v>
      </c>
    </row>
    <row r="1128" spans="1:17" s="17" customFormat="1" ht="66.75" hidden="1" customHeight="1">
      <c r="A1128" s="943">
        <f t="shared" si="31"/>
        <v>260</v>
      </c>
      <c r="B1128" s="213" t="s">
        <v>653</v>
      </c>
      <c r="C1128" s="958" t="s">
        <v>384</v>
      </c>
      <c r="D1128" s="958"/>
      <c r="E1128" s="958"/>
      <c r="F1128" s="111"/>
      <c r="G1128" s="265">
        <v>1045600</v>
      </c>
      <c r="H1128" s="112"/>
      <c r="I1128" s="266"/>
      <c r="J1128" s="267"/>
      <c r="K1128" s="111"/>
      <c r="L1128" s="265">
        <v>1045600</v>
      </c>
      <c r="M1128" s="265"/>
      <c r="N1128" s="267"/>
      <c r="O1128" s="15"/>
      <c r="P1128" s="15"/>
      <c r="Q1128" s="16">
        <f t="shared" si="30"/>
        <v>0</v>
      </c>
    </row>
    <row r="1129" spans="1:17" s="17" customFormat="1" ht="66.75" hidden="1" customHeight="1">
      <c r="A1129" s="943">
        <f t="shared" si="31"/>
        <v>261</v>
      </c>
      <c r="B1129" s="213" t="s">
        <v>654</v>
      </c>
      <c r="C1129" s="958" t="s">
        <v>384</v>
      </c>
      <c r="D1129" s="958"/>
      <c r="E1129" s="958"/>
      <c r="F1129" s="111"/>
      <c r="G1129" s="265">
        <v>480400</v>
      </c>
      <c r="H1129" s="112"/>
      <c r="I1129" s="266"/>
      <c r="J1129" s="267"/>
      <c r="K1129" s="111"/>
      <c r="L1129" s="265">
        <v>480400</v>
      </c>
      <c r="M1129" s="265"/>
      <c r="N1129" s="267"/>
      <c r="O1129" s="15"/>
      <c r="P1129" s="15"/>
      <c r="Q1129" s="16">
        <f t="shared" si="30"/>
        <v>0</v>
      </c>
    </row>
    <row r="1130" spans="1:17" s="17" customFormat="1" ht="66.75" hidden="1" customHeight="1">
      <c r="A1130" s="943">
        <f t="shared" si="31"/>
        <v>262</v>
      </c>
      <c r="B1130" s="213" t="s">
        <v>655</v>
      </c>
      <c r="C1130" s="958" t="s">
        <v>384</v>
      </c>
      <c r="D1130" s="958"/>
      <c r="E1130" s="958"/>
      <c r="F1130" s="111"/>
      <c r="G1130" s="265">
        <v>528400</v>
      </c>
      <c r="H1130" s="112"/>
      <c r="I1130" s="266"/>
      <c r="J1130" s="267"/>
      <c r="K1130" s="111"/>
      <c r="L1130" s="265">
        <v>528400</v>
      </c>
      <c r="M1130" s="265"/>
      <c r="N1130" s="267"/>
      <c r="O1130" s="15"/>
      <c r="P1130" s="15"/>
      <c r="Q1130" s="16">
        <f t="shared" si="30"/>
        <v>0</v>
      </c>
    </row>
    <row r="1131" spans="1:17" s="17" customFormat="1" ht="66.75" hidden="1" customHeight="1">
      <c r="A1131" s="943">
        <f t="shared" si="31"/>
        <v>263</v>
      </c>
      <c r="B1131" s="213" t="s">
        <v>656</v>
      </c>
      <c r="C1131" s="958" t="s">
        <v>384</v>
      </c>
      <c r="D1131" s="958"/>
      <c r="E1131" s="958"/>
      <c r="F1131" s="111"/>
      <c r="G1131" s="265">
        <v>575500</v>
      </c>
      <c r="H1131" s="112"/>
      <c r="I1131" s="266"/>
      <c r="J1131" s="267"/>
      <c r="K1131" s="111"/>
      <c r="L1131" s="265">
        <v>575500</v>
      </c>
      <c r="M1131" s="265"/>
      <c r="N1131" s="267"/>
      <c r="O1131" s="15"/>
      <c r="P1131" s="15"/>
      <c r="Q1131" s="16">
        <f t="shared" si="30"/>
        <v>0</v>
      </c>
    </row>
    <row r="1132" spans="1:17" s="17" customFormat="1" ht="66.75" hidden="1" customHeight="1">
      <c r="A1132" s="943">
        <f t="shared" si="31"/>
        <v>264</v>
      </c>
      <c r="B1132" s="213" t="s">
        <v>657</v>
      </c>
      <c r="C1132" s="958" t="s">
        <v>384</v>
      </c>
      <c r="D1132" s="958"/>
      <c r="E1132" s="958"/>
      <c r="F1132" s="111"/>
      <c r="G1132" s="265">
        <v>599600</v>
      </c>
      <c r="H1132" s="112"/>
      <c r="I1132" s="266"/>
      <c r="J1132" s="267"/>
      <c r="K1132" s="111"/>
      <c r="L1132" s="265">
        <v>599600</v>
      </c>
      <c r="M1132" s="265"/>
      <c r="N1132" s="267"/>
      <c r="O1132" s="15"/>
      <c r="P1132" s="15"/>
      <c r="Q1132" s="16">
        <f t="shared" si="30"/>
        <v>0</v>
      </c>
    </row>
    <row r="1133" spans="1:17" s="17" customFormat="1" ht="66.75" hidden="1" customHeight="1">
      <c r="A1133" s="943">
        <f t="shared" si="31"/>
        <v>265</v>
      </c>
      <c r="B1133" s="213" t="s">
        <v>658</v>
      </c>
      <c r="C1133" s="958" t="s">
        <v>384</v>
      </c>
      <c r="D1133" s="958"/>
      <c r="E1133" s="958"/>
      <c r="F1133" s="111"/>
      <c r="G1133" s="265">
        <v>623500</v>
      </c>
      <c r="H1133" s="112"/>
      <c r="I1133" s="266"/>
      <c r="J1133" s="267"/>
      <c r="K1133" s="111"/>
      <c r="L1133" s="265">
        <v>623500</v>
      </c>
      <c r="M1133" s="265"/>
      <c r="N1133" s="267"/>
      <c r="O1133" s="15"/>
      <c r="P1133" s="15"/>
      <c r="Q1133" s="16">
        <f t="shared" si="30"/>
        <v>0</v>
      </c>
    </row>
    <row r="1134" spans="1:17" s="17" customFormat="1" ht="66.75" hidden="1" customHeight="1">
      <c r="A1134" s="943">
        <f t="shared" si="31"/>
        <v>266</v>
      </c>
      <c r="B1134" s="213" t="s">
        <v>659</v>
      </c>
      <c r="C1134" s="958" t="s">
        <v>384</v>
      </c>
      <c r="D1134" s="958"/>
      <c r="E1134" s="958"/>
      <c r="F1134" s="111"/>
      <c r="G1134" s="265">
        <v>671500</v>
      </c>
      <c r="H1134" s="112"/>
      <c r="I1134" s="266"/>
      <c r="J1134" s="267"/>
      <c r="K1134" s="111"/>
      <c r="L1134" s="265">
        <v>671500</v>
      </c>
      <c r="M1134" s="265"/>
      <c r="N1134" s="267"/>
      <c r="O1134" s="15"/>
      <c r="P1134" s="15"/>
      <c r="Q1134" s="16">
        <f t="shared" si="30"/>
        <v>0</v>
      </c>
    </row>
    <row r="1135" spans="1:17" s="17" customFormat="1" ht="66.75" hidden="1" customHeight="1">
      <c r="A1135" s="943">
        <f t="shared" si="31"/>
        <v>267</v>
      </c>
      <c r="B1135" s="213" t="s">
        <v>660</v>
      </c>
      <c r="C1135" s="958" t="s">
        <v>384</v>
      </c>
      <c r="D1135" s="958"/>
      <c r="E1135" s="958"/>
      <c r="F1135" s="111"/>
      <c r="G1135" s="265">
        <v>742200</v>
      </c>
      <c r="H1135" s="112"/>
      <c r="I1135" s="266"/>
      <c r="J1135" s="267"/>
      <c r="K1135" s="111"/>
      <c r="L1135" s="265">
        <v>742200</v>
      </c>
      <c r="M1135" s="265"/>
      <c r="N1135" s="267"/>
      <c r="O1135" s="15"/>
      <c r="P1135" s="15"/>
      <c r="Q1135" s="16">
        <f t="shared" si="30"/>
        <v>0</v>
      </c>
    </row>
    <row r="1136" spans="1:17" s="17" customFormat="1" ht="66.75" hidden="1" customHeight="1">
      <c r="A1136" s="943">
        <f t="shared" si="31"/>
        <v>268</v>
      </c>
      <c r="B1136" s="213" t="s">
        <v>661</v>
      </c>
      <c r="C1136" s="958" t="s">
        <v>384</v>
      </c>
      <c r="D1136" s="958"/>
      <c r="E1136" s="958"/>
      <c r="F1136" s="111"/>
      <c r="G1136" s="265">
        <v>790000</v>
      </c>
      <c r="H1136" s="112"/>
      <c r="I1136" s="266"/>
      <c r="J1136" s="267"/>
      <c r="K1136" s="111"/>
      <c r="L1136" s="265">
        <v>790000</v>
      </c>
      <c r="M1136" s="265"/>
      <c r="N1136" s="267"/>
      <c r="O1136" s="15"/>
      <c r="P1136" s="15"/>
      <c r="Q1136" s="16">
        <f t="shared" si="30"/>
        <v>0</v>
      </c>
    </row>
    <row r="1137" spans="1:17" s="17" customFormat="1" ht="66.75" hidden="1" customHeight="1">
      <c r="A1137" s="943">
        <f t="shared" si="31"/>
        <v>269</v>
      </c>
      <c r="B1137" s="213" t="s">
        <v>662</v>
      </c>
      <c r="C1137" s="958" t="s">
        <v>384</v>
      </c>
      <c r="D1137" s="958"/>
      <c r="E1137" s="958"/>
      <c r="F1137" s="111"/>
      <c r="G1137" s="265">
        <v>836600</v>
      </c>
      <c r="H1137" s="112"/>
      <c r="I1137" s="266"/>
      <c r="J1137" s="267"/>
      <c r="K1137" s="111"/>
      <c r="L1137" s="265">
        <v>836600</v>
      </c>
      <c r="M1137" s="265"/>
      <c r="N1137" s="267"/>
      <c r="O1137" s="15"/>
      <c r="P1137" s="15"/>
      <c r="Q1137" s="16">
        <f t="shared" si="30"/>
        <v>0</v>
      </c>
    </row>
    <row r="1138" spans="1:17" s="17" customFormat="1" ht="66.75" hidden="1" customHeight="1">
      <c r="A1138" s="943">
        <f t="shared" si="31"/>
        <v>270</v>
      </c>
      <c r="B1138" s="213" t="s">
        <v>663</v>
      </c>
      <c r="C1138" s="958" t="s">
        <v>384</v>
      </c>
      <c r="D1138" s="958"/>
      <c r="E1138" s="958"/>
      <c r="F1138" s="111"/>
      <c r="G1138" s="265">
        <v>930700</v>
      </c>
      <c r="H1138" s="112"/>
      <c r="I1138" s="266"/>
      <c r="J1138" s="267"/>
      <c r="K1138" s="111"/>
      <c r="L1138" s="265">
        <v>930700</v>
      </c>
      <c r="M1138" s="265"/>
      <c r="N1138" s="267"/>
      <c r="O1138" s="15"/>
      <c r="P1138" s="15"/>
      <c r="Q1138" s="16">
        <f t="shared" si="30"/>
        <v>0</v>
      </c>
    </row>
    <row r="1139" spans="1:17" s="17" customFormat="1" ht="66.75" hidden="1" customHeight="1">
      <c r="A1139" s="943">
        <f t="shared" si="31"/>
        <v>271</v>
      </c>
      <c r="B1139" s="213" t="s">
        <v>664</v>
      </c>
      <c r="C1139" s="958" t="s">
        <v>384</v>
      </c>
      <c r="D1139" s="958"/>
      <c r="E1139" s="958"/>
      <c r="F1139" s="111"/>
      <c r="G1139" s="265">
        <v>978600</v>
      </c>
      <c r="H1139" s="112"/>
      <c r="I1139" s="266"/>
      <c r="J1139" s="267"/>
      <c r="K1139" s="111"/>
      <c r="L1139" s="265">
        <v>978600</v>
      </c>
      <c r="M1139" s="265"/>
      <c r="N1139" s="267"/>
      <c r="O1139" s="15"/>
      <c r="P1139" s="15"/>
      <c r="Q1139" s="16">
        <f t="shared" si="30"/>
        <v>0</v>
      </c>
    </row>
    <row r="1140" spans="1:17" s="17" customFormat="1" ht="66.75" hidden="1" customHeight="1">
      <c r="A1140" s="943">
        <f t="shared" si="31"/>
        <v>272</v>
      </c>
      <c r="B1140" s="213" t="s">
        <v>665</v>
      </c>
      <c r="C1140" s="958" t="s">
        <v>384</v>
      </c>
      <c r="D1140" s="958"/>
      <c r="E1140" s="958"/>
      <c r="F1140" s="111"/>
      <c r="G1140" s="265">
        <v>1026300</v>
      </c>
      <c r="H1140" s="112"/>
      <c r="I1140" s="266"/>
      <c r="J1140" s="267"/>
      <c r="K1140" s="111"/>
      <c r="L1140" s="265">
        <v>1026300</v>
      </c>
      <c r="M1140" s="265"/>
      <c r="N1140" s="267"/>
      <c r="O1140" s="15"/>
      <c r="P1140" s="15"/>
      <c r="Q1140" s="16">
        <f t="shared" si="30"/>
        <v>0</v>
      </c>
    </row>
    <row r="1141" spans="1:17" s="17" customFormat="1" ht="66.75" hidden="1" customHeight="1">
      <c r="A1141" s="943">
        <f t="shared" si="31"/>
        <v>273</v>
      </c>
      <c r="B1141" s="213" t="s">
        <v>666</v>
      </c>
      <c r="C1141" s="958" t="s">
        <v>384</v>
      </c>
      <c r="D1141" s="958"/>
      <c r="E1141" s="958"/>
      <c r="F1141" s="111"/>
      <c r="G1141" s="265">
        <v>1048400</v>
      </c>
      <c r="H1141" s="112"/>
      <c r="I1141" s="266"/>
      <c r="J1141" s="267"/>
      <c r="K1141" s="111"/>
      <c r="L1141" s="265">
        <v>1048400</v>
      </c>
      <c r="M1141" s="265"/>
      <c r="N1141" s="267"/>
      <c r="O1141" s="15"/>
      <c r="P1141" s="15"/>
      <c r="Q1141" s="16">
        <f t="shared" si="30"/>
        <v>0</v>
      </c>
    </row>
    <row r="1142" spans="1:17" s="17" customFormat="1" ht="66.75" hidden="1" customHeight="1">
      <c r="A1142" s="943">
        <f t="shared" si="31"/>
        <v>274</v>
      </c>
      <c r="B1142" s="213" t="s">
        <v>667</v>
      </c>
      <c r="C1142" s="958" t="s">
        <v>384</v>
      </c>
      <c r="D1142" s="958"/>
      <c r="E1142" s="958"/>
      <c r="F1142" s="111"/>
      <c r="G1142" s="265">
        <v>1072200</v>
      </c>
      <c r="H1142" s="112"/>
      <c r="I1142" s="266"/>
      <c r="J1142" s="267"/>
      <c r="K1142" s="111"/>
      <c r="L1142" s="265">
        <v>1072200</v>
      </c>
      <c r="M1142" s="265"/>
      <c r="N1142" s="267"/>
      <c r="O1142" s="15"/>
      <c r="P1142" s="15"/>
      <c r="Q1142" s="16">
        <f t="shared" si="30"/>
        <v>0</v>
      </c>
    </row>
    <row r="1143" spans="1:17" s="17" customFormat="1" ht="66.75" hidden="1" customHeight="1">
      <c r="A1143" s="943">
        <f t="shared" si="31"/>
        <v>275</v>
      </c>
      <c r="B1143" s="213" t="s">
        <v>668</v>
      </c>
      <c r="C1143" s="958" t="s">
        <v>384</v>
      </c>
      <c r="D1143" s="958"/>
      <c r="E1143" s="958"/>
      <c r="F1143" s="111"/>
      <c r="G1143" s="265">
        <v>1118100</v>
      </c>
      <c r="H1143" s="112"/>
      <c r="I1143" s="266"/>
      <c r="J1143" s="267"/>
      <c r="K1143" s="111"/>
      <c r="L1143" s="265">
        <v>1118100</v>
      </c>
      <c r="M1143" s="265"/>
      <c r="N1143" s="267"/>
      <c r="O1143" s="15"/>
      <c r="P1143" s="15"/>
      <c r="Q1143" s="16">
        <f t="shared" si="30"/>
        <v>0</v>
      </c>
    </row>
    <row r="1144" spans="1:17" s="17" customFormat="1" ht="66.75" hidden="1" customHeight="1">
      <c r="A1144" s="943">
        <f t="shared" si="31"/>
        <v>276</v>
      </c>
      <c r="B1144" s="213" t="s">
        <v>669</v>
      </c>
      <c r="C1144" s="958" t="s">
        <v>384</v>
      </c>
      <c r="D1144" s="958"/>
      <c r="E1144" s="958"/>
      <c r="F1144" s="111"/>
      <c r="G1144" s="265">
        <v>1211500</v>
      </c>
      <c r="H1144" s="112"/>
      <c r="I1144" s="266"/>
      <c r="J1144" s="267"/>
      <c r="K1144" s="111"/>
      <c r="L1144" s="265">
        <v>1211500</v>
      </c>
      <c r="M1144" s="265"/>
      <c r="N1144" s="267"/>
      <c r="O1144" s="15"/>
      <c r="P1144" s="15"/>
      <c r="Q1144" s="16">
        <f t="shared" si="30"/>
        <v>0</v>
      </c>
    </row>
    <row r="1145" spans="1:17" s="17" customFormat="1" ht="66.75" hidden="1" customHeight="1">
      <c r="A1145" s="943">
        <f t="shared" si="31"/>
        <v>277</v>
      </c>
      <c r="B1145" s="213" t="s">
        <v>670</v>
      </c>
      <c r="C1145" s="958" t="s">
        <v>384</v>
      </c>
      <c r="D1145" s="958"/>
      <c r="E1145" s="958"/>
      <c r="F1145" s="111"/>
      <c r="G1145" s="265">
        <v>610000</v>
      </c>
      <c r="H1145" s="112"/>
      <c r="I1145" s="266"/>
      <c r="J1145" s="267"/>
      <c r="K1145" s="111"/>
      <c r="L1145" s="265">
        <v>610000</v>
      </c>
      <c r="M1145" s="265"/>
      <c r="N1145" s="267"/>
      <c r="O1145" s="15"/>
      <c r="P1145" s="15"/>
      <c r="Q1145" s="16">
        <f t="shared" si="30"/>
        <v>0</v>
      </c>
    </row>
    <row r="1146" spans="1:17" s="17" customFormat="1" ht="66.75" hidden="1" customHeight="1">
      <c r="A1146" s="943">
        <f t="shared" si="31"/>
        <v>278</v>
      </c>
      <c r="B1146" s="213" t="s">
        <v>671</v>
      </c>
      <c r="C1146" s="958" t="s">
        <v>384</v>
      </c>
      <c r="D1146" s="958"/>
      <c r="E1146" s="958"/>
      <c r="F1146" s="111"/>
      <c r="G1146" s="265">
        <v>635400</v>
      </c>
      <c r="H1146" s="112"/>
      <c r="I1146" s="266"/>
      <c r="J1146" s="267"/>
      <c r="K1146" s="111"/>
      <c r="L1146" s="265">
        <v>635400</v>
      </c>
      <c r="M1146" s="265"/>
      <c r="N1146" s="267"/>
      <c r="O1146" s="15"/>
      <c r="P1146" s="15"/>
      <c r="Q1146" s="16">
        <f t="shared" si="30"/>
        <v>0</v>
      </c>
    </row>
    <row r="1147" spans="1:17" s="17" customFormat="1" ht="66.75" hidden="1" customHeight="1">
      <c r="A1147" s="943">
        <f t="shared" si="31"/>
        <v>279</v>
      </c>
      <c r="B1147" s="213" t="s">
        <v>672</v>
      </c>
      <c r="C1147" s="958" t="s">
        <v>384</v>
      </c>
      <c r="D1147" s="958"/>
      <c r="E1147" s="958"/>
      <c r="F1147" s="111"/>
      <c r="G1147" s="265">
        <v>660900</v>
      </c>
      <c r="H1147" s="112"/>
      <c r="I1147" s="266"/>
      <c r="J1147" s="267"/>
      <c r="K1147" s="111"/>
      <c r="L1147" s="265">
        <v>660900</v>
      </c>
      <c r="M1147" s="265"/>
      <c r="N1147" s="267"/>
      <c r="O1147" s="15"/>
      <c r="P1147" s="15"/>
      <c r="Q1147" s="16">
        <f t="shared" si="30"/>
        <v>0</v>
      </c>
    </row>
    <row r="1148" spans="1:17" s="17" customFormat="1" ht="66.75" hidden="1" customHeight="1">
      <c r="A1148" s="943">
        <f t="shared" si="31"/>
        <v>280</v>
      </c>
      <c r="B1148" s="213" t="s">
        <v>673</v>
      </c>
      <c r="C1148" s="958" t="s">
        <v>384</v>
      </c>
      <c r="D1148" s="958"/>
      <c r="E1148" s="958"/>
      <c r="F1148" s="111"/>
      <c r="G1148" s="265">
        <v>711700</v>
      </c>
      <c r="H1148" s="112"/>
      <c r="I1148" s="266"/>
      <c r="J1148" s="267"/>
      <c r="K1148" s="111"/>
      <c r="L1148" s="265">
        <v>711700</v>
      </c>
      <c r="M1148" s="265"/>
      <c r="N1148" s="267"/>
      <c r="O1148" s="15"/>
      <c r="P1148" s="15"/>
      <c r="Q1148" s="16">
        <f t="shared" si="30"/>
        <v>0</v>
      </c>
    </row>
    <row r="1149" spans="1:17" s="17" customFormat="1" ht="66.75" hidden="1" customHeight="1">
      <c r="A1149" s="943">
        <f t="shared" si="31"/>
        <v>281</v>
      </c>
      <c r="B1149" s="213" t="s">
        <v>674</v>
      </c>
      <c r="C1149" s="958" t="s">
        <v>384</v>
      </c>
      <c r="D1149" s="958"/>
      <c r="E1149" s="958"/>
      <c r="F1149" s="111"/>
      <c r="G1149" s="265">
        <v>788000</v>
      </c>
      <c r="H1149" s="112"/>
      <c r="I1149" s="266"/>
      <c r="J1149" s="267"/>
      <c r="K1149" s="111"/>
      <c r="L1149" s="265">
        <v>788000</v>
      </c>
      <c r="M1149" s="265"/>
      <c r="N1149" s="267"/>
      <c r="O1149" s="15"/>
      <c r="P1149" s="15"/>
      <c r="Q1149" s="16">
        <f t="shared" si="30"/>
        <v>0</v>
      </c>
    </row>
    <row r="1150" spans="1:17" s="17" customFormat="1" ht="66.75" hidden="1" customHeight="1">
      <c r="A1150" s="943">
        <f t="shared" si="31"/>
        <v>282</v>
      </c>
      <c r="B1150" s="213" t="s">
        <v>675</v>
      </c>
      <c r="C1150" s="958" t="s">
        <v>384</v>
      </c>
      <c r="D1150" s="958"/>
      <c r="E1150" s="958"/>
      <c r="F1150" s="111"/>
      <c r="G1150" s="265">
        <v>837600</v>
      </c>
      <c r="H1150" s="112"/>
      <c r="I1150" s="266"/>
      <c r="J1150" s="267"/>
      <c r="K1150" s="111"/>
      <c r="L1150" s="265">
        <v>837600</v>
      </c>
      <c r="M1150" s="265"/>
      <c r="N1150" s="267"/>
      <c r="O1150" s="15"/>
      <c r="P1150" s="15"/>
      <c r="Q1150" s="16">
        <f t="shared" si="30"/>
        <v>0</v>
      </c>
    </row>
    <row r="1151" spans="1:17" s="17" customFormat="1" ht="66.75" hidden="1" customHeight="1">
      <c r="A1151" s="943">
        <f t="shared" si="31"/>
        <v>283</v>
      </c>
      <c r="B1151" s="213" t="s">
        <v>676</v>
      </c>
      <c r="C1151" s="958" t="s">
        <v>384</v>
      </c>
      <c r="D1151" s="958"/>
      <c r="E1151" s="958"/>
      <c r="F1151" s="111"/>
      <c r="G1151" s="265">
        <v>888300</v>
      </c>
      <c r="H1151" s="112"/>
      <c r="I1151" s="266"/>
      <c r="J1151" s="267"/>
      <c r="K1151" s="111"/>
      <c r="L1151" s="265">
        <v>888300</v>
      </c>
      <c r="M1151" s="265"/>
      <c r="N1151" s="267"/>
      <c r="O1151" s="15"/>
      <c r="P1151" s="15"/>
      <c r="Q1151" s="16">
        <f t="shared" si="30"/>
        <v>0</v>
      </c>
    </row>
    <row r="1152" spans="1:17" s="17" customFormat="1" ht="66.75" hidden="1" customHeight="1">
      <c r="A1152" s="943">
        <f t="shared" si="31"/>
        <v>284</v>
      </c>
      <c r="B1152" s="213" t="s">
        <v>677</v>
      </c>
      <c r="C1152" s="958" t="s">
        <v>384</v>
      </c>
      <c r="D1152" s="958"/>
      <c r="E1152" s="958"/>
      <c r="F1152" s="111"/>
      <c r="G1152" s="265">
        <v>986800</v>
      </c>
      <c r="H1152" s="112"/>
      <c r="I1152" s="266"/>
      <c r="J1152" s="267"/>
      <c r="K1152" s="111"/>
      <c r="L1152" s="265">
        <v>986800</v>
      </c>
      <c r="M1152" s="265"/>
      <c r="N1152" s="267"/>
      <c r="O1152" s="15"/>
      <c r="P1152" s="15"/>
      <c r="Q1152" s="16">
        <f t="shared" si="30"/>
        <v>0</v>
      </c>
    </row>
    <row r="1153" spans="1:17" s="17" customFormat="1" ht="66.75" hidden="1" customHeight="1">
      <c r="A1153" s="943">
        <f t="shared" si="31"/>
        <v>285</v>
      </c>
      <c r="B1153" s="213" t="s">
        <v>678</v>
      </c>
      <c r="C1153" s="958" t="s">
        <v>384</v>
      </c>
      <c r="D1153" s="958"/>
      <c r="E1153" s="958"/>
      <c r="F1153" s="111"/>
      <c r="G1153" s="265">
        <v>1037500</v>
      </c>
      <c r="H1153" s="112"/>
      <c r="I1153" s="266"/>
      <c r="J1153" s="267"/>
      <c r="K1153" s="111"/>
      <c r="L1153" s="265">
        <v>1037500</v>
      </c>
      <c r="M1153" s="265"/>
      <c r="N1153" s="267"/>
      <c r="O1153" s="15"/>
      <c r="P1153" s="15"/>
      <c r="Q1153" s="16">
        <f t="shared" si="30"/>
        <v>0</v>
      </c>
    </row>
    <row r="1154" spans="1:17" s="17" customFormat="1" ht="66.75" hidden="1" customHeight="1">
      <c r="A1154" s="943">
        <f t="shared" si="31"/>
        <v>286</v>
      </c>
      <c r="B1154" s="213" t="s">
        <v>679</v>
      </c>
      <c r="C1154" s="958" t="s">
        <v>384</v>
      </c>
      <c r="D1154" s="958"/>
      <c r="E1154" s="958"/>
      <c r="F1154" s="111"/>
      <c r="G1154" s="265">
        <v>1088100</v>
      </c>
      <c r="H1154" s="112"/>
      <c r="I1154" s="266"/>
      <c r="J1154" s="267"/>
      <c r="K1154" s="111"/>
      <c r="L1154" s="265">
        <v>1088100</v>
      </c>
      <c r="M1154" s="265"/>
      <c r="N1154" s="267"/>
      <c r="O1154" s="15"/>
      <c r="P1154" s="15"/>
      <c r="Q1154" s="16">
        <f t="shared" si="30"/>
        <v>0</v>
      </c>
    </row>
    <row r="1155" spans="1:17" s="17" customFormat="1" ht="66.75" hidden="1" customHeight="1">
      <c r="A1155" s="943">
        <f t="shared" si="31"/>
        <v>287</v>
      </c>
      <c r="B1155" s="213" t="s">
        <v>680</v>
      </c>
      <c r="C1155" s="958" t="s">
        <v>384</v>
      </c>
      <c r="D1155" s="958"/>
      <c r="E1155" s="958"/>
      <c r="F1155" s="111"/>
      <c r="G1155" s="265">
        <v>1111700</v>
      </c>
      <c r="H1155" s="112"/>
      <c r="I1155" s="266"/>
      <c r="J1155" s="267"/>
      <c r="K1155" s="111"/>
      <c r="L1155" s="265">
        <v>1111700</v>
      </c>
      <c r="M1155" s="265"/>
      <c r="N1155" s="267"/>
      <c r="O1155" s="15"/>
      <c r="P1155" s="15"/>
      <c r="Q1155" s="16">
        <f t="shared" si="30"/>
        <v>0</v>
      </c>
    </row>
    <row r="1156" spans="1:17" s="17" customFormat="1" ht="66.75" hidden="1" customHeight="1">
      <c r="A1156" s="943">
        <f t="shared" si="31"/>
        <v>288</v>
      </c>
      <c r="B1156" s="213" t="s">
        <v>681</v>
      </c>
      <c r="C1156" s="958" t="s">
        <v>384</v>
      </c>
      <c r="D1156" s="958"/>
      <c r="E1156" s="958"/>
      <c r="F1156" s="111"/>
      <c r="G1156" s="265">
        <v>1136900</v>
      </c>
      <c r="H1156" s="112"/>
      <c r="I1156" s="266"/>
      <c r="J1156" s="267"/>
      <c r="K1156" s="111"/>
      <c r="L1156" s="265">
        <v>1136900</v>
      </c>
      <c r="M1156" s="265"/>
      <c r="N1156" s="267"/>
      <c r="O1156" s="15"/>
      <c r="P1156" s="15"/>
      <c r="Q1156" s="16">
        <f t="shared" si="30"/>
        <v>0</v>
      </c>
    </row>
    <row r="1157" spans="1:17" s="17" customFormat="1" ht="66.75" hidden="1" customHeight="1">
      <c r="A1157" s="943">
        <f t="shared" si="31"/>
        <v>289</v>
      </c>
      <c r="B1157" s="213" t="s">
        <v>682</v>
      </c>
      <c r="C1157" s="958" t="s">
        <v>384</v>
      </c>
      <c r="D1157" s="958"/>
      <c r="E1157" s="958"/>
      <c r="F1157" s="111"/>
      <c r="G1157" s="265">
        <v>1185800</v>
      </c>
      <c r="H1157" s="112"/>
      <c r="I1157" s="266"/>
      <c r="J1157" s="267"/>
      <c r="K1157" s="111"/>
      <c r="L1157" s="265">
        <v>1185800</v>
      </c>
      <c r="M1157" s="265"/>
      <c r="N1157" s="267"/>
      <c r="O1157" s="15"/>
      <c r="P1157" s="15"/>
      <c r="Q1157" s="16">
        <f t="shared" si="30"/>
        <v>0</v>
      </c>
    </row>
    <row r="1158" spans="1:17" s="17" customFormat="1" ht="66.75" hidden="1" customHeight="1">
      <c r="A1158" s="943">
        <f t="shared" si="31"/>
        <v>290</v>
      </c>
      <c r="B1158" s="213" t="s">
        <v>683</v>
      </c>
      <c r="C1158" s="958" t="s">
        <v>384</v>
      </c>
      <c r="D1158" s="958"/>
      <c r="E1158" s="958"/>
      <c r="F1158" s="111"/>
      <c r="G1158" s="265">
        <v>1284700</v>
      </c>
      <c r="H1158" s="112"/>
      <c r="I1158" s="266"/>
      <c r="J1158" s="267"/>
      <c r="K1158" s="111"/>
      <c r="L1158" s="265">
        <v>1284700</v>
      </c>
      <c r="M1158" s="265"/>
      <c r="N1158" s="267"/>
      <c r="O1158" s="15"/>
      <c r="P1158" s="15"/>
      <c r="Q1158" s="16">
        <f t="shared" si="30"/>
        <v>0</v>
      </c>
    </row>
    <row r="1159" spans="1:17" s="17" customFormat="1" ht="66.75" hidden="1" customHeight="1">
      <c r="A1159" s="943">
        <f>A1158+1</f>
        <v>291</v>
      </c>
      <c r="B1159" s="213" t="s">
        <v>684</v>
      </c>
      <c r="C1159" s="958" t="s">
        <v>384</v>
      </c>
      <c r="D1159" s="958"/>
      <c r="E1159" s="958"/>
      <c r="F1159" s="111"/>
      <c r="G1159" s="265">
        <v>641800</v>
      </c>
      <c r="H1159" s="112"/>
      <c r="I1159" s="266"/>
      <c r="J1159" s="267"/>
      <c r="K1159" s="111"/>
      <c r="L1159" s="265">
        <v>641800</v>
      </c>
      <c r="M1159" s="265"/>
      <c r="N1159" s="267"/>
      <c r="O1159" s="15"/>
      <c r="P1159" s="15"/>
      <c r="Q1159" s="16">
        <f t="shared" si="30"/>
        <v>0</v>
      </c>
    </row>
    <row r="1160" spans="1:17" s="17" customFormat="1" ht="66.75" hidden="1" customHeight="1">
      <c r="A1160" s="943">
        <f t="shared" si="31"/>
        <v>292</v>
      </c>
      <c r="B1160" s="213" t="s">
        <v>685</v>
      </c>
      <c r="C1160" s="958" t="s">
        <v>384</v>
      </c>
      <c r="D1160" s="958"/>
      <c r="E1160" s="958"/>
      <c r="F1160" s="111"/>
      <c r="G1160" s="265">
        <v>668500</v>
      </c>
      <c r="H1160" s="112"/>
      <c r="I1160" s="266"/>
      <c r="J1160" s="267"/>
      <c r="K1160" s="111"/>
      <c r="L1160" s="265">
        <v>668500</v>
      </c>
      <c r="M1160" s="265"/>
      <c r="N1160" s="267"/>
      <c r="O1160" s="15"/>
      <c r="P1160" s="15"/>
      <c r="Q1160" s="16">
        <f t="shared" si="30"/>
        <v>0</v>
      </c>
    </row>
    <row r="1161" spans="1:17" s="17" customFormat="1" ht="66.75" hidden="1" customHeight="1">
      <c r="A1161" s="943">
        <f t="shared" si="31"/>
        <v>293</v>
      </c>
      <c r="B1161" s="213" t="s">
        <v>686</v>
      </c>
      <c r="C1161" s="958" t="s">
        <v>384</v>
      </c>
      <c r="D1161" s="958"/>
      <c r="E1161" s="958"/>
      <c r="F1161" s="111"/>
      <c r="G1161" s="265">
        <v>695300</v>
      </c>
      <c r="H1161" s="112"/>
      <c r="I1161" s="266"/>
      <c r="J1161" s="267"/>
      <c r="K1161" s="111"/>
      <c r="L1161" s="265">
        <v>695300</v>
      </c>
      <c r="M1161" s="265"/>
      <c r="N1161" s="267"/>
      <c r="O1161" s="15"/>
      <c r="P1161" s="15"/>
      <c r="Q1161" s="16">
        <f t="shared" si="30"/>
        <v>0</v>
      </c>
    </row>
    <row r="1162" spans="1:17" s="17" customFormat="1" ht="66.75" hidden="1" customHeight="1">
      <c r="A1162" s="943">
        <f t="shared" si="31"/>
        <v>294</v>
      </c>
      <c r="B1162" s="213" t="s">
        <v>687</v>
      </c>
      <c r="C1162" s="958" t="s">
        <v>384</v>
      </c>
      <c r="D1162" s="958"/>
      <c r="E1162" s="958"/>
      <c r="F1162" s="111"/>
      <c r="G1162" s="265">
        <v>748800</v>
      </c>
      <c r="H1162" s="112"/>
      <c r="I1162" s="266"/>
      <c r="J1162" s="267"/>
      <c r="K1162" s="111"/>
      <c r="L1162" s="265">
        <v>748800</v>
      </c>
      <c r="M1162" s="265"/>
      <c r="N1162" s="267"/>
      <c r="O1162" s="15"/>
      <c r="P1162" s="15"/>
      <c r="Q1162" s="16">
        <f t="shared" si="30"/>
        <v>0</v>
      </c>
    </row>
    <row r="1163" spans="1:17" s="17" customFormat="1" ht="66.75" hidden="1" customHeight="1">
      <c r="A1163" s="943">
        <f t="shared" si="31"/>
        <v>295</v>
      </c>
      <c r="B1163" s="213" t="s">
        <v>688</v>
      </c>
      <c r="C1163" s="958" t="s">
        <v>384</v>
      </c>
      <c r="D1163" s="958"/>
      <c r="E1163" s="958"/>
      <c r="F1163" s="111"/>
      <c r="G1163" s="265">
        <v>827800</v>
      </c>
      <c r="H1163" s="112"/>
      <c r="I1163" s="266"/>
      <c r="J1163" s="267"/>
      <c r="K1163" s="111"/>
      <c r="L1163" s="265">
        <v>827800</v>
      </c>
      <c r="M1163" s="265"/>
      <c r="N1163" s="267"/>
      <c r="O1163" s="15"/>
      <c r="P1163" s="15"/>
      <c r="Q1163" s="16">
        <f t="shared" si="30"/>
        <v>0</v>
      </c>
    </row>
    <row r="1164" spans="1:17" s="17" customFormat="1" ht="66.75" hidden="1" customHeight="1">
      <c r="A1164" s="943">
        <f t="shared" si="31"/>
        <v>296</v>
      </c>
      <c r="B1164" s="213" t="s">
        <v>689</v>
      </c>
      <c r="C1164" s="958" t="s">
        <v>384</v>
      </c>
      <c r="D1164" s="958"/>
      <c r="E1164" s="958"/>
      <c r="F1164" s="111"/>
      <c r="G1164" s="265">
        <v>881300</v>
      </c>
      <c r="H1164" s="112"/>
      <c r="I1164" s="266"/>
      <c r="J1164" s="267"/>
      <c r="K1164" s="111"/>
      <c r="L1164" s="265">
        <v>881300</v>
      </c>
      <c r="M1164" s="265"/>
      <c r="N1164" s="267"/>
      <c r="O1164" s="15"/>
      <c r="P1164" s="15"/>
      <c r="Q1164" s="16">
        <f t="shared" si="30"/>
        <v>0</v>
      </c>
    </row>
    <row r="1165" spans="1:17" s="17" customFormat="1" ht="66.75" hidden="1" customHeight="1">
      <c r="A1165" s="943">
        <f t="shared" si="31"/>
        <v>297</v>
      </c>
      <c r="B1165" s="213" t="s">
        <v>690</v>
      </c>
      <c r="C1165" s="958" t="s">
        <v>384</v>
      </c>
      <c r="D1165" s="958"/>
      <c r="E1165" s="958"/>
      <c r="F1165" s="111"/>
      <c r="G1165" s="265">
        <v>933300</v>
      </c>
      <c r="H1165" s="112"/>
      <c r="I1165" s="266"/>
      <c r="J1165" s="267"/>
      <c r="K1165" s="111"/>
      <c r="L1165" s="265">
        <v>933300</v>
      </c>
      <c r="M1165" s="265"/>
      <c r="N1165" s="267"/>
      <c r="O1165" s="15"/>
      <c r="P1165" s="15"/>
      <c r="Q1165" s="16">
        <f t="shared" si="30"/>
        <v>0</v>
      </c>
    </row>
    <row r="1166" spans="1:17" s="17" customFormat="1" ht="66.75" hidden="1" customHeight="1">
      <c r="A1166" s="943">
        <f t="shared" si="31"/>
        <v>298</v>
      </c>
      <c r="B1166" s="213" t="s">
        <v>691</v>
      </c>
      <c r="C1166" s="958" t="s">
        <v>384</v>
      </c>
      <c r="D1166" s="958"/>
      <c r="E1166" s="958"/>
      <c r="F1166" s="111"/>
      <c r="G1166" s="265">
        <v>1038500</v>
      </c>
      <c r="H1166" s="112"/>
      <c r="I1166" s="266"/>
      <c r="J1166" s="267"/>
      <c r="K1166" s="111"/>
      <c r="L1166" s="265">
        <v>1038500</v>
      </c>
      <c r="M1166" s="265"/>
      <c r="N1166" s="267"/>
      <c r="O1166" s="15"/>
      <c r="P1166" s="15"/>
      <c r="Q1166" s="16">
        <f t="shared" si="30"/>
        <v>0</v>
      </c>
    </row>
    <row r="1167" spans="1:17" s="17" customFormat="1" ht="66.75" hidden="1" customHeight="1">
      <c r="A1167" s="943">
        <f t="shared" si="31"/>
        <v>299</v>
      </c>
      <c r="B1167" s="213" t="s">
        <v>692</v>
      </c>
      <c r="C1167" s="958" t="s">
        <v>384</v>
      </c>
      <c r="D1167" s="958"/>
      <c r="E1167" s="958"/>
      <c r="F1167" s="111"/>
      <c r="G1167" s="265">
        <v>1091600</v>
      </c>
      <c r="H1167" s="112"/>
      <c r="I1167" s="266"/>
      <c r="J1167" s="267"/>
      <c r="K1167" s="111"/>
      <c r="L1167" s="265">
        <v>1091600</v>
      </c>
      <c r="M1167" s="265"/>
      <c r="N1167" s="267"/>
      <c r="O1167" s="15"/>
      <c r="P1167" s="15"/>
      <c r="Q1167" s="16">
        <f t="shared" si="30"/>
        <v>0</v>
      </c>
    </row>
    <row r="1168" spans="1:17" s="17" customFormat="1" ht="66.75" hidden="1" customHeight="1">
      <c r="A1168" s="943">
        <f t="shared" si="31"/>
        <v>300</v>
      </c>
      <c r="B1168" s="213" t="s">
        <v>693</v>
      </c>
      <c r="C1168" s="958" t="s">
        <v>384</v>
      </c>
      <c r="D1168" s="958"/>
      <c r="E1168" s="958"/>
      <c r="F1168" s="111"/>
      <c r="G1168" s="265">
        <v>1145000</v>
      </c>
      <c r="H1168" s="112"/>
      <c r="I1168" s="266"/>
      <c r="J1168" s="267"/>
      <c r="K1168" s="111"/>
      <c r="L1168" s="265">
        <v>1145000</v>
      </c>
      <c r="M1168" s="265"/>
      <c r="N1168" s="267"/>
      <c r="O1168" s="15"/>
      <c r="P1168" s="15"/>
      <c r="Q1168" s="16">
        <f t="shared" si="30"/>
        <v>0</v>
      </c>
    </row>
    <row r="1169" spans="1:17" s="17" customFormat="1" ht="66.75" hidden="1" customHeight="1">
      <c r="A1169" s="943">
        <f t="shared" si="31"/>
        <v>301</v>
      </c>
      <c r="B1169" s="213" t="s">
        <v>694</v>
      </c>
      <c r="C1169" s="958" t="s">
        <v>384</v>
      </c>
      <c r="D1169" s="958"/>
      <c r="E1169" s="958"/>
      <c r="F1169" s="111"/>
      <c r="G1169" s="265">
        <v>1169900</v>
      </c>
      <c r="H1169" s="112"/>
      <c r="I1169" s="266"/>
      <c r="J1169" s="267"/>
      <c r="K1169" s="111"/>
      <c r="L1169" s="265">
        <v>1169900</v>
      </c>
      <c r="M1169" s="265"/>
      <c r="N1169" s="267"/>
      <c r="O1169" s="15"/>
      <c r="P1169" s="15"/>
      <c r="Q1169" s="16">
        <f t="shared" si="30"/>
        <v>0</v>
      </c>
    </row>
    <row r="1170" spans="1:17" s="17" customFormat="1" ht="66.75" hidden="1" customHeight="1">
      <c r="A1170" s="943">
        <f t="shared" si="31"/>
        <v>302</v>
      </c>
      <c r="B1170" s="213" t="s">
        <v>695</v>
      </c>
      <c r="C1170" s="958" t="s">
        <v>384</v>
      </c>
      <c r="D1170" s="958"/>
      <c r="E1170" s="958"/>
      <c r="F1170" s="111"/>
      <c r="G1170" s="265">
        <v>1196500</v>
      </c>
      <c r="H1170" s="112"/>
      <c r="I1170" s="266"/>
      <c r="J1170" s="267"/>
      <c r="K1170" s="111"/>
      <c r="L1170" s="265">
        <v>1196500</v>
      </c>
      <c r="M1170" s="265"/>
      <c r="N1170" s="267"/>
      <c r="O1170" s="15"/>
      <c r="P1170" s="15"/>
      <c r="Q1170" s="16">
        <f t="shared" si="30"/>
        <v>0</v>
      </c>
    </row>
    <row r="1171" spans="1:17" s="17" customFormat="1" ht="66.75" hidden="1" customHeight="1">
      <c r="A1171" s="943">
        <f t="shared" si="31"/>
        <v>303</v>
      </c>
      <c r="B1171" s="213" t="s">
        <v>696</v>
      </c>
      <c r="C1171" s="958" t="s">
        <v>384</v>
      </c>
      <c r="D1171" s="958"/>
      <c r="E1171" s="958"/>
      <c r="F1171" s="111"/>
      <c r="G1171" s="265">
        <v>1247900</v>
      </c>
      <c r="H1171" s="112"/>
      <c r="I1171" s="266"/>
      <c r="J1171" s="267"/>
      <c r="K1171" s="111"/>
      <c r="L1171" s="265">
        <v>1247900</v>
      </c>
      <c r="M1171" s="265"/>
      <c r="N1171" s="267"/>
      <c r="O1171" s="15"/>
      <c r="P1171" s="15"/>
      <c r="Q1171" s="16">
        <f t="shared" si="30"/>
        <v>0</v>
      </c>
    </row>
    <row r="1172" spans="1:17" s="17" customFormat="1" ht="66.75" hidden="1" customHeight="1">
      <c r="A1172" s="943">
        <f t="shared" si="31"/>
        <v>304</v>
      </c>
      <c r="B1172" s="213" t="s">
        <v>697</v>
      </c>
      <c r="C1172" s="958" t="s">
        <v>384</v>
      </c>
      <c r="D1172" s="958"/>
      <c r="E1172" s="958"/>
      <c r="F1172" s="111"/>
      <c r="G1172" s="265">
        <v>1350200</v>
      </c>
      <c r="H1172" s="112"/>
      <c r="I1172" s="266"/>
      <c r="J1172" s="267"/>
      <c r="K1172" s="111"/>
      <c r="L1172" s="265">
        <v>1350200</v>
      </c>
      <c r="M1172" s="265"/>
      <c r="N1172" s="267"/>
      <c r="O1172" s="15"/>
      <c r="P1172" s="15"/>
      <c r="Q1172" s="16">
        <f t="shared" si="30"/>
        <v>0</v>
      </c>
    </row>
    <row r="1173" spans="1:17" s="17" customFormat="1" ht="66.75" hidden="1" customHeight="1">
      <c r="A1173" s="943">
        <f t="shared" si="31"/>
        <v>305</v>
      </c>
      <c r="B1173" s="213" t="s">
        <v>698</v>
      </c>
      <c r="C1173" s="958" t="s">
        <v>384</v>
      </c>
      <c r="D1173" s="958"/>
      <c r="E1173" s="958"/>
      <c r="F1173" s="111"/>
      <c r="G1173" s="265">
        <v>717100</v>
      </c>
      <c r="H1173" s="112"/>
      <c r="I1173" s="266"/>
      <c r="J1173" s="267"/>
      <c r="K1173" s="111"/>
      <c r="L1173" s="265">
        <v>717100</v>
      </c>
      <c r="M1173" s="265"/>
      <c r="N1173" s="267"/>
      <c r="O1173" s="15"/>
      <c r="P1173" s="15"/>
      <c r="Q1173" s="16">
        <f t="shared" ref="Q1173:Q1236" si="32">+R1173/1.1</f>
        <v>0</v>
      </c>
    </row>
    <row r="1174" spans="1:17" s="17" customFormat="1" ht="66.75" hidden="1" customHeight="1">
      <c r="A1174" s="943">
        <f t="shared" si="31"/>
        <v>306</v>
      </c>
      <c r="B1174" s="213" t="s">
        <v>699</v>
      </c>
      <c r="C1174" s="958" t="s">
        <v>384</v>
      </c>
      <c r="D1174" s="958"/>
      <c r="E1174" s="958"/>
      <c r="F1174" s="111"/>
      <c r="G1174" s="265">
        <v>747000</v>
      </c>
      <c r="H1174" s="112"/>
      <c r="I1174" s="266"/>
      <c r="J1174" s="267"/>
      <c r="K1174" s="111"/>
      <c r="L1174" s="265">
        <v>747000</v>
      </c>
      <c r="M1174" s="265"/>
      <c r="N1174" s="267"/>
      <c r="O1174" s="15"/>
      <c r="P1174" s="15"/>
      <c r="Q1174" s="16">
        <f t="shared" si="32"/>
        <v>0</v>
      </c>
    </row>
    <row r="1175" spans="1:17" s="17" customFormat="1" ht="66.75" hidden="1" customHeight="1">
      <c r="A1175" s="943">
        <f t="shared" si="31"/>
        <v>307</v>
      </c>
      <c r="B1175" s="213" t="s">
        <v>700</v>
      </c>
      <c r="C1175" s="958" t="s">
        <v>384</v>
      </c>
      <c r="D1175" s="958"/>
      <c r="E1175" s="958"/>
      <c r="F1175" s="111"/>
      <c r="G1175" s="265">
        <v>776900</v>
      </c>
      <c r="H1175" s="112"/>
      <c r="I1175" s="266"/>
      <c r="J1175" s="267"/>
      <c r="K1175" s="111"/>
      <c r="L1175" s="265">
        <v>776900</v>
      </c>
      <c r="M1175" s="265"/>
      <c r="N1175" s="267"/>
      <c r="O1175" s="15"/>
      <c r="P1175" s="15"/>
      <c r="Q1175" s="16">
        <f t="shared" si="32"/>
        <v>0</v>
      </c>
    </row>
    <row r="1176" spans="1:17" s="17" customFormat="1" ht="66.75" hidden="1" customHeight="1">
      <c r="A1176" s="943">
        <f t="shared" si="31"/>
        <v>308</v>
      </c>
      <c r="B1176" s="213" t="s">
        <v>701</v>
      </c>
      <c r="C1176" s="958" t="s">
        <v>384</v>
      </c>
      <c r="D1176" s="958"/>
      <c r="E1176" s="958"/>
      <c r="F1176" s="111"/>
      <c r="G1176" s="265">
        <v>836600</v>
      </c>
      <c r="H1176" s="112"/>
      <c r="I1176" s="266"/>
      <c r="J1176" s="267"/>
      <c r="K1176" s="111"/>
      <c r="L1176" s="265">
        <v>836600</v>
      </c>
      <c r="M1176" s="265"/>
      <c r="N1176" s="267"/>
      <c r="O1176" s="15"/>
      <c r="P1176" s="15"/>
      <c r="Q1176" s="16">
        <f t="shared" si="32"/>
        <v>0</v>
      </c>
    </row>
    <row r="1177" spans="1:17" s="17" customFormat="1" ht="66.75" hidden="1" customHeight="1">
      <c r="A1177" s="943">
        <f t="shared" si="31"/>
        <v>309</v>
      </c>
      <c r="B1177" s="213" t="s">
        <v>702</v>
      </c>
      <c r="C1177" s="958" t="s">
        <v>384</v>
      </c>
      <c r="D1177" s="958"/>
      <c r="E1177" s="958"/>
      <c r="F1177" s="111"/>
      <c r="G1177" s="265">
        <v>925100</v>
      </c>
      <c r="H1177" s="112"/>
      <c r="I1177" s="266"/>
      <c r="J1177" s="267"/>
      <c r="K1177" s="111"/>
      <c r="L1177" s="265">
        <v>925100</v>
      </c>
      <c r="M1177" s="265"/>
      <c r="N1177" s="267"/>
      <c r="O1177" s="15"/>
      <c r="P1177" s="15"/>
      <c r="Q1177" s="16">
        <f t="shared" si="32"/>
        <v>0</v>
      </c>
    </row>
    <row r="1178" spans="1:17" s="17" customFormat="1" ht="66.75" hidden="1" customHeight="1">
      <c r="A1178" s="943">
        <f t="shared" si="31"/>
        <v>310</v>
      </c>
      <c r="B1178" s="213" t="s">
        <v>703</v>
      </c>
      <c r="C1178" s="958" t="s">
        <v>384</v>
      </c>
      <c r="D1178" s="958"/>
      <c r="E1178" s="958"/>
      <c r="F1178" s="111"/>
      <c r="G1178" s="265">
        <v>984800</v>
      </c>
      <c r="H1178" s="112"/>
      <c r="I1178" s="266"/>
      <c r="J1178" s="267"/>
      <c r="K1178" s="111"/>
      <c r="L1178" s="265">
        <v>984800</v>
      </c>
      <c r="M1178" s="265"/>
      <c r="N1178" s="267"/>
      <c r="O1178" s="15"/>
      <c r="P1178" s="15"/>
      <c r="Q1178" s="16">
        <f t="shared" si="32"/>
        <v>0</v>
      </c>
    </row>
    <row r="1179" spans="1:17" s="17" customFormat="1" ht="66.75" hidden="1" customHeight="1">
      <c r="A1179" s="943">
        <f t="shared" si="31"/>
        <v>311</v>
      </c>
      <c r="B1179" s="213" t="s">
        <v>704</v>
      </c>
      <c r="C1179" s="958" t="s">
        <v>384</v>
      </c>
      <c r="D1179" s="958"/>
      <c r="E1179" s="958"/>
      <c r="F1179" s="111"/>
      <c r="G1179" s="265">
        <v>1044400</v>
      </c>
      <c r="H1179" s="112"/>
      <c r="I1179" s="266"/>
      <c r="J1179" s="267"/>
      <c r="K1179" s="111"/>
      <c r="L1179" s="265">
        <v>1044400</v>
      </c>
      <c r="M1179" s="265"/>
      <c r="N1179" s="267"/>
      <c r="O1179" s="15"/>
      <c r="P1179" s="15"/>
      <c r="Q1179" s="16">
        <f t="shared" si="32"/>
        <v>0</v>
      </c>
    </row>
    <row r="1180" spans="1:17" s="17" customFormat="1" ht="66.75" hidden="1" customHeight="1">
      <c r="A1180" s="943">
        <f t="shared" si="31"/>
        <v>312</v>
      </c>
      <c r="B1180" s="213" t="s">
        <v>705</v>
      </c>
      <c r="C1180" s="958" t="s">
        <v>384</v>
      </c>
      <c r="D1180" s="958"/>
      <c r="E1180" s="958"/>
      <c r="F1180" s="111"/>
      <c r="G1180" s="265">
        <v>1160900</v>
      </c>
      <c r="H1180" s="112"/>
      <c r="I1180" s="266"/>
      <c r="J1180" s="267"/>
      <c r="K1180" s="111"/>
      <c r="L1180" s="265">
        <v>1160900</v>
      </c>
      <c r="M1180" s="265"/>
      <c r="N1180" s="267"/>
      <c r="O1180" s="15"/>
      <c r="P1180" s="15"/>
      <c r="Q1180" s="16">
        <f t="shared" si="32"/>
        <v>0</v>
      </c>
    </row>
    <row r="1181" spans="1:17" s="17" customFormat="1" ht="66.75" hidden="1" customHeight="1">
      <c r="A1181" s="943">
        <f t="shared" ref="A1181:A1239" si="33">+A1180+1</f>
        <v>313</v>
      </c>
      <c r="B1181" s="213" t="s">
        <v>706</v>
      </c>
      <c r="C1181" s="958" t="s">
        <v>384</v>
      </c>
      <c r="D1181" s="958"/>
      <c r="E1181" s="958"/>
      <c r="F1181" s="111"/>
      <c r="G1181" s="265">
        <v>1220400</v>
      </c>
      <c r="H1181" s="112"/>
      <c r="I1181" s="266"/>
      <c r="J1181" s="267"/>
      <c r="K1181" s="111"/>
      <c r="L1181" s="265">
        <v>1220400</v>
      </c>
      <c r="M1181" s="265"/>
      <c r="N1181" s="267"/>
      <c r="O1181" s="15"/>
      <c r="P1181" s="15"/>
      <c r="Q1181" s="16">
        <f t="shared" si="32"/>
        <v>0</v>
      </c>
    </row>
    <row r="1182" spans="1:17" s="17" customFormat="1" ht="66.75" hidden="1" customHeight="1">
      <c r="A1182" s="943">
        <f t="shared" si="33"/>
        <v>314</v>
      </c>
      <c r="B1182" s="213" t="s">
        <v>707</v>
      </c>
      <c r="C1182" s="958" t="s">
        <v>384</v>
      </c>
      <c r="D1182" s="958"/>
      <c r="E1182" s="958"/>
      <c r="F1182" s="111"/>
      <c r="G1182" s="265">
        <v>1280000</v>
      </c>
      <c r="H1182" s="112"/>
      <c r="I1182" s="266"/>
      <c r="J1182" s="267"/>
      <c r="K1182" s="111"/>
      <c r="L1182" s="265">
        <v>1280000</v>
      </c>
      <c r="M1182" s="265"/>
      <c r="N1182" s="267"/>
      <c r="O1182" s="15"/>
      <c r="P1182" s="15"/>
      <c r="Q1182" s="16">
        <f t="shared" si="32"/>
        <v>0</v>
      </c>
    </row>
    <row r="1183" spans="1:17" s="17" customFormat="1" ht="66.75" hidden="1" customHeight="1">
      <c r="A1183" s="943">
        <f t="shared" si="33"/>
        <v>315</v>
      </c>
      <c r="B1183" s="213" t="s">
        <v>708</v>
      </c>
      <c r="C1183" s="958" t="s">
        <v>384</v>
      </c>
      <c r="D1183" s="958"/>
      <c r="E1183" s="958"/>
      <c r="F1183" s="111"/>
      <c r="G1183" s="265">
        <v>1308100</v>
      </c>
      <c r="H1183" s="112"/>
      <c r="I1183" s="266"/>
      <c r="J1183" s="267"/>
      <c r="K1183" s="111"/>
      <c r="L1183" s="265">
        <v>1308100</v>
      </c>
      <c r="M1183" s="265"/>
      <c r="N1183" s="267"/>
      <c r="O1183" s="15"/>
      <c r="P1183" s="15"/>
      <c r="Q1183" s="16">
        <f t="shared" si="32"/>
        <v>0</v>
      </c>
    </row>
    <row r="1184" spans="1:17" s="17" customFormat="1" ht="66.75" hidden="1" customHeight="1">
      <c r="A1184" s="943">
        <f t="shared" si="33"/>
        <v>316</v>
      </c>
      <c r="B1184" s="213" t="s">
        <v>709</v>
      </c>
      <c r="C1184" s="958" t="s">
        <v>384</v>
      </c>
      <c r="D1184" s="958"/>
      <c r="E1184" s="958"/>
      <c r="F1184" s="111"/>
      <c r="G1184" s="265">
        <v>1337800</v>
      </c>
      <c r="H1184" s="112"/>
      <c r="I1184" s="266"/>
      <c r="J1184" s="267"/>
      <c r="K1184" s="111"/>
      <c r="L1184" s="265">
        <v>1337800</v>
      </c>
      <c r="M1184" s="265"/>
      <c r="N1184" s="267"/>
      <c r="O1184" s="15"/>
      <c r="P1184" s="15"/>
      <c r="Q1184" s="16">
        <f t="shared" si="32"/>
        <v>0</v>
      </c>
    </row>
    <row r="1185" spans="1:17" s="17" customFormat="1" ht="66.75" hidden="1" customHeight="1">
      <c r="A1185" s="943">
        <f t="shared" si="33"/>
        <v>317</v>
      </c>
      <c r="B1185" s="213" t="s">
        <v>710</v>
      </c>
      <c r="C1185" s="958" t="s">
        <v>384</v>
      </c>
      <c r="D1185" s="958"/>
      <c r="E1185" s="958"/>
      <c r="F1185" s="111"/>
      <c r="G1185" s="265">
        <v>1395500</v>
      </c>
      <c r="H1185" s="112"/>
      <c r="I1185" s="266"/>
      <c r="J1185" s="267"/>
      <c r="K1185" s="111"/>
      <c r="L1185" s="265">
        <v>1395500</v>
      </c>
      <c r="M1185" s="265"/>
      <c r="N1185" s="267"/>
      <c r="O1185" s="15"/>
      <c r="P1185" s="15"/>
      <c r="Q1185" s="16">
        <f t="shared" si="32"/>
        <v>0</v>
      </c>
    </row>
    <row r="1186" spans="1:17" s="17" customFormat="1" ht="66.75" hidden="1" customHeight="1">
      <c r="A1186" s="943">
        <f t="shared" si="33"/>
        <v>318</v>
      </c>
      <c r="B1186" s="213" t="s">
        <v>711</v>
      </c>
      <c r="C1186" s="958" t="s">
        <v>384</v>
      </c>
      <c r="D1186" s="958"/>
      <c r="E1186" s="958"/>
      <c r="F1186" s="111"/>
      <c r="G1186" s="265">
        <v>1512300</v>
      </c>
      <c r="H1186" s="112"/>
      <c r="I1186" s="266"/>
      <c r="J1186" s="267"/>
      <c r="K1186" s="111"/>
      <c r="L1186" s="265">
        <v>1512300</v>
      </c>
      <c r="M1186" s="265"/>
      <c r="N1186" s="267"/>
      <c r="O1186" s="15"/>
      <c r="P1186" s="15"/>
      <c r="Q1186" s="16">
        <f t="shared" si="32"/>
        <v>0</v>
      </c>
    </row>
    <row r="1187" spans="1:17" s="17" customFormat="1" ht="66.75" hidden="1" customHeight="1">
      <c r="A1187" s="943">
        <f t="shared" si="33"/>
        <v>319</v>
      </c>
      <c r="B1187" s="213" t="s">
        <v>712</v>
      </c>
      <c r="C1187" s="958" t="s">
        <v>384</v>
      </c>
      <c r="D1187" s="958"/>
      <c r="E1187" s="958"/>
      <c r="F1187" s="111"/>
      <c r="G1187" s="265">
        <v>858000</v>
      </c>
      <c r="H1187" s="112"/>
      <c r="I1187" s="266"/>
      <c r="J1187" s="267"/>
      <c r="K1187" s="111"/>
      <c r="L1187" s="265">
        <v>858000</v>
      </c>
      <c r="M1187" s="265"/>
      <c r="N1187" s="267"/>
      <c r="O1187" s="15"/>
      <c r="P1187" s="15"/>
      <c r="Q1187" s="16">
        <f t="shared" si="32"/>
        <v>0</v>
      </c>
    </row>
    <row r="1188" spans="1:17" s="17" customFormat="1" ht="66.75" hidden="1" customHeight="1">
      <c r="A1188" s="943">
        <f t="shared" si="33"/>
        <v>320</v>
      </c>
      <c r="B1188" s="213" t="s">
        <v>713</v>
      </c>
      <c r="C1188" s="958" t="s">
        <v>384</v>
      </c>
      <c r="D1188" s="958"/>
      <c r="E1188" s="958"/>
      <c r="F1188" s="111"/>
      <c r="G1188" s="265">
        <v>892300</v>
      </c>
      <c r="H1188" s="112"/>
      <c r="I1188" s="266"/>
      <c r="J1188" s="267"/>
      <c r="K1188" s="111"/>
      <c r="L1188" s="265">
        <v>892300</v>
      </c>
      <c r="M1188" s="265"/>
      <c r="N1188" s="267"/>
      <c r="O1188" s="15"/>
      <c r="P1188" s="15"/>
      <c r="Q1188" s="16">
        <f t="shared" si="32"/>
        <v>0</v>
      </c>
    </row>
    <row r="1189" spans="1:17" s="17" customFormat="1" ht="66.75" hidden="1" customHeight="1">
      <c r="A1189" s="943">
        <f t="shared" si="33"/>
        <v>321</v>
      </c>
      <c r="B1189" s="213" t="s">
        <v>714</v>
      </c>
      <c r="C1189" s="958" t="s">
        <v>384</v>
      </c>
      <c r="D1189" s="958"/>
      <c r="E1189" s="958"/>
      <c r="F1189" s="111"/>
      <c r="G1189" s="265">
        <v>961000</v>
      </c>
      <c r="H1189" s="112"/>
      <c r="I1189" s="266"/>
      <c r="J1189" s="267"/>
      <c r="K1189" s="111"/>
      <c r="L1189" s="265">
        <v>961000</v>
      </c>
      <c r="M1189" s="265"/>
      <c r="N1189" s="267"/>
      <c r="O1189" s="15"/>
      <c r="P1189" s="15"/>
      <c r="Q1189" s="16">
        <f t="shared" si="32"/>
        <v>0</v>
      </c>
    </row>
    <row r="1190" spans="1:17" s="17" customFormat="1" ht="66.75" hidden="1" customHeight="1">
      <c r="A1190" s="943">
        <f t="shared" si="33"/>
        <v>322</v>
      </c>
      <c r="B1190" s="213" t="s">
        <v>715</v>
      </c>
      <c r="C1190" s="958" t="s">
        <v>384</v>
      </c>
      <c r="D1190" s="958"/>
      <c r="E1190" s="958"/>
      <c r="F1190" s="111"/>
      <c r="G1190" s="265">
        <v>1062700</v>
      </c>
      <c r="H1190" s="112"/>
      <c r="I1190" s="266"/>
      <c r="J1190" s="267"/>
      <c r="K1190" s="111"/>
      <c r="L1190" s="265">
        <v>1062700</v>
      </c>
      <c r="M1190" s="265"/>
      <c r="N1190" s="267"/>
      <c r="O1190" s="15"/>
      <c r="P1190" s="15"/>
      <c r="Q1190" s="16">
        <f t="shared" si="32"/>
        <v>0</v>
      </c>
    </row>
    <row r="1191" spans="1:17" s="17" customFormat="1" ht="66.75" hidden="1" customHeight="1">
      <c r="A1191" s="943">
        <f t="shared" si="33"/>
        <v>323</v>
      </c>
      <c r="B1191" s="213" t="s">
        <v>716</v>
      </c>
      <c r="C1191" s="958" t="s">
        <v>384</v>
      </c>
      <c r="D1191" s="958"/>
      <c r="E1191" s="958"/>
      <c r="F1191" s="111"/>
      <c r="G1191" s="265">
        <v>1131300</v>
      </c>
      <c r="H1191" s="112"/>
      <c r="I1191" s="266"/>
      <c r="J1191" s="267"/>
      <c r="K1191" s="111"/>
      <c r="L1191" s="265">
        <v>1131300</v>
      </c>
      <c r="M1191" s="265"/>
      <c r="N1191" s="267"/>
      <c r="O1191" s="15"/>
      <c r="P1191" s="15"/>
      <c r="Q1191" s="16">
        <f t="shared" si="32"/>
        <v>0</v>
      </c>
    </row>
    <row r="1192" spans="1:17" s="17" customFormat="1" ht="66.75" hidden="1" customHeight="1">
      <c r="A1192" s="943">
        <f t="shared" si="33"/>
        <v>324</v>
      </c>
      <c r="B1192" s="213" t="s">
        <v>717</v>
      </c>
      <c r="C1192" s="958" t="s">
        <v>384</v>
      </c>
      <c r="D1192" s="958"/>
      <c r="E1192" s="958"/>
      <c r="F1192" s="111"/>
      <c r="G1192" s="265">
        <v>1199800</v>
      </c>
      <c r="H1192" s="112"/>
      <c r="I1192" s="266"/>
      <c r="J1192" s="267"/>
      <c r="K1192" s="111"/>
      <c r="L1192" s="265">
        <v>1199800</v>
      </c>
      <c r="M1192" s="265"/>
      <c r="N1192" s="267"/>
      <c r="O1192" s="15"/>
      <c r="P1192" s="15"/>
      <c r="Q1192" s="16">
        <f t="shared" si="32"/>
        <v>0</v>
      </c>
    </row>
    <row r="1193" spans="1:17" s="17" customFormat="1" ht="66.75" hidden="1" customHeight="1">
      <c r="A1193" s="943">
        <f t="shared" si="33"/>
        <v>325</v>
      </c>
      <c r="B1193" s="213" t="s">
        <v>718</v>
      </c>
      <c r="C1193" s="958" t="s">
        <v>384</v>
      </c>
      <c r="D1193" s="958"/>
      <c r="E1193" s="958"/>
      <c r="F1193" s="111"/>
      <c r="G1193" s="265">
        <v>1335400</v>
      </c>
      <c r="H1193" s="112"/>
      <c r="I1193" s="266"/>
      <c r="J1193" s="267"/>
      <c r="K1193" s="111"/>
      <c r="L1193" s="265">
        <v>1335400</v>
      </c>
      <c r="M1193" s="265"/>
      <c r="N1193" s="267"/>
      <c r="O1193" s="15"/>
      <c r="P1193" s="15"/>
      <c r="Q1193" s="16">
        <f t="shared" si="32"/>
        <v>0</v>
      </c>
    </row>
    <row r="1194" spans="1:17" s="17" customFormat="1" ht="66.75" hidden="1" customHeight="1">
      <c r="A1194" s="943">
        <f t="shared" si="33"/>
        <v>326</v>
      </c>
      <c r="B1194" s="213" t="s">
        <v>719</v>
      </c>
      <c r="C1194" s="958" t="s">
        <v>384</v>
      </c>
      <c r="D1194" s="958"/>
      <c r="E1194" s="958"/>
      <c r="F1194" s="111"/>
      <c r="G1194" s="265">
        <v>1404000</v>
      </c>
      <c r="H1194" s="112"/>
      <c r="I1194" s="266"/>
      <c r="J1194" s="267"/>
      <c r="K1194" s="111"/>
      <c r="L1194" s="265">
        <v>1404000</v>
      </c>
      <c r="M1194" s="265"/>
      <c r="N1194" s="267"/>
      <c r="O1194" s="15"/>
      <c r="P1194" s="15"/>
      <c r="Q1194" s="16">
        <f t="shared" si="32"/>
        <v>0</v>
      </c>
    </row>
    <row r="1195" spans="1:17" s="17" customFormat="1" ht="66.75" hidden="1" customHeight="1">
      <c r="A1195" s="943">
        <f t="shared" si="33"/>
        <v>327</v>
      </c>
      <c r="B1195" s="213" t="s">
        <v>720</v>
      </c>
      <c r="C1195" s="958" t="s">
        <v>384</v>
      </c>
      <c r="D1195" s="958"/>
      <c r="E1195" s="958"/>
      <c r="F1195" s="111"/>
      <c r="G1195" s="265">
        <v>1472400</v>
      </c>
      <c r="H1195" s="112"/>
      <c r="I1195" s="266"/>
      <c r="J1195" s="267"/>
      <c r="K1195" s="111"/>
      <c r="L1195" s="265">
        <v>1472400</v>
      </c>
      <c r="M1195" s="265"/>
      <c r="N1195" s="267"/>
      <c r="O1195" s="15"/>
      <c r="P1195" s="15"/>
      <c r="Q1195" s="16">
        <f t="shared" si="32"/>
        <v>0</v>
      </c>
    </row>
    <row r="1196" spans="1:17" s="17" customFormat="1" ht="66.75" hidden="1" customHeight="1">
      <c r="A1196" s="943">
        <f t="shared" si="33"/>
        <v>328</v>
      </c>
      <c r="B1196" s="213" t="s">
        <v>721</v>
      </c>
      <c r="C1196" s="958" t="s">
        <v>384</v>
      </c>
      <c r="D1196" s="958"/>
      <c r="E1196" s="958"/>
      <c r="F1196" s="111"/>
      <c r="G1196" s="265">
        <v>1504900</v>
      </c>
      <c r="H1196" s="112"/>
      <c r="I1196" s="266"/>
      <c r="J1196" s="267"/>
      <c r="K1196" s="111"/>
      <c r="L1196" s="265">
        <v>1504900</v>
      </c>
      <c r="M1196" s="265"/>
      <c r="N1196" s="267"/>
      <c r="O1196" s="15"/>
      <c r="P1196" s="15"/>
      <c r="Q1196" s="16">
        <f t="shared" si="32"/>
        <v>0</v>
      </c>
    </row>
    <row r="1197" spans="1:17" s="17" customFormat="1" ht="66.75" hidden="1" customHeight="1">
      <c r="A1197" s="943">
        <f t="shared" si="33"/>
        <v>329</v>
      </c>
      <c r="B1197" s="213" t="s">
        <v>722</v>
      </c>
      <c r="C1197" s="958" t="s">
        <v>384</v>
      </c>
      <c r="D1197" s="958"/>
      <c r="E1197" s="958"/>
      <c r="F1197" s="111"/>
      <c r="G1197" s="265">
        <v>1539100</v>
      </c>
      <c r="H1197" s="112"/>
      <c r="I1197" s="266"/>
      <c r="J1197" s="267"/>
      <c r="K1197" s="111"/>
      <c r="L1197" s="265">
        <v>1539100</v>
      </c>
      <c r="M1197" s="265"/>
      <c r="N1197" s="267"/>
      <c r="O1197" s="15"/>
      <c r="P1197" s="15"/>
      <c r="Q1197" s="16">
        <f t="shared" si="32"/>
        <v>0</v>
      </c>
    </row>
    <row r="1198" spans="1:17" s="17" customFormat="1" ht="66.75" hidden="1" customHeight="1">
      <c r="A1198" s="943">
        <f t="shared" si="33"/>
        <v>330</v>
      </c>
      <c r="B1198" s="213" t="s">
        <v>723</v>
      </c>
      <c r="C1198" s="958" t="s">
        <v>384</v>
      </c>
      <c r="D1198" s="958"/>
      <c r="E1198" s="958"/>
      <c r="F1198" s="111"/>
      <c r="G1198" s="265">
        <v>1607500</v>
      </c>
      <c r="H1198" s="112"/>
      <c r="I1198" s="266"/>
      <c r="J1198" s="267"/>
      <c r="K1198" s="111"/>
      <c r="L1198" s="265">
        <v>1607500</v>
      </c>
      <c r="M1198" s="265"/>
      <c r="N1198" s="267"/>
      <c r="O1198" s="15"/>
      <c r="P1198" s="15"/>
      <c r="Q1198" s="16">
        <f t="shared" si="32"/>
        <v>0</v>
      </c>
    </row>
    <row r="1199" spans="1:17" s="17" customFormat="1" ht="66.75" hidden="1" customHeight="1">
      <c r="A1199" s="943">
        <f t="shared" si="33"/>
        <v>331</v>
      </c>
      <c r="B1199" s="213" t="s">
        <v>724</v>
      </c>
      <c r="C1199" s="958" t="s">
        <v>384</v>
      </c>
      <c r="D1199" s="958"/>
      <c r="E1199" s="958"/>
      <c r="F1199" s="111"/>
      <c r="G1199" s="265">
        <v>1740300</v>
      </c>
      <c r="H1199" s="112"/>
      <c r="I1199" s="266"/>
      <c r="J1199" s="267"/>
      <c r="K1199" s="111"/>
      <c r="L1199" s="265">
        <v>1740300</v>
      </c>
      <c r="M1199" s="265"/>
      <c r="N1199" s="267"/>
      <c r="O1199" s="15"/>
      <c r="P1199" s="15"/>
      <c r="Q1199" s="16">
        <f t="shared" si="32"/>
        <v>0</v>
      </c>
    </row>
    <row r="1200" spans="1:17" s="17" customFormat="1" ht="66.75" hidden="1" customHeight="1">
      <c r="A1200" s="943">
        <f t="shared" si="33"/>
        <v>332</v>
      </c>
      <c r="B1200" s="213" t="s">
        <v>725</v>
      </c>
      <c r="C1200" s="958" t="s">
        <v>384</v>
      </c>
      <c r="D1200" s="958"/>
      <c r="E1200" s="958"/>
      <c r="F1200" s="111"/>
      <c r="G1200" s="265">
        <v>1874600</v>
      </c>
      <c r="H1200" s="112"/>
      <c r="I1200" s="266"/>
      <c r="J1200" s="267"/>
      <c r="K1200" s="111"/>
      <c r="L1200" s="265">
        <v>1874600</v>
      </c>
      <c r="M1200" s="265"/>
      <c r="N1200" s="267"/>
      <c r="O1200" s="15"/>
      <c r="P1200" s="15"/>
      <c r="Q1200" s="16">
        <f t="shared" si="32"/>
        <v>0</v>
      </c>
    </row>
    <row r="1201" spans="1:17" s="17" customFormat="1" ht="66.75" hidden="1" customHeight="1">
      <c r="A1201" s="943">
        <f t="shared" si="33"/>
        <v>333</v>
      </c>
      <c r="B1201" s="213" t="s">
        <v>726</v>
      </c>
      <c r="C1201" s="958" t="s">
        <v>384</v>
      </c>
      <c r="D1201" s="958"/>
      <c r="E1201" s="958"/>
      <c r="F1201" s="111"/>
      <c r="G1201" s="265">
        <v>2144900</v>
      </c>
      <c r="H1201" s="112"/>
      <c r="I1201" s="266"/>
      <c r="J1201" s="267"/>
      <c r="K1201" s="111"/>
      <c r="L1201" s="265">
        <v>2144900</v>
      </c>
      <c r="M1201" s="265"/>
      <c r="N1201" s="267"/>
      <c r="O1201" s="15"/>
      <c r="P1201" s="15"/>
      <c r="Q1201" s="16">
        <f t="shared" si="32"/>
        <v>0</v>
      </c>
    </row>
    <row r="1202" spans="1:17" s="17" customFormat="1" ht="66.75" hidden="1" customHeight="1">
      <c r="A1202" s="943">
        <f t="shared" si="33"/>
        <v>334</v>
      </c>
      <c r="B1202" s="213" t="s">
        <v>727</v>
      </c>
      <c r="C1202" s="958" t="s">
        <v>384</v>
      </c>
      <c r="D1202" s="958"/>
      <c r="E1202" s="958"/>
      <c r="F1202" s="111"/>
      <c r="G1202" s="265">
        <v>1023800</v>
      </c>
      <c r="H1202" s="112"/>
      <c r="I1202" s="266"/>
      <c r="J1202" s="267"/>
      <c r="K1202" s="111"/>
      <c r="L1202" s="265">
        <v>1023800</v>
      </c>
      <c r="M1202" s="265"/>
      <c r="N1202" s="267"/>
      <c r="O1202" s="15"/>
      <c r="P1202" s="15"/>
      <c r="Q1202" s="16">
        <f t="shared" si="32"/>
        <v>0</v>
      </c>
    </row>
    <row r="1203" spans="1:17" s="17" customFormat="1" ht="66.75" hidden="1" customHeight="1">
      <c r="A1203" s="943">
        <f t="shared" si="33"/>
        <v>335</v>
      </c>
      <c r="B1203" s="213" t="s">
        <v>728</v>
      </c>
      <c r="C1203" s="958" t="s">
        <v>384</v>
      </c>
      <c r="D1203" s="958"/>
      <c r="E1203" s="958"/>
      <c r="F1203" s="111"/>
      <c r="G1203" s="265">
        <v>1064700</v>
      </c>
      <c r="H1203" s="112"/>
      <c r="I1203" s="266"/>
      <c r="J1203" s="267"/>
      <c r="K1203" s="111"/>
      <c r="L1203" s="265">
        <v>1064700</v>
      </c>
      <c r="M1203" s="265"/>
      <c r="N1203" s="267"/>
      <c r="O1203" s="15"/>
      <c r="P1203" s="15"/>
      <c r="Q1203" s="16">
        <f t="shared" si="32"/>
        <v>0</v>
      </c>
    </row>
    <row r="1204" spans="1:17" s="17" customFormat="1" ht="66.75" hidden="1" customHeight="1">
      <c r="A1204" s="943">
        <f t="shared" si="33"/>
        <v>336</v>
      </c>
      <c r="B1204" s="213" t="s">
        <v>729</v>
      </c>
      <c r="C1204" s="958" t="s">
        <v>384</v>
      </c>
      <c r="D1204" s="958"/>
      <c r="E1204" s="958"/>
      <c r="F1204" s="111"/>
      <c r="G1204" s="265">
        <v>1146700</v>
      </c>
      <c r="H1204" s="112"/>
      <c r="I1204" s="266"/>
      <c r="J1204" s="267"/>
      <c r="K1204" s="111"/>
      <c r="L1204" s="265">
        <v>1146700</v>
      </c>
      <c r="M1204" s="265"/>
      <c r="N1204" s="267"/>
      <c r="O1204" s="15"/>
      <c r="P1204" s="15"/>
      <c r="Q1204" s="16">
        <f t="shared" si="32"/>
        <v>0</v>
      </c>
    </row>
    <row r="1205" spans="1:17" s="17" customFormat="1" ht="66.75" hidden="1" customHeight="1">
      <c r="A1205" s="943">
        <f t="shared" si="33"/>
        <v>337</v>
      </c>
      <c r="B1205" s="213" t="s">
        <v>730</v>
      </c>
      <c r="C1205" s="958" t="s">
        <v>384</v>
      </c>
      <c r="D1205" s="958"/>
      <c r="E1205" s="958"/>
      <c r="F1205" s="111"/>
      <c r="G1205" s="265">
        <v>1268200</v>
      </c>
      <c r="H1205" s="112"/>
      <c r="I1205" s="266"/>
      <c r="J1205" s="267"/>
      <c r="K1205" s="111"/>
      <c r="L1205" s="265">
        <v>1268200</v>
      </c>
      <c r="M1205" s="265"/>
      <c r="N1205" s="267"/>
      <c r="O1205" s="15"/>
      <c r="P1205" s="15"/>
      <c r="Q1205" s="16">
        <f t="shared" si="32"/>
        <v>0</v>
      </c>
    </row>
    <row r="1206" spans="1:17" s="17" customFormat="1" ht="66.75" hidden="1" customHeight="1">
      <c r="A1206" s="943">
        <f t="shared" si="33"/>
        <v>338</v>
      </c>
      <c r="B1206" s="213" t="s">
        <v>731</v>
      </c>
      <c r="C1206" s="958" t="s">
        <v>384</v>
      </c>
      <c r="D1206" s="958"/>
      <c r="E1206" s="958"/>
      <c r="F1206" s="111"/>
      <c r="G1206" s="265">
        <v>1350000</v>
      </c>
      <c r="H1206" s="112"/>
      <c r="I1206" s="266"/>
      <c r="J1206" s="267"/>
      <c r="K1206" s="111"/>
      <c r="L1206" s="265">
        <v>1350000</v>
      </c>
      <c r="M1206" s="265"/>
      <c r="N1206" s="267"/>
      <c r="O1206" s="15"/>
      <c r="P1206" s="15"/>
      <c r="Q1206" s="16">
        <f t="shared" si="32"/>
        <v>0</v>
      </c>
    </row>
    <row r="1207" spans="1:17" s="17" customFormat="1" ht="66.75" hidden="1" customHeight="1">
      <c r="A1207" s="943">
        <f t="shared" si="33"/>
        <v>339</v>
      </c>
      <c r="B1207" s="213" t="s">
        <v>732</v>
      </c>
      <c r="C1207" s="958" t="s">
        <v>384</v>
      </c>
      <c r="D1207" s="958"/>
      <c r="E1207" s="958"/>
      <c r="F1207" s="111"/>
      <c r="G1207" s="265">
        <v>1431800</v>
      </c>
      <c r="H1207" s="112"/>
      <c r="I1207" s="266"/>
      <c r="J1207" s="267"/>
      <c r="K1207" s="111"/>
      <c r="L1207" s="265">
        <v>1431800</v>
      </c>
      <c r="M1207" s="265"/>
      <c r="N1207" s="267"/>
      <c r="O1207" s="15"/>
      <c r="P1207" s="15"/>
      <c r="Q1207" s="16">
        <f t="shared" si="32"/>
        <v>0</v>
      </c>
    </row>
    <row r="1208" spans="1:17" s="17" customFormat="1" ht="66.75" hidden="1" customHeight="1">
      <c r="A1208" s="943">
        <f t="shared" si="33"/>
        <v>340</v>
      </c>
      <c r="B1208" s="213" t="s">
        <v>733</v>
      </c>
      <c r="C1208" s="958" t="s">
        <v>384</v>
      </c>
      <c r="D1208" s="958"/>
      <c r="E1208" s="958"/>
      <c r="F1208" s="111"/>
      <c r="G1208" s="265">
        <v>1593900</v>
      </c>
      <c r="H1208" s="112"/>
      <c r="I1208" s="266"/>
      <c r="J1208" s="267"/>
      <c r="K1208" s="111"/>
      <c r="L1208" s="265">
        <v>1593900</v>
      </c>
      <c r="M1208" s="265"/>
      <c r="N1208" s="267"/>
      <c r="O1208" s="15"/>
      <c r="P1208" s="15"/>
      <c r="Q1208" s="16">
        <f t="shared" si="32"/>
        <v>0</v>
      </c>
    </row>
    <row r="1209" spans="1:17" s="17" customFormat="1" ht="66.75" hidden="1" customHeight="1">
      <c r="A1209" s="943">
        <f t="shared" si="33"/>
        <v>341</v>
      </c>
      <c r="B1209" s="213" t="s">
        <v>734</v>
      </c>
      <c r="C1209" s="958" t="s">
        <v>384</v>
      </c>
      <c r="D1209" s="958"/>
      <c r="E1209" s="958"/>
      <c r="F1209" s="111"/>
      <c r="G1209" s="265">
        <v>1675800</v>
      </c>
      <c r="H1209" s="112"/>
      <c r="I1209" s="266"/>
      <c r="J1209" s="267"/>
      <c r="K1209" s="111"/>
      <c r="L1209" s="265">
        <v>1675800</v>
      </c>
      <c r="M1209" s="265"/>
      <c r="N1209" s="267"/>
      <c r="O1209" s="15"/>
      <c r="P1209" s="15"/>
      <c r="Q1209" s="16">
        <f t="shared" si="32"/>
        <v>0</v>
      </c>
    </row>
    <row r="1210" spans="1:17" s="17" customFormat="1" ht="66.75" hidden="1" customHeight="1">
      <c r="A1210" s="943">
        <f t="shared" si="33"/>
        <v>342</v>
      </c>
      <c r="B1210" s="213" t="s">
        <v>735</v>
      </c>
      <c r="C1210" s="958" t="s">
        <v>384</v>
      </c>
      <c r="D1210" s="958"/>
      <c r="E1210" s="958"/>
      <c r="F1210" s="111"/>
      <c r="G1210" s="265">
        <v>1757600</v>
      </c>
      <c r="H1210" s="112"/>
      <c r="I1210" s="266"/>
      <c r="J1210" s="267"/>
      <c r="K1210" s="111"/>
      <c r="L1210" s="265">
        <v>1757600</v>
      </c>
      <c r="M1210" s="265"/>
      <c r="N1210" s="267"/>
      <c r="O1210" s="15"/>
      <c r="P1210" s="15"/>
      <c r="Q1210" s="16">
        <f t="shared" si="32"/>
        <v>0</v>
      </c>
    </row>
    <row r="1211" spans="1:17" s="17" customFormat="1" ht="66.75" hidden="1" customHeight="1">
      <c r="A1211" s="943">
        <f t="shared" si="33"/>
        <v>343</v>
      </c>
      <c r="B1211" s="213" t="s">
        <v>736</v>
      </c>
      <c r="C1211" s="958" t="s">
        <v>384</v>
      </c>
      <c r="D1211" s="958"/>
      <c r="E1211" s="958"/>
      <c r="F1211" s="111"/>
      <c r="G1211" s="265">
        <v>1796600</v>
      </c>
      <c r="H1211" s="112"/>
      <c r="I1211" s="266"/>
      <c r="J1211" s="267"/>
      <c r="K1211" s="111"/>
      <c r="L1211" s="265">
        <v>1796600</v>
      </c>
      <c r="M1211" s="265"/>
      <c r="N1211" s="267"/>
      <c r="O1211" s="15"/>
      <c r="P1211" s="15"/>
      <c r="Q1211" s="16">
        <f t="shared" si="32"/>
        <v>0</v>
      </c>
    </row>
    <row r="1212" spans="1:17" s="17" customFormat="1" ht="66.75" hidden="1" customHeight="1">
      <c r="A1212" s="943">
        <f t="shared" si="33"/>
        <v>344</v>
      </c>
      <c r="B1212" s="213" t="s">
        <v>737</v>
      </c>
      <c r="C1212" s="958" t="s">
        <v>384</v>
      </c>
      <c r="D1212" s="958"/>
      <c r="E1212" s="958"/>
      <c r="F1212" s="111"/>
      <c r="G1212" s="265">
        <v>1837500</v>
      </c>
      <c r="H1212" s="112"/>
      <c r="I1212" s="266"/>
      <c r="J1212" s="267"/>
      <c r="K1212" s="111"/>
      <c r="L1212" s="265">
        <v>1837500</v>
      </c>
      <c r="M1212" s="265"/>
      <c r="N1212" s="267"/>
      <c r="O1212" s="15"/>
      <c r="P1212" s="15"/>
      <c r="Q1212" s="16">
        <f t="shared" si="32"/>
        <v>0</v>
      </c>
    </row>
    <row r="1213" spans="1:17" s="17" customFormat="1" ht="66.75" hidden="1" customHeight="1">
      <c r="A1213" s="943">
        <f t="shared" si="33"/>
        <v>345</v>
      </c>
      <c r="B1213" s="213" t="s">
        <v>738</v>
      </c>
      <c r="C1213" s="958" t="s">
        <v>384</v>
      </c>
      <c r="D1213" s="958"/>
      <c r="E1213" s="958"/>
      <c r="F1213" s="111"/>
      <c r="G1213" s="265">
        <v>1919200</v>
      </c>
      <c r="H1213" s="112"/>
      <c r="I1213" s="266"/>
      <c r="J1213" s="267"/>
      <c r="K1213" s="111"/>
      <c r="L1213" s="265">
        <v>1919200</v>
      </c>
      <c r="M1213" s="265"/>
      <c r="N1213" s="267"/>
      <c r="O1213" s="15"/>
      <c r="P1213" s="15"/>
      <c r="Q1213" s="16">
        <f t="shared" si="32"/>
        <v>0</v>
      </c>
    </row>
    <row r="1214" spans="1:17" s="17" customFormat="1" ht="66.75" hidden="1" customHeight="1">
      <c r="A1214" s="943">
        <f t="shared" si="33"/>
        <v>346</v>
      </c>
      <c r="B1214" s="213" t="s">
        <v>739</v>
      </c>
      <c r="C1214" s="958" t="s">
        <v>384</v>
      </c>
      <c r="D1214" s="958"/>
      <c r="E1214" s="958"/>
      <c r="F1214" s="111"/>
      <c r="G1214" s="265">
        <v>2078500</v>
      </c>
      <c r="H1214" s="112"/>
      <c r="I1214" s="266"/>
      <c r="J1214" s="267"/>
      <c r="K1214" s="111"/>
      <c r="L1214" s="265">
        <v>2078500</v>
      </c>
      <c r="M1214" s="265"/>
      <c r="N1214" s="267"/>
      <c r="O1214" s="15"/>
      <c r="P1214" s="15"/>
      <c r="Q1214" s="16">
        <f t="shared" si="32"/>
        <v>0</v>
      </c>
    </row>
    <row r="1215" spans="1:17" s="17" customFormat="1" ht="66.75" hidden="1" customHeight="1">
      <c r="A1215" s="943">
        <f t="shared" si="33"/>
        <v>347</v>
      </c>
      <c r="B1215" s="213" t="s">
        <v>740</v>
      </c>
      <c r="C1215" s="958" t="s">
        <v>384</v>
      </c>
      <c r="D1215" s="958"/>
      <c r="E1215" s="958"/>
      <c r="F1215" s="111"/>
      <c r="G1215" s="265">
        <v>2239300</v>
      </c>
      <c r="H1215" s="112"/>
      <c r="I1215" s="266"/>
      <c r="J1215" s="267"/>
      <c r="K1215" s="111"/>
      <c r="L1215" s="265">
        <v>2239300</v>
      </c>
      <c r="M1215" s="265"/>
      <c r="N1215" s="267"/>
      <c r="O1215" s="15"/>
      <c r="P1215" s="15"/>
      <c r="Q1215" s="16">
        <f t="shared" si="32"/>
        <v>0</v>
      </c>
    </row>
    <row r="1216" spans="1:17" s="17" customFormat="1" ht="66.75" hidden="1" customHeight="1">
      <c r="A1216" s="943">
        <f t="shared" si="33"/>
        <v>348</v>
      </c>
      <c r="B1216" s="213" t="s">
        <v>741</v>
      </c>
      <c r="C1216" s="958" t="s">
        <v>384</v>
      </c>
      <c r="D1216" s="958"/>
      <c r="E1216" s="958"/>
      <c r="F1216" s="111"/>
      <c r="G1216" s="265">
        <v>2562500</v>
      </c>
      <c r="H1216" s="112"/>
      <c r="I1216" s="266"/>
      <c r="J1216" s="267"/>
      <c r="K1216" s="111"/>
      <c r="L1216" s="265">
        <v>2562500</v>
      </c>
      <c r="M1216" s="265"/>
      <c r="N1216" s="267"/>
      <c r="O1216" s="15"/>
      <c r="P1216" s="15"/>
      <c r="Q1216" s="16">
        <f t="shared" si="32"/>
        <v>0</v>
      </c>
    </row>
    <row r="1217" spans="1:17" s="17" customFormat="1" ht="66.75" hidden="1" customHeight="1">
      <c r="A1217" s="943">
        <f t="shared" si="33"/>
        <v>349</v>
      </c>
      <c r="B1217" s="213" t="s">
        <v>742</v>
      </c>
      <c r="C1217" s="958" t="s">
        <v>384</v>
      </c>
      <c r="D1217" s="958"/>
      <c r="E1217" s="958"/>
      <c r="F1217" s="111"/>
      <c r="G1217" s="265">
        <v>1334800</v>
      </c>
      <c r="H1217" s="112"/>
      <c r="I1217" s="266"/>
      <c r="J1217" s="267"/>
      <c r="K1217" s="111"/>
      <c r="L1217" s="265">
        <v>1334800</v>
      </c>
      <c r="M1217" s="265"/>
      <c r="N1217" s="267"/>
      <c r="O1217" s="15"/>
      <c r="P1217" s="15"/>
      <c r="Q1217" s="16">
        <f t="shared" si="32"/>
        <v>0</v>
      </c>
    </row>
    <row r="1218" spans="1:17" s="17" customFormat="1" ht="66.75" hidden="1" customHeight="1">
      <c r="A1218" s="943">
        <f t="shared" si="33"/>
        <v>350</v>
      </c>
      <c r="B1218" s="213" t="s">
        <v>743</v>
      </c>
      <c r="C1218" s="958" t="s">
        <v>384</v>
      </c>
      <c r="D1218" s="958"/>
      <c r="E1218" s="958"/>
      <c r="F1218" s="111"/>
      <c r="G1218" s="265">
        <v>1388100</v>
      </c>
      <c r="H1218" s="112"/>
      <c r="I1218" s="266"/>
      <c r="J1218" s="267"/>
      <c r="K1218" s="111"/>
      <c r="L1218" s="265">
        <v>1388100</v>
      </c>
      <c r="M1218" s="265"/>
      <c r="N1218" s="267"/>
      <c r="O1218" s="15"/>
      <c r="P1218" s="15"/>
      <c r="Q1218" s="16">
        <f t="shared" si="32"/>
        <v>0</v>
      </c>
    </row>
    <row r="1219" spans="1:17" s="17" customFormat="1" ht="66.75" hidden="1" customHeight="1">
      <c r="A1219" s="943">
        <f t="shared" si="33"/>
        <v>351</v>
      </c>
      <c r="B1219" s="213" t="s">
        <v>744</v>
      </c>
      <c r="C1219" s="958" t="s">
        <v>384</v>
      </c>
      <c r="D1219" s="958"/>
      <c r="E1219" s="958"/>
      <c r="F1219" s="111"/>
      <c r="G1219" s="265">
        <v>1494900</v>
      </c>
      <c r="H1219" s="112"/>
      <c r="I1219" s="266"/>
      <c r="J1219" s="267"/>
      <c r="K1219" s="111"/>
      <c r="L1219" s="265">
        <v>1494900</v>
      </c>
      <c r="M1219" s="265"/>
      <c r="N1219" s="267"/>
      <c r="O1219" s="15"/>
      <c r="P1219" s="15"/>
      <c r="Q1219" s="16">
        <f t="shared" si="32"/>
        <v>0</v>
      </c>
    </row>
    <row r="1220" spans="1:17" s="17" customFormat="1" ht="66.75" hidden="1" customHeight="1">
      <c r="A1220" s="943">
        <f t="shared" si="33"/>
        <v>352</v>
      </c>
      <c r="B1220" s="213" t="s">
        <v>745</v>
      </c>
      <c r="C1220" s="958" t="s">
        <v>384</v>
      </c>
      <c r="D1220" s="958"/>
      <c r="E1220" s="958"/>
      <c r="F1220" s="111"/>
      <c r="G1220" s="265">
        <v>1653900</v>
      </c>
      <c r="H1220" s="112"/>
      <c r="I1220" s="266"/>
      <c r="J1220" s="267"/>
      <c r="K1220" s="111"/>
      <c r="L1220" s="265">
        <v>1653900</v>
      </c>
      <c r="M1220" s="265"/>
      <c r="N1220" s="267"/>
      <c r="O1220" s="15"/>
      <c r="P1220" s="15"/>
      <c r="Q1220" s="16">
        <f t="shared" si="32"/>
        <v>0</v>
      </c>
    </row>
    <row r="1221" spans="1:17" s="17" customFormat="1" ht="66.75" hidden="1" customHeight="1">
      <c r="A1221" s="943">
        <f t="shared" si="33"/>
        <v>353</v>
      </c>
      <c r="B1221" s="213" t="s">
        <v>746</v>
      </c>
      <c r="C1221" s="958" t="s">
        <v>384</v>
      </c>
      <c r="D1221" s="958"/>
      <c r="E1221" s="958"/>
      <c r="F1221" s="111"/>
      <c r="G1221" s="265">
        <v>1760500</v>
      </c>
      <c r="H1221" s="112"/>
      <c r="I1221" s="266"/>
      <c r="J1221" s="267"/>
      <c r="K1221" s="111"/>
      <c r="L1221" s="265">
        <v>1760500</v>
      </c>
      <c r="M1221" s="265"/>
      <c r="N1221" s="267"/>
      <c r="O1221" s="15"/>
      <c r="P1221" s="15"/>
      <c r="Q1221" s="16">
        <f t="shared" si="32"/>
        <v>0</v>
      </c>
    </row>
    <row r="1222" spans="1:17" s="17" customFormat="1" ht="66.75" hidden="1" customHeight="1">
      <c r="A1222" s="943">
        <f t="shared" si="33"/>
        <v>354</v>
      </c>
      <c r="B1222" s="213" t="s">
        <v>747</v>
      </c>
      <c r="C1222" s="958" t="s">
        <v>384</v>
      </c>
      <c r="D1222" s="958"/>
      <c r="E1222" s="958"/>
      <c r="F1222" s="111"/>
      <c r="G1222" s="265">
        <v>1867400</v>
      </c>
      <c r="H1222" s="112"/>
      <c r="I1222" s="266"/>
      <c r="J1222" s="267"/>
      <c r="K1222" s="111"/>
      <c r="L1222" s="265">
        <v>1867400</v>
      </c>
      <c r="M1222" s="265"/>
      <c r="N1222" s="267"/>
      <c r="O1222" s="15"/>
      <c r="P1222" s="15"/>
      <c r="Q1222" s="16">
        <f t="shared" si="32"/>
        <v>0</v>
      </c>
    </row>
    <row r="1223" spans="1:17" s="17" customFormat="1" ht="66.75" hidden="1" customHeight="1">
      <c r="A1223" s="943">
        <f t="shared" si="33"/>
        <v>355</v>
      </c>
      <c r="B1223" s="213" t="s">
        <v>748</v>
      </c>
      <c r="C1223" s="958" t="s">
        <v>384</v>
      </c>
      <c r="D1223" s="958"/>
      <c r="E1223" s="958"/>
      <c r="F1223" s="111"/>
      <c r="G1223" s="265">
        <v>2079200</v>
      </c>
      <c r="H1223" s="112"/>
      <c r="I1223" s="266"/>
      <c r="J1223" s="267"/>
      <c r="K1223" s="111"/>
      <c r="L1223" s="265">
        <v>2079200</v>
      </c>
      <c r="M1223" s="265"/>
      <c r="N1223" s="267"/>
      <c r="O1223" s="15"/>
      <c r="P1223" s="15"/>
      <c r="Q1223" s="16">
        <f t="shared" si="32"/>
        <v>0</v>
      </c>
    </row>
    <row r="1224" spans="1:17" s="17" customFormat="1" ht="66.75" hidden="1" customHeight="1">
      <c r="A1224" s="943">
        <f t="shared" si="33"/>
        <v>356</v>
      </c>
      <c r="B1224" s="213" t="s">
        <v>749</v>
      </c>
      <c r="C1224" s="958" t="s">
        <v>384</v>
      </c>
      <c r="D1224" s="958"/>
      <c r="E1224" s="958"/>
      <c r="F1224" s="111"/>
      <c r="G1224" s="265">
        <v>2185800</v>
      </c>
      <c r="H1224" s="112"/>
      <c r="I1224" s="266"/>
      <c r="J1224" s="267"/>
      <c r="K1224" s="111"/>
      <c r="L1224" s="265">
        <v>2185800</v>
      </c>
      <c r="M1224" s="265"/>
      <c r="N1224" s="267"/>
      <c r="O1224" s="15"/>
      <c r="P1224" s="15"/>
      <c r="Q1224" s="16">
        <f t="shared" si="32"/>
        <v>0</v>
      </c>
    </row>
    <row r="1225" spans="1:17" s="17" customFormat="1" ht="66.75" hidden="1" customHeight="1">
      <c r="A1225" s="943">
        <f t="shared" si="33"/>
        <v>357</v>
      </c>
      <c r="B1225" s="213" t="s">
        <v>750</v>
      </c>
      <c r="C1225" s="958" t="s">
        <v>384</v>
      </c>
      <c r="D1225" s="958"/>
      <c r="E1225" s="958"/>
      <c r="F1225" s="111"/>
      <c r="G1225" s="265">
        <v>2292500</v>
      </c>
      <c r="H1225" s="112"/>
      <c r="I1225" s="266"/>
      <c r="J1225" s="267"/>
      <c r="K1225" s="111"/>
      <c r="L1225" s="265">
        <v>2292500</v>
      </c>
      <c r="M1225" s="265"/>
      <c r="N1225" s="267"/>
      <c r="O1225" s="15"/>
      <c r="P1225" s="15"/>
      <c r="Q1225" s="16">
        <f t="shared" si="32"/>
        <v>0</v>
      </c>
    </row>
    <row r="1226" spans="1:17" s="17" customFormat="1" ht="66.75" hidden="1" customHeight="1">
      <c r="A1226" s="943">
        <f t="shared" si="33"/>
        <v>358</v>
      </c>
      <c r="B1226" s="213" t="s">
        <v>751</v>
      </c>
      <c r="C1226" s="958" t="s">
        <v>384</v>
      </c>
      <c r="D1226" s="958"/>
      <c r="E1226" s="958"/>
      <c r="F1226" s="111"/>
      <c r="G1226" s="265">
        <v>2344000</v>
      </c>
      <c r="H1226" s="112"/>
      <c r="I1226" s="266"/>
      <c r="J1226" s="267"/>
      <c r="K1226" s="111"/>
      <c r="L1226" s="265">
        <v>2344000</v>
      </c>
      <c r="M1226" s="265"/>
      <c r="N1226" s="267"/>
      <c r="O1226" s="15"/>
      <c r="P1226" s="15"/>
      <c r="Q1226" s="16">
        <f t="shared" si="32"/>
        <v>0</v>
      </c>
    </row>
    <row r="1227" spans="1:17" s="17" customFormat="1" ht="66.75" hidden="1" customHeight="1">
      <c r="A1227" s="943">
        <f t="shared" si="33"/>
        <v>359</v>
      </c>
      <c r="B1227" s="213" t="s">
        <v>752</v>
      </c>
      <c r="C1227" s="958" t="s">
        <v>384</v>
      </c>
      <c r="D1227" s="958"/>
      <c r="E1227" s="958"/>
      <c r="F1227" s="111"/>
      <c r="G1227" s="265">
        <v>2397300</v>
      </c>
      <c r="H1227" s="112"/>
      <c r="I1227" s="266"/>
      <c r="J1227" s="267"/>
      <c r="K1227" s="111"/>
      <c r="L1227" s="265">
        <v>2397300</v>
      </c>
      <c r="M1227" s="265"/>
      <c r="N1227" s="267"/>
      <c r="O1227" s="15"/>
      <c r="P1227" s="15"/>
      <c r="Q1227" s="16">
        <f t="shared" si="32"/>
        <v>0</v>
      </c>
    </row>
    <row r="1228" spans="1:17" s="17" customFormat="1" ht="66.75" hidden="1" customHeight="1">
      <c r="A1228" s="943">
        <f t="shared" si="33"/>
        <v>360</v>
      </c>
      <c r="B1228" s="213" t="s">
        <v>753</v>
      </c>
      <c r="C1228" s="958" t="s">
        <v>384</v>
      </c>
      <c r="D1228" s="958"/>
      <c r="E1228" s="958"/>
      <c r="F1228" s="111"/>
      <c r="G1228" s="265">
        <v>2503900</v>
      </c>
      <c r="H1228" s="112"/>
      <c r="I1228" s="266"/>
      <c r="J1228" s="267"/>
      <c r="K1228" s="111"/>
      <c r="L1228" s="265">
        <v>2503900</v>
      </c>
      <c r="M1228" s="265"/>
      <c r="N1228" s="267"/>
      <c r="O1228" s="15"/>
      <c r="P1228" s="15"/>
      <c r="Q1228" s="16">
        <f t="shared" si="32"/>
        <v>0</v>
      </c>
    </row>
    <row r="1229" spans="1:17" s="17" customFormat="1" ht="66.75" hidden="1" customHeight="1">
      <c r="A1229" s="943">
        <f t="shared" si="33"/>
        <v>361</v>
      </c>
      <c r="B1229" s="213" t="s">
        <v>754</v>
      </c>
      <c r="C1229" s="958" t="s">
        <v>384</v>
      </c>
      <c r="D1229" s="958"/>
      <c r="E1229" s="958"/>
      <c r="F1229" s="111"/>
      <c r="G1229" s="265">
        <v>2712900</v>
      </c>
      <c r="H1229" s="112"/>
      <c r="I1229" s="266"/>
      <c r="J1229" s="267"/>
      <c r="K1229" s="111"/>
      <c r="L1229" s="265">
        <v>2712900</v>
      </c>
      <c r="M1229" s="265"/>
      <c r="N1229" s="267"/>
      <c r="O1229" s="15"/>
      <c r="P1229" s="15"/>
      <c r="Q1229" s="16">
        <f t="shared" si="32"/>
        <v>0</v>
      </c>
    </row>
    <row r="1230" spans="1:17" s="17" customFormat="1" ht="66.75" hidden="1" customHeight="1">
      <c r="A1230" s="943">
        <f t="shared" si="33"/>
        <v>362</v>
      </c>
      <c r="B1230" s="213" t="s">
        <v>755</v>
      </c>
      <c r="C1230" s="958" t="s">
        <v>384</v>
      </c>
      <c r="D1230" s="958"/>
      <c r="E1230" s="958"/>
      <c r="F1230" s="111"/>
      <c r="G1230" s="265">
        <v>2921400</v>
      </c>
      <c r="H1230" s="112"/>
      <c r="I1230" s="266"/>
      <c r="J1230" s="267"/>
      <c r="K1230" s="111"/>
      <c r="L1230" s="265">
        <v>2921400</v>
      </c>
      <c r="M1230" s="265"/>
      <c r="N1230" s="267"/>
      <c r="O1230" s="15"/>
      <c r="P1230" s="15"/>
      <c r="Q1230" s="16">
        <f t="shared" si="32"/>
        <v>0</v>
      </c>
    </row>
    <row r="1231" spans="1:17" s="17" customFormat="1" ht="66.75" hidden="1" customHeight="1">
      <c r="A1231" s="943">
        <f t="shared" si="33"/>
        <v>363</v>
      </c>
      <c r="B1231" s="213" t="s">
        <v>756</v>
      </c>
      <c r="C1231" s="958" t="s">
        <v>384</v>
      </c>
      <c r="D1231" s="958"/>
      <c r="E1231" s="958"/>
      <c r="F1231" s="111"/>
      <c r="G1231" s="265">
        <v>3341500</v>
      </c>
      <c r="H1231" s="112"/>
      <c r="I1231" s="266"/>
      <c r="J1231" s="267"/>
      <c r="K1231" s="111"/>
      <c r="L1231" s="265">
        <v>3341500</v>
      </c>
      <c r="M1231" s="265"/>
      <c r="N1231" s="267"/>
      <c r="O1231" s="15"/>
      <c r="P1231" s="15"/>
      <c r="Q1231" s="16">
        <f t="shared" si="32"/>
        <v>0</v>
      </c>
    </row>
    <row r="1232" spans="1:17" s="17" customFormat="1" ht="66.75" hidden="1" customHeight="1">
      <c r="A1232" s="943">
        <f t="shared" si="33"/>
        <v>364</v>
      </c>
      <c r="B1232" s="213" t="s">
        <v>757</v>
      </c>
      <c r="C1232" s="958" t="s">
        <v>384</v>
      </c>
      <c r="D1232" s="958"/>
      <c r="E1232" s="958"/>
      <c r="F1232" s="111"/>
      <c r="G1232" s="265">
        <v>1901000</v>
      </c>
      <c r="H1232" s="112"/>
      <c r="I1232" s="266"/>
      <c r="J1232" s="267"/>
      <c r="K1232" s="111"/>
      <c r="L1232" s="265">
        <v>1901000</v>
      </c>
      <c r="M1232" s="265"/>
      <c r="N1232" s="267"/>
      <c r="O1232" s="15"/>
      <c r="P1232" s="15"/>
      <c r="Q1232" s="16">
        <f t="shared" si="32"/>
        <v>0</v>
      </c>
    </row>
    <row r="1233" spans="1:17" s="17" customFormat="1" ht="66.75" hidden="1" customHeight="1">
      <c r="A1233" s="943">
        <f t="shared" si="33"/>
        <v>365</v>
      </c>
      <c r="B1233" s="213" t="s">
        <v>758</v>
      </c>
      <c r="C1233" s="958" t="s">
        <v>384</v>
      </c>
      <c r="D1233" s="958"/>
      <c r="E1233" s="958"/>
      <c r="F1233" s="111"/>
      <c r="G1233" s="265">
        <v>2087600</v>
      </c>
      <c r="H1233" s="112"/>
      <c r="I1233" s="266"/>
      <c r="J1233" s="267"/>
      <c r="K1233" s="111"/>
      <c r="L1233" s="265">
        <v>2087600</v>
      </c>
      <c r="M1233" s="265"/>
      <c r="N1233" s="267"/>
      <c r="O1233" s="15"/>
      <c r="P1233" s="15"/>
      <c r="Q1233" s="16">
        <f t="shared" si="32"/>
        <v>0</v>
      </c>
    </row>
    <row r="1234" spans="1:17" s="17" customFormat="1" ht="66.75" hidden="1" customHeight="1">
      <c r="A1234" s="943">
        <f t="shared" si="33"/>
        <v>366</v>
      </c>
      <c r="B1234" s="213" t="s">
        <v>759</v>
      </c>
      <c r="C1234" s="958" t="s">
        <v>384</v>
      </c>
      <c r="D1234" s="958"/>
      <c r="E1234" s="958"/>
      <c r="F1234" s="111"/>
      <c r="G1234" s="265">
        <v>2108100</v>
      </c>
      <c r="H1234" s="112"/>
      <c r="I1234" s="266"/>
      <c r="J1234" s="267"/>
      <c r="K1234" s="111"/>
      <c r="L1234" s="265">
        <v>2108100</v>
      </c>
      <c r="M1234" s="265"/>
      <c r="N1234" s="267"/>
      <c r="O1234" s="15"/>
      <c r="P1234" s="15"/>
      <c r="Q1234" s="16">
        <f t="shared" si="32"/>
        <v>0</v>
      </c>
    </row>
    <row r="1235" spans="1:17" s="17" customFormat="1" ht="66.75" hidden="1" customHeight="1">
      <c r="A1235" s="943">
        <f t="shared" si="33"/>
        <v>367</v>
      </c>
      <c r="B1235" s="213" t="s">
        <v>760</v>
      </c>
      <c r="C1235" s="958" t="s">
        <v>384</v>
      </c>
      <c r="D1235" s="958"/>
      <c r="E1235" s="958"/>
      <c r="F1235" s="111"/>
      <c r="G1235" s="265">
        <v>2211600</v>
      </c>
      <c r="H1235" s="112"/>
      <c r="I1235" s="266"/>
      <c r="J1235" s="267"/>
      <c r="K1235" s="111"/>
      <c r="L1235" s="265">
        <v>2211600</v>
      </c>
      <c r="M1235" s="265"/>
      <c r="N1235" s="267"/>
      <c r="O1235" s="15"/>
      <c r="P1235" s="15"/>
      <c r="Q1235" s="16">
        <f t="shared" si="32"/>
        <v>0</v>
      </c>
    </row>
    <row r="1236" spans="1:17" s="17" customFormat="1" ht="66.75" hidden="1" customHeight="1">
      <c r="A1236" s="943">
        <f t="shared" si="33"/>
        <v>368</v>
      </c>
      <c r="B1236" s="213" t="s">
        <v>761</v>
      </c>
      <c r="C1236" s="958" t="s">
        <v>384</v>
      </c>
      <c r="D1236" s="958"/>
      <c r="E1236" s="958"/>
      <c r="F1236" s="111"/>
      <c r="G1236" s="265">
        <v>2314600</v>
      </c>
      <c r="H1236" s="112"/>
      <c r="I1236" s="266"/>
      <c r="J1236" s="267"/>
      <c r="K1236" s="111"/>
      <c r="L1236" s="265">
        <v>2314600</v>
      </c>
      <c r="M1236" s="265"/>
      <c r="N1236" s="267"/>
      <c r="O1236" s="15"/>
      <c r="P1236" s="15"/>
      <c r="Q1236" s="16">
        <f t="shared" si="32"/>
        <v>0</v>
      </c>
    </row>
    <row r="1237" spans="1:17" s="17" customFormat="1" ht="66.75" hidden="1" customHeight="1">
      <c r="A1237" s="943">
        <f t="shared" si="33"/>
        <v>369</v>
      </c>
      <c r="B1237" s="213" t="s">
        <v>762</v>
      </c>
      <c r="C1237" s="958" t="s">
        <v>384</v>
      </c>
      <c r="D1237" s="958"/>
      <c r="E1237" s="958"/>
      <c r="F1237" s="111"/>
      <c r="G1237" s="265">
        <v>2366100</v>
      </c>
      <c r="H1237" s="112"/>
      <c r="I1237" s="266"/>
      <c r="J1237" s="267"/>
      <c r="K1237" s="111"/>
      <c r="L1237" s="265">
        <v>2366100</v>
      </c>
      <c r="M1237" s="265"/>
      <c r="N1237" s="267"/>
      <c r="O1237" s="15"/>
      <c r="P1237" s="15"/>
      <c r="Q1237" s="16">
        <f t="shared" ref="Q1237:Q1248" si="34">+R1237/1.1</f>
        <v>0</v>
      </c>
    </row>
    <row r="1238" spans="1:17" s="17" customFormat="1" ht="66.75" hidden="1" customHeight="1">
      <c r="A1238" s="943">
        <f t="shared" si="33"/>
        <v>370</v>
      </c>
      <c r="B1238" s="213" t="s">
        <v>763</v>
      </c>
      <c r="C1238" s="958" t="s">
        <v>384</v>
      </c>
      <c r="D1238" s="958"/>
      <c r="E1238" s="958"/>
      <c r="F1238" s="111"/>
      <c r="G1238" s="265">
        <v>2417600</v>
      </c>
      <c r="H1238" s="112"/>
      <c r="I1238" s="266"/>
      <c r="J1238" s="267"/>
      <c r="K1238" s="111"/>
      <c r="L1238" s="265">
        <v>2417600</v>
      </c>
      <c r="M1238" s="265"/>
      <c r="N1238" s="267"/>
      <c r="O1238" s="15"/>
      <c r="P1238" s="15"/>
      <c r="Q1238" s="16">
        <f t="shared" si="34"/>
        <v>0</v>
      </c>
    </row>
    <row r="1239" spans="1:17" s="17" customFormat="1" ht="66.75" hidden="1" customHeight="1">
      <c r="A1239" s="943">
        <f t="shared" si="33"/>
        <v>371</v>
      </c>
      <c r="B1239" s="213" t="s">
        <v>764</v>
      </c>
      <c r="C1239" s="958" t="s">
        <v>384</v>
      </c>
      <c r="D1239" s="958"/>
      <c r="E1239" s="958"/>
      <c r="F1239" s="111"/>
      <c r="G1239" s="265">
        <v>2510200</v>
      </c>
      <c r="H1239" s="112"/>
      <c r="I1239" s="266"/>
      <c r="J1239" s="267"/>
      <c r="K1239" s="111"/>
      <c r="L1239" s="265">
        <v>2510200</v>
      </c>
      <c r="M1239" s="265"/>
      <c r="N1239" s="267"/>
      <c r="O1239" s="15"/>
      <c r="P1239" s="15"/>
      <c r="Q1239" s="16">
        <f t="shared" si="34"/>
        <v>0</v>
      </c>
    </row>
    <row r="1240" spans="1:17" s="17" customFormat="1" ht="66.75" hidden="1" customHeight="1">
      <c r="A1240" s="943">
        <f>+A1239+1</f>
        <v>372</v>
      </c>
      <c r="B1240" s="213" t="s">
        <v>765</v>
      </c>
      <c r="C1240" s="958" t="s">
        <v>384</v>
      </c>
      <c r="D1240" s="958"/>
      <c r="E1240" s="958"/>
      <c r="F1240" s="111"/>
      <c r="G1240" s="265">
        <v>2705000</v>
      </c>
      <c r="H1240" s="112"/>
      <c r="I1240" s="266"/>
      <c r="J1240" s="267"/>
      <c r="K1240" s="111"/>
      <c r="L1240" s="265">
        <v>2705000</v>
      </c>
      <c r="M1240" s="265"/>
      <c r="N1240" s="267"/>
      <c r="O1240" s="15"/>
      <c r="P1240" s="15"/>
      <c r="Q1240" s="16">
        <f t="shared" si="34"/>
        <v>0</v>
      </c>
    </row>
    <row r="1241" spans="1:17" s="17" customFormat="1" ht="66.75" hidden="1" customHeight="1">
      <c r="A1241" s="943">
        <f>+A1240+1</f>
        <v>373</v>
      </c>
      <c r="B1241" s="213" t="s">
        <v>766</v>
      </c>
      <c r="C1241" s="958" t="s">
        <v>384</v>
      </c>
      <c r="D1241" s="958"/>
      <c r="E1241" s="958"/>
      <c r="F1241" s="111"/>
      <c r="G1241" s="265">
        <v>2909100</v>
      </c>
      <c r="H1241" s="112"/>
      <c r="I1241" s="266"/>
      <c r="J1241" s="267"/>
      <c r="K1241" s="111"/>
      <c r="L1241" s="265">
        <v>2909100</v>
      </c>
      <c r="M1241" s="265"/>
      <c r="N1241" s="267"/>
      <c r="O1241" s="15"/>
      <c r="P1241" s="15"/>
      <c r="Q1241" s="16">
        <f t="shared" si="34"/>
        <v>0</v>
      </c>
    </row>
    <row r="1242" spans="1:17" s="17" customFormat="1" ht="66.75" hidden="1" customHeight="1">
      <c r="A1242" s="943">
        <f>+A1241+1</f>
        <v>374</v>
      </c>
      <c r="B1242" s="213" t="s">
        <v>767</v>
      </c>
      <c r="C1242" s="958" t="s">
        <v>384</v>
      </c>
      <c r="D1242" s="958"/>
      <c r="E1242" s="958"/>
      <c r="F1242" s="111"/>
      <c r="G1242" s="265">
        <v>3310200</v>
      </c>
      <c r="H1242" s="112"/>
      <c r="I1242" s="266"/>
      <c r="J1242" s="267"/>
      <c r="K1242" s="111"/>
      <c r="L1242" s="265">
        <v>3310200</v>
      </c>
      <c r="M1242" s="265"/>
      <c r="N1242" s="267"/>
      <c r="O1242" s="15"/>
      <c r="P1242" s="15"/>
      <c r="Q1242" s="16">
        <f t="shared" si="34"/>
        <v>0</v>
      </c>
    </row>
    <row r="1243" spans="1:17" s="17" customFormat="1" ht="66.75" hidden="1" customHeight="1">
      <c r="A1243" s="1067" t="s">
        <v>3354</v>
      </c>
      <c r="B1243" s="1067"/>
      <c r="C1243" s="1067"/>
      <c r="D1243" s="1067"/>
      <c r="E1243" s="1067"/>
      <c r="F1243" s="1067"/>
      <c r="G1243" s="1067"/>
      <c r="H1243" s="1067"/>
      <c r="I1243" s="1"/>
      <c r="J1243" s="1"/>
      <c r="K1243" s="1"/>
      <c r="L1243" s="1"/>
      <c r="M1243" s="1"/>
      <c r="N1243" s="1"/>
      <c r="O1243" s="44"/>
      <c r="P1243" s="18"/>
      <c r="Q1243" s="16">
        <f t="shared" si="34"/>
        <v>0</v>
      </c>
    </row>
    <row r="1244" spans="1:17" s="17" customFormat="1" ht="66.75" hidden="1" customHeight="1">
      <c r="A1244" s="943">
        <v>1</v>
      </c>
      <c r="B1244" s="218" t="s">
        <v>768</v>
      </c>
      <c r="C1244" s="137" t="s">
        <v>1087</v>
      </c>
      <c r="D1244" s="137"/>
      <c r="E1244" s="137"/>
      <c r="F1244" s="112">
        <v>17864</v>
      </c>
      <c r="G1244" s="129"/>
      <c r="H1244" s="129"/>
      <c r="I1244" s="126"/>
      <c r="J1244" s="127"/>
      <c r="K1244" s="112">
        <v>17864</v>
      </c>
      <c r="L1244" s="129"/>
      <c r="M1244" s="129"/>
      <c r="N1244" s="127"/>
      <c r="O1244" s="130"/>
      <c r="P1244" s="18"/>
      <c r="Q1244" s="16">
        <f t="shared" si="34"/>
        <v>0</v>
      </c>
    </row>
    <row r="1245" spans="1:17" s="17" customFormat="1" ht="66.75" hidden="1" customHeight="1">
      <c r="A1245" s="943">
        <v>2</v>
      </c>
      <c r="B1245" s="218" t="s">
        <v>769</v>
      </c>
      <c r="C1245" s="137" t="s">
        <v>1087</v>
      </c>
      <c r="D1245" s="137"/>
      <c r="E1245" s="137"/>
      <c r="F1245" s="112">
        <v>17818</v>
      </c>
      <c r="G1245" s="129"/>
      <c r="H1245" s="129"/>
      <c r="I1245" s="126"/>
      <c r="J1245" s="127"/>
      <c r="K1245" s="112">
        <v>17818</v>
      </c>
      <c r="L1245" s="129"/>
      <c r="M1245" s="129"/>
      <c r="N1245" s="127"/>
      <c r="O1245" s="130"/>
      <c r="P1245" s="18"/>
      <c r="Q1245" s="16">
        <f t="shared" si="34"/>
        <v>0</v>
      </c>
    </row>
    <row r="1246" spans="1:17" s="17" customFormat="1" ht="66.75" hidden="1" customHeight="1">
      <c r="A1246" s="943">
        <v>3</v>
      </c>
      <c r="B1246" s="218" t="s">
        <v>770</v>
      </c>
      <c r="C1246" s="137" t="s">
        <v>1087</v>
      </c>
      <c r="D1246" s="137"/>
      <c r="E1246" s="137"/>
      <c r="F1246" s="112">
        <v>17655</v>
      </c>
      <c r="G1246" s="129"/>
      <c r="H1246" s="129"/>
      <c r="I1246" s="126"/>
      <c r="J1246" s="127"/>
      <c r="K1246" s="112">
        <v>17655</v>
      </c>
      <c r="L1246" s="129"/>
      <c r="M1246" s="129"/>
      <c r="N1246" s="127"/>
      <c r="O1246" s="130"/>
      <c r="P1246" s="18"/>
      <c r="Q1246" s="16">
        <f t="shared" si="34"/>
        <v>0</v>
      </c>
    </row>
    <row r="1247" spans="1:17" s="17" customFormat="1" ht="66.75" hidden="1" customHeight="1">
      <c r="A1247" s="943">
        <v>4</v>
      </c>
      <c r="B1247" s="218" t="s">
        <v>771</v>
      </c>
      <c r="C1247" s="137" t="s">
        <v>1087</v>
      </c>
      <c r="D1247" s="137"/>
      <c r="E1247" s="137"/>
      <c r="F1247" s="112">
        <v>17500</v>
      </c>
      <c r="G1247" s="129"/>
      <c r="H1247" s="129"/>
      <c r="I1247" s="126"/>
      <c r="J1247" s="127"/>
      <c r="K1247" s="112">
        <v>17500</v>
      </c>
      <c r="L1247" s="129"/>
      <c r="M1247" s="129"/>
      <c r="N1247" s="127"/>
      <c r="O1247" s="130"/>
      <c r="P1247" s="18"/>
      <c r="Q1247" s="16">
        <f t="shared" si="34"/>
        <v>0</v>
      </c>
    </row>
    <row r="1248" spans="1:17" s="17" customFormat="1" ht="66.75" hidden="1" customHeight="1">
      <c r="A1248" s="943">
        <v>5</v>
      </c>
      <c r="B1248" s="218" t="s">
        <v>772</v>
      </c>
      <c r="C1248" s="137" t="s">
        <v>1087</v>
      </c>
      <c r="D1248" s="137"/>
      <c r="E1248" s="137"/>
      <c r="F1248" s="112">
        <v>17500</v>
      </c>
      <c r="G1248" s="129"/>
      <c r="H1248" s="129"/>
      <c r="I1248" s="126"/>
      <c r="J1248" s="127"/>
      <c r="K1248" s="112">
        <v>17500</v>
      </c>
      <c r="L1248" s="129"/>
      <c r="M1248" s="129"/>
      <c r="N1248" s="127"/>
      <c r="O1248" s="130"/>
      <c r="P1248" s="18"/>
      <c r="Q1248" s="16">
        <f t="shared" si="34"/>
        <v>0</v>
      </c>
    </row>
    <row r="1249" spans="1:18" s="17" customFormat="1" ht="66.75" hidden="1" customHeight="1">
      <c r="A1249" s="137"/>
      <c r="B1249" s="1067" t="s">
        <v>5097</v>
      </c>
      <c r="C1249" s="1067"/>
      <c r="D1249" s="1067"/>
      <c r="E1249" s="1067"/>
      <c r="F1249" s="1067"/>
      <c r="G1249" s="1067"/>
      <c r="H1249" s="1067"/>
      <c r="I1249" s="126"/>
      <c r="J1249" s="127"/>
      <c r="K1249" s="271"/>
      <c r="L1249" s="215"/>
      <c r="M1249" s="215"/>
      <c r="N1249" s="127"/>
      <c r="O1249" s="130"/>
      <c r="P1249" s="18"/>
      <c r="Q1249" s="16"/>
    </row>
    <row r="1250" spans="1:18" s="17" customFormat="1" ht="66.75" hidden="1" customHeight="1">
      <c r="A1250" s="137">
        <v>1</v>
      </c>
      <c r="B1250" s="218" t="s">
        <v>5098</v>
      </c>
      <c r="C1250" s="137" t="s">
        <v>1087</v>
      </c>
      <c r="D1250" s="137"/>
      <c r="E1250" s="137"/>
      <c r="F1250" s="112"/>
      <c r="G1250" s="222">
        <v>22140</v>
      </c>
      <c r="H1250" s="219"/>
      <c r="I1250" s="126"/>
      <c r="J1250" s="127"/>
      <c r="K1250" s="271"/>
      <c r="L1250" s="215"/>
      <c r="M1250" s="215"/>
      <c r="N1250" s="127"/>
      <c r="O1250" s="130"/>
      <c r="P1250" s="18"/>
      <c r="Q1250" s="16"/>
    </row>
    <row r="1251" spans="1:18" s="17" customFormat="1" ht="66.75" hidden="1" customHeight="1">
      <c r="A1251" s="1067" t="s">
        <v>4214</v>
      </c>
      <c r="B1251" s="1067"/>
      <c r="C1251" s="1067"/>
      <c r="D1251" s="1067"/>
      <c r="E1251" s="1067"/>
      <c r="F1251" s="1067"/>
      <c r="G1251" s="1067"/>
      <c r="H1251" s="1067"/>
      <c r="I1251" s="1"/>
      <c r="J1251" s="204"/>
      <c r="K1251" s="204"/>
      <c r="L1251" s="204"/>
      <c r="M1251" s="204"/>
      <c r="N1251" s="204"/>
      <c r="O1251" s="272"/>
      <c r="P1251" s="273"/>
      <c r="Q1251" s="274"/>
      <c r="R1251" s="275"/>
    </row>
    <row r="1252" spans="1:18" s="17" customFormat="1" ht="66.75" hidden="1" customHeight="1">
      <c r="A1252" s="946"/>
      <c r="B1252" s="953" t="s">
        <v>3360</v>
      </c>
      <c r="C1252" s="958"/>
      <c r="D1252" s="958"/>
      <c r="E1252" s="958"/>
      <c r="F1252" s="946"/>
      <c r="G1252" s="946"/>
      <c r="H1252" s="114"/>
      <c r="I1252" s="106"/>
      <c r="J1252" s="34"/>
      <c r="K1252" s="946"/>
      <c r="L1252" s="946"/>
      <c r="M1252" s="946"/>
      <c r="N1252" s="34"/>
      <c r="O1252" s="243"/>
      <c r="P1252" s="276"/>
      <c r="Q1252" s="274"/>
      <c r="R1252" s="277"/>
    </row>
    <row r="1253" spans="1:18" s="17" customFormat="1" ht="66.75" hidden="1" customHeight="1">
      <c r="A1253" s="958">
        <v>1</v>
      </c>
      <c r="B1253" s="165" t="s">
        <v>3356</v>
      </c>
      <c r="C1253" s="958" t="s">
        <v>267</v>
      </c>
      <c r="D1253" s="958"/>
      <c r="E1253" s="958"/>
      <c r="F1253" s="946"/>
      <c r="G1253" s="278">
        <v>29182</v>
      </c>
      <c r="H1253" s="114"/>
      <c r="I1253" s="106"/>
      <c r="J1253" s="34"/>
      <c r="K1253" s="946"/>
      <c r="L1253" s="278">
        <v>29182</v>
      </c>
      <c r="M1253" s="946"/>
      <c r="N1253" s="34"/>
      <c r="O1253" s="243"/>
      <c r="P1253" s="276"/>
      <c r="Q1253" s="274"/>
      <c r="R1253" s="277"/>
    </row>
    <row r="1254" spans="1:18" s="17" customFormat="1" ht="66.75" hidden="1" customHeight="1">
      <c r="A1254" s="958">
        <v>2</v>
      </c>
      <c r="B1254" s="165" t="s">
        <v>3357</v>
      </c>
      <c r="C1254" s="958" t="s">
        <v>267</v>
      </c>
      <c r="D1254" s="958"/>
      <c r="E1254" s="958"/>
      <c r="F1254" s="946"/>
      <c r="G1254" s="278">
        <v>28636</v>
      </c>
      <c r="H1254" s="114"/>
      <c r="I1254" s="106"/>
      <c r="J1254" s="34"/>
      <c r="K1254" s="946"/>
      <c r="L1254" s="278">
        <v>28636</v>
      </c>
      <c r="M1254" s="946"/>
      <c r="N1254" s="34"/>
      <c r="O1254" s="243"/>
      <c r="P1254" s="276"/>
      <c r="Q1254" s="274"/>
      <c r="R1254" s="277"/>
    </row>
    <row r="1255" spans="1:18" s="17" customFormat="1" ht="66.75" hidden="1" customHeight="1">
      <c r="A1255" s="958">
        <v>3</v>
      </c>
      <c r="B1255" s="165" t="s">
        <v>3358</v>
      </c>
      <c r="C1255" s="958" t="s">
        <v>267</v>
      </c>
      <c r="D1255" s="958"/>
      <c r="E1255" s="958"/>
      <c r="F1255" s="946"/>
      <c r="G1255" s="278">
        <v>27273</v>
      </c>
      <c r="H1255" s="114"/>
      <c r="I1255" s="106"/>
      <c r="J1255" s="34"/>
      <c r="K1255" s="946"/>
      <c r="L1255" s="278">
        <v>27273</v>
      </c>
      <c r="M1255" s="946"/>
      <c r="N1255" s="34"/>
      <c r="O1255" s="243"/>
      <c r="P1255" s="276"/>
      <c r="Q1255" s="274"/>
      <c r="R1255" s="277"/>
    </row>
    <row r="1256" spans="1:18" s="17" customFormat="1" ht="66.75" hidden="1" customHeight="1">
      <c r="A1256" s="958">
        <v>4</v>
      </c>
      <c r="B1256" s="165" t="s">
        <v>3359</v>
      </c>
      <c r="C1256" s="958" t="s">
        <v>267</v>
      </c>
      <c r="D1256" s="958"/>
      <c r="E1256" s="958"/>
      <c r="F1256" s="946"/>
      <c r="G1256" s="278">
        <v>27727</v>
      </c>
      <c r="H1256" s="114"/>
      <c r="I1256" s="106"/>
      <c r="J1256" s="34"/>
      <c r="K1256" s="946"/>
      <c r="L1256" s="278">
        <v>27727</v>
      </c>
      <c r="M1256" s="946"/>
      <c r="N1256" s="34"/>
      <c r="O1256" s="243"/>
      <c r="P1256" s="276"/>
      <c r="Q1256" s="274"/>
      <c r="R1256" s="277"/>
    </row>
    <row r="1257" spans="1:18" s="17" customFormat="1" ht="66.75" hidden="1" customHeight="1">
      <c r="A1257" s="958">
        <v>5</v>
      </c>
      <c r="B1257" s="165" t="s">
        <v>3374</v>
      </c>
      <c r="C1257" s="958" t="s">
        <v>267</v>
      </c>
      <c r="D1257" s="958"/>
      <c r="E1257" s="958"/>
      <c r="F1257" s="946"/>
      <c r="G1257" s="278">
        <v>29045</v>
      </c>
      <c r="H1257" s="114"/>
      <c r="I1257" s="106"/>
      <c r="J1257" s="34"/>
      <c r="K1257" s="946"/>
      <c r="L1257" s="278">
        <v>29045</v>
      </c>
      <c r="M1257" s="946"/>
      <c r="N1257" s="34"/>
      <c r="O1257" s="243"/>
      <c r="P1257" s="276"/>
      <c r="Q1257" s="274"/>
      <c r="R1257" s="277"/>
    </row>
    <row r="1258" spans="1:18" s="17" customFormat="1" ht="66.75" hidden="1" customHeight="1">
      <c r="A1258" s="946"/>
      <c r="B1258" s="1221" t="s">
        <v>4116</v>
      </c>
      <c r="C1258" s="1221"/>
      <c r="D1258" s="1221"/>
      <c r="E1258" s="1221"/>
      <c r="F1258" s="1221"/>
      <c r="G1258" s="1221"/>
      <c r="H1258" s="1221"/>
      <c r="I1258" s="106"/>
      <c r="J1258" s="34"/>
      <c r="K1258" s="34"/>
      <c r="L1258" s="279"/>
      <c r="M1258" s="946"/>
      <c r="N1258" s="34"/>
      <c r="O1258" s="243"/>
      <c r="P1258" s="276"/>
      <c r="Q1258" s="274"/>
      <c r="R1258" s="277"/>
    </row>
    <row r="1259" spans="1:18" s="17" customFormat="1" ht="66.75" hidden="1" customHeight="1">
      <c r="A1259" s="958">
        <v>1</v>
      </c>
      <c r="B1259" s="165" t="s">
        <v>3361</v>
      </c>
      <c r="C1259" s="958" t="s">
        <v>267</v>
      </c>
      <c r="D1259" s="958"/>
      <c r="E1259" s="958"/>
      <c r="F1259" s="946"/>
      <c r="G1259" s="278">
        <v>26500</v>
      </c>
      <c r="H1259" s="114"/>
      <c r="I1259" s="106"/>
      <c r="J1259" s="34"/>
      <c r="K1259" s="946"/>
      <c r="L1259" s="278">
        <v>26500</v>
      </c>
      <c r="M1259" s="946"/>
      <c r="N1259" s="34"/>
      <c r="O1259" s="243"/>
      <c r="P1259" s="276"/>
      <c r="Q1259" s="274"/>
      <c r="R1259" s="277"/>
    </row>
    <row r="1260" spans="1:18" s="17" customFormat="1" ht="66.75" hidden="1" customHeight="1">
      <c r="A1260" s="958">
        <v>2</v>
      </c>
      <c r="B1260" s="165" t="s">
        <v>3362</v>
      </c>
      <c r="C1260" s="958" t="s">
        <v>267</v>
      </c>
      <c r="D1260" s="958"/>
      <c r="E1260" s="958"/>
      <c r="F1260" s="946"/>
      <c r="G1260" s="278">
        <v>26045</v>
      </c>
      <c r="H1260" s="114"/>
      <c r="I1260" s="106"/>
      <c r="J1260" s="34"/>
      <c r="K1260" s="946"/>
      <c r="L1260" s="278">
        <v>26045</v>
      </c>
      <c r="M1260" s="946"/>
      <c r="N1260" s="34"/>
      <c r="O1260" s="243"/>
      <c r="P1260" s="276"/>
      <c r="Q1260" s="274"/>
      <c r="R1260" s="277"/>
    </row>
    <row r="1261" spans="1:18" s="17" customFormat="1" ht="66.75" hidden="1" customHeight="1">
      <c r="A1261" s="958">
        <v>3</v>
      </c>
      <c r="B1261" s="165" t="s">
        <v>3363</v>
      </c>
      <c r="C1261" s="958" t="s">
        <v>267</v>
      </c>
      <c r="D1261" s="958"/>
      <c r="E1261" s="958"/>
      <c r="F1261" s="946"/>
      <c r="G1261" s="278">
        <v>24955</v>
      </c>
      <c r="H1261" s="114"/>
      <c r="I1261" s="106"/>
      <c r="J1261" s="34"/>
      <c r="K1261" s="946"/>
      <c r="L1261" s="278">
        <v>24955</v>
      </c>
      <c r="M1261" s="946"/>
      <c r="N1261" s="34"/>
      <c r="O1261" s="243"/>
      <c r="P1261" s="276"/>
      <c r="Q1261" s="274"/>
      <c r="R1261" s="277"/>
    </row>
    <row r="1262" spans="1:18" s="17" customFormat="1" ht="66.75" hidden="1" customHeight="1">
      <c r="A1262" s="958">
        <v>4</v>
      </c>
      <c r="B1262" s="165" t="s">
        <v>3364</v>
      </c>
      <c r="C1262" s="958" t="s">
        <v>267</v>
      </c>
      <c r="D1262" s="958"/>
      <c r="E1262" s="958"/>
      <c r="F1262" s="946"/>
      <c r="G1262" s="278">
        <v>24409</v>
      </c>
      <c r="H1262" s="114"/>
      <c r="I1262" s="106"/>
      <c r="J1262" s="34"/>
      <c r="K1262" s="946"/>
      <c r="L1262" s="278">
        <v>24409</v>
      </c>
      <c r="M1262" s="946"/>
      <c r="N1262" s="34"/>
      <c r="O1262" s="243"/>
      <c r="P1262" s="276"/>
      <c r="Q1262" s="274"/>
      <c r="R1262" s="277"/>
    </row>
    <row r="1263" spans="1:18" s="17" customFormat="1" ht="66.75" hidden="1" customHeight="1">
      <c r="A1263" s="958">
        <v>5</v>
      </c>
      <c r="B1263" s="165" t="s">
        <v>3365</v>
      </c>
      <c r="C1263" s="958" t="s">
        <v>267</v>
      </c>
      <c r="D1263" s="958"/>
      <c r="E1263" s="958"/>
      <c r="F1263" s="946"/>
      <c r="G1263" s="278">
        <v>23227</v>
      </c>
      <c r="H1263" s="114"/>
      <c r="I1263" s="106"/>
      <c r="J1263" s="34"/>
      <c r="K1263" s="946"/>
      <c r="L1263" s="278">
        <v>23227</v>
      </c>
      <c r="M1263" s="946"/>
      <c r="N1263" s="34"/>
      <c r="O1263" s="243"/>
      <c r="P1263" s="276"/>
      <c r="Q1263" s="274"/>
      <c r="R1263" s="277"/>
    </row>
    <row r="1264" spans="1:18" s="17" customFormat="1" ht="66.75" hidden="1" customHeight="1">
      <c r="A1264" s="958">
        <v>6</v>
      </c>
      <c r="B1264" s="165" t="s">
        <v>3366</v>
      </c>
      <c r="C1264" s="958" t="s">
        <v>267</v>
      </c>
      <c r="D1264" s="958"/>
      <c r="E1264" s="958"/>
      <c r="F1264" s="946"/>
      <c r="G1264" s="278">
        <v>23227</v>
      </c>
      <c r="H1264" s="114"/>
      <c r="I1264" s="106"/>
      <c r="J1264" s="34"/>
      <c r="K1264" s="946"/>
      <c r="L1264" s="278">
        <v>23227</v>
      </c>
      <c r="M1264" s="946"/>
      <c r="N1264" s="34"/>
      <c r="O1264" s="243"/>
      <c r="P1264" s="276"/>
      <c r="Q1264" s="274"/>
      <c r="R1264" s="277"/>
    </row>
    <row r="1265" spans="1:18" s="17" customFormat="1" ht="66.75" hidden="1" customHeight="1">
      <c r="A1265" s="958">
        <v>7</v>
      </c>
      <c r="B1265" s="165" t="s">
        <v>3367</v>
      </c>
      <c r="C1265" s="958" t="s">
        <v>267</v>
      </c>
      <c r="D1265" s="958"/>
      <c r="E1265" s="958"/>
      <c r="F1265" s="946"/>
      <c r="G1265" s="278">
        <v>23227</v>
      </c>
      <c r="H1265" s="114"/>
      <c r="I1265" s="106"/>
      <c r="J1265" s="34"/>
      <c r="K1265" s="946"/>
      <c r="L1265" s="278">
        <v>23227</v>
      </c>
      <c r="M1265" s="946"/>
      <c r="N1265" s="34"/>
      <c r="O1265" s="243"/>
      <c r="P1265" s="276"/>
      <c r="Q1265" s="274"/>
      <c r="R1265" s="277"/>
    </row>
    <row r="1266" spans="1:18" s="17" customFormat="1" ht="66.75" hidden="1" customHeight="1">
      <c r="A1266" s="958">
        <v>8</v>
      </c>
      <c r="B1266" s="165" t="s">
        <v>3368</v>
      </c>
      <c r="C1266" s="958" t="s">
        <v>267</v>
      </c>
      <c r="D1266" s="958"/>
      <c r="E1266" s="958"/>
      <c r="F1266" s="946"/>
      <c r="G1266" s="278">
        <v>25136</v>
      </c>
      <c r="H1266" s="114"/>
      <c r="I1266" s="106"/>
      <c r="J1266" s="34"/>
      <c r="K1266" s="946"/>
      <c r="L1266" s="278">
        <v>25136</v>
      </c>
      <c r="M1266" s="946"/>
      <c r="N1266" s="34"/>
      <c r="O1266" s="243"/>
      <c r="P1266" s="276"/>
      <c r="Q1266" s="274"/>
      <c r="R1266" s="277"/>
    </row>
    <row r="1267" spans="1:18" s="17" customFormat="1" ht="66.75" hidden="1" customHeight="1">
      <c r="A1267" s="946"/>
      <c r="B1267" s="1221" t="s">
        <v>4117</v>
      </c>
      <c r="C1267" s="1221"/>
      <c r="D1267" s="1221"/>
      <c r="E1267" s="1221"/>
      <c r="F1267" s="1221"/>
      <c r="G1267" s="1221"/>
      <c r="H1267" s="1221"/>
      <c r="I1267" s="106"/>
      <c r="J1267" s="34"/>
      <c r="K1267" s="34"/>
      <c r="L1267" s="279"/>
      <c r="M1267" s="946"/>
      <c r="N1267" s="34"/>
      <c r="O1267" s="243"/>
      <c r="P1267" s="276"/>
      <c r="Q1267" s="274"/>
      <c r="R1267" s="277"/>
    </row>
    <row r="1268" spans="1:18" s="17" customFormat="1" ht="66.75" hidden="1" customHeight="1">
      <c r="A1268" s="958">
        <v>1</v>
      </c>
      <c r="B1268" s="165" t="s">
        <v>3369</v>
      </c>
      <c r="C1268" s="958" t="s">
        <v>267</v>
      </c>
      <c r="D1268" s="958"/>
      <c r="E1268" s="958"/>
      <c r="F1268" s="946"/>
      <c r="G1268" s="278">
        <v>25045</v>
      </c>
      <c r="H1268" s="114"/>
      <c r="I1268" s="106"/>
      <c r="J1268" s="34"/>
      <c r="K1268" s="946"/>
      <c r="L1268" s="278">
        <v>25045</v>
      </c>
      <c r="M1268" s="946"/>
      <c r="N1268" s="34"/>
      <c r="O1268" s="243"/>
      <c r="P1268" s="276"/>
      <c r="Q1268" s="274"/>
      <c r="R1268" s="277"/>
    </row>
    <row r="1269" spans="1:18" s="17" customFormat="1" ht="66.75" hidden="1" customHeight="1">
      <c r="A1269" s="958">
        <v>2</v>
      </c>
      <c r="B1269" s="165" t="s">
        <v>3370</v>
      </c>
      <c r="C1269" s="958" t="s">
        <v>267</v>
      </c>
      <c r="D1269" s="958"/>
      <c r="E1269" s="958"/>
      <c r="F1269" s="946"/>
      <c r="G1269" s="278">
        <v>24773</v>
      </c>
      <c r="H1269" s="114"/>
      <c r="I1269" s="106"/>
      <c r="J1269" s="34"/>
      <c r="K1269" s="946"/>
      <c r="L1269" s="278">
        <v>24773</v>
      </c>
      <c r="M1269" s="946"/>
      <c r="N1269" s="34"/>
      <c r="O1269" s="243"/>
      <c r="P1269" s="276"/>
      <c r="Q1269" s="274"/>
      <c r="R1269" s="277"/>
    </row>
    <row r="1270" spans="1:18" s="17" customFormat="1" ht="66.75" hidden="1" customHeight="1">
      <c r="A1270" s="958">
        <v>3</v>
      </c>
      <c r="B1270" s="165" t="s">
        <v>3371</v>
      </c>
      <c r="C1270" s="958" t="s">
        <v>267</v>
      </c>
      <c r="D1270" s="958"/>
      <c r="E1270" s="958"/>
      <c r="F1270" s="946"/>
      <c r="G1270" s="278">
        <v>24500</v>
      </c>
      <c r="H1270" s="114"/>
      <c r="I1270" s="106"/>
      <c r="J1270" s="34"/>
      <c r="K1270" s="946"/>
      <c r="L1270" s="278">
        <v>24500</v>
      </c>
      <c r="M1270" s="946"/>
      <c r="N1270" s="34"/>
      <c r="O1270" s="243"/>
      <c r="P1270" s="276"/>
      <c r="Q1270" s="274"/>
      <c r="R1270" s="277"/>
    </row>
    <row r="1271" spans="1:18" s="17" customFormat="1" ht="66.75" hidden="1" customHeight="1">
      <c r="A1271" s="958">
        <v>4</v>
      </c>
      <c r="B1271" s="165" t="s">
        <v>3372</v>
      </c>
      <c r="C1271" s="958" t="s">
        <v>267</v>
      </c>
      <c r="D1271" s="958"/>
      <c r="E1271" s="958"/>
      <c r="F1271" s="946"/>
      <c r="G1271" s="278">
        <v>24682</v>
      </c>
      <c r="H1271" s="114"/>
      <c r="I1271" s="106"/>
      <c r="J1271" s="34"/>
      <c r="K1271" s="946"/>
      <c r="L1271" s="278">
        <v>24682</v>
      </c>
      <c r="M1271" s="946"/>
      <c r="N1271" s="34"/>
      <c r="O1271" s="243"/>
      <c r="P1271" s="276"/>
      <c r="Q1271" s="274"/>
      <c r="R1271" s="277"/>
    </row>
    <row r="1272" spans="1:18" s="17" customFormat="1" ht="66.75" hidden="1" customHeight="1">
      <c r="A1272" s="958">
        <v>5</v>
      </c>
      <c r="B1272" s="165" t="s">
        <v>3373</v>
      </c>
      <c r="C1272" s="958" t="s">
        <v>267</v>
      </c>
      <c r="D1272" s="958"/>
      <c r="E1272" s="958"/>
      <c r="F1272" s="946"/>
      <c r="G1272" s="278">
        <v>22727</v>
      </c>
      <c r="H1272" s="114"/>
      <c r="I1272" s="106"/>
      <c r="J1272" s="34"/>
      <c r="K1272" s="946"/>
      <c r="L1272" s="278">
        <v>22727</v>
      </c>
      <c r="M1272" s="946"/>
      <c r="N1272" s="34"/>
      <c r="O1272" s="243"/>
      <c r="P1272" s="276"/>
      <c r="Q1272" s="274"/>
      <c r="R1272" s="277"/>
    </row>
    <row r="1273" spans="1:18" s="17" customFormat="1" ht="66.75" hidden="1" customHeight="1">
      <c r="A1273" s="1067" t="s">
        <v>4214</v>
      </c>
      <c r="B1273" s="1067"/>
      <c r="C1273" s="1067"/>
      <c r="D1273" s="1067"/>
      <c r="E1273" s="1067"/>
      <c r="F1273" s="1067"/>
      <c r="G1273" s="1067"/>
      <c r="H1273" s="1067"/>
      <c r="I1273" s="1"/>
      <c r="J1273" s="204"/>
      <c r="K1273" s="204"/>
      <c r="L1273" s="204"/>
      <c r="M1273" s="204"/>
      <c r="N1273" s="204"/>
      <c r="O1273" s="272"/>
      <c r="P1273" s="273"/>
      <c r="Q1273" s="274"/>
      <c r="R1273" s="275"/>
    </row>
    <row r="1274" spans="1:18" s="17" customFormat="1" ht="66.75" hidden="1" customHeight="1">
      <c r="A1274" s="958">
        <v>1</v>
      </c>
      <c r="B1274" s="165" t="s">
        <v>3396</v>
      </c>
      <c r="C1274" s="958" t="s">
        <v>1087</v>
      </c>
      <c r="D1274" s="958"/>
      <c r="E1274" s="958"/>
      <c r="F1274" s="946"/>
      <c r="G1274" s="278">
        <v>17082</v>
      </c>
      <c r="H1274" s="114"/>
      <c r="I1274" s="106"/>
      <c r="J1274" s="34"/>
      <c r="K1274" s="946"/>
      <c r="L1274" s="278">
        <v>17082</v>
      </c>
      <c r="M1274" s="946"/>
      <c r="N1274" s="34"/>
      <c r="O1274" s="243"/>
      <c r="P1274" s="276"/>
      <c r="Q1274" s="274"/>
      <c r="R1274" s="277"/>
    </row>
    <row r="1275" spans="1:18" s="17" customFormat="1" ht="66.75" hidden="1" customHeight="1">
      <c r="A1275" s="958">
        <v>2</v>
      </c>
      <c r="B1275" s="165" t="s">
        <v>3397</v>
      </c>
      <c r="C1275" s="958" t="s">
        <v>1087</v>
      </c>
      <c r="D1275" s="958"/>
      <c r="E1275" s="958"/>
      <c r="F1275" s="946"/>
      <c r="G1275" s="278">
        <v>17027</v>
      </c>
      <c r="H1275" s="114"/>
      <c r="I1275" s="106"/>
      <c r="J1275" s="34"/>
      <c r="K1275" s="946"/>
      <c r="L1275" s="278">
        <v>17027</v>
      </c>
      <c r="M1275" s="946"/>
      <c r="N1275" s="34"/>
      <c r="O1275" s="243"/>
      <c r="P1275" s="276"/>
      <c r="Q1275" s="274"/>
      <c r="R1275" s="277"/>
    </row>
    <row r="1276" spans="1:18" s="17" customFormat="1" ht="66.75" hidden="1" customHeight="1">
      <c r="A1276" s="958">
        <v>3</v>
      </c>
      <c r="B1276" s="165" t="s">
        <v>3398</v>
      </c>
      <c r="C1276" s="958" t="s">
        <v>4519</v>
      </c>
      <c r="D1276" s="958"/>
      <c r="E1276" s="958"/>
      <c r="F1276" s="946"/>
      <c r="G1276" s="278">
        <v>105909</v>
      </c>
      <c r="H1276" s="114"/>
      <c r="I1276" s="106"/>
      <c r="J1276" s="34"/>
      <c r="K1276" s="946"/>
      <c r="L1276" s="278">
        <v>105909</v>
      </c>
      <c r="M1276" s="946"/>
      <c r="N1276" s="34"/>
      <c r="O1276" s="243"/>
      <c r="P1276" s="276"/>
      <c r="Q1276" s="274"/>
      <c r="R1276" s="277"/>
    </row>
    <row r="1277" spans="1:18" s="17" customFormat="1" ht="66.75" hidden="1" customHeight="1">
      <c r="A1277" s="958">
        <v>4</v>
      </c>
      <c r="B1277" s="165" t="s">
        <v>3399</v>
      </c>
      <c r="C1277" s="958" t="s">
        <v>4519</v>
      </c>
      <c r="D1277" s="958"/>
      <c r="E1277" s="958"/>
      <c r="F1277" s="946"/>
      <c r="G1277" s="278">
        <v>166273</v>
      </c>
      <c r="H1277" s="114"/>
      <c r="I1277" s="106"/>
      <c r="J1277" s="34"/>
      <c r="K1277" s="946"/>
      <c r="L1277" s="278">
        <v>166273</v>
      </c>
      <c r="M1277" s="946"/>
      <c r="N1277" s="34"/>
      <c r="O1277" s="243"/>
      <c r="P1277" s="276"/>
      <c r="Q1277" s="274"/>
      <c r="R1277" s="277"/>
    </row>
    <row r="1278" spans="1:18" s="17" customFormat="1" ht="66.75" hidden="1" customHeight="1">
      <c r="A1278" s="958">
        <v>5</v>
      </c>
      <c r="B1278" s="165" t="s">
        <v>3400</v>
      </c>
      <c r="C1278" s="958" t="s">
        <v>4519</v>
      </c>
      <c r="D1278" s="958"/>
      <c r="E1278" s="958"/>
      <c r="F1278" s="946"/>
      <c r="G1278" s="278">
        <v>228727</v>
      </c>
      <c r="H1278" s="114"/>
      <c r="I1278" s="106"/>
      <c r="J1278" s="34"/>
      <c r="K1278" s="946"/>
      <c r="L1278" s="278">
        <v>228727</v>
      </c>
      <c r="M1278" s="946"/>
      <c r="N1278" s="34"/>
      <c r="O1278" s="243"/>
      <c r="P1278" s="276"/>
      <c r="Q1278" s="274"/>
      <c r="R1278" s="277"/>
    </row>
    <row r="1279" spans="1:18" s="17" customFormat="1" ht="66.75" hidden="1" customHeight="1">
      <c r="A1279" s="958">
        <v>6</v>
      </c>
      <c r="B1279" s="165" t="s">
        <v>3401</v>
      </c>
      <c r="C1279" s="958" t="s">
        <v>4519</v>
      </c>
      <c r="D1279" s="958"/>
      <c r="E1279" s="958"/>
      <c r="F1279" s="946"/>
      <c r="G1279" s="278">
        <v>290273</v>
      </c>
      <c r="H1279" s="114"/>
      <c r="I1279" s="106"/>
      <c r="J1279" s="34"/>
      <c r="K1279" s="946"/>
      <c r="L1279" s="278">
        <v>290273</v>
      </c>
      <c r="M1279" s="946"/>
      <c r="N1279" s="34"/>
      <c r="O1279" s="243"/>
      <c r="P1279" s="276"/>
      <c r="Q1279" s="274"/>
      <c r="R1279" s="277"/>
    </row>
    <row r="1280" spans="1:18" s="17" customFormat="1" ht="66.75" hidden="1" customHeight="1">
      <c r="A1280" s="958">
        <v>7</v>
      </c>
      <c r="B1280" s="165" t="s">
        <v>3402</v>
      </c>
      <c r="C1280" s="958" t="s">
        <v>4519</v>
      </c>
      <c r="D1280" s="958"/>
      <c r="E1280" s="958"/>
      <c r="F1280" s="946"/>
      <c r="G1280" s="278">
        <v>378091</v>
      </c>
      <c r="H1280" s="114"/>
      <c r="I1280" s="106"/>
      <c r="J1280" s="34"/>
      <c r="K1280" s="946"/>
      <c r="L1280" s="278">
        <v>378091</v>
      </c>
      <c r="M1280" s="946"/>
      <c r="N1280" s="34"/>
      <c r="O1280" s="243"/>
      <c r="P1280" s="276"/>
      <c r="Q1280" s="274"/>
      <c r="R1280" s="277"/>
    </row>
    <row r="1281" spans="1:18" s="17" customFormat="1" ht="66.75" hidden="1" customHeight="1">
      <c r="A1281" s="958">
        <v>8</v>
      </c>
      <c r="B1281" s="165" t="s">
        <v>3403</v>
      </c>
      <c r="C1281" s="958" t="s">
        <v>4519</v>
      </c>
      <c r="D1281" s="958"/>
      <c r="E1281" s="958"/>
      <c r="F1281" s="946"/>
      <c r="G1281" s="278">
        <v>467545</v>
      </c>
      <c r="H1281" s="114"/>
      <c r="I1281" s="106"/>
      <c r="J1281" s="34"/>
      <c r="K1281" s="946"/>
      <c r="L1281" s="278">
        <v>467545</v>
      </c>
      <c r="M1281" s="946"/>
      <c r="N1281" s="34"/>
      <c r="O1281" s="243"/>
      <c r="P1281" s="276"/>
      <c r="Q1281" s="274"/>
      <c r="R1281" s="277"/>
    </row>
    <row r="1282" spans="1:18" s="17" customFormat="1" ht="66.75" hidden="1" customHeight="1">
      <c r="A1282" s="958">
        <v>9</v>
      </c>
      <c r="B1282" s="165" t="s">
        <v>3404</v>
      </c>
      <c r="C1282" s="958" t="s">
        <v>1087</v>
      </c>
      <c r="D1282" s="958"/>
      <c r="E1282" s="958"/>
      <c r="F1282" s="946"/>
      <c r="G1282" s="278">
        <v>17318</v>
      </c>
      <c r="H1282" s="114"/>
      <c r="I1282" s="106"/>
      <c r="J1282" s="34"/>
      <c r="K1282" s="946"/>
      <c r="L1282" s="278">
        <v>17318</v>
      </c>
      <c r="M1282" s="946"/>
      <c r="N1282" s="34"/>
      <c r="O1282" s="243"/>
      <c r="P1282" s="276"/>
      <c r="Q1282" s="274"/>
      <c r="R1282" s="277"/>
    </row>
    <row r="1283" spans="1:18" s="17" customFormat="1" ht="66.75" hidden="1" customHeight="1">
      <c r="A1283" s="958">
        <v>10</v>
      </c>
      <c r="B1283" s="165" t="s">
        <v>3405</v>
      </c>
      <c r="C1283" s="958" t="s">
        <v>1087</v>
      </c>
      <c r="D1283" s="958"/>
      <c r="E1283" s="958"/>
      <c r="F1283" s="946"/>
      <c r="G1283" s="278">
        <v>17264</v>
      </c>
      <c r="H1283" s="114"/>
      <c r="I1283" s="106"/>
      <c r="J1283" s="34"/>
      <c r="K1283" s="946"/>
      <c r="L1283" s="278">
        <v>17264</v>
      </c>
      <c r="M1283" s="946"/>
      <c r="N1283" s="34"/>
      <c r="O1283" s="243"/>
      <c r="P1283" s="276"/>
      <c r="Q1283" s="274"/>
      <c r="R1283" s="277"/>
    </row>
    <row r="1284" spans="1:18" s="17" customFormat="1" ht="66.75" hidden="1" customHeight="1">
      <c r="A1284" s="958">
        <v>11</v>
      </c>
      <c r="B1284" s="165" t="s">
        <v>3406</v>
      </c>
      <c r="C1284" s="958" t="s">
        <v>4519</v>
      </c>
      <c r="D1284" s="958"/>
      <c r="E1284" s="958"/>
      <c r="F1284" s="946"/>
      <c r="G1284" s="278">
        <v>107727</v>
      </c>
      <c r="H1284" s="114"/>
      <c r="I1284" s="106"/>
      <c r="J1284" s="34"/>
      <c r="K1284" s="946"/>
      <c r="L1284" s="278">
        <v>107727</v>
      </c>
      <c r="M1284" s="946"/>
      <c r="N1284" s="34"/>
      <c r="O1284" s="243"/>
      <c r="P1284" s="276"/>
      <c r="Q1284" s="274"/>
      <c r="R1284" s="277"/>
    </row>
    <row r="1285" spans="1:18" s="17" customFormat="1" ht="66.75" hidden="1" customHeight="1">
      <c r="A1285" s="958">
        <v>12</v>
      </c>
      <c r="B1285" s="165" t="s">
        <v>3407</v>
      </c>
      <c r="C1285" s="958" t="s">
        <v>4519</v>
      </c>
      <c r="D1285" s="958"/>
      <c r="E1285" s="958"/>
      <c r="F1285" s="946"/>
      <c r="G1285" s="278">
        <v>169727</v>
      </c>
      <c r="H1285" s="114"/>
      <c r="I1285" s="106"/>
      <c r="J1285" s="34"/>
      <c r="K1285" s="946"/>
      <c r="L1285" s="278">
        <v>169727</v>
      </c>
      <c r="M1285" s="946"/>
      <c r="N1285" s="34"/>
      <c r="O1285" s="243"/>
      <c r="P1285" s="276"/>
      <c r="Q1285" s="274"/>
      <c r="R1285" s="277"/>
    </row>
    <row r="1286" spans="1:18" s="17" customFormat="1" ht="66.75" hidden="1" customHeight="1">
      <c r="A1286" s="958">
        <v>13</v>
      </c>
      <c r="B1286" s="165" t="s">
        <v>3408</v>
      </c>
      <c r="C1286" s="958" t="s">
        <v>4519</v>
      </c>
      <c r="D1286" s="958"/>
      <c r="E1286" s="958"/>
      <c r="F1286" s="946"/>
      <c r="G1286" s="278">
        <v>232727</v>
      </c>
      <c r="H1286" s="114"/>
      <c r="I1286" s="106"/>
      <c r="J1286" s="34"/>
      <c r="K1286" s="946"/>
      <c r="L1286" s="278">
        <v>232727</v>
      </c>
      <c r="M1286" s="946"/>
      <c r="N1286" s="34"/>
      <c r="O1286" s="243"/>
      <c r="P1286" s="276"/>
      <c r="Q1286" s="274"/>
      <c r="R1286" s="277"/>
    </row>
    <row r="1287" spans="1:18" s="17" customFormat="1" ht="66.75" hidden="1" customHeight="1">
      <c r="A1287" s="958">
        <v>14</v>
      </c>
      <c r="B1287" s="165" t="s">
        <v>3409</v>
      </c>
      <c r="C1287" s="958" t="s">
        <v>4519</v>
      </c>
      <c r="D1287" s="958"/>
      <c r="E1287" s="958"/>
      <c r="F1287" s="946"/>
      <c r="G1287" s="278">
        <v>301364</v>
      </c>
      <c r="H1287" s="114"/>
      <c r="I1287" s="106"/>
      <c r="J1287" s="34"/>
      <c r="K1287" s="946"/>
      <c r="L1287" s="278">
        <v>301364</v>
      </c>
      <c r="M1287" s="946"/>
      <c r="N1287" s="34"/>
      <c r="O1287" s="243"/>
      <c r="P1287" s="276"/>
      <c r="Q1287" s="274"/>
      <c r="R1287" s="277"/>
    </row>
    <row r="1288" spans="1:18" s="17" customFormat="1" ht="66.75" hidden="1" customHeight="1">
      <c r="A1288" s="958">
        <v>15</v>
      </c>
      <c r="B1288" s="165" t="s">
        <v>3410</v>
      </c>
      <c r="C1288" s="958" t="s">
        <v>4519</v>
      </c>
      <c r="D1288" s="958"/>
      <c r="E1288" s="958"/>
      <c r="F1288" s="946"/>
      <c r="G1288" s="278">
        <v>384636</v>
      </c>
      <c r="H1288" s="114"/>
      <c r="I1288" s="106"/>
      <c r="J1288" s="34"/>
      <c r="K1288" s="946"/>
      <c r="L1288" s="278">
        <v>384636</v>
      </c>
      <c r="M1288" s="946"/>
      <c r="N1288" s="34"/>
      <c r="O1288" s="243"/>
      <c r="P1288" s="276"/>
      <c r="Q1288" s="274"/>
      <c r="R1288" s="277"/>
    </row>
    <row r="1289" spans="1:18" s="17" customFormat="1" ht="66.75" hidden="1" customHeight="1">
      <c r="A1289" s="958">
        <v>16</v>
      </c>
      <c r="B1289" s="165" t="s">
        <v>3411</v>
      </c>
      <c r="C1289" s="958" t="s">
        <v>4519</v>
      </c>
      <c r="D1289" s="958"/>
      <c r="E1289" s="958"/>
      <c r="F1289" s="946"/>
      <c r="G1289" s="278">
        <v>475636</v>
      </c>
      <c r="H1289" s="114"/>
      <c r="I1289" s="106"/>
      <c r="J1289" s="34"/>
      <c r="K1289" s="946"/>
      <c r="L1289" s="278">
        <v>475636</v>
      </c>
      <c r="M1289" s="946"/>
      <c r="N1289" s="34"/>
      <c r="O1289" s="243"/>
      <c r="P1289" s="276"/>
      <c r="Q1289" s="274"/>
      <c r="R1289" s="277"/>
    </row>
    <row r="1290" spans="1:18" s="17" customFormat="1" ht="66.75" hidden="1" customHeight="1">
      <c r="A1290" s="958">
        <v>17</v>
      </c>
      <c r="B1290" s="165" t="s">
        <v>3412</v>
      </c>
      <c r="C1290" s="958" t="s">
        <v>4519</v>
      </c>
      <c r="D1290" s="958"/>
      <c r="E1290" s="958"/>
      <c r="F1290" s="946"/>
      <c r="G1290" s="278">
        <v>578545</v>
      </c>
      <c r="H1290" s="114"/>
      <c r="I1290" s="106"/>
      <c r="J1290" s="34"/>
      <c r="K1290" s="946"/>
      <c r="L1290" s="278">
        <v>578545</v>
      </c>
      <c r="M1290" s="946"/>
      <c r="N1290" s="34"/>
      <c r="O1290" s="243"/>
      <c r="P1290" s="276"/>
      <c r="Q1290" s="274"/>
      <c r="R1290" s="277"/>
    </row>
    <row r="1291" spans="1:18" s="17" customFormat="1" ht="66.75" hidden="1" customHeight="1">
      <c r="A1291" s="958">
        <v>18</v>
      </c>
      <c r="B1291" s="165" t="s">
        <v>3413</v>
      </c>
      <c r="C1291" s="958" t="s">
        <v>4519</v>
      </c>
      <c r="D1291" s="958"/>
      <c r="E1291" s="958"/>
      <c r="F1291" s="946"/>
      <c r="G1291" s="278">
        <v>753182</v>
      </c>
      <c r="H1291" s="114"/>
      <c r="I1291" s="106"/>
      <c r="J1291" s="34"/>
      <c r="K1291" s="946"/>
      <c r="L1291" s="278">
        <v>753182</v>
      </c>
      <c r="M1291" s="946"/>
      <c r="N1291" s="34"/>
      <c r="O1291" s="243"/>
      <c r="P1291" s="276"/>
      <c r="Q1291" s="274"/>
      <c r="R1291" s="277"/>
    </row>
    <row r="1292" spans="1:18" s="6" customFormat="1" ht="66.75" hidden="1" customHeight="1">
      <c r="A1292" s="131"/>
      <c r="B1292" s="1067" t="s">
        <v>5481</v>
      </c>
      <c r="C1292" s="1067"/>
      <c r="D1292" s="1067"/>
      <c r="E1292" s="1067"/>
      <c r="F1292" s="1067"/>
      <c r="G1292" s="1067"/>
      <c r="H1292" s="1067"/>
      <c r="I1292" s="1"/>
      <c r="J1292" s="1"/>
      <c r="K1292" s="1"/>
      <c r="L1292" s="1"/>
      <c r="M1292" s="1"/>
      <c r="N1292" s="2"/>
      <c r="O1292" s="40"/>
      <c r="P1292" s="13"/>
      <c r="Q1292" s="5"/>
    </row>
    <row r="1293" spans="1:18" s="6" customFormat="1" ht="19.5" hidden="1">
      <c r="A1293" s="137">
        <v>1</v>
      </c>
      <c r="B1293" s="218" t="s">
        <v>5446</v>
      </c>
      <c r="C1293" s="137" t="s">
        <v>1087</v>
      </c>
      <c r="D1293" s="137"/>
      <c r="E1293" s="137"/>
      <c r="F1293" s="112"/>
      <c r="G1293" s="112">
        <v>23200</v>
      </c>
      <c r="H1293" s="219"/>
      <c r="I1293" s="1"/>
      <c r="J1293" s="1"/>
      <c r="K1293" s="1"/>
      <c r="L1293" s="1"/>
      <c r="M1293" s="1"/>
      <c r="N1293" s="2"/>
      <c r="O1293" s="40"/>
      <c r="P1293" s="13">
        <v>27500</v>
      </c>
      <c r="Q1293" s="5"/>
    </row>
    <row r="1294" spans="1:18" s="6" customFormat="1" ht="23.25" hidden="1">
      <c r="A1294" s="943">
        <v>2</v>
      </c>
      <c r="B1294" s="218" t="s">
        <v>306</v>
      </c>
      <c r="C1294" s="137" t="s">
        <v>1087</v>
      </c>
      <c r="D1294" s="137"/>
      <c r="E1294" s="137"/>
      <c r="F1294" s="112"/>
      <c r="G1294" s="112">
        <v>23600</v>
      </c>
      <c r="H1294" s="129"/>
      <c r="I1294" s="126"/>
      <c r="J1294" s="127"/>
      <c r="K1294" s="112"/>
      <c r="L1294" s="112">
        <f>+W1294/1.1</f>
        <v>0</v>
      </c>
      <c r="M1294" s="129"/>
      <c r="N1294" s="220"/>
      <c r="O1294" s="221"/>
      <c r="P1294" s="13"/>
      <c r="Q1294" s="5"/>
      <c r="R1294" s="6">
        <v>27400</v>
      </c>
    </row>
    <row r="1295" spans="1:18" s="6" customFormat="1" ht="23.25" hidden="1">
      <c r="A1295" s="943">
        <v>2</v>
      </c>
      <c r="B1295" s="218" t="s">
        <v>305</v>
      </c>
      <c r="C1295" s="137" t="s">
        <v>1087</v>
      </c>
      <c r="D1295" s="137"/>
      <c r="E1295" s="137"/>
      <c r="F1295" s="112"/>
      <c r="G1295" s="112">
        <v>23600</v>
      </c>
      <c r="H1295" s="129"/>
      <c r="I1295" s="126"/>
      <c r="J1295" s="127"/>
      <c r="K1295" s="112"/>
      <c r="L1295" s="112">
        <f>+W1295/1.1</f>
        <v>0</v>
      </c>
      <c r="M1295" s="129"/>
      <c r="N1295" s="220"/>
      <c r="O1295" s="221"/>
      <c r="P1295" s="13"/>
      <c r="Q1295" s="5"/>
      <c r="R1295" s="6">
        <v>27400</v>
      </c>
    </row>
    <row r="1296" spans="1:18" s="6" customFormat="1" ht="19.5" hidden="1">
      <c r="A1296" s="137">
        <v>3</v>
      </c>
      <c r="B1296" s="218" t="s">
        <v>330</v>
      </c>
      <c r="C1296" s="137" t="s">
        <v>1087</v>
      </c>
      <c r="D1296" s="137"/>
      <c r="E1296" s="137"/>
      <c r="F1296" s="112"/>
      <c r="G1296" s="112">
        <v>30800</v>
      </c>
      <c r="H1296" s="219"/>
      <c r="I1296" s="1"/>
      <c r="J1296" s="1"/>
      <c r="K1296" s="1"/>
      <c r="L1296" s="1"/>
      <c r="M1296" s="1"/>
      <c r="N1296" s="2"/>
      <c r="O1296" s="40"/>
      <c r="P1296" s="13">
        <v>27000</v>
      </c>
      <c r="Q1296" s="5"/>
    </row>
    <row r="1297" spans="1:18" s="429" customFormat="1" ht="83.25" customHeight="1">
      <c r="A1297" s="193"/>
      <c r="B1297" s="1067" t="s">
        <v>6767</v>
      </c>
      <c r="C1297" s="1067"/>
      <c r="D1297" s="1067"/>
      <c r="E1297" s="1067"/>
      <c r="F1297" s="1067"/>
      <c r="G1297" s="1067"/>
      <c r="H1297" s="1067"/>
      <c r="I1297" s="280"/>
      <c r="J1297" s="281"/>
      <c r="K1297" s="281"/>
      <c r="L1297" s="281"/>
      <c r="M1297" s="281"/>
      <c r="N1297" s="282"/>
      <c r="O1297" s="283"/>
      <c r="P1297" s="284"/>
      <c r="Q1297" s="179"/>
      <c r="R1297" s="285"/>
    </row>
    <row r="1298" spans="1:18" s="430" customFormat="1" ht="27.75" customHeight="1">
      <c r="A1298" s="943">
        <v>1</v>
      </c>
      <c r="B1298" s="218" t="s">
        <v>773</v>
      </c>
      <c r="C1298" s="137" t="s">
        <v>1087</v>
      </c>
      <c r="D1298" s="137"/>
      <c r="E1298" s="137"/>
      <c r="F1298" s="875">
        <v>16400</v>
      </c>
      <c r="G1298" s="875"/>
      <c r="H1298" s="875"/>
      <c r="I1298" s="373">
        <f>+F1298-K1298</f>
        <v>-300</v>
      </c>
      <c r="J1298" s="374">
        <f>+I1298/K1298</f>
        <v>-1.7964071856287425E-2</v>
      </c>
      <c r="K1298" s="112">
        <v>16700</v>
      </c>
      <c r="L1298" s="112">
        <f>U1298/1.1</f>
        <v>0</v>
      </c>
      <c r="M1298" s="129"/>
      <c r="N1298" s="286"/>
      <c r="O1298" s="287"/>
      <c r="P1298" s="288">
        <v>22350</v>
      </c>
      <c r="Q1298" s="5"/>
      <c r="R1298" s="288"/>
    </row>
    <row r="1299" spans="1:18" s="430" customFormat="1" ht="27.75" customHeight="1">
      <c r="A1299" s="943">
        <v>2</v>
      </c>
      <c r="B1299" s="150" t="s">
        <v>774</v>
      </c>
      <c r="C1299" s="137" t="s">
        <v>1087</v>
      </c>
      <c r="D1299" s="137"/>
      <c r="E1299" s="137"/>
      <c r="F1299" s="875">
        <v>16350</v>
      </c>
      <c r="G1299" s="875"/>
      <c r="H1299" s="875"/>
      <c r="I1299" s="373">
        <f t="shared" ref="I1299:I1306" si="35">+F1299-K1299</f>
        <v>-300</v>
      </c>
      <c r="J1299" s="374">
        <f t="shared" ref="J1299:J1306" si="36">+I1299/K1299</f>
        <v>-1.8018018018018018E-2</v>
      </c>
      <c r="K1299" s="112">
        <v>16650</v>
      </c>
      <c r="L1299" s="112">
        <f t="shared" ref="L1299:L1306" si="37">U1299/1.1</f>
        <v>0</v>
      </c>
      <c r="M1299" s="129"/>
      <c r="N1299" s="286"/>
      <c r="O1299" s="287"/>
      <c r="P1299" s="288">
        <v>22300</v>
      </c>
      <c r="Q1299" s="5"/>
      <c r="R1299" s="288"/>
    </row>
    <row r="1300" spans="1:18" s="430" customFormat="1" ht="27.75" customHeight="1">
      <c r="A1300" s="943">
        <v>3</v>
      </c>
      <c r="B1300" s="150" t="s">
        <v>775</v>
      </c>
      <c r="C1300" s="137" t="s">
        <v>1087</v>
      </c>
      <c r="D1300" s="137"/>
      <c r="E1300" s="137"/>
      <c r="F1300" s="875">
        <v>16700</v>
      </c>
      <c r="G1300" s="875"/>
      <c r="H1300" s="875"/>
      <c r="I1300" s="373">
        <f t="shared" si="35"/>
        <v>-170</v>
      </c>
      <c r="J1300" s="374">
        <f t="shared" si="36"/>
        <v>-1.0077059869590991E-2</v>
      </c>
      <c r="K1300" s="112">
        <v>16870</v>
      </c>
      <c r="L1300" s="112">
        <f t="shared" si="37"/>
        <v>0</v>
      </c>
      <c r="M1300" s="129"/>
      <c r="N1300" s="286"/>
      <c r="O1300" s="287"/>
      <c r="P1300" s="288">
        <v>22400</v>
      </c>
      <c r="Q1300" s="5"/>
      <c r="R1300" s="288"/>
    </row>
    <row r="1301" spans="1:18" s="430" customFormat="1" ht="27.75" customHeight="1">
      <c r="A1301" s="943">
        <v>4</v>
      </c>
      <c r="B1301" s="150" t="s">
        <v>776</v>
      </c>
      <c r="C1301" s="137" t="s">
        <v>1087</v>
      </c>
      <c r="D1301" s="137"/>
      <c r="E1301" s="137"/>
      <c r="F1301" s="875">
        <v>16700</v>
      </c>
      <c r="G1301" s="875"/>
      <c r="H1301" s="875"/>
      <c r="I1301" s="373">
        <f t="shared" si="35"/>
        <v>-50</v>
      </c>
      <c r="J1301" s="374">
        <f t="shared" si="36"/>
        <v>-2.9850746268656717E-3</v>
      </c>
      <c r="K1301" s="112">
        <v>16750</v>
      </c>
      <c r="L1301" s="112">
        <f t="shared" si="37"/>
        <v>0</v>
      </c>
      <c r="M1301" s="129"/>
      <c r="N1301" s="286"/>
      <c r="O1301" s="287"/>
      <c r="P1301" s="288">
        <v>22250</v>
      </c>
      <c r="Q1301" s="5"/>
      <c r="R1301" s="288"/>
    </row>
    <row r="1302" spans="1:18" s="430" customFormat="1" ht="27.75" customHeight="1">
      <c r="A1302" s="943">
        <v>5</v>
      </c>
      <c r="B1302" s="150" t="s">
        <v>777</v>
      </c>
      <c r="C1302" s="137" t="s">
        <v>1087</v>
      </c>
      <c r="D1302" s="137"/>
      <c r="E1302" s="137"/>
      <c r="F1302" s="875">
        <v>16700</v>
      </c>
      <c r="G1302" s="875"/>
      <c r="H1302" s="875"/>
      <c r="I1302" s="373">
        <f t="shared" si="35"/>
        <v>-50</v>
      </c>
      <c r="J1302" s="374">
        <f t="shared" si="36"/>
        <v>-2.9850746268656717E-3</v>
      </c>
      <c r="K1302" s="112">
        <v>16750</v>
      </c>
      <c r="L1302" s="112">
        <f t="shared" si="37"/>
        <v>0</v>
      </c>
      <c r="M1302" s="129"/>
      <c r="N1302" s="286"/>
      <c r="O1302" s="287"/>
      <c r="P1302" s="288">
        <v>22250</v>
      </c>
      <c r="Q1302" s="5"/>
      <c r="R1302" s="288"/>
    </row>
    <row r="1303" spans="1:18" s="430" customFormat="1" ht="27.75" customHeight="1">
      <c r="A1303" s="943">
        <v>6</v>
      </c>
      <c r="B1303" s="150" t="s">
        <v>778</v>
      </c>
      <c r="C1303" s="137" t="s">
        <v>1087</v>
      </c>
      <c r="D1303" s="137"/>
      <c r="E1303" s="137"/>
      <c r="F1303" s="875">
        <v>16700</v>
      </c>
      <c r="G1303" s="875"/>
      <c r="H1303" s="875"/>
      <c r="I1303" s="373">
        <f t="shared" si="35"/>
        <v>-50</v>
      </c>
      <c r="J1303" s="374">
        <f t="shared" si="36"/>
        <v>-2.9850746268656717E-3</v>
      </c>
      <c r="K1303" s="112">
        <v>16750</v>
      </c>
      <c r="L1303" s="112">
        <f t="shared" si="37"/>
        <v>0</v>
      </c>
      <c r="M1303" s="129"/>
      <c r="N1303" s="286"/>
      <c r="O1303" s="287"/>
      <c r="P1303" s="288">
        <v>22250</v>
      </c>
      <c r="Q1303" s="5"/>
      <c r="R1303" s="288"/>
    </row>
    <row r="1304" spans="1:18" s="430" customFormat="1" ht="27.75" customHeight="1">
      <c r="A1304" s="943">
        <v>7</v>
      </c>
      <c r="B1304" s="150" t="s">
        <v>779</v>
      </c>
      <c r="C1304" s="137" t="s">
        <v>1087</v>
      </c>
      <c r="D1304" s="137"/>
      <c r="E1304" s="137"/>
      <c r="F1304" s="875">
        <v>16700</v>
      </c>
      <c r="G1304" s="875"/>
      <c r="H1304" s="875"/>
      <c r="I1304" s="373">
        <f t="shared" si="35"/>
        <v>-50</v>
      </c>
      <c r="J1304" s="374">
        <f t="shared" si="36"/>
        <v>-2.9850746268656717E-3</v>
      </c>
      <c r="K1304" s="112">
        <v>16750</v>
      </c>
      <c r="L1304" s="112">
        <f t="shared" si="37"/>
        <v>0</v>
      </c>
      <c r="M1304" s="129"/>
      <c r="N1304" s="286"/>
      <c r="O1304" s="287"/>
      <c r="P1304" s="288">
        <v>22250</v>
      </c>
      <c r="Q1304" s="5"/>
      <c r="R1304" s="288"/>
    </row>
    <row r="1305" spans="1:18" s="430" customFormat="1" ht="27.75" customHeight="1">
      <c r="A1305" s="943">
        <v>8</v>
      </c>
      <c r="B1305" s="150" t="s">
        <v>780</v>
      </c>
      <c r="C1305" s="137" t="s">
        <v>1087</v>
      </c>
      <c r="D1305" s="137"/>
      <c r="E1305" s="137"/>
      <c r="F1305" s="875">
        <v>16700</v>
      </c>
      <c r="G1305" s="875"/>
      <c r="H1305" s="875"/>
      <c r="I1305" s="373">
        <f t="shared" si="35"/>
        <v>-50</v>
      </c>
      <c r="J1305" s="374">
        <f t="shared" si="36"/>
        <v>-2.9850746268656717E-3</v>
      </c>
      <c r="K1305" s="112">
        <v>16750</v>
      </c>
      <c r="L1305" s="112">
        <f t="shared" si="37"/>
        <v>0</v>
      </c>
      <c r="M1305" s="129"/>
      <c r="N1305" s="286"/>
      <c r="O1305" s="287"/>
      <c r="P1305" s="288">
        <v>22250</v>
      </c>
      <c r="Q1305" s="5"/>
      <c r="R1305" s="288"/>
    </row>
    <row r="1306" spans="1:18" s="430" customFormat="1" ht="27.75" customHeight="1">
      <c r="A1306" s="943">
        <v>9</v>
      </c>
      <c r="B1306" s="150" t="s">
        <v>781</v>
      </c>
      <c r="C1306" s="137" t="s">
        <v>1087</v>
      </c>
      <c r="D1306" s="137"/>
      <c r="E1306" s="137"/>
      <c r="F1306" s="875">
        <v>16700</v>
      </c>
      <c r="G1306" s="875"/>
      <c r="H1306" s="875"/>
      <c r="I1306" s="373">
        <f t="shared" si="35"/>
        <v>-50</v>
      </c>
      <c r="J1306" s="374">
        <f t="shared" si="36"/>
        <v>-2.9850746268656717E-3</v>
      </c>
      <c r="K1306" s="112">
        <v>16750</v>
      </c>
      <c r="L1306" s="112">
        <f t="shared" si="37"/>
        <v>0</v>
      </c>
      <c r="M1306" s="129"/>
      <c r="N1306" s="286"/>
      <c r="O1306" s="287"/>
      <c r="P1306" s="288">
        <v>22250</v>
      </c>
      <c r="Q1306" s="5"/>
      <c r="R1306" s="288"/>
    </row>
    <row r="1307" spans="1:18" s="6" customFormat="1" ht="84.75" customHeight="1" thickBot="1">
      <c r="A1307" s="131"/>
      <c r="B1307" s="1067" t="s">
        <v>6768</v>
      </c>
      <c r="C1307" s="1067"/>
      <c r="D1307" s="1067"/>
      <c r="E1307" s="1067"/>
      <c r="F1307" s="1067"/>
      <c r="G1307" s="1067"/>
      <c r="H1307" s="1067"/>
      <c r="I1307" s="1"/>
      <c r="J1307" s="1"/>
      <c r="K1307" s="1"/>
      <c r="L1307" s="1"/>
      <c r="M1307" s="1"/>
      <c r="N1307" s="2"/>
      <c r="O1307" s="40"/>
      <c r="P1307" s="13"/>
      <c r="Q1307" s="5"/>
    </row>
    <row r="1308" spans="1:18" s="430" customFormat="1" ht="27.75" customHeight="1" thickBot="1">
      <c r="A1308" s="943">
        <v>1</v>
      </c>
      <c r="B1308" s="218" t="s">
        <v>6487</v>
      </c>
      <c r="C1308" s="137" t="s">
        <v>1087</v>
      </c>
      <c r="D1308" s="137"/>
      <c r="E1308" s="1166" t="s">
        <v>6540</v>
      </c>
      <c r="F1308" s="875">
        <v>20605</v>
      </c>
      <c r="G1308" s="875">
        <v>20605</v>
      </c>
      <c r="H1308" s="875">
        <v>20605</v>
      </c>
      <c r="I1308" s="373">
        <f>+F1308-K1308</f>
        <v>3905</v>
      </c>
      <c r="J1308" s="374">
        <f>+I1308/K1308</f>
        <v>0.23383233532934131</v>
      </c>
      <c r="K1308" s="112">
        <v>16700</v>
      </c>
      <c r="L1308" s="112">
        <f>U1308/1.1</f>
        <v>0</v>
      </c>
      <c r="M1308" s="129"/>
      <c r="N1308" s="286"/>
      <c r="O1308" s="1246">
        <v>22990</v>
      </c>
      <c r="P1308" s="288">
        <v>22350</v>
      </c>
      <c r="Q1308" s="5"/>
      <c r="R1308" s="288"/>
    </row>
    <row r="1309" spans="1:18" s="430" customFormat="1" ht="27.75" customHeight="1" thickBot="1">
      <c r="A1309" s="943">
        <v>2</v>
      </c>
      <c r="B1309" s="150" t="s">
        <v>6488</v>
      </c>
      <c r="C1309" s="137" t="s">
        <v>1087</v>
      </c>
      <c r="D1309" s="137"/>
      <c r="E1309" s="1167"/>
      <c r="F1309" s="875">
        <v>20155</v>
      </c>
      <c r="G1309" s="875">
        <v>20155</v>
      </c>
      <c r="H1309" s="875">
        <v>20155</v>
      </c>
      <c r="I1309" s="373">
        <f t="shared" ref="I1309" si="38">+F1309-K1309</f>
        <v>3505</v>
      </c>
      <c r="J1309" s="374">
        <f t="shared" ref="J1309" si="39">+I1309/K1309</f>
        <v>0.21051051051051051</v>
      </c>
      <c r="K1309" s="112">
        <v>16650</v>
      </c>
      <c r="L1309" s="112">
        <f t="shared" ref="L1309" si="40">U1309/1.1</f>
        <v>0</v>
      </c>
      <c r="M1309" s="129"/>
      <c r="N1309" s="286"/>
      <c r="O1309" s="1247">
        <v>22495</v>
      </c>
      <c r="P1309" s="288">
        <v>22300</v>
      </c>
      <c r="Q1309" s="5"/>
      <c r="R1309" s="288"/>
    </row>
    <row r="1310" spans="1:18" s="430" customFormat="1" ht="27.75" customHeight="1" thickBot="1">
      <c r="A1310" s="943">
        <v>3</v>
      </c>
      <c r="B1310" s="218" t="s">
        <v>6489</v>
      </c>
      <c r="C1310" s="137" t="s">
        <v>1087</v>
      </c>
      <c r="D1310" s="137"/>
      <c r="E1310" s="1167"/>
      <c r="F1310" s="875">
        <v>19655</v>
      </c>
      <c r="G1310" s="875">
        <v>19655</v>
      </c>
      <c r="H1310" s="875">
        <v>19655</v>
      </c>
      <c r="I1310" s="373">
        <f>+F1310-K1310</f>
        <v>2955</v>
      </c>
      <c r="J1310" s="374">
        <f>+I1310/K1310</f>
        <v>0.17694610778443115</v>
      </c>
      <c r="K1310" s="112">
        <v>16700</v>
      </c>
      <c r="L1310" s="112">
        <f>U1310/1.1</f>
        <v>0</v>
      </c>
      <c r="M1310" s="129"/>
      <c r="N1310" s="286"/>
      <c r="O1310" s="1247">
        <v>21945</v>
      </c>
      <c r="P1310" s="288">
        <v>22350</v>
      </c>
      <c r="Q1310" s="5"/>
      <c r="R1310" s="288"/>
    </row>
    <row r="1311" spans="1:18" s="430" customFormat="1" ht="36" customHeight="1" thickBot="1">
      <c r="A1311" s="943">
        <v>4</v>
      </c>
      <c r="B1311" s="150" t="s">
        <v>6490</v>
      </c>
      <c r="C1311" s="137" t="s">
        <v>1087</v>
      </c>
      <c r="D1311" s="137"/>
      <c r="E1311" s="1168"/>
      <c r="F1311" s="875">
        <v>19355</v>
      </c>
      <c r="G1311" s="875">
        <v>19355</v>
      </c>
      <c r="H1311" s="875">
        <v>19355</v>
      </c>
      <c r="I1311" s="373">
        <f t="shared" ref="I1311" si="41">+F1311-K1311</f>
        <v>2705</v>
      </c>
      <c r="J1311" s="374">
        <f t="shared" ref="J1311" si="42">+I1311/K1311</f>
        <v>0.16246246246246246</v>
      </c>
      <c r="K1311" s="112">
        <v>16650</v>
      </c>
      <c r="L1311" s="112">
        <f t="shared" ref="L1311" si="43">U1311/1.1</f>
        <v>0</v>
      </c>
      <c r="M1311" s="129"/>
      <c r="N1311" s="286"/>
      <c r="O1311" s="1247">
        <v>21615</v>
      </c>
      <c r="P1311" s="288">
        <v>22300</v>
      </c>
      <c r="Q1311" s="5"/>
      <c r="R1311" s="288"/>
    </row>
    <row r="1312" spans="1:18" s="430" customFormat="1" ht="43.5" customHeight="1" thickBot="1">
      <c r="A1312" s="943">
        <v>5</v>
      </c>
      <c r="B1312" s="218" t="s">
        <v>6491</v>
      </c>
      <c r="C1312" s="137" t="s">
        <v>1087</v>
      </c>
      <c r="D1312" s="137"/>
      <c r="E1312" s="1169" t="s">
        <v>6542</v>
      </c>
      <c r="F1312" s="875">
        <v>19090</v>
      </c>
      <c r="G1312" s="875">
        <v>19090</v>
      </c>
      <c r="H1312" s="875">
        <v>19090</v>
      </c>
      <c r="I1312" s="373">
        <f>+F1312-K1312</f>
        <v>2390</v>
      </c>
      <c r="J1312" s="374">
        <f>+I1312/K1312</f>
        <v>0.14311377245508983</v>
      </c>
      <c r="K1312" s="112">
        <v>16700</v>
      </c>
      <c r="L1312" s="112">
        <f>U1312/1.1</f>
        <v>0</v>
      </c>
      <c r="M1312" s="129"/>
      <c r="N1312" s="286"/>
      <c r="O1312" s="1247">
        <v>21439</v>
      </c>
      <c r="P1312" s="288">
        <v>22350</v>
      </c>
      <c r="Q1312" s="5"/>
      <c r="R1312" s="288"/>
    </row>
    <row r="1313" spans="1:18" s="430" customFormat="1" ht="36" customHeight="1" thickBot="1">
      <c r="A1313" s="943">
        <v>6</v>
      </c>
      <c r="B1313" s="152" t="s">
        <v>6492</v>
      </c>
      <c r="C1313" s="137" t="s">
        <v>1087</v>
      </c>
      <c r="D1313" s="137"/>
      <c r="E1313" s="1170"/>
      <c r="F1313" s="875">
        <v>18690</v>
      </c>
      <c r="G1313" s="875">
        <v>18690</v>
      </c>
      <c r="H1313" s="875">
        <v>18690</v>
      </c>
      <c r="I1313" s="373">
        <f t="shared" ref="I1313" si="44">+F1313-K1313</f>
        <v>2040</v>
      </c>
      <c r="J1313" s="374">
        <f t="shared" ref="J1313" si="45">+I1313/K1313</f>
        <v>0.12252252252252252</v>
      </c>
      <c r="K1313" s="112">
        <v>16650</v>
      </c>
      <c r="L1313" s="112">
        <f t="shared" ref="L1313" si="46">U1313/1.1</f>
        <v>0</v>
      </c>
      <c r="M1313" s="129"/>
      <c r="N1313" s="286"/>
      <c r="O1313" s="1247">
        <v>20999</v>
      </c>
      <c r="P1313" s="288">
        <v>22300</v>
      </c>
      <c r="Q1313" s="5"/>
      <c r="R1313" s="288"/>
    </row>
    <row r="1314" spans="1:18" s="430" customFormat="1" ht="42" customHeight="1" thickBot="1">
      <c r="A1314" s="943">
        <v>7</v>
      </c>
      <c r="B1314" s="218" t="s">
        <v>6493</v>
      </c>
      <c r="C1314" s="137" t="s">
        <v>1087</v>
      </c>
      <c r="D1314" s="137"/>
      <c r="E1314" s="1170"/>
      <c r="F1314" s="875">
        <v>18900</v>
      </c>
      <c r="G1314" s="875">
        <v>18900</v>
      </c>
      <c r="H1314" s="875">
        <v>18900</v>
      </c>
      <c r="I1314" s="373">
        <f>+F1314-K1314</f>
        <v>2200</v>
      </c>
      <c r="J1314" s="374">
        <f>+I1314/K1314</f>
        <v>0.1317365269461078</v>
      </c>
      <c r="K1314" s="112">
        <v>16700</v>
      </c>
      <c r="L1314" s="112">
        <f>U1314/1.1</f>
        <v>0</v>
      </c>
      <c r="M1314" s="129"/>
      <c r="N1314" s="286"/>
      <c r="O1314" s="1247">
        <v>21230</v>
      </c>
      <c r="P1314" s="288">
        <v>22350</v>
      </c>
      <c r="Q1314" s="5"/>
      <c r="R1314" s="288"/>
    </row>
    <row r="1315" spans="1:18" s="430" customFormat="1" ht="45" customHeight="1" thickBot="1">
      <c r="A1315" s="943">
        <v>8</v>
      </c>
      <c r="B1315" s="152" t="s">
        <v>6494</v>
      </c>
      <c r="C1315" s="137" t="s">
        <v>1087</v>
      </c>
      <c r="D1315" s="137"/>
      <c r="E1315" s="1170"/>
      <c r="F1315" s="875">
        <v>18500</v>
      </c>
      <c r="G1315" s="875">
        <v>18500</v>
      </c>
      <c r="H1315" s="875">
        <v>18500</v>
      </c>
      <c r="I1315" s="373">
        <f t="shared" ref="I1315" si="47">+F1315-K1315</f>
        <v>1850</v>
      </c>
      <c r="J1315" s="374">
        <f t="shared" ref="J1315" si="48">+I1315/K1315</f>
        <v>0.1111111111111111</v>
      </c>
      <c r="K1315" s="112">
        <v>16650</v>
      </c>
      <c r="L1315" s="112">
        <f t="shared" ref="L1315" si="49">U1315/1.1</f>
        <v>0</v>
      </c>
      <c r="M1315" s="129"/>
      <c r="N1315" s="286"/>
      <c r="O1315" s="1247">
        <v>20790</v>
      </c>
      <c r="P1315" s="288">
        <v>22300</v>
      </c>
      <c r="Q1315" s="5"/>
      <c r="R1315" s="288"/>
    </row>
    <row r="1316" spans="1:18" s="430" customFormat="1" ht="42" customHeight="1" thickBot="1">
      <c r="A1316" s="943">
        <v>9</v>
      </c>
      <c r="B1316" s="218" t="s">
        <v>6495</v>
      </c>
      <c r="C1316" s="137" t="s">
        <v>1087</v>
      </c>
      <c r="D1316" s="137"/>
      <c r="E1316" s="1170"/>
      <c r="F1316" s="875">
        <v>18300</v>
      </c>
      <c r="G1316" s="875">
        <v>18300</v>
      </c>
      <c r="H1316" s="875">
        <v>18300</v>
      </c>
      <c r="I1316" s="373">
        <f>+F1316-K1316</f>
        <v>1600</v>
      </c>
      <c r="J1316" s="374">
        <f>+I1316/K1316</f>
        <v>9.580838323353294E-2</v>
      </c>
      <c r="K1316" s="112">
        <v>16700</v>
      </c>
      <c r="L1316" s="112">
        <f>U1316/1.1</f>
        <v>0</v>
      </c>
      <c r="M1316" s="129"/>
      <c r="N1316" s="286"/>
      <c r="O1316" s="1247">
        <v>20570</v>
      </c>
      <c r="P1316" s="288">
        <v>22350</v>
      </c>
      <c r="Q1316" s="5"/>
      <c r="R1316" s="288"/>
    </row>
    <row r="1317" spans="1:18" s="430" customFormat="1" ht="27.75" customHeight="1" thickBot="1">
      <c r="A1317" s="943">
        <v>10</v>
      </c>
      <c r="B1317" s="150" t="s">
        <v>6496</v>
      </c>
      <c r="C1317" s="137" t="s">
        <v>1087</v>
      </c>
      <c r="D1317" s="137"/>
      <c r="E1317" s="1170"/>
      <c r="F1317" s="875">
        <v>24750</v>
      </c>
      <c r="G1317" s="875">
        <v>24750</v>
      </c>
      <c r="H1317" s="875">
        <v>24750</v>
      </c>
      <c r="I1317" s="373">
        <f t="shared" ref="I1317" si="50">+F1317-K1317</f>
        <v>8100</v>
      </c>
      <c r="J1317" s="374">
        <f t="shared" ref="J1317" si="51">+I1317/K1317</f>
        <v>0.48648648648648651</v>
      </c>
      <c r="K1317" s="112">
        <v>16650</v>
      </c>
      <c r="L1317" s="112">
        <f t="shared" ref="L1317" si="52">U1317/1.1</f>
        <v>0</v>
      </c>
      <c r="M1317" s="129"/>
      <c r="N1317" s="286"/>
      <c r="O1317" s="1247">
        <v>27445</v>
      </c>
      <c r="P1317" s="288">
        <v>22300</v>
      </c>
      <c r="Q1317" s="5"/>
      <c r="R1317" s="288"/>
    </row>
    <row r="1318" spans="1:18" s="430" customFormat="1" ht="27.75" customHeight="1" thickBot="1">
      <c r="A1318" s="943">
        <v>11</v>
      </c>
      <c r="B1318" s="218" t="s">
        <v>6497</v>
      </c>
      <c r="C1318" s="137" t="s">
        <v>1087</v>
      </c>
      <c r="D1318" s="137"/>
      <c r="E1318" s="1170"/>
      <c r="F1318" s="875">
        <v>23850</v>
      </c>
      <c r="G1318" s="875">
        <v>23850</v>
      </c>
      <c r="H1318" s="875">
        <v>23850</v>
      </c>
      <c r="I1318" s="373">
        <f>+F1318-K1318</f>
        <v>7150</v>
      </c>
      <c r="J1318" s="374">
        <f>+I1318/K1318</f>
        <v>0.42814371257485029</v>
      </c>
      <c r="K1318" s="112">
        <v>16700</v>
      </c>
      <c r="L1318" s="112">
        <f>U1318/1.1</f>
        <v>0</v>
      </c>
      <c r="M1318" s="129"/>
      <c r="N1318" s="286"/>
      <c r="O1318" s="1247">
        <v>26455</v>
      </c>
      <c r="P1318" s="288">
        <v>22350</v>
      </c>
      <c r="Q1318" s="5"/>
      <c r="R1318" s="288"/>
    </row>
    <row r="1319" spans="1:18" s="430" customFormat="1" ht="27.75" customHeight="1" thickBot="1">
      <c r="A1319" s="943">
        <v>12</v>
      </c>
      <c r="B1319" s="150" t="s">
        <v>6498</v>
      </c>
      <c r="C1319" s="137" t="s">
        <v>1087</v>
      </c>
      <c r="D1319" s="137"/>
      <c r="E1319" s="1170"/>
      <c r="F1319" s="875">
        <v>22950</v>
      </c>
      <c r="G1319" s="875">
        <v>22950</v>
      </c>
      <c r="H1319" s="875">
        <v>22950</v>
      </c>
      <c r="I1319" s="373">
        <f t="shared" ref="I1319" si="53">+F1319-K1319</f>
        <v>6300</v>
      </c>
      <c r="J1319" s="374">
        <f t="shared" ref="J1319" si="54">+I1319/K1319</f>
        <v>0.3783783783783784</v>
      </c>
      <c r="K1319" s="112">
        <v>16650</v>
      </c>
      <c r="L1319" s="112">
        <f t="shared" ref="L1319" si="55">U1319/1.1</f>
        <v>0</v>
      </c>
      <c r="M1319" s="129"/>
      <c r="N1319" s="286"/>
      <c r="O1319" s="1247">
        <v>25465</v>
      </c>
      <c r="P1319" s="288">
        <v>22300</v>
      </c>
      <c r="Q1319" s="5"/>
      <c r="R1319" s="288"/>
    </row>
    <row r="1320" spans="1:18" s="430" customFormat="1" ht="27.75" customHeight="1" thickBot="1">
      <c r="A1320" s="943">
        <v>13</v>
      </c>
      <c r="B1320" s="218" t="s">
        <v>6499</v>
      </c>
      <c r="C1320" s="137" t="s">
        <v>1087</v>
      </c>
      <c r="D1320" s="137"/>
      <c r="E1320" s="1170"/>
      <c r="F1320" s="875">
        <v>24950</v>
      </c>
      <c r="G1320" s="875">
        <v>24950</v>
      </c>
      <c r="H1320" s="875">
        <v>24950</v>
      </c>
      <c r="I1320" s="373">
        <f>+F1320-K1320</f>
        <v>8250</v>
      </c>
      <c r="J1320" s="374">
        <f>+I1320/K1320</f>
        <v>0.4940119760479042</v>
      </c>
      <c r="K1320" s="112">
        <v>16700</v>
      </c>
      <c r="L1320" s="112">
        <f>U1320/1.1</f>
        <v>0</v>
      </c>
      <c r="M1320" s="129"/>
      <c r="N1320" s="286"/>
      <c r="O1320" s="1247">
        <v>27665</v>
      </c>
      <c r="P1320" s="288">
        <v>22350</v>
      </c>
      <c r="Q1320" s="5"/>
      <c r="R1320" s="288"/>
    </row>
    <row r="1321" spans="1:18" s="430" customFormat="1" ht="27.75" customHeight="1" thickBot="1">
      <c r="A1321" s="943">
        <v>14</v>
      </c>
      <c r="B1321" s="150" t="s">
        <v>6500</v>
      </c>
      <c r="C1321" s="137" t="s">
        <v>1087</v>
      </c>
      <c r="D1321" s="137"/>
      <c r="E1321" s="1170"/>
      <c r="F1321" s="875">
        <v>24050</v>
      </c>
      <c r="G1321" s="875">
        <v>24050</v>
      </c>
      <c r="H1321" s="875">
        <v>24050</v>
      </c>
      <c r="I1321" s="373">
        <f t="shared" ref="I1321" si="56">+F1321-K1321</f>
        <v>7400</v>
      </c>
      <c r="J1321" s="374">
        <f t="shared" ref="J1321" si="57">+I1321/K1321</f>
        <v>0.44444444444444442</v>
      </c>
      <c r="K1321" s="112">
        <v>16650</v>
      </c>
      <c r="L1321" s="112">
        <f t="shared" ref="L1321" si="58">U1321/1.1</f>
        <v>0</v>
      </c>
      <c r="M1321" s="129"/>
      <c r="N1321" s="286"/>
      <c r="O1321" s="1247">
        <v>26675</v>
      </c>
      <c r="P1321" s="288">
        <v>22300</v>
      </c>
      <c r="Q1321" s="5"/>
      <c r="R1321" s="288"/>
    </row>
    <row r="1322" spans="1:18" s="430" customFormat="1" ht="27.75" customHeight="1" thickBot="1">
      <c r="A1322" s="943">
        <v>15</v>
      </c>
      <c r="B1322" s="218" t="s">
        <v>6501</v>
      </c>
      <c r="C1322" s="137" t="s">
        <v>1087</v>
      </c>
      <c r="D1322" s="137"/>
      <c r="E1322" s="1170"/>
      <c r="F1322" s="875">
        <v>23150</v>
      </c>
      <c r="G1322" s="875">
        <v>23150</v>
      </c>
      <c r="H1322" s="875">
        <v>23150</v>
      </c>
      <c r="I1322" s="373">
        <f>+F1322-K1322</f>
        <v>6450</v>
      </c>
      <c r="J1322" s="374">
        <f>+I1322/K1322</f>
        <v>0.38622754491017963</v>
      </c>
      <c r="K1322" s="112">
        <v>16700</v>
      </c>
      <c r="L1322" s="112">
        <f>U1322/1.1</f>
        <v>0</v>
      </c>
      <c r="M1322" s="129"/>
      <c r="N1322" s="286"/>
      <c r="O1322" s="1247">
        <v>25685</v>
      </c>
      <c r="P1322" s="288">
        <v>22350</v>
      </c>
      <c r="Q1322" s="5"/>
      <c r="R1322" s="288"/>
    </row>
    <row r="1323" spans="1:18" s="430" customFormat="1" ht="27.75" customHeight="1" thickBot="1">
      <c r="A1323" s="943">
        <v>16</v>
      </c>
      <c r="B1323" s="150" t="s">
        <v>6502</v>
      </c>
      <c r="C1323" s="137" t="s">
        <v>1087</v>
      </c>
      <c r="D1323" s="137"/>
      <c r="E1323" s="1170"/>
      <c r="F1323" s="875">
        <v>18600</v>
      </c>
      <c r="G1323" s="875">
        <v>18600</v>
      </c>
      <c r="H1323" s="875">
        <v>18600</v>
      </c>
      <c r="I1323" s="373">
        <f t="shared" ref="I1323" si="59">+F1323-K1323</f>
        <v>1950</v>
      </c>
      <c r="J1323" s="374">
        <f t="shared" ref="J1323" si="60">+I1323/K1323</f>
        <v>0.11711711711711711</v>
      </c>
      <c r="K1323" s="112">
        <v>16650</v>
      </c>
      <c r="L1323" s="112">
        <f t="shared" ref="L1323" si="61">U1323/1.1</f>
        <v>0</v>
      </c>
      <c r="M1323" s="129"/>
      <c r="N1323" s="286"/>
      <c r="O1323" s="1247">
        <v>20680</v>
      </c>
      <c r="P1323" s="288">
        <v>22300</v>
      </c>
      <c r="Q1323" s="5"/>
      <c r="R1323" s="288"/>
    </row>
    <row r="1324" spans="1:18" s="430" customFormat="1" ht="27.75" customHeight="1" thickBot="1">
      <c r="A1324" s="943">
        <v>17</v>
      </c>
      <c r="B1324" s="218" t="s">
        <v>6503</v>
      </c>
      <c r="C1324" s="137" t="s">
        <v>1087</v>
      </c>
      <c r="D1324" s="137"/>
      <c r="E1324" s="1170"/>
      <c r="F1324" s="875">
        <v>17500</v>
      </c>
      <c r="G1324" s="875">
        <v>17500</v>
      </c>
      <c r="H1324" s="875">
        <v>17500</v>
      </c>
      <c r="I1324" s="373">
        <f>+F1324-K1324</f>
        <v>800</v>
      </c>
      <c r="J1324" s="374">
        <f>+I1324/K1324</f>
        <v>4.790419161676647E-2</v>
      </c>
      <c r="K1324" s="112">
        <v>16700</v>
      </c>
      <c r="L1324" s="112">
        <f>U1324/1.1</f>
        <v>0</v>
      </c>
      <c r="M1324" s="129"/>
      <c r="N1324" s="286"/>
      <c r="O1324" s="1247">
        <v>19470</v>
      </c>
      <c r="P1324" s="288">
        <v>22350</v>
      </c>
      <c r="Q1324" s="5"/>
      <c r="R1324" s="288"/>
    </row>
    <row r="1325" spans="1:18" s="430" customFormat="1" ht="27.75" customHeight="1" thickBot="1">
      <c r="A1325" s="943">
        <v>18</v>
      </c>
      <c r="B1325" s="150" t="s">
        <v>6504</v>
      </c>
      <c r="C1325" s="137" t="s">
        <v>1087</v>
      </c>
      <c r="D1325" s="137"/>
      <c r="E1325" s="1171"/>
      <c r="F1325" s="875">
        <v>16900</v>
      </c>
      <c r="G1325" s="875">
        <v>16900</v>
      </c>
      <c r="H1325" s="875">
        <v>16900</v>
      </c>
      <c r="I1325" s="373">
        <f t="shared" ref="I1325" si="62">+F1325-K1325</f>
        <v>250</v>
      </c>
      <c r="J1325" s="374">
        <f t="shared" ref="J1325" si="63">+I1325/K1325</f>
        <v>1.5015015015015015E-2</v>
      </c>
      <c r="K1325" s="112">
        <v>16650</v>
      </c>
      <c r="L1325" s="112">
        <f t="shared" ref="L1325" si="64">U1325/1.1</f>
        <v>0</v>
      </c>
      <c r="M1325" s="129"/>
      <c r="N1325" s="286"/>
      <c r="O1325" s="1247">
        <v>18810</v>
      </c>
      <c r="P1325" s="288">
        <v>22300</v>
      </c>
      <c r="Q1325" s="5"/>
      <c r="R1325" s="288"/>
    </row>
    <row r="1326" spans="1:18" s="430" customFormat="1" ht="27.75" customHeight="1" thickBot="1">
      <c r="A1326" s="943">
        <v>19</v>
      </c>
      <c r="B1326" s="218" t="s">
        <v>6505</v>
      </c>
      <c r="C1326" s="137" t="s">
        <v>1087</v>
      </c>
      <c r="D1326" s="137"/>
      <c r="E1326" s="1068" t="s">
        <v>6543</v>
      </c>
      <c r="F1326" s="875">
        <v>14700</v>
      </c>
      <c r="G1326" s="875">
        <v>14700</v>
      </c>
      <c r="H1326" s="875">
        <v>14700</v>
      </c>
      <c r="I1326" s="373">
        <f>+F1326-K1326</f>
        <v>-2000</v>
      </c>
      <c r="J1326" s="374">
        <f>+I1326/K1326</f>
        <v>-0.11976047904191617</v>
      </c>
      <c r="K1326" s="112">
        <v>16700</v>
      </c>
      <c r="L1326" s="112">
        <f>U1326/1.1</f>
        <v>0</v>
      </c>
      <c r="M1326" s="129"/>
      <c r="N1326" s="286"/>
      <c r="O1326" s="1247">
        <v>16500</v>
      </c>
      <c r="P1326" s="288">
        <v>22350</v>
      </c>
      <c r="Q1326" s="5"/>
      <c r="R1326" s="288"/>
    </row>
    <row r="1327" spans="1:18" s="430" customFormat="1" ht="27.75" customHeight="1" thickBot="1">
      <c r="A1327" s="943">
        <v>20</v>
      </c>
      <c r="B1327" s="150" t="s">
        <v>6685</v>
      </c>
      <c r="C1327" s="137" t="s">
        <v>1087</v>
      </c>
      <c r="D1327" s="137"/>
      <c r="E1327" s="1069"/>
      <c r="F1327" s="875">
        <v>14700</v>
      </c>
      <c r="G1327" s="875">
        <v>14700</v>
      </c>
      <c r="H1327" s="875">
        <v>14700</v>
      </c>
      <c r="I1327" s="373">
        <f t="shared" ref="I1327" si="65">+F1327-K1327</f>
        <v>-1950</v>
      </c>
      <c r="J1327" s="374">
        <f t="shared" ref="J1327" si="66">+I1327/K1327</f>
        <v>-0.11711711711711711</v>
      </c>
      <c r="K1327" s="112">
        <v>16650</v>
      </c>
      <c r="L1327" s="112">
        <f t="shared" ref="L1327" si="67">U1327/1.1</f>
        <v>0</v>
      </c>
      <c r="M1327" s="129"/>
      <c r="N1327" s="286"/>
      <c r="O1327" s="1247">
        <v>16500</v>
      </c>
      <c r="P1327" s="288">
        <v>22300</v>
      </c>
      <c r="Q1327" s="5"/>
      <c r="R1327" s="288"/>
    </row>
    <row r="1328" spans="1:18" s="430" customFormat="1" ht="27.75" customHeight="1" thickBot="1">
      <c r="A1328" s="943">
        <v>21</v>
      </c>
      <c r="B1328" s="218" t="s">
        <v>6506</v>
      </c>
      <c r="C1328" s="137" t="s">
        <v>1087</v>
      </c>
      <c r="D1328" s="137"/>
      <c r="E1328" s="1069"/>
      <c r="F1328" s="875">
        <v>15173</v>
      </c>
      <c r="G1328" s="875">
        <v>15173</v>
      </c>
      <c r="H1328" s="875">
        <v>15173</v>
      </c>
      <c r="I1328" s="373">
        <f>+F1328-K1328</f>
        <v>-1527</v>
      </c>
      <c r="J1328" s="374">
        <f>+I1328/K1328</f>
        <v>-9.143712574850299E-2</v>
      </c>
      <c r="K1328" s="112">
        <v>16700</v>
      </c>
      <c r="L1328" s="112">
        <f>U1328/1.1</f>
        <v>0</v>
      </c>
      <c r="M1328" s="129"/>
      <c r="N1328" s="286"/>
      <c r="O1328" s="1247">
        <v>16742</v>
      </c>
      <c r="P1328" s="288">
        <v>22350</v>
      </c>
      <c r="Q1328" s="5"/>
      <c r="R1328" s="288"/>
    </row>
    <row r="1329" spans="1:18" s="430" customFormat="1" ht="27.75" customHeight="1" thickBot="1">
      <c r="A1329" s="943">
        <v>22</v>
      </c>
      <c r="B1329" s="150" t="s">
        <v>6507</v>
      </c>
      <c r="C1329" s="137" t="s">
        <v>1087</v>
      </c>
      <c r="D1329" s="137"/>
      <c r="E1329" s="1069"/>
      <c r="F1329" s="875">
        <v>15173</v>
      </c>
      <c r="G1329" s="875">
        <v>15173</v>
      </c>
      <c r="H1329" s="875">
        <v>15173</v>
      </c>
      <c r="I1329" s="373">
        <f t="shared" ref="I1329" si="68">+F1329-K1329</f>
        <v>-1477</v>
      </c>
      <c r="J1329" s="374">
        <f t="shared" ref="J1329" si="69">+I1329/K1329</f>
        <v>-8.8708708708708714E-2</v>
      </c>
      <c r="K1329" s="112">
        <v>16650</v>
      </c>
      <c r="L1329" s="112">
        <f t="shared" ref="L1329" si="70">U1329/1.1</f>
        <v>0</v>
      </c>
      <c r="M1329" s="129"/>
      <c r="N1329" s="286"/>
      <c r="O1329" s="1247">
        <v>16742</v>
      </c>
      <c r="P1329" s="288">
        <v>22300</v>
      </c>
      <c r="Q1329" s="5"/>
      <c r="R1329" s="288"/>
    </row>
    <row r="1330" spans="1:18" s="430" customFormat="1" ht="27.75" customHeight="1" thickBot="1">
      <c r="A1330" s="943">
        <v>23</v>
      </c>
      <c r="B1330" s="218" t="s">
        <v>6508</v>
      </c>
      <c r="C1330" s="137" t="s">
        <v>1087</v>
      </c>
      <c r="D1330" s="137"/>
      <c r="E1330" s="1070"/>
      <c r="F1330" s="875">
        <v>15173</v>
      </c>
      <c r="G1330" s="875">
        <v>15173</v>
      </c>
      <c r="H1330" s="875">
        <v>15173</v>
      </c>
      <c r="I1330" s="373">
        <f>+F1330-K1330</f>
        <v>-1527</v>
      </c>
      <c r="J1330" s="374">
        <f>+I1330/K1330</f>
        <v>-9.143712574850299E-2</v>
      </c>
      <c r="K1330" s="112">
        <v>16700</v>
      </c>
      <c r="L1330" s="112">
        <f>U1330/1.1</f>
        <v>0</v>
      </c>
      <c r="M1330" s="129"/>
      <c r="N1330" s="286"/>
      <c r="O1330" s="1247">
        <v>16742</v>
      </c>
      <c r="P1330" s="288">
        <v>22350</v>
      </c>
      <c r="Q1330" s="5"/>
      <c r="R1330" s="288"/>
    </row>
    <row r="1331" spans="1:18" s="17" customFormat="1" ht="39" customHeight="1">
      <c r="A1331" s="116" t="s">
        <v>782</v>
      </c>
      <c r="B1331" s="1111" t="s">
        <v>783</v>
      </c>
      <c r="C1331" s="1111"/>
      <c r="D1331" s="1111"/>
      <c r="E1331" s="1111"/>
      <c r="F1331" s="1111"/>
      <c r="G1331" s="1111"/>
      <c r="H1331" s="1111"/>
      <c r="I1331" s="126"/>
      <c r="J1331" s="127"/>
      <c r="K1331" s="129"/>
      <c r="L1331" s="129"/>
      <c r="M1331" s="129"/>
      <c r="N1331" s="127"/>
      <c r="O1331" s="272"/>
      <c r="P1331" s="244">
        <f>21650/1.08</f>
        <v>20046.296296296296</v>
      </c>
      <c r="Q1331" s="274"/>
    </row>
    <row r="1332" spans="1:18" s="17" customFormat="1" ht="66.75" hidden="1" customHeight="1">
      <c r="A1332" s="131"/>
      <c r="B1332" s="1102" t="s">
        <v>5559</v>
      </c>
      <c r="C1332" s="1102"/>
      <c r="D1332" s="1102"/>
      <c r="E1332" s="1102"/>
      <c r="F1332" s="1102"/>
      <c r="G1332" s="1102"/>
      <c r="H1332" s="1102"/>
      <c r="I1332" s="106"/>
      <c r="J1332" s="106"/>
      <c r="K1332" s="106"/>
      <c r="L1332" s="106"/>
      <c r="M1332" s="106"/>
      <c r="N1332" s="106"/>
      <c r="O1332" s="120"/>
      <c r="P1332" s="15"/>
      <c r="Q1332" s="16"/>
    </row>
    <row r="1333" spans="1:18" s="17" customFormat="1" ht="66.75" hidden="1" customHeight="1">
      <c r="A1333" s="943">
        <v>1</v>
      </c>
      <c r="B1333" s="942" t="s">
        <v>784</v>
      </c>
      <c r="C1333" s="951" t="s">
        <v>139</v>
      </c>
      <c r="D1333" s="152"/>
      <c r="E1333" s="1101" t="s">
        <v>5560</v>
      </c>
      <c r="F1333" s="112"/>
      <c r="G1333" s="112">
        <v>66471</v>
      </c>
      <c r="H1333" s="112">
        <f t="shared" ref="H1333:H1344" si="71">+G1333</f>
        <v>66471</v>
      </c>
      <c r="I1333" s="10"/>
      <c r="J1333" s="11"/>
      <c r="K1333" s="289">
        <v>66471</v>
      </c>
      <c r="L1333" s="112">
        <f>+W1333/1.1</f>
        <v>0</v>
      </c>
      <c r="M1333" s="112">
        <f t="shared" ref="M1333:M1360" si="72">+L1333</f>
        <v>0</v>
      </c>
      <c r="N1333" s="11"/>
      <c r="O1333" s="18"/>
      <c r="P1333" s="15"/>
      <c r="Q1333" s="217">
        <v>76329</v>
      </c>
      <c r="R1333" s="290"/>
    </row>
    <row r="1334" spans="1:18" s="17" customFormat="1" ht="66.75" hidden="1" customHeight="1">
      <c r="A1334" s="943">
        <v>2</v>
      </c>
      <c r="B1334" s="942" t="s">
        <v>785</v>
      </c>
      <c r="C1334" s="951" t="s">
        <v>139</v>
      </c>
      <c r="D1334" s="152"/>
      <c r="E1334" s="1101"/>
      <c r="F1334" s="112"/>
      <c r="G1334" s="112">
        <v>71144</v>
      </c>
      <c r="H1334" s="112">
        <f t="shared" si="71"/>
        <v>71144</v>
      </c>
      <c r="I1334" s="10"/>
      <c r="J1334" s="11"/>
      <c r="K1334" s="289">
        <v>71144</v>
      </c>
      <c r="L1334" s="112">
        <f t="shared" ref="L1334:L1360" si="73">+W1334/1.1</f>
        <v>0</v>
      </c>
      <c r="M1334" s="112">
        <f t="shared" si="72"/>
        <v>0</v>
      </c>
      <c r="N1334" s="11"/>
      <c r="O1334" s="18"/>
      <c r="P1334" s="15"/>
      <c r="Q1334" s="217">
        <v>81721.200000000012</v>
      </c>
      <c r="R1334" s="290"/>
    </row>
    <row r="1335" spans="1:18" s="17" customFormat="1" ht="66.75" hidden="1" customHeight="1">
      <c r="A1335" s="943">
        <v>3</v>
      </c>
      <c r="B1335" s="942" t="s">
        <v>786</v>
      </c>
      <c r="C1335" s="951" t="s">
        <v>139</v>
      </c>
      <c r="D1335" s="152"/>
      <c r="E1335" s="1101"/>
      <c r="F1335" s="112"/>
      <c r="G1335" s="112">
        <v>87059</v>
      </c>
      <c r="H1335" s="112">
        <f t="shared" si="71"/>
        <v>87059</v>
      </c>
      <c r="I1335" s="10"/>
      <c r="J1335" s="11"/>
      <c r="K1335" s="289">
        <v>87059</v>
      </c>
      <c r="L1335" s="112">
        <f t="shared" si="73"/>
        <v>0</v>
      </c>
      <c r="M1335" s="112">
        <f t="shared" si="72"/>
        <v>0</v>
      </c>
      <c r="N1335" s="11"/>
      <c r="O1335" s="18"/>
      <c r="P1335" s="15"/>
      <c r="Q1335" s="217">
        <v>99302.500000000015</v>
      </c>
      <c r="R1335" s="290"/>
    </row>
    <row r="1336" spans="1:18" s="17" customFormat="1" ht="66.75" hidden="1" customHeight="1">
      <c r="A1336" s="943">
        <v>4</v>
      </c>
      <c r="B1336" s="942" t="s">
        <v>787</v>
      </c>
      <c r="C1336" s="951" t="s">
        <v>139</v>
      </c>
      <c r="D1336" s="152"/>
      <c r="E1336" s="1101"/>
      <c r="F1336" s="112"/>
      <c r="G1336" s="112">
        <v>97497</v>
      </c>
      <c r="H1336" s="112">
        <f t="shared" si="71"/>
        <v>97497</v>
      </c>
      <c r="I1336" s="10"/>
      <c r="J1336" s="11"/>
      <c r="K1336" s="289">
        <v>97497</v>
      </c>
      <c r="L1336" s="112">
        <f t="shared" si="73"/>
        <v>0</v>
      </c>
      <c r="M1336" s="112">
        <f t="shared" si="72"/>
        <v>0</v>
      </c>
      <c r="N1336" s="11"/>
      <c r="O1336" s="18"/>
      <c r="P1336" s="15"/>
      <c r="Q1336" s="217">
        <v>111408.00000000001</v>
      </c>
      <c r="R1336" s="290"/>
    </row>
    <row r="1337" spans="1:18" s="17" customFormat="1" ht="66.75" hidden="1" customHeight="1">
      <c r="A1337" s="943">
        <v>5</v>
      </c>
      <c r="B1337" s="942" t="s">
        <v>788</v>
      </c>
      <c r="C1337" s="951" t="s">
        <v>139</v>
      </c>
      <c r="D1337" s="152"/>
      <c r="E1337" s="1101"/>
      <c r="F1337" s="112"/>
      <c r="G1337" s="112">
        <v>106519</v>
      </c>
      <c r="H1337" s="112">
        <f t="shared" si="71"/>
        <v>106519</v>
      </c>
      <c r="I1337" s="10"/>
      <c r="J1337" s="11"/>
      <c r="K1337" s="289">
        <v>106519</v>
      </c>
      <c r="L1337" s="112">
        <f t="shared" si="73"/>
        <v>0</v>
      </c>
      <c r="M1337" s="112">
        <f t="shared" si="72"/>
        <v>0</v>
      </c>
      <c r="N1337" s="11"/>
      <c r="O1337" s="18"/>
      <c r="P1337" s="15"/>
      <c r="Q1337" s="217">
        <v>121907.50000000001</v>
      </c>
      <c r="R1337" s="290"/>
    </row>
    <row r="1338" spans="1:18" s="17" customFormat="1" ht="66.75" hidden="1" customHeight="1">
      <c r="A1338" s="943">
        <v>6</v>
      </c>
      <c r="B1338" s="942" t="s">
        <v>789</v>
      </c>
      <c r="C1338" s="951" t="s">
        <v>139</v>
      </c>
      <c r="D1338" s="152"/>
      <c r="E1338" s="1101"/>
      <c r="F1338" s="112"/>
      <c r="G1338" s="112">
        <v>114623</v>
      </c>
      <c r="H1338" s="112">
        <f t="shared" si="71"/>
        <v>114623</v>
      </c>
      <c r="I1338" s="10"/>
      <c r="J1338" s="11"/>
      <c r="K1338" s="289">
        <v>114623</v>
      </c>
      <c r="L1338" s="112">
        <f t="shared" si="73"/>
        <v>0</v>
      </c>
      <c r="M1338" s="112">
        <f t="shared" si="72"/>
        <v>0</v>
      </c>
      <c r="N1338" s="11"/>
      <c r="O1338" s="18"/>
      <c r="P1338" s="15"/>
      <c r="Q1338" s="217">
        <v>131373</v>
      </c>
      <c r="R1338" s="290"/>
    </row>
    <row r="1339" spans="1:18" s="17" customFormat="1" ht="66.75" hidden="1" customHeight="1">
      <c r="A1339" s="943">
        <v>7</v>
      </c>
      <c r="B1339" s="942" t="s">
        <v>790</v>
      </c>
      <c r="C1339" s="951" t="s">
        <v>139</v>
      </c>
      <c r="D1339" s="152"/>
      <c r="E1339" s="1101"/>
      <c r="F1339" s="112"/>
      <c r="G1339" s="112">
        <v>122480</v>
      </c>
      <c r="H1339" s="112">
        <f t="shared" si="71"/>
        <v>122480</v>
      </c>
      <c r="I1339" s="10"/>
      <c r="J1339" s="11"/>
      <c r="K1339" s="289">
        <v>122480</v>
      </c>
      <c r="L1339" s="112">
        <f t="shared" si="73"/>
        <v>0</v>
      </c>
      <c r="M1339" s="112">
        <f t="shared" si="72"/>
        <v>0</v>
      </c>
      <c r="N1339" s="11"/>
      <c r="O1339" s="18"/>
      <c r="P1339" s="15"/>
      <c r="Q1339" s="217">
        <v>140580</v>
      </c>
      <c r="R1339" s="290"/>
    </row>
    <row r="1340" spans="1:18" s="17" customFormat="1" ht="66.75" hidden="1" customHeight="1">
      <c r="A1340" s="943">
        <v>8</v>
      </c>
      <c r="B1340" s="942" t="s">
        <v>791</v>
      </c>
      <c r="C1340" s="951" t="s">
        <v>139</v>
      </c>
      <c r="D1340" s="152"/>
      <c r="E1340" s="1101"/>
      <c r="F1340" s="112"/>
      <c r="G1340" s="112">
        <v>104056</v>
      </c>
      <c r="H1340" s="112">
        <f t="shared" si="71"/>
        <v>104056</v>
      </c>
      <c r="I1340" s="10"/>
      <c r="J1340" s="11"/>
      <c r="K1340" s="289">
        <v>104056</v>
      </c>
      <c r="L1340" s="112">
        <f t="shared" si="73"/>
        <v>0</v>
      </c>
      <c r="M1340" s="112">
        <f t="shared" si="72"/>
        <v>0</v>
      </c>
      <c r="N1340" s="11"/>
      <c r="O1340" s="18"/>
      <c r="P1340" s="15"/>
      <c r="Q1340" s="217">
        <v>113316.50000000001</v>
      </c>
      <c r="R1340" s="290"/>
    </row>
    <row r="1341" spans="1:18" s="17" customFormat="1" ht="66.75" hidden="1" customHeight="1">
      <c r="A1341" s="943">
        <v>9</v>
      </c>
      <c r="B1341" s="942" t="s">
        <v>792</v>
      </c>
      <c r="C1341" s="951" t="s">
        <v>139</v>
      </c>
      <c r="D1341" s="152"/>
      <c r="E1341" s="1101"/>
      <c r="F1341" s="112"/>
      <c r="G1341" s="112">
        <v>113985</v>
      </c>
      <c r="H1341" s="112">
        <f t="shared" si="71"/>
        <v>113985</v>
      </c>
      <c r="I1341" s="10"/>
      <c r="J1341" s="11"/>
      <c r="K1341" s="289">
        <v>113985</v>
      </c>
      <c r="L1341" s="112">
        <f t="shared" si="73"/>
        <v>0</v>
      </c>
      <c r="M1341" s="112">
        <f t="shared" si="72"/>
        <v>0</v>
      </c>
      <c r="N1341" s="11"/>
      <c r="O1341" s="18"/>
      <c r="P1341" s="15"/>
      <c r="Q1341" s="217">
        <v>124080.00000000001</v>
      </c>
      <c r="R1341" s="290"/>
    </row>
    <row r="1342" spans="1:18" s="17" customFormat="1" ht="66.75" hidden="1" customHeight="1">
      <c r="A1342" s="943">
        <v>10</v>
      </c>
      <c r="B1342" s="942" t="s">
        <v>793</v>
      </c>
      <c r="C1342" s="951" t="s">
        <v>139</v>
      </c>
      <c r="D1342" s="152"/>
      <c r="E1342" s="1101"/>
      <c r="F1342" s="112"/>
      <c r="G1342" s="112">
        <v>122958</v>
      </c>
      <c r="H1342" s="112">
        <f t="shared" si="71"/>
        <v>122958</v>
      </c>
      <c r="I1342" s="10"/>
      <c r="J1342" s="11"/>
      <c r="K1342" s="289">
        <v>122958</v>
      </c>
      <c r="L1342" s="112">
        <f t="shared" si="73"/>
        <v>0</v>
      </c>
      <c r="M1342" s="112">
        <f t="shared" si="72"/>
        <v>0</v>
      </c>
      <c r="N1342" s="11"/>
      <c r="O1342" s="18"/>
      <c r="P1342" s="15"/>
      <c r="Q1342" s="217">
        <v>133798.5</v>
      </c>
      <c r="R1342" s="290"/>
    </row>
    <row r="1343" spans="1:18" s="17" customFormat="1" ht="66.75" hidden="1" customHeight="1">
      <c r="A1343" s="943">
        <v>11</v>
      </c>
      <c r="B1343" s="942" t="s">
        <v>794</v>
      </c>
      <c r="C1343" s="951" t="s">
        <v>139</v>
      </c>
      <c r="D1343" s="152"/>
      <c r="E1343" s="1101"/>
      <c r="F1343" s="112"/>
      <c r="G1343" s="112">
        <v>131704</v>
      </c>
      <c r="H1343" s="112">
        <f t="shared" si="71"/>
        <v>131704</v>
      </c>
      <c r="I1343" s="10"/>
      <c r="J1343" s="11"/>
      <c r="K1343" s="289">
        <v>131704</v>
      </c>
      <c r="L1343" s="112">
        <f t="shared" si="73"/>
        <v>0</v>
      </c>
      <c r="M1343" s="112">
        <f t="shared" si="72"/>
        <v>0</v>
      </c>
      <c r="N1343" s="11"/>
      <c r="O1343" s="18"/>
      <c r="P1343" s="15"/>
      <c r="Q1343" s="217">
        <v>143264</v>
      </c>
      <c r="R1343" s="290"/>
    </row>
    <row r="1344" spans="1:18" s="17" customFormat="1" ht="66.75" hidden="1" customHeight="1">
      <c r="A1344" s="943">
        <v>12</v>
      </c>
      <c r="B1344" s="942" t="s">
        <v>795</v>
      </c>
      <c r="C1344" s="951" t="s">
        <v>139</v>
      </c>
      <c r="D1344" s="152"/>
      <c r="E1344" s="1101"/>
      <c r="F1344" s="112"/>
      <c r="G1344" s="112">
        <v>142655</v>
      </c>
      <c r="H1344" s="112">
        <f t="shared" si="71"/>
        <v>142655</v>
      </c>
      <c r="I1344" s="10"/>
      <c r="J1344" s="11"/>
      <c r="K1344" s="289">
        <v>142655</v>
      </c>
      <c r="L1344" s="112">
        <f t="shared" si="73"/>
        <v>0</v>
      </c>
      <c r="M1344" s="112">
        <f t="shared" si="72"/>
        <v>0</v>
      </c>
      <c r="N1344" s="11"/>
      <c r="O1344" s="18"/>
      <c r="P1344" s="15"/>
      <c r="Q1344" s="217">
        <v>155155</v>
      </c>
      <c r="R1344" s="290"/>
    </row>
    <row r="1345" spans="1:18" s="17" customFormat="1" ht="66.75" hidden="1" customHeight="1">
      <c r="A1345" s="943">
        <v>13</v>
      </c>
      <c r="B1345" s="942" t="s">
        <v>796</v>
      </c>
      <c r="C1345" s="951" t="s">
        <v>139</v>
      </c>
      <c r="D1345" s="152"/>
      <c r="E1345" s="1101" t="s">
        <v>5561</v>
      </c>
      <c r="F1345" s="112"/>
      <c r="G1345" s="112">
        <v>76823</v>
      </c>
      <c r="H1345" s="112">
        <f t="shared" ref="H1345:H1360" si="74">+G1345</f>
        <v>76823</v>
      </c>
      <c r="I1345" s="10"/>
      <c r="J1345" s="11"/>
      <c r="K1345" s="112"/>
      <c r="L1345" s="112">
        <f t="shared" si="73"/>
        <v>0</v>
      </c>
      <c r="M1345" s="112">
        <f t="shared" si="72"/>
        <v>0</v>
      </c>
      <c r="N1345" s="11"/>
      <c r="O1345" s="18"/>
      <c r="P1345" s="15"/>
      <c r="Q1345" s="217">
        <v>84737.400000000009</v>
      </c>
      <c r="R1345" s="290"/>
    </row>
    <row r="1346" spans="1:18" s="17" customFormat="1" ht="66.75" hidden="1" customHeight="1">
      <c r="A1346" s="943">
        <v>14</v>
      </c>
      <c r="B1346" s="942" t="s">
        <v>797</v>
      </c>
      <c r="C1346" s="951" t="s">
        <v>139</v>
      </c>
      <c r="D1346" s="152"/>
      <c r="E1346" s="1101"/>
      <c r="F1346" s="112"/>
      <c r="G1346" s="112">
        <v>83388</v>
      </c>
      <c r="H1346" s="112">
        <f t="shared" si="74"/>
        <v>83388</v>
      </c>
      <c r="I1346" s="10"/>
      <c r="J1346" s="11"/>
      <c r="K1346" s="112"/>
      <c r="L1346" s="112">
        <f t="shared" si="73"/>
        <v>0</v>
      </c>
      <c r="M1346" s="112">
        <f t="shared" si="72"/>
        <v>0</v>
      </c>
      <c r="N1346" s="11"/>
      <c r="O1346" s="18"/>
      <c r="P1346" s="15"/>
      <c r="Q1346" s="217">
        <v>91726.8</v>
      </c>
      <c r="R1346" s="290"/>
    </row>
    <row r="1347" spans="1:18" s="17" customFormat="1" ht="66.75" hidden="1" customHeight="1">
      <c r="A1347" s="943">
        <v>15</v>
      </c>
      <c r="B1347" s="942" t="s">
        <v>798</v>
      </c>
      <c r="C1347" s="951" t="s">
        <v>139</v>
      </c>
      <c r="D1347" s="152"/>
      <c r="E1347" s="1101"/>
      <c r="F1347" s="112"/>
      <c r="G1347" s="112">
        <v>96524</v>
      </c>
      <c r="H1347" s="112">
        <f t="shared" si="74"/>
        <v>96524</v>
      </c>
      <c r="I1347" s="10"/>
      <c r="J1347" s="11"/>
      <c r="K1347" s="112"/>
      <c r="L1347" s="112">
        <f t="shared" si="73"/>
        <v>0</v>
      </c>
      <c r="M1347" s="112">
        <f t="shared" si="72"/>
        <v>0</v>
      </c>
      <c r="N1347" s="11"/>
      <c r="O1347" s="18"/>
      <c r="P1347" s="15"/>
      <c r="Q1347" s="217">
        <v>106176.40000000001</v>
      </c>
      <c r="R1347" s="290"/>
    </row>
    <row r="1348" spans="1:18" s="17" customFormat="1" ht="66.75" hidden="1" customHeight="1">
      <c r="A1348" s="943">
        <v>16</v>
      </c>
      <c r="B1348" s="942" t="s">
        <v>799</v>
      </c>
      <c r="C1348" s="951" t="s">
        <v>139</v>
      </c>
      <c r="D1348" s="152"/>
      <c r="E1348" s="1101"/>
      <c r="F1348" s="112"/>
      <c r="G1348" s="112">
        <v>107010</v>
      </c>
      <c r="H1348" s="112">
        <f t="shared" si="74"/>
        <v>107010</v>
      </c>
      <c r="I1348" s="10"/>
      <c r="J1348" s="11"/>
      <c r="K1348" s="112"/>
      <c r="L1348" s="112">
        <f t="shared" si="73"/>
        <v>0</v>
      </c>
      <c r="M1348" s="112">
        <f t="shared" si="72"/>
        <v>0</v>
      </c>
      <c r="N1348" s="11"/>
      <c r="O1348" s="18"/>
      <c r="P1348" s="15"/>
      <c r="Q1348" s="217">
        <v>117711.00000000001</v>
      </c>
      <c r="R1348" s="290"/>
    </row>
    <row r="1349" spans="1:18" s="17" customFormat="1" ht="66.75" hidden="1" customHeight="1">
      <c r="A1349" s="943">
        <v>17</v>
      </c>
      <c r="B1349" s="942" t="s">
        <v>800</v>
      </c>
      <c r="C1349" s="951" t="s">
        <v>139</v>
      </c>
      <c r="D1349" s="152"/>
      <c r="E1349" s="1101"/>
      <c r="F1349" s="112"/>
      <c r="G1349" s="112">
        <v>117176</v>
      </c>
      <c r="H1349" s="112">
        <f t="shared" si="74"/>
        <v>117176</v>
      </c>
      <c r="I1349" s="10"/>
      <c r="J1349" s="11"/>
      <c r="K1349" s="112"/>
      <c r="L1349" s="112">
        <f t="shared" si="73"/>
        <v>0</v>
      </c>
      <c r="M1349" s="112">
        <f t="shared" si="72"/>
        <v>0</v>
      </c>
      <c r="N1349" s="11"/>
      <c r="O1349" s="18"/>
      <c r="P1349" s="15"/>
      <c r="Q1349" s="217">
        <v>128893.6</v>
      </c>
      <c r="R1349" s="290"/>
    </row>
    <row r="1350" spans="1:18" s="17" customFormat="1" ht="66.75" hidden="1" customHeight="1">
      <c r="A1350" s="943">
        <v>18</v>
      </c>
      <c r="B1350" s="942" t="s">
        <v>801</v>
      </c>
      <c r="C1350" s="951" t="s">
        <v>139</v>
      </c>
      <c r="D1350" s="152"/>
      <c r="E1350" s="1101"/>
      <c r="F1350" s="112"/>
      <c r="G1350" s="112">
        <v>126871.99999999999</v>
      </c>
      <c r="H1350" s="112">
        <f t="shared" si="74"/>
        <v>126871.99999999999</v>
      </c>
      <c r="I1350" s="10"/>
      <c r="J1350" s="11"/>
      <c r="K1350" s="112"/>
      <c r="L1350" s="112">
        <f t="shared" si="73"/>
        <v>0</v>
      </c>
      <c r="M1350" s="112">
        <f t="shared" si="72"/>
        <v>0</v>
      </c>
      <c r="N1350" s="11"/>
      <c r="O1350" s="18"/>
      <c r="P1350" s="15"/>
      <c r="Q1350" s="217">
        <v>139559.19999999998</v>
      </c>
      <c r="R1350" s="290"/>
    </row>
    <row r="1351" spans="1:18" s="17" customFormat="1" ht="66.75" hidden="1" customHeight="1">
      <c r="A1351" s="943">
        <v>19</v>
      </c>
      <c r="B1351" s="942" t="s">
        <v>802</v>
      </c>
      <c r="C1351" s="951" t="s">
        <v>139</v>
      </c>
      <c r="D1351" s="152"/>
      <c r="E1351" s="1101"/>
      <c r="F1351" s="112"/>
      <c r="G1351" s="112">
        <v>147519</v>
      </c>
      <c r="H1351" s="112">
        <f t="shared" si="74"/>
        <v>147519</v>
      </c>
      <c r="I1351" s="10"/>
      <c r="J1351" s="11"/>
      <c r="K1351" s="112"/>
      <c r="L1351" s="112">
        <f t="shared" si="73"/>
        <v>0</v>
      </c>
      <c r="M1351" s="112">
        <f t="shared" si="72"/>
        <v>0</v>
      </c>
      <c r="N1351" s="11"/>
      <c r="O1351" s="18"/>
      <c r="P1351" s="15"/>
      <c r="Q1351" s="217">
        <v>162270.90000000002</v>
      </c>
      <c r="R1351" s="290"/>
    </row>
    <row r="1352" spans="1:18" s="17" customFormat="1" ht="66.75" hidden="1" customHeight="1">
      <c r="A1352" s="943">
        <v>20</v>
      </c>
      <c r="B1352" s="942" t="s">
        <v>803</v>
      </c>
      <c r="C1352" s="951" t="s">
        <v>139</v>
      </c>
      <c r="D1352" s="152"/>
      <c r="E1352" s="1101"/>
      <c r="F1352" s="112"/>
      <c r="G1352" s="112">
        <v>119631</v>
      </c>
      <c r="H1352" s="112">
        <f t="shared" si="74"/>
        <v>119631</v>
      </c>
      <c r="I1352" s="10"/>
      <c r="J1352" s="11"/>
      <c r="K1352" s="112"/>
      <c r="L1352" s="112">
        <f t="shared" si="73"/>
        <v>0</v>
      </c>
      <c r="M1352" s="112">
        <f t="shared" si="72"/>
        <v>0</v>
      </c>
      <c r="N1352" s="11"/>
      <c r="O1352" s="18"/>
      <c r="P1352" s="15"/>
      <c r="Q1352" s="217">
        <v>125294.40000000001</v>
      </c>
      <c r="R1352" s="290"/>
    </row>
    <row r="1353" spans="1:18" s="17" customFormat="1" ht="66.75" hidden="1" customHeight="1">
      <c r="A1353" s="943">
        <v>21</v>
      </c>
      <c r="B1353" s="942" t="s">
        <v>804</v>
      </c>
      <c r="C1353" s="951" t="s">
        <v>139</v>
      </c>
      <c r="D1353" s="152"/>
      <c r="E1353" s="1101"/>
      <c r="F1353" s="112"/>
      <c r="G1353" s="112">
        <v>132076</v>
      </c>
      <c r="H1353" s="112">
        <f t="shared" si="74"/>
        <v>132076</v>
      </c>
      <c r="I1353" s="10"/>
      <c r="J1353" s="11"/>
      <c r="K1353" s="112"/>
      <c r="L1353" s="112">
        <f t="shared" si="73"/>
        <v>0</v>
      </c>
      <c r="M1353" s="112">
        <f t="shared" si="72"/>
        <v>0</v>
      </c>
      <c r="N1353" s="11"/>
      <c r="O1353" s="18"/>
      <c r="P1353" s="15"/>
      <c r="Q1353" s="217">
        <v>138094</v>
      </c>
      <c r="R1353" s="290"/>
    </row>
    <row r="1354" spans="1:18" s="17" customFormat="1" ht="66.75" hidden="1" customHeight="1">
      <c r="A1354" s="943">
        <v>22</v>
      </c>
      <c r="B1354" s="942" t="s">
        <v>805</v>
      </c>
      <c r="C1354" s="951" t="s">
        <v>139</v>
      </c>
      <c r="D1354" s="152"/>
      <c r="E1354" s="1101"/>
      <c r="F1354" s="112"/>
      <c r="G1354" s="112">
        <v>141915</v>
      </c>
      <c r="H1354" s="112">
        <f t="shared" si="74"/>
        <v>141915</v>
      </c>
      <c r="I1354" s="10"/>
      <c r="J1354" s="11"/>
      <c r="K1354" s="112"/>
      <c r="L1354" s="112">
        <f t="shared" si="73"/>
        <v>0</v>
      </c>
      <c r="M1354" s="112">
        <f t="shared" si="72"/>
        <v>0</v>
      </c>
      <c r="N1354" s="11"/>
      <c r="O1354" s="18"/>
      <c r="P1354" s="15"/>
      <c r="Q1354" s="217">
        <v>148028.1</v>
      </c>
      <c r="R1354" s="290"/>
    </row>
    <row r="1355" spans="1:18" s="17" customFormat="1" ht="66.75" hidden="1" customHeight="1">
      <c r="A1355" s="943">
        <v>23</v>
      </c>
      <c r="B1355" s="942" t="s">
        <v>806</v>
      </c>
      <c r="C1355" s="951" t="s">
        <v>139</v>
      </c>
      <c r="D1355" s="152"/>
      <c r="E1355" s="1101"/>
      <c r="F1355" s="112"/>
      <c r="G1355" s="112">
        <v>153184</v>
      </c>
      <c r="H1355" s="112">
        <f t="shared" si="74"/>
        <v>153184</v>
      </c>
      <c r="I1355" s="10"/>
      <c r="J1355" s="11"/>
      <c r="K1355" s="112"/>
      <c r="L1355" s="112">
        <f t="shared" si="73"/>
        <v>0</v>
      </c>
      <c r="M1355" s="112">
        <f t="shared" si="72"/>
        <v>0</v>
      </c>
      <c r="N1355" s="11"/>
      <c r="O1355" s="18"/>
      <c r="P1355" s="15"/>
      <c r="Q1355" s="217">
        <v>159535.20000000001</v>
      </c>
      <c r="R1355" s="290"/>
    </row>
    <row r="1356" spans="1:18" s="17" customFormat="1" ht="66.75" hidden="1" customHeight="1">
      <c r="A1356" s="943">
        <v>24</v>
      </c>
      <c r="B1356" s="942" t="s">
        <v>807</v>
      </c>
      <c r="C1356" s="951" t="s">
        <v>139</v>
      </c>
      <c r="D1356" s="152"/>
      <c r="E1356" s="1101"/>
      <c r="F1356" s="112"/>
      <c r="G1356" s="112">
        <v>131588</v>
      </c>
      <c r="H1356" s="112">
        <f t="shared" si="74"/>
        <v>131588</v>
      </c>
      <c r="I1356" s="10"/>
      <c r="J1356" s="11"/>
      <c r="K1356" s="112"/>
      <c r="L1356" s="112">
        <f t="shared" si="73"/>
        <v>0</v>
      </c>
      <c r="M1356" s="112">
        <f t="shared" si="72"/>
        <v>0</v>
      </c>
      <c r="N1356" s="11"/>
      <c r="O1356" s="18"/>
      <c r="P1356" s="15"/>
      <c r="Q1356" s="217">
        <v>135428.83200000002</v>
      </c>
      <c r="R1356" s="290"/>
    </row>
    <row r="1357" spans="1:18" s="17" customFormat="1" ht="66.75" hidden="1" customHeight="1">
      <c r="A1357" s="943">
        <v>25</v>
      </c>
      <c r="B1357" s="942" t="s">
        <v>808</v>
      </c>
      <c r="C1357" s="951" t="s">
        <v>139</v>
      </c>
      <c r="D1357" s="152"/>
      <c r="E1357" s="1101"/>
      <c r="F1357" s="112"/>
      <c r="G1357" s="112">
        <v>146400</v>
      </c>
      <c r="H1357" s="112">
        <f t="shared" si="74"/>
        <v>146400</v>
      </c>
      <c r="I1357" s="10"/>
      <c r="J1357" s="11"/>
      <c r="K1357" s="112"/>
      <c r="L1357" s="112">
        <f t="shared" si="73"/>
        <v>0</v>
      </c>
      <c r="M1357" s="112">
        <f t="shared" si="72"/>
        <v>0</v>
      </c>
      <c r="N1357" s="11"/>
      <c r="O1357" s="18"/>
      <c r="P1357" s="15"/>
      <c r="Q1357" s="217">
        <v>148065.52200000003</v>
      </c>
      <c r="R1357" s="290"/>
    </row>
    <row r="1358" spans="1:18" s="17" customFormat="1" ht="66.75" hidden="1" customHeight="1">
      <c r="A1358" s="943">
        <v>26</v>
      </c>
      <c r="B1358" s="942" t="s">
        <v>809</v>
      </c>
      <c r="C1358" s="951" t="s">
        <v>139</v>
      </c>
      <c r="D1358" s="152"/>
      <c r="E1358" s="1101"/>
      <c r="F1358" s="112"/>
      <c r="G1358" s="112">
        <v>156969</v>
      </c>
      <c r="H1358" s="112">
        <f t="shared" si="74"/>
        <v>156969</v>
      </c>
      <c r="I1358" s="10"/>
      <c r="J1358" s="11"/>
      <c r="K1358" s="112"/>
      <c r="L1358" s="112">
        <f t="shared" si="73"/>
        <v>0</v>
      </c>
      <c r="M1358" s="112">
        <f t="shared" si="72"/>
        <v>0</v>
      </c>
      <c r="N1358" s="11"/>
      <c r="O1358" s="18"/>
      <c r="P1358" s="15"/>
      <c r="Q1358" s="217">
        <v>159666.01199999999</v>
      </c>
      <c r="R1358" s="290"/>
    </row>
    <row r="1359" spans="1:18" s="17" customFormat="1" ht="66.75" hidden="1" customHeight="1">
      <c r="A1359" s="943">
        <v>27</v>
      </c>
      <c r="B1359" s="942" t="s">
        <v>810</v>
      </c>
      <c r="C1359" s="951" t="s">
        <v>139</v>
      </c>
      <c r="D1359" s="152"/>
      <c r="E1359" s="1101"/>
      <c r="F1359" s="112"/>
      <c r="G1359" s="112">
        <v>166599</v>
      </c>
      <c r="H1359" s="112">
        <f t="shared" si="74"/>
        <v>166599</v>
      </c>
      <c r="I1359" s="10"/>
      <c r="J1359" s="11"/>
      <c r="K1359" s="112"/>
      <c r="L1359" s="112">
        <f t="shared" si="73"/>
        <v>0</v>
      </c>
      <c r="M1359" s="112">
        <f t="shared" si="72"/>
        <v>0</v>
      </c>
      <c r="N1359" s="11"/>
      <c r="O1359" s="18"/>
      <c r="P1359" s="15"/>
      <c r="Q1359" s="217">
        <v>170314.1</v>
      </c>
      <c r="R1359" s="290"/>
    </row>
    <row r="1360" spans="1:18" s="17" customFormat="1" ht="66.75" hidden="1" customHeight="1">
      <c r="A1360" s="943">
        <v>28</v>
      </c>
      <c r="B1360" s="942" t="s">
        <v>811</v>
      </c>
      <c r="C1360" s="951" t="s">
        <v>139</v>
      </c>
      <c r="D1360" s="152"/>
      <c r="E1360" s="1101"/>
      <c r="F1360" s="112"/>
      <c r="G1360" s="112">
        <v>180708</v>
      </c>
      <c r="H1360" s="112">
        <f t="shared" si="74"/>
        <v>180708</v>
      </c>
      <c r="I1360" s="10"/>
      <c r="J1360" s="11"/>
      <c r="K1360" s="112"/>
      <c r="L1360" s="112">
        <f t="shared" si="73"/>
        <v>0</v>
      </c>
      <c r="M1360" s="112">
        <f t="shared" si="72"/>
        <v>0</v>
      </c>
      <c r="N1360" s="11"/>
      <c r="O1360" s="18"/>
      <c r="P1360" s="15"/>
      <c r="Q1360" s="217">
        <v>185462.2</v>
      </c>
      <c r="R1360" s="290"/>
    </row>
    <row r="1361" spans="1:17" s="17" customFormat="1" ht="66.75" hidden="1" customHeight="1">
      <c r="A1361" s="1102" t="s">
        <v>4213</v>
      </c>
      <c r="B1361" s="1102"/>
      <c r="C1361" s="1102"/>
      <c r="D1361" s="1102"/>
      <c r="E1361" s="1102"/>
      <c r="F1361" s="1102"/>
      <c r="G1361" s="1102"/>
      <c r="H1361" s="1102"/>
      <c r="I1361" s="106"/>
      <c r="J1361" s="106"/>
      <c r="K1361" s="106"/>
      <c r="L1361" s="106"/>
      <c r="M1361" s="106"/>
      <c r="N1361" s="106"/>
      <c r="O1361" s="120"/>
      <c r="P1361" s="38"/>
      <c r="Q1361" s="217"/>
    </row>
    <row r="1362" spans="1:17" s="17" customFormat="1" ht="66.75" hidden="1" customHeight="1">
      <c r="A1362" s="163"/>
      <c r="B1362" s="947" t="s">
        <v>812</v>
      </c>
      <c r="C1362" s="958"/>
      <c r="D1362" s="958"/>
      <c r="E1362" s="958"/>
      <c r="F1362" s="178"/>
      <c r="G1362" s="178"/>
      <c r="H1362" s="168"/>
      <c r="I1362" s="262"/>
      <c r="J1362" s="263"/>
      <c r="K1362" s="178"/>
      <c r="L1362" s="178"/>
      <c r="M1362" s="168"/>
      <c r="N1362" s="263"/>
      <c r="O1362" s="264"/>
      <c r="P1362" s="15"/>
      <c r="Q1362" s="217"/>
    </row>
    <row r="1363" spans="1:17" s="17" customFormat="1" ht="66.75" hidden="1" customHeight="1">
      <c r="A1363" s="943">
        <v>1</v>
      </c>
      <c r="B1363" s="213" t="s">
        <v>813</v>
      </c>
      <c r="C1363" s="958" t="s">
        <v>139</v>
      </c>
      <c r="D1363" s="958"/>
      <c r="E1363" s="958"/>
      <c r="F1363" s="111"/>
      <c r="G1363" s="265">
        <v>57272.727272727301</v>
      </c>
      <c r="H1363" s="112"/>
      <c r="I1363" s="266"/>
      <c r="J1363" s="267"/>
      <c r="K1363" s="111"/>
      <c r="L1363" s="265">
        <v>57272.727272727301</v>
      </c>
      <c r="M1363" s="265"/>
      <c r="N1363" s="267"/>
      <c r="O1363" s="15"/>
      <c r="P1363" s="15"/>
      <c r="Q1363" s="217"/>
    </row>
    <row r="1364" spans="1:17" s="17" customFormat="1" ht="66.75" hidden="1" customHeight="1">
      <c r="A1364" s="943">
        <f t="shared" ref="A1364:A1369" si="75">+A1363+1</f>
        <v>2</v>
      </c>
      <c r="B1364" s="213" t="s">
        <v>814</v>
      </c>
      <c r="C1364" s="958" t="s">
        <v>139</v>
      </c>
      <c r="D1364" s="958"/>
      <c r="E1364" s="958"/>
      <c r="F1364" s="111"/>
      <c r="G1364" s="265">
        <v>66363.636363636397</v>
      </c>
      <c r="H1364" s="112"/>
      <c r="I1364" s="266"/>
      <c r="J1364" s="267"/>
      <c r="K1364" s="111"/>
      <c r="L1364" s="265">
        <v>66363.636363636397</v>
      </c>
      <c r="M1364" s="265"/>
      <c r="N1364" s="267"/>
      <c r="O1364" s="15"/>
      <c r="P1364" s="15"/>
      <c r="Q1364" s="217"/>
    </row>
    <row r="1365" spans="1:17" s="17" customFormat="1" ht="66.75" hidden="1" customHeight="1">
      <c r="A1365" s="943">
        <f t="shared" si="75"/>
        <v>3</v>
      </c>
      <c r="B1365" s="213" t="s">
        <v>815</v>
      </c>
      <c r="C1365" s="958" t="s">
        <v>139</v>
      </c>
      <c r="D1365" s="958"/>
      <c r="E1365" s="958"/>
      <c r="F1365" s="111"/>
      <c r="G1365" s="265">
        <v>74545.4545454545</v>
      </c>
      <c r="H1365" s="112"/>
      <c r="I1365" s="266"/>
      <c r="J1365" s="267"/>
      <c r="K1365" s="111"/>
      <c r="L1365" s="265">
        <v>74545.4545454545</v>
      </c>
      <c r="M1365" s="265"/>
      <c r="N1365" s="267"/>
      <c r="O1365" s="15"/>
      <c r="P1365" s="15"/>
      <c r="Q1365" s="217"/>
    </row>
    <row r="1366" spans="1:17" s="17" customFormat="1" ht="66.75" hidden="1" customHeight="1">
      <c r="A1366" s="943">
        <f t="shared" si="75"/>
        <v>4</v>
      </c>
      <c r="B1366" s="213" t="s">
        <v>816</v>
      </c>
      <c r="C1366" s="958" t="s">
        <v>139</v>
      </c>
      <c r="D1366" s="958"/>
      <c r="E1366" s="958"/>
      <c r="F1366" s="111"/>
      <c r="G1366" s="265">
        <v>81818.181818181794</v>
      </c>
      <c r="H1366" s="112"/>
      <c r="I1366" s="266"/>
      <c r="J1366" s="267"/>
      <c r="K1366" s="111"/>
      <c r="L1366" s="265">
        <v>81818.181818181794</v>
      </c>
      <c r="M1366" s="265"/>
      <c r="N1366" s="267"/>
      <c r="O1366" s="15"/>
      <c r="P1366" s="15"/>
      <c r="Q1366" s="217"/>
    </row>
    <row r="1367" spans="1:17" s="122" customFormat="1" ht="66.75" hidden="1" customHeight="1">
      <c r="A1367" s="943">
        <f t="shared" si="75"/>
        <v>5</v>
      </c>
      <c r="B1367" s="213" t="s">
        <v>817</v>
      </c>
      <c r="C1367" s="958" t="s">
        <v>139</v>
      </c>
      <c r="D1367" s="958"/>
      <c r="E1367" s="958"/>
      <c r="F1367" s="111"/>
      <c r="G1367" s="268">
        <v>93636.363636363603</v>
      </c>
      <c r="H1367" s="168"/>
      <c r="I1367" s="269"/>
      <c r="J1367" s="270"/>
      <c r="K1367" s="111"/>
      <c r="L1367" s="268">
        <v>93636.363636363603</v>
      </c>
      <c r="M1367" s="268"/>
      <c r="N1367" s="270"/>
      <c r="O1367" s="123"/>
      <c r="P1367" s="123"/>
      <c r="Q1367" s="291"/>
    </row>
    <row r="1368" spans="1:17" s="17" customFormat="1" ht="66.75" hidden="1" customHeight="1">
      <c r="A1368" s="943">
        <f t="shared" si="75"/>
        <v>6</v>
      </c>
      <c r="B1368" s="213" t="s">
        <v>818</v>
      </c>
      <c r="C1368" s="958" t="s">
        <v>139</v>
      </c>
      <c r="D1368" s="958"/>
      <c r="E1368" s="958"/>
      <c r="F1368" s="111"/>
      <c r="G1368" s="265">
        <v>102727.272727273</v>
      </c>
      <c r="H1368" s="112"/>
      <c r="I1368" s="266"/>
      <c r="J1368" s="267"/>
      <c r="K1368" s="111"/>
      <c r="L1368" s="265">
        <v>102727.272727273</v>
      </c>
      <c r="M1368" s="265"/>
      <c r="N1368" s="267"/>
      <c r="O1368" s="15"/>
      <c r="P1368" s="15"/>
      <c r="Q1368" s="217"/>
    </row>
    <row r="1369" spans="1:17" s="17" customFormat="1" ht="66.75" hidden="1" customHeight="1">
      <c r="A1369" s="943">
        <f t="shared" si="75"/>
        <v>7</v>
      </c>
      <c r="B1369" s="213" t="s">
        <v>819</v>
      </c>
      <c r="C1369" s="958" t="s">
        <v>139</v>
      </c>
      <c r="D1369" s="958"/>
      <c r="E1369" s="958"/>
      <c r="F1369" s="111"/>
      <c r="G1369" s="265">
        <v>110000</v>
      </c>
      <c r="H1369" s="112"/>
      <c r="I1369" s="266"/>
      <c r="J1369" s="267"/>
      <c r="K1369" s="111"/>
      <c r="L1369" s="265">
        <v>110000</v>
      </c>
      <c r="M1369" s="265"/>
      <c r="N1369" s="267"/>
      <c r="O1369" s="15"/>
      <c r="P1369" s="15"/>
      <c r="Q1369" s="217"/>
    </row>
    <row r="1370" spans="1:17" s="122" customFormat="1" ht="66.75" hidden="1" customHeight="1">
      <c r="A1370" s="163"/>
      <c r="B1370" s="947" t="s">
        <v>820</v>
      </c>
      <c r="C1370" s="958"/>
      <c r="D1370" s="958"/>
      <c r="E1370" s="958"/>
      <c r="F1370" s="178"/>
      <c r="G1370" s="268"/>
      <c r="H1370" s="168"/>
      <c r="I1370" s="269"/>
      <c r="J1370" s="270"/>
      <c r="K1370" s="178"/>
      <c r="L1370" s="268"/>
      <c r="M1370" s="268"/>
      <c r="N1370" s="270"/>
      <c r="O1370" s="123"/>
      <c r="P1370" s="123"/>
      <c r="Q1370" s="291"/>
    </row>
    <row r="1371" spans="1:17" s="17" customFormat="1" ht="66.75" hidden="1" customHeight="1">
      <c r="A1371" s="943">
        <v>8</v>
      </c>
      <c r="B1371" s="213" t="s">
        <v>821</v>
      </c>
      <c r="C1371" s="958" t="s">
        <v>139</v>
      </c>
      <c r="D1371" s="958"/>
      <c r="E1371" s="958"/>
      <c r="F1371" s="111"/>
      <c r="G1371" s="265">
        <v>60000</v>
      </c>
      <c r="H1371" s="112"/>
      <c r="I1371" s="266"/>
      <c r="J1371" s="267"/>
      <c r="K1371" s="111"/>
      <c r="L1371" s="265">
        <v>60000</v>
      </c>
      <c r="M1371" s="265"/>
      <c r="N1371" s="267"/>
      <c r="O1371" s="15"/>
      <c r="P1371" s="15"/>
      <c r="Q1371" s="217"/>
    </row>
    <row r="1372" spans="1:17" s="17" customFormat="1" ht="66.75" hidden="1" customHeight="1">
      <c r="A1372" s="943">
        <f>A1371+1</f>
        <v>9</v>
      </c>
      <c r="B1372" s="213" t="s">
        <v>822</v>
      </c>
      <c r="C1372" s="958" t="s">
        <v>139</v>
      </c>
      <c r="D1372" s="958"/>
      <c r="E1372" s="958"/>
      <c r="F1372" s="111"/>
      <c r="G1372" s="265">
        <v>69090.909090909103</v>
      </c>
      <c r="H1372" s="112"/>
      <c r="I1372" s="266"/>
      <c r="J1372" s="267"/>
      <c r="K1372" s="111"/>
      <c r="L1372" s="265">
        <v>69090.909090909103</v>
      </c>
      <c r="M1372" s="265"/>
      <c r="N1372" s="267"/>
      <c r="O1372" s="15"/>
      <c r="P1372" s="15"/>
      <c r="Q1372" s="217"/>
    </row>
    <row r="1373" spans="1:17" s="17" customFormat="1" ht="66.75" hidden="1" customHeight="1">
      <c r="A1373" s="943">
        <f t="shared" ref="A1373:A1378" si="76">+A1372+1</f>
        <v>10</v>
      </c>
      <c r="B1373" s="213" t="s">
        <v>823</v>
      </c>
      <c r="C1373" s="958" t="s">
        <v>139</v>
      </c>
      <c r="D1373" s="958"/>
      <c r="E1373" s="958"/>
      <c r="F1373" s="111"/>
      <c r="G1373" s="265">
        <v>79090.909090909103</v>
      </c>
      <c r="H1373" s="112"/>
      <c r="I1373" s="266"/>
      <c r="J1373" s="267"/>
      <c r="K1373" s="111"/>
      <c r="L1373" s="265">
        <v>79090.909090909103</v>
      </c>
      <c r="M1373" s="265"/>
      <c r="N1373" s="267"/>
      <c r="O1373" s="15"/>
      <c r="P1373" s="15"/>
      <c r="Q1373" s="217"/>
    </row>
    <row r="1374" spans="1:17" s="17" customFormat="1" ht="66.75" hidden="1" customHeight="1">
      <c r="A1374" s="943">
        <f t="shared" si="76"/>
        <v>11</v>
      </c>
      <c r="B1374" s="213" t="s">
        <v>824</v>
      </c>
      <c r="C1374" s="958" t="s">
        <v>139</v>
      </c>
      <c r="D1374" s="958"/>
      <c r="E1374" s="958"/>
      <c r="F1374" s="111"/>
      <c r="G1374" s="265">
        <v>87272.727272727294</v>
      </c>
      <c r="H1374" s="112"/>
      <c r="I1374" s="266"/>
      <c r="J1374" s="267"/>
      <c r="K1374" s="111"/>
      <c r="L1374" s="265">
        <v>87272.727272727294</v>
      </c>
      <c r="M1374" s="265"/>
      <c r="N1374" s="267"/>
      <c r="O1374" s="15"/>
      <c r="P1374" s="15"/>
      <c r="Q1374" s="217"/>
    </row>
    <row r="1375" spans="1:17" s="17" customFormat="1" ht="66.75" hidden="1" customHeight="1">
      <c r="A1375" s="943">
        <f t="shared" si="76"/>
        <v>12</v>
      </c>
      <c r="B1375" s="213" t="s">
        <v>825</v>
      </c>
      <c r="C1375" s="958" t="s">
        <v>139</v>
      </c>
      <c r="D1375" s="958"/>
      <c r="E1375" s="958"/>
      <c r="F1375" s="111"/>
      <c r="G1375" s="265">
        <v>90909.090909090897</v>
      </c>
      <c r="H1375" s="112"/>
      <c r="I1375" s="266"/>
      <c r="J1375" s="267"/>
      <c r="K1375" s="111"/>
      <c r="L1375" s="265">
        <v>90909.090909090897</v>
      </c>
      <c r="M1375" s="265"/>
      <c r="N1375" s="267"/>
      <c r="O1375" s="15"/>
      <c r="P1375" s="15"/>
      <c r="Q1375" s="217"/>
    </row>
    <row r="1376" spans="1:17" s="17" customFormat="1" ht="66.75" hidden="1" customHeight="1">
      <c r="A1376" s="943">
        <f t="shared" si="76"/>
        <v>13</v>
      </c>
      <c r="B1376" s="213" t="s">
        <v>826</v>
      </c>
      <c r="C1376" s="958" t="s">
        <v>139</v>
      </c>
      <c r="D1376" s="958"/>
      <c r="E1376" s="958"/>
      <c r="F1376" s="111"/>
      <c r="G1376" s="265">
        <v>97272.727272727294</v>
      </c>
      <c r="H1376" s="112"/>
      <c r="I1376" s="266"/>
      <c r="J1376" s="267"/>
      <c r="K1376" s="111"/>
      <c r="L1376" s="265">
        <v>97272.727272727294</v>
      </c>
      <c r="M1376" s="265"/>
      <c r="N1376" s="267"/>
      <c r="O1376" s="15"/>
      <c r="P1376" s="15"/>
      <c r="Q1376" s="217"/>
    </row>
    <row r="1377" spans="1:17" s="17" customFormat="1" ht="66.75" hidden="1" customHeight="1">
      <c r="A1377" s="943">
        <f t="shared" si="76"/>
        <v>14</v>
      </c>
      <c r="B1377" s="213" t="s">
        <v>827</v>
      </c>
      <c r="C1377" s="958" t="s">
        <v>139</v>
      </c>
      <c r="D1377" s="958"/>
      <c r="E1377" s="958"/>
      <c r="F1377" s="111"/>
      <c r="G1377" s="265">
        <v>101818.181818182</v>
      </c>
      <c r="H1377" s="112"/>
      <c r="I1377" s="266"/>
      <c r="J1377" s="267"/>
      <c r="K1377" s="111"/>
      <c r="L1377" s="265">
        <v>101818.181818182</v>
      </c>
      <c r="M1377" s="265"/>
      <c r="N1377" s="267"/>
      <c r="O1377" s="15"/>
      <c r="P1377" s="15"/>
      <c r="Q1377" s="217"/>
    </row>
    <row r="1378" spans="1:17" s="17" customFormat="1" ht="66.75" hidden="1" customHeight="1">
      <c r="A1378" s="943">
        <f t="shared" si="76"/>
        <v>15</v>
      </c>
      <c r="B1378" s="213" t="s">
        <v>828</v>
      </c>
      <c r="C1378" s="958" t="s">
        <v>139</v>
      </c>
      <c r="D1378" s="958"/>
      <c r="E1378" s="958"/>
      <c r="F1378" s="111"/>
      <c r="G1378" s="265">
        <v>108181.818181818</v>
      </c>
      <c r="H1378" s="112"/>
      <c r="I1378" s="266"/>
      <c r="J1378" s="267"/>
      <c r="K1378" s="111"/>
      <c r="L1378" s="265">
        <v>108181.818181818</v>
      </c>
      <c r="M1378" s="265"/>
      <c r="N1378" s="267"/>
      <c r="O1378" s="15"/>
      <c r="P1378" s="15"/>
      <c r="Q1378" s="217"/>
    </row>
    <row r="1379" spans="1:17" s="17" customFormat="1" ht="66.75" hidden="1" customHeight="1">
      <c r="A1379" s="1102" t="s">
        <v>4042</v>
      </c>
      <c r="B1379" s="1102"/>
      <c r="C1379" s="1102"/>
      <c r="D1379" s="1102"/>
      <c r="E1379" s="1102"/>
      <c r="F1379" s="1102"/>
      <c r="G1379" s="1102"/>
      <c r="H1379" s="1102"/>
      <c r="I1379" s="106"/>
      <c r="J1379" s="106"/>
      <c r="K1379" s="106"/>
      <c r="L1379" s="106"/>
      <c r="M1379" s="106"/>
      <c r="N1379" s="106"/>
      <c r="O1379" s="120"/>
      <c r="P1379" s="15"/>
      <c r="Q1379" s="217"/>
    </row>
    <row r="1380" spans="1:17" s="17" customFormat="1" ht="66.75" hidden="1" customHeight="1">
      <c r="A1380" s="943"/>
      <c r="B1380" s="947" t="s">
        <v>829</v>
      </c>
      <c r="C1380" s="958"/>
      <c r="D1380" s="958"/>
      <c r="E1380" s="958"/>
      <c r="F1380" s="111"/>
      <c r="G1380" s="265"/>
      <c r="H1380" s="112"/>
      <c r="I1380" s="266"/>
      <c r="J1380" s="267"/>
      <c r="K1380" s="111"/>
      <c r="L1380" s="265"/>
      <c r="M1380" s="265"/>
      <c r="N1380" s="267"/>
      <c r="O1380" s="15"/>
      <c r="P1380" s="15"/>
      <c r="Q1380" s="217"/>
    </row>
    <row r="1381" spans="1:17" s="17" customFormat="1" ht="66.75" hidden="1" customHeight="1">
      <c r="A1381" s="943">
        <v>1</v>
      </c>
      <c r="B1381" s="213" t="s">
        <v>830</v>
      </c>
      <c r="C1381" s="958" t="s">
        <v>139</v>
      </c>
      <c r="D1381" s="958"/>
      <c r="E1381" s="958"/>
      <c r="F1381" s="111">
        <v>165000</v>
      </c>
      <c r="G1381" s="265"/>
      <c r="H1381" s="112"/>
      <c r="I1381" s="266"/>
      <c r="J1381" s="267"/>
      <c r="K1381" s="111">
        <v>165000</v>
      </c>
      <c r="L1381" s="265"/>
      <c r="M1381" s="265"/>
      <c r="N1381" s="267"/>
      <c r="O1381" s="15"/>
      <c r="P1381" s="15"/>
      <c r="Q1381" s="217"/>
    </row>
    <row r="1382" spans="1:17" s="17" customFormat="1" ht="66.75" hidden="1" customHeight="1">
      <c r="A1382" s="943">
        <v>2</v>
      </c>
      <c r="B1382" s="213" t="s">
        <v>831</v>
      </c>
      <c r="C1382" s="958" t="s">
        <v>139</v>
      </c>
      <c r="D1382" s="958"/>
      <c r="E1382" s="958"/>
      <c r="F1382" s="111">
        <v>190000</v>
      </c>
      <c r="G1382" s="265"/>
      <c r="H1382" s="112"/>
      <c r="I1382" s="266"/>
      <c r="J1382" s="267"/>
      <c r="K1382" s="111">
        <v>190000</v>
      </c>
      <c r="L1382" s="265"/>
      <c r="M1382" s="265"/>
      <c r="N1382" s="267"/>
      <c r="O1382" s="15"/>
      <c r="P1382" s="15"/>
      <c r="Q1382" s="217"/>
    </row>
    <row r="1383" spans="1:17" s="17" customFormat="1" ht="66.75" hidden="1" customHeight="1">
      <c r="A1383" s="943">
        <v>3</v>
      </c>
      <c r="B1383" s="213" t="s">
        <v>832</v>
      </c>
      <c r="C1383" s="958" t="s">
        <v>139</v>
      </c>
      <c r="D1383" s="958"/>
      <c r="E1383" s="958"/>
      <c r="F1383" s="111">
        <v>165000</v>
      </c>
      <c r="G1383" s="265"/>
      <c r="H1383" s="112"/>
      <c r="I1383" s="266"/>
      <c r="J1383" s="267"/>
      <c r="K1383" s="111">
        <v>165000</v>
      </c>
      <c r="L1383" s="265"/>
      <c r="M1383" s="265"/>
      <c r="N1383" s="267"/>
      <c r="O1383" s="15"/>
      <c r="P1383" s="15"/>
      <c r="Q1383" s="217"/>
    </row>
    <row r="1384" spans="1:17" s="17" customFormat="1" ht="66.75" hidden="1" customHeight="1">
      <c r="A1384" s="943">
        <v>4</v>
      </c>
      <c r="B1384" s="213" t="s">
        <v>833</v>
      </c>
      <c r="C1384" s="958" t="s">
        <v>139</v>
      </c>
      <c r="D1384" s="958"/>
      <c r="E1384" s="958"/>
      <c r="F1384" s="111">
        <v>190000</v>
      </c>
      <c r="G1384" s="265"/>
      <c r="H1384" s="112"/>
      <c r="I1384" s="266"/>
      <c r="J1384" s="267"/>
      <c r="K1384" s="111">
        <v>190000</v>
      </c>
      <c r="L1384" s="265"/>
      <c r="M1384" s="265"/>
      <c r="N1384" s="267"/>
      <c r="O1384" s="15"/>
      <c r="P1384" s="15"/>
      <c r="Q1384" s="217"/>
    </row>
    <row r="1385" spans="1:17" s="17" customFormat="1" ht="66.75" hidden="1" customHeight="1">
      <c r="A1385" s="943">
        <v>5</v>
      </c>
      <c r="B1385" s="213" t="s">
        <v>834</v>
      </c>
      <c r="C1385" s="958" t="s">
        <v>139</v>
      </c>
      <c r="D1385" s="958"/>
      <c r="E1385" s="958"/>
      <c r="F1385" s="111">
        <v>170000</v>
      </c>
      <c r="G1385" s="265"/>
      <c r="H1385" s="112"/>
      <c r="I1385" s="266"/>
      <c r="J1385" s="267"/>
      <c r="K1385" s="111">
        <v>170000</v>
      </c>
      <c r="L1385" s="265"/>
      <c r="M1385" s="265"/>
      <c r="N1385" s="267"/>
      <c r="O1385" s="15"/>
      <c r="P1385" s="15"/>
      <c r="Q1385" s="217"/>
    </row>
    <row r="1386" spans="1:17" s="17" customFormat="1" ht="66.75" hidden="1" customHeight="1">
      <c r="A1386" s="943">
        <v>6</v>
      </c>
      <c r="B1386" s="213" t="s">
        <v>835</v>
      </c>
      <c r="C1386" s="958" t="s">
        <v>139</v>
      </c>
      <c r="D1386" s="958"/>
      <c r="E1386" s="958"/>
      <c r="F1386" s="111">
        <v>195000</v>
      </c>
      <c r="G1386" s="265"/>
      <c r="H1386" s="112"/>
      <c r="I1386" s="266"/>
      <c r="J1386" s="267"/>
      <c r="K1386" s="111">
        <v>195000</v>
      </c>
      <c r="L1386" s="265"/>
      <c r="M1386" s="265"/>
      <c r="N1386" s="267"/>
      <c r="O1386" s="15"/>
      <c r="P1386" s="15"/>
      <c r="Q1386" s="217"/>
    </row>
    <row r="1387" spans="1:17" s="17" customFormat="1" ht="66.75" hidden="1" customHeight="1">
      <c r="A1387" s="943"/>
      <c r="B1387" s="947" t="s">
        <v>836</v>
      </c>
      <c r="C1387" s="958"/>
      <c r="D1387" s="958"/>
      <c r="E1387" s="958"/>
      <c r="F1387" s="111"/>
      <c r="G1387" s="265"/>
      <c r="H1387" s="112"/>
      <c r="I1387" s="266"/>
      <c r="J1387" s="267"/>
      <c r="K1387" s="111"/>
      <c r="L1387" s="265"/>
      <c r="M1387" s="265"/>
      <c r="N1387" s="267"/>
      <c r="O1387" s="15"/>
      <c r="P1387" s="15"/>
      <c r="Q1387" s="217"/>
    </row>
    <row r="1388" spans="1:17" s="17" customFormat="1" ht="66.75" hidden="1" customHeight="1">
      <c r="A1388" s="943">
        <v>1</v>
      </c>
      <c r="B1388" s="213" t="s">
        <v>4047</v>
      </c>
      <c r="C1388" s="958" t="s">
        <v>90</v>
      </c>
      <c r="D1388" s="958"/>
      <c r="E1388" s="958"/>
      <c r="F1388" s="111">
        <v>140000</v>
      </c>
      <c r="G1388" s="265"/>
      <c r="H1388" s="112"/>
      <c r="I1388" s="266"/>
      <c r="J1388" s="267"/>
      <c r="K1388" s="111">
        <v>140000</v>
      </c>
      <c r="L1388" s="265"/>
      <c r="M1388" s="265"/>
      <c r="N1388" s="267"/>
      <c r="O1388" s="15"/>
      <c r="P1388" s="15"/>
      <c r="Q1388" s="217"/>
    </row>
    <row r="1389" spans="1:17" s="17" customFormat="1" ht="66.75" hidden="1" customHeight="1">
      <c r="A1389" s="943">
        <v>2</v>
      </c>
      <c r="B1389" s="213" t="s">
        <v>4048</v>
      </c>
      <c r="C1389" s="958" t="s">
        <v>90</v>
      </c>
      <c r="D1389" s="958"/>
      <c r="E1389" s="958"/>
      <c r="F1389" s="111">
        <v>140000</v>
      </c>
      <c r="G1389" s="265"/>
      <c r="H1389" s="112"/>
      <c r="I1389" s="266"/>
      <c r="J1389" s="267"/>
      <c r="K1389" s="111">
        <v>140000</v>
      </c>
      <c r="L1389" s="265"/>
      <c r="M1389" s="265"/>
      <c r="N1389" s="267"/>
      <c r="O1389" s="15"/>
      <c r="P1389" s="15"/>
      <c r="Q1389" s="217"/>
    </row>
    <row r="1390" spans="1:17" s="17" customFormat="1" ht="66.75" hidden="1" customHeight="1">
      <c r="A1390" s="943">
        <v>3</v>
      </c>
      <c r="B1390" s="213" t="s">
        <v>4049</v>
      </c>
      <c r="C1390" s="958" t="s">
        <v>90</v>
      </c>
      <c r="D1390" s="958"/>
      <c r="E1390" s="958"/>
      <c r="F1390" s="111">
        <v>130000</v>
      </c>
      <c r="G1390" s="265"/>
      <c r="H1390" s="112"/>
      <c r="I1390" s="266"/>
      <c r="J1390" s="267"/>
      <c r="K1390" s="111">
        <v>130000</v>
      </c>
      <c r="L1390" s="265"/>
      <c r="M1390" s="265"/>
      <c r="N1390" s="267"/>
      <c r="O1390" s="15"/>
      <c r="P1390" s="15"/>
      <c r="Q1390" s="217"/>
    </row>
    <row r="1391" spans="1:17" s="17" customFormat="1" ht="66.75" hidden="1" customHeight="1">
      <c r="A1391" s="943">
        <v>4</v>
      </c>
      <c r="B1391" s="213" t="s">
        <v>4050</v>
      </c>
      <c r="C1391" s="958" t="s">
        <v>90</v>
      </c>
      <c r="D1391" s="958"/>
      <c r="E1391" s="958"/>
      <c r="F1391" s="111">
        <v>130000</v>
      </c>
      <c r="G1391" s="265"/>
      <c r="H1391" s="112"/>
      <c r="I1391" s="266"/>
      <c r="J1391" s="267"/>
      <c r="K1391" s="111">
        <v>130000</v>
      </c>
      <c r="L1391" s="265"/>
      <c r="M1391" s="265"/>
      <c r="N1391" s="267"/>
      <c r="O1391" s="15"/>
      <c r="P1391" s="15"/>
      <c r="Q1391" s="217"/>
    </row>
    <row r="1392" spans="1:17" s="17" customFormat="1" ht="66.75" hidden="1" customHeight="1">
      <c r="A1392" s="943">
        <v>5</v>
      </c>
      <c r="B1392" s="213" t="s">
        <v>837</v>
      </c>
      <c r="C1392" s="958" t="s">
        <v>90</v>
      </c>
      <c r="D1392" s="958"/>
      <c r="E1392" s="958"/>
      <c r="F1392" s="111">
        <v>130000</v>
      </c>
      <c r="G1392" s="265"/>
      <c r="H1392" s="112"/>
      <c r="I1392" s="266"/>
      <c r="J1392" s="267"/>
      <c r="K1392" s="111">
        <v>130000</v>
      </c>
      <c r="L1392" s="265"/>
      <c r="M1392" s="265"/>
      <c r="N1392" s="267"/>
      <c r="O1392" s="15"/>
      <c r="P1392" s="15"/>
      <c r="Q1392" s="217"/>
    </row>
    <row r="1393" spans="1:17" s="17" customFormat="1" ht="66.75" hidden="1" customHeight="1">
      <c r="A1393" s="943">
        <v>6</v>
      </c>
      <c r="B1393" s="213" t="s">
        <v>4051</v>
      </c>
      <c r="C1393" s="958" t="s">
        <v>90</v>
      </c>
      <c r="D1393" s="958"/>
      <c r="E1393" s="958"/>
      <c r="F1393" s="111">
        <v>70000</v>
      </c>
      <c r="G1393" s="265"/>
      <c r="H1393" s="112"/>
      <c r="I1393" s="266"/>
      <c r="J1393" s="267"/>
      <c r="K1393" s="111">
        <v>70000</v>
      </c>
      <c r="L1393" s="265"/>
      <c r="M1393" s="265"/>
      <c r="N1393" s="267"/>
      <c r="O1393" s="15"/>
      <c r="P1393" s="15"/>
      <c r="Q1393" s="217"/>
    </row>
    <row r="1394" spans="1:17" s="17" customFormat="1" ht="66.75" hidden="1" customHeight="1">
      <c r="A1394" s="943">
        <v>7</v>
      </c>
      <c r="B1394" s="213" t="s">
        <v>4052</v>
      </c>
      <c r="C1394" s="958" t="s">
        <v>90</v>
      </c>
      <c r="D1394" s="958"/>
      <c r="E1394" s="958"/>
      <c r="F1394" s="111">
        <v>130000</v>
      </c>
      <c r="G1394" s="265"/>
      <c r="H1394" s="112"/>
      <c r="I1394" s="266"/>
      <c r="J1394" s="267"/>
      <c r="K1394" s="111">
        <v>130000</v>
      </c>
      <c r="L1394" s="265"/>
      <c r="M1394" s="265"/>
      <c r="N1394" s="267"/>
      <c r="O1394" s="15"/>
      <c r="P1394" s="15"/>
      <c r="Q1394" s="217"/>
    </row>
    <row r="1395" spans="1:17" s="17" customFormat="1" ht="66.75" hidden="1" customHeight="1">
      <c r="A1395" s="943">
        <v>8</v>
      </c>
      <c r="B1395" s="213" t="s">
        <v>838</v>
      </c>
      <c r="C1395" s="958" t="s">
        <v>90</v>
      </c>
      <c r="D1395" s="958"/>
      <c r="E1395" s="958"/>
      <c r="F1395" s="111">
        <v>70000</v>
      </c>
      <c r="G1395" s="265"/>
      <c r="H1395" s="112"/>
      <c r="I1395" s="266"/>
      <c r="J1395" s="267"/>
      <c r="K1395" s="111">
        <v>70000</v>
      </c>
      <c r="L1395" s="265"/>
      <c r="M1395" s="265"/>
      <c r="N1395" s="267"/>
      <c r="O1395" s="15"/>
      <c r="P1395" s="15"/>
      <c r="Q1395" s="217"/>
    </row>
    <row r="1396" spans="1:17" s="17" customFormat="1" ht="66.75" hidden="1" customHeight="1">
      <c r="A1396" s="943">
        <v>9</v>
      </c>
      <c r="B1396" s="213" t="s">
        <v>839</v>
      </c>
      <c r="C1396" s="958" t="s">
        <v>70</v>
      </c>
      <c r="D1396" s="958"/>
      <c r="E1396" s="958"/>
      <c r="F1396" s="111">
        <v>2000</v>
      </c>
      <c r="G1396" s="265"/>
      <c r="H1396" s="112"/>
      <c r="I1396" s="266"/>
      <c r="J1396" s="267"/>
      <c r="K1396" s="111">
        <v>2000</v>
      </c>
      <c r="L1396" s="265"/>
      <c r="M1396" s="265"/>
      <c r="N1396" s="267"/>
      <c r="O1396" s="15"/>
      <c r="P1396" s="15"/>
      <c r="Q1396" s="217"/>
    </row>
    <row r="1397" spans="1:17" s="6" customFormat="1" ht="66.75" hidden="1" customHeight="1">
      <c r="A1397" s="143"/>
      <c r="B1397" s="1098" t="s">
        <v>4969</v>
      </c>
      <c r="C1397" s="1099"/>
      <c r="D1397" s="1099"/>
      <c r="E1397" s="1099"/>
      <c r="F1397" s="1099"/>
      <c r="G1397" s="1099"/>
      <c r="H1397" s="1100"/>
      <c r="I1397" s="32"/>
      <c r="J1397" s="32"/>
      <c r="K1397" s="32"/>
      <c r="L1397" s="32"/>
      <c r="M1397" s="32"/>
      <c r="N1397" s="292"/>
      <c r="O1397" s="293"/>
      <c r="P1397" s="9"/>
      <c r="Q1397" s="177"/>
    </row>
    <row r="1398" spans="1:17" s="6" customFormat="1" ht="66.75" hidden="1" customHeight="1">
      <c r="A1398" s="943">
        <v>1</v>
      </c>
      <c r="B1398" s="942" t="s">
        <v>265</v>
      </c>
      <c r="C1398" s="137"/>
      <c r="D1398" s="137"/>
      <c r="E1398" s="137"/>
      <c r="F1398" s="112"/>
      <c r="G1398" s="131"/>
      <c r="H1398" s="112"/>
      <c r="I1398" s="10"/>
      <c r="J1398" s="11"/>
      <c r="K1398" s="112"/>
      <c r="L1398" s="131"/>
      <c r="M1398" s="112"/>
      <c r="N1398" s="12"/>
      <c r="O1398" s="13"/>
      <c r="P1398" s="9"/>
      <c r="Q1398" s="5"/>
    </row>
    <row r="1399" spans="1:17" s="6" customFormat="1" ht="66.75" hidden="1" customHeight="1">
      <c r="A1399" s="943"/>
      <c r="B1399" s="942" t="s">
        <v>266</v>
      </c>
      <c r="C1399" s="951" t="s">
        <v>267</v>
      </c>
      <c r="D1399" s="951"/>
      <c r="E1399" s="951"/>
      <c r="F1399" s="112">
        <v>25455</v>
      </c>
      <c r="G1399" s="112"/>
      <c r="H1399" s="112"/>
      <c r="I1399" s="10"/>
      <c r="J1399" s="11"/>
      <c r="K1399" s="112">
        <v>25455</v>
      </c>
      <c r="L1399" s="112"/>
      <c r="M1399" s="112"/>
      <c r="N1399" s="12"/>
      <c r="O1399" s="13"/>
      <c r="P1399" s="9"/>
      <c r="Q1399" s="5"/>
    </row>
    <row r="1400" spans="1:17" s="6" customFormat="1" ht="66.75" hidden="1" customHeight="1">
      <c r="A1400" s="943"/>
      <c r="B1400" s="942" t="s">
        <v>268</v>
      </c>
      <c r="C1400" s="137" t="s">
        <v>267</v>
      </c>
      <c r="D1400" s="137"/>
      <c r="E1400" s="137"/>
      <c r="F1400" s="112">
        <v>25273</v>
      </c>
      <c r="G1400" s="112"/>
      <c r="H1400" s="112"/>
      <c r="I1400" s="10"/>
      <c r="J1400" s="11"/>
      <c r="K1400" s="112">
        <v>25273</v>
      </c>
      <c r="L1400" s="112"/>
      <c r="M1400" s="112"/>
      <c r="N1400" s="12"/>
      <c r="O1400" s="13"/>
      <c r="P1400" s="9"/>
      <c r="Q1400" s="5"/>
    </row>
    <row r="1401" spans="1:17" s="6" customFormat="1" ht="66.75" hidden="1" customHeight="1">
      <c r="A1401" s="943"/>
      <c r="B1401" s="942" t="s">
        <v>269</v>
      </c>
      <c r="C1401" s="137" t="s">
        <v>267</v>
      </c>
      <c r="D1401" s="137"/>
      <c r="E1401" s="137"/>
      <c r="F1401" s="112">
        <v>25455</v>
      </c>
      <c r="G1401" s="112"/>
      <c r="H1401" s="112"/>
      <c r="I1401" s="10"/>
      <c r="J1401" s="11"/>
      <c r="K1401" s="112">
        <v>25455</v>
      </c>
      <c r="L1401" s="112"/>
      <c r="M1401" s="112"/>
      <c r="N1401" s="12"/>
      <c r="O1401" s="13"/>
      <c r="P1401" s="9"/>
      <c r="Q1401" s="5"/>
    </row>
    <row r="1402" spans="1:17" s="6" customFormat="1" ht="66.75" hidden="1" customHeight="1">
      <c r="A1402" s="943">
        <v>2</v>
      </c>
      <c r="B1402" s="942" t="s">
        <v>270</v>
      </c>
      <c r="C1402" s="137"/>
      <c r="D1402" s="137"/>
      <c r="E1402" s="137"/>
      <c r="F1402" s="112"/>
      <c r="G1402" s="112"/>
      <c r="H1402" s="112"/>
      <c r="I1402" s="10"/>
      <c r="J1402" s="11"/>
      <c r="K1402" s="112"/>
      <c r="L1402" s="112"/>
      <c r="M1402" s="112"/>
      <c r="N1402" s="12"/>
      <c r="O1402" s="13"/>
      <c r="P1402" s="9"/>
      <c r="Q1402" s="5"/>
    </row>
    <row r="1403" spans="1:17" s="6" customFormat="1" ht="66.75" hidden="1" customHeight="1">
      <c r="A1403" s="943"/>
      <c r="B1403" s="942" t="s">
        <v>271</v>
      </c>
      <c r="C1403" s="137" t="s">
        <v>267</v>
      </c>
      <c r="D1403" s="137"/>
      <c r="E1403" s="137"/>
      <c r="F1403" s="112">
        <v>27727</v>
      </c>
      <c r="G1403" s="112"/>
      <c r="H1403" s="112"/>
      <c r="I1403" s="10"/>
      <c r="J1403" s="11"/>
      <c r="K1403" s="112">
        <v>27727</v>
      </c>
      <c r="L1403" s="112"/>
      <c r="M1403" s="112"/>
      <c r="N1403" s="12"/>
      <c r="O1403" s="13"/>
      <c r="P1403" s="9"/>
      <c r="Q1403" s="5"/>
    </row>
    <row r="1404" spans="1:17" s="6" customFormat="1" ht="66.75" hidden="1" customHeight="1">
      <c r="A1404" s="943"/>
      <c r="B1404" s="942" t="s">
        <v>272</v>
      </c>
      <c r="C1404" s="137" t="s">
        <v>267</v>
      </c>
      <c r="D1404" s="137"/>
      <c r="E1404" s="137"/>
      <c r="F1404" s="112">
        <v>27545</v>
      </c>
      <c r="G1404" s="112"/>
      <c r="H1404" s="112"/>
      <c r="I1404" s="10"/>
      <c r="J1404" s="11"/>
      <c r="K1404" s="112">
        <v>27545</v>
      </c>
      <c r="L1404" s="112"/>
      <c r="M1404" s="112"/>
      <c r="N1404" s="12"/>
      <c r="O1404" s="13"/>
      <c r="P1404" s="9"/>
      <c r="Q1404" s="5"/>
    </row>
    <row r="1405" spans="1:17" s="6" customFormat="1" ht="66.75" hidden="1" customHeight="1">
      <c r="A1405" s="943"/>
      <c r="B1405" s="942" t="s">
        <v>273</v>
      </c>
      <c r="C1405" s="137" t="s">
        <v>267</v>
      </c>
      <c r="D1405" s="137"/>
      <c r="E1405" s="137"/>
      <c r="F1405" s="112">
        <v>28000</v>
      </c>
      <c r="G1405" s="112"/>
      <c r="H1405" s="112"/>
      <c r="I1405" s="10"/>
      <c r="J1405" s="11"/>
      <c r="K1405" s="112">
        <v>28000</v>
      </c>
      <c r="L1405" s="112"/>
      <c r="M1405" s="112"/>
      <c r="N1405" s="12"/>
      <c r="O1405" s="13"/>
      <c r="P1405" s="9"/>
      <c r="Q1405" s="5"/>
    </row>
    <row r="1406" spans="1:17" s="6" customFormat="1" ht="66.75" hidden="1" customHeight="1">
      <c r="A1406" s="943"/>
      <c r="B1406" s="942" t="s">
        <v>274</v>
      </c>
      <c r="C1406" s="137" t="s">
        <v>267</v>
      </c>
      <c r="D1406" s="137"/>
      <c r="E1406" s="137"/>
      <c r="F1406" s="112">
        <v>28000</v>
      </c>
      <c r="G1406" s="112"/>
      <c r="H1406" s="112"/>
      <c r="I1406" s="10"/>
      <c r="J1406" s="11"/>
      <c r="K1406" s="112">
        <v>28000</v>
      </c>
      <c r="L1406" s="112"/>
      <c r="M1406" s="112"/>
      <c r="N1406" s="12"/>
      <c r="O1406" s="13"/>
      <c r="P1406" s="9"/>
      <c r="Q1406" s="5"/>
    </row>
    <row r="1407" spans="1:17" s="6" customFormat="1" ht="66.75" hidden="1" customHeight="1">
      <c r="A1407" s="943">
        <v>3</v>
      </c>
      <c r="B1407" s="213" t="s">
        <v>275</v>
      </c>
      <c r="C1407" s="137"/>
      <c r="D1407" s="137"/>
      <c r="E1407" s="137"/>
      <c r="F1407" s="112"/>
      <c r="G1407" s="112"/>
      <c r="H1407" s="112"/>
      <c r="I1407" s="10"/>
      <c r="J1407" s="11"/>
      <c r="K1407" s="112"/>
      <c r="L1407" s="112"/>
      <c r="M1407" s="112"/>
      <c r="N1407" s="12"/>
      <c r="O1407" s="13"/>
      <c r="P1407" s="9"/>
      <c r="Q1407" s="5"/>
    </row>
    <row r="1408" spans="1:17" s="6" customFormat="1" ht="66.75" hidden="1" customHeight="1">
      <c r="A1408" s="943"/>
      <c r="B1408" s="213" t="s">
        <v>276</v>
      </c>
      <c r="C1408" s="137" t="s">
        <v>267</v>
      </c>
      <c r="D1408" s="137"/>
      <c r="E1408" s="137"/>
      <c r="F1408" s="112">
        <v>30000</v>
      </c>
      <c r="G1408" s="112"/>
      <c r="H1408" s="112"/>
      <c r="I1408" s="10"/>
      <c r="J1408" s="11"/>
      <c r="K1408" s="112">
        <v>30000</v>
      </c>
      <c r="L1408" s="112"/>
      <c r="M1408" s="112"/>
      <c r="N1408" s="12"/>
      <c r="O1408" s="13"/>
      <c r="P1408" s="9"/>
      <c r="Q1408" s="5"/>
    </row>
    <row r="1409" spans="1:17" s="6" customFormat="1" ht="66.75" hidden="1" customHeight="1">
      <c r="A1409" s="943">
        <v>4</v>
      </c>
      <c r="B1409" s="213" t="s">
        <v>277</v>
      </c>
      <c r="C1409" s="137"/>
      <c r="D1409" s="137"/>
      <c r="E1409" s="137"/>
      <c r="F1409" s="112"/>
      <c r="G1409" s="112"/>
      <c r="H1409" s="112"/>
      <c r="I1409" s="10"/>
      <c r="J1409" s="11"/>
      <c r="K1409" s="112"/>
      <c r="L1409" s="112"/>
      <c r="M1409" s="112"/>
      <c r="N1409" s="12"/>
      <c r="O1409" s="13"/>
      <c r="P1409" s="9"/>
      <c r="Q1409" s="5"/>
    </row>
    <row r="1410" spans="1:17" s="6" customFormat="1" ht="66.75" hidden="1" customHeight="1">
      <c r="A1410" s="943"/>
      <c r="B1410" s="213" t="s">
        <v>278</v>
      </c>
      <c r="C1410" s="137" t="s">
        <v>267</v>
      </c>
      <c r="D1410" s="137"/>
      <c r="E1410" s="137"/>
      <c r="F1410" s="112">
        <v>19727</v>
      </c>
      <c r="G1410" s="112"/>
      <c r="H1410" s="112"/>
      <c r="I1410" s="10"/>
      <c r="J1410" s="11"/>
      <c r="K1410" s="112">
        <v>19727</v>
      </c>
      <c r="L1410" s="112"/>
      <c r="M1410" s="112"/>
      <c r="N1410" s="12"/>
      <c r="O1410" s="13"/>
      <c r="P1410" s="9"/>
      <c r="Q1410" s="5"/>
    </row>
    <row r="1411" spans="1:17" s="6" customFormat="1" ht="16.5" hidden="1">
      <c r="A1411" s="943">
        <v>1</v>
      </c>
      <c r="B1411" s="213" t="s">
        <v>279</v>
      </c>
      <c r="C1411" s="137"/>
      <c r="D1411" s="137"/>
      <c r="E1411" s="137"/>
      <c r="F1411" s="112"/>
      <c r="G1411" s="112"/>
      <c r="H1411" s="112"/>
      <c r="I1411" s="10"/>
      <c r="J1411" s="11"/>
      <c r="K1411" s="112"/>
      <c r="L1411" s="112"/>
      <c r="M1411" s="112"/>
      <c r="N1411" s="12"/>
      <c r="O1411" s="13"/>
      <c r="P1411" s="9"/>
      <c r="Q1411" s="5"/>
    </row>
    <row r="1412" spans="1:17" s="6" customFormat="1" ht="16.5" hidden="1">
      <c r="A1412" s="943"/>
      <c r="B1412" s="213" t="s">
        <v>280</v>
      </c>
      <c r="C1412" s="137" t="s">
        <v>139</v>
      </c>
      <c r="D1412" s="137" t="s">
        <v>3853</v>
      </c>
      <c r="E1412" s="137"/>
      <c r="F1412" s="112">
        <v>100009</v>
      </c>
      <c r="G1412" s="112">
        <v>100409</v>
      </c>
      <c r="H1412" s="112"/>
      <c r="I1412" s="10"/>
      <c r="J1412" s="11"/>
      <c r="K1412" s="112">
        <v>114045</v>
      </c>
      <c r="L1412" s="112"/>
      <c r="M1412" s="112"/>
      <c r="N1412" s="12"/>
      <c r="O1412" s="13"/>
      <c r="P1412" s="9"/>
      <c r="Q1412" s="5"/>
    </row>
    <row r="1413" spans="1:17" s="6" customFormat="1" ht="16.5" hidden="1">
      <c r="A1413" s="943"/>
      <c r="B1413" s="213" t="s">
        <v>281</v>
      </c>
      <c r="C1413" s="137" t="s">
        <v>139</v>
      </c>
      <c r="D1413" s="137" t="s">
        <v>3853</v>
      </c>
      <c r="E1413" s="137"/>
      <c r="F1413" s="112">
        <v>110356</v>
      </c>
      <c r="G1413" s="112">
        <v>110756</v>
      </c>
      <c r="H1413" s="112"/>
      <c r="I1413" s="10"/>
      <c r="J1413" s="11"/>
      <c r="K1413" s="112">
        <v>126065</v>
      </c>
      <c r="L1413" s="112"/>
      <c r="M1413" s="112"/>
      <c r="N1413" s="12"/>
      <c r="O1413" s="13"/>
      <c r="P1413" s="9"/>
      <c r="Q1413" s="5"/>
    </row>
    <row r="1414" spans="1:17" s="6" customFormat="1" ht="16.5" hidden="1">
      <c r="A1414" s="943"/>
      <c r="B1414" s="213" t="s">
        <v>284</v>
      </c>
      <c r="C1414" s="137" t="s">
        <v>139</v>
      </c>
      <c r="D1414" s="137" t="s">
        <v>3853</v>
      </c>
      <c r="E1414" s="137"/>
      <c r="F1414" s="112">
        <v>121056</v>
      </c>
      <c r="G1414" s="112">
        <v>121456</v>
      </c>
      <c r="H1414" s="112"/>
      <c r="I1414" s="10"/>
      <c r="J1414" s="11"/>
      <c r="K1414" s="112">
        <v>138475</v>
      </c>
      <c r="L1414" s="112"/>
      <c r="M1414" s="112"/>
      <c r="N1414" s="12"/>
      <c r="O1414" s="13"/>
      <c r="P1414" s="9"/>
      <c r="Q1414" s="5"/>
    </row>
    <row r="1415" spans="1:17" s="6" customFormat="1" ht="16.5" hidden="1">
      <c r="A1415" s="943">
        <v>2</v>
      </c>
      <c r="B1415" s="213" t="s">
        <v>283</v>
      </c>
      <c r="C1415" s="137"/>
      <c r="D1415" s="137"/>
      <c r="E1415" s="137"/>
      <c r="F1415" s="112"/>
      <c r="G1415" s="112"/>
      <c r="H1415" s="112"/>
      <c r="I1415" s="10"/>
      <c r="J1415" s="11"/>
      <c r="K1415" s="112"/>
      <c r="L1415" s="112"/>
      <c r="M1415" s="112"/>
      <c r="N1415" s="12"/>
      <c r="O1415" s="13"/>
      <c r="P1415" s="9"/>
      <c r="Q1415" s="5"/>
    </row>
    <row r="1416" spans="1:17" s="6" customFormat="1" ht="16.5" hidden="1">
      <c r="A1416" s="943"/>
      <c r="B1416" s="213" t="s">
        <v>281</v>
      </c>
      <c r="C1416" s="137" t="s">
        <v>139</v>
      </c>
      <c r="D1416" s="137" t="s">
        <v>3853</v>
      </c>
      <c r="E1416" s="137"/>
      <c r="F1416" s="112">
        <v>121624</v>
      </c>
      <c r="G1416" s="112">
        <v>122024</v>
      </c>
      <c r="H1416" s="112"/>
      <c r="I1416" s="10"/>
      <c r="J1416" s="11"/>
      <c r="K1416" s="112">
        <v>133705</v>
      </c>
      <c r="L1416" s="112"/>
      <c r="M1416" s="112"/>
      <c r="N1416" s="12"/>
      <c r="O1416" s="13"/>
      <c r="P1416" s="9"/>
      <c r="Q1416" s="5"/>
    </row>
    <row r="1417" spans="1:17" s="6" customFormat="1" ht="16.5" hidden="1">
      <c r="A1417" s="943"/>
      <c r="B1417" s="213" t="s">
        <v>284</v>
      </c>
      <c r="C1417" s="137" t="s">
        <v>139</v>
      </c>
      <c r="D1417" s="137" t="s">
        <v>3853</v>
      </c>
      <c r="E1417" s="137"/>
      <c r="F1417" s="112">
        <v>130278</v>
      </c>
      <c r="G1417" s="112">
        <v>130678</v>
      </c>
      <c r="H1417" s="112"/>
      <c r="I1417" s="10"/>
      <c r="J1417" s="11"/>
      <c r="K1417" s="112">
        <v>143615</v>
      </c>
      <c r="L1417" s="112"/>
      <c r="M1417" s="112"/>
      <c r="N1417" s="12"/>
      <c r="O1417" s="13"/>
      <c r="P1417" s="9"/>
      <c r="Q1417" s="5"/>
    </row>
    <row r="1418" spans="1:17" s="6" customFormat="1" ht="16.5" hidden="1">
      <c r="A1418" s="943">
        <v>3</v>
      </c>
      <c r="B1418" s="213" t="s">
        <v>285</v>
      </c>
      <c r="C1418" s="137"/>
      <c r="D1418" s="137"/>
      <c r="E1418" s="137"/>
      <c r="F1418" s="112"/>
      <c r="G1418" s="112"/>
      <c r="H1418" s="112"/>
      <c r="I1418" s="10"/>
      <c r="J1418" s="11"/>
      <c r="K1418" s="112"/>
      <c r="L1418" s="112"/>
      <c r="M1418" s="112"/>
      <c r="N1418" s="12"/>
      <c r="O1418" s="13"/>
      <c r="P1418" s="9"/>
      <c r="Q1418" s="5"/>
    </row>
    <row r="1419" spans="1:17" s="6" customFormat="1" ht="16.5" hidden="1">
      <c r="A1419" s="943"/>
      <c r="B1419" s="213" t="s">
        <v>280</v>
      </c>
      <c r="C1419" s="137" t="s">
        <v>139</v>
      </c>
      <c r="D1419" s="137" t="s">
        <v>3853</v>
      </c>
      <c r="E1419" s="137"/>
      <c r="F1419" s="112">
        <v>107171</v>
      </c>
      <c r="G1419" s="112">
        <v>107571</v>
      </c>
      <c r="H1419" s="112"/>
      <c r="I1419" s="10"/>
      <c r="J1419" s="11"/>
      <c r="K1419" s="112">
        <v>117644</v>
      </c>
      <c r="L1419" s="112"/>
      <c r="M1419" s="112"/>
      <c r="N1419" s="12"/>
      <c r="O1419" s="13"/>
      <c r="P1419" s="9"/>
      <c r="Q1419" s="5"/>
    </row>
    <row r="1420" spans="1:17" s="6" customFormat="1" ht="16.5" hidden="1">
      <c r="A1420" s="943"/>
      <c r="B1420" s="213" t="s">
        <v>281</v>
      </c>
      <c r="C1420" s="137" t="s">
        <v>139</v>
      </c>
      <c r="D1420" s="137" t="s">
        <v>3853</v>
      </c>
      <c r="E1420" s="137"/>
      <c r="F1420" s="112">
        <v>117937</v>
      </c>
      <c r="G1420" s="112">
        <v>118337</v>
      </c>
      <c r="H1420" s="112"/>
      <c r="I1420" s="10"/>
      <c r="J1420" s="11"/>
      <c r="K1420" s="112">
        <v>129692</v>
      </c>
      <c r="L1420" s="112"/>
      <c r="M1420" s="112"/>
      <c r="N1420" s="12"/>
      <c r="O1420" s="13"/>
      <c r="P1420" s="9"/>
      <c r="Q1420" s="5"/>
    </row>
    <row r="1421" spans="1:17" s="6" customFormat="1" ht="16.5" hidden="1">
      <c r="A1421" s="943"/>
      <c r="B1421" s="213" t="s">
        <v>284</v>
      </c>
      <c r="C1421" s="137" t="s">
        <v>139</v>
      </c>
      <c r="D1421" s="137" t="s">
        <v>3853</v>
      </c>
      <c r="E1421" s="137"/>
      <c r="F1421" s="112">
        <v>126591</v>
      </c>
      <c r="G1421" s="112">
        <v>126991</v>
      </c>
      <c r="H1421" s="112"/>
      <c r="I1421" s="10"/>
      <c r="J1421" s="11"/>
      <c r="K1421" s="112">
        <v>139655</v>
      </c>
      <c r="L1421" s="112"/>
      <c r="M1421" s="112"/>
      <c r="N1421" s="12"/>
      <c r="O1421" s="13"/>
      <c r="P1421" s="9"/>
      <c r="Q1421" s="5"/>
    </row>
    <row r="1422" spans="1:17" s="17" customFormat="1" ht="66.75" hidden="1" customHeight="1">
      <c r="A1422" s="943">
        <v>8</v>
      </c>
      <c r="B1422" s="213" t="s">
        <v>286</v>
      </c>
      <c r="C1422" s="137"/>
      <c r="D1422" s="137" t="s">
        <v>3854</v>
      </c>
      <c r="E1422" s="137"/>
      <c r="F1422" s="112"/>
      <c r="G1422" s="112"/>
      <c r="H1422" s="112"/>
      <c r="I1422" s="10"/>
      <c r="J1422" s="11"/>
      <c r="K1422" s="112"/>
      <c r="L1422" s="112"/>
      <c r="M1422" s="112"/>
      <c r="N1422" s="11"/>
      <c r="O1422" s="18"/>
      <c r="P1422" s="15"/>
      <c r="Q1422" s="16"/>
    </row>
    <row r="1423" spans="1:17" s="17" customFormat="1" ht="66.75" hidden="1" customHeight="1">
      <c r="A1423" s="943"/>
      <c r="B1423" s="942" t="s">
        <v>287</v>
      </c>
      <c r="C1423" s="137" t="s">
        <v>139</v>
      </c>
      <c r="D1423" s="137" t="s">
        <v>3855</v>
      </c>
      <c r="E1423" s="137"/>
      <c r="F1423" s="112">
        <v>89286</v>
      </c>
      <c r="G1423" s="112"/>
      <c r="H1423" s="112"/>
      <c r="I1423" s="10"/>
      <c r="J1423" s="11"/>
      <c r="K1423" s="112">
        <v>89286</v>
      </c>
      <c r="L1423" s="112"/>
      <c r="M1423" s="112"/>
      <c r="N1423" s="11"/>
      <c r="O1423" s="18"/>
      <c r="P1423" s="15"/>
      <c r="Q1423" s="16"/>
    </row>
    <row r="1424" spans="1:17" s="17" customFormat="1" ht="66.75" hidden="1" customHeight="1">
      <c r="A1424" s="943"/>
      <c r="B1424" s="213" t="s">
        <v>288</v>
      </c>
      <c r="C1424" s="137" t="s">
        <v>139</v>
      </c>
      <c r="D1424" s="137" t="s">
        <v>3856</v>
      </c>
      <c r="E1424" s="137"/>
      <c r="F1424" s="112">
        <v>104741</v>
      </c>
      <c r="G1424" s="112"/>
      <c r="H1424" s="112"/>
      <c r="I1424" s="10"/>
      <c r="J1424" s="11"/>
      <c r="K1424" s="112">
        <v>104741</v>
      </c>
      <c r="L1424" s="112"/>
      <c r="M1424" s="112"/>
      <c r="N1424" s="11"/>
      <c r="O1424" s="18"/>
      <c r="P1424" s="15"/>
      <c r="Q1424" s="16"/>
    </row>
    <row r="1425" spans="1:17" s="17" customFormat="1" ht="66.75" hidden="1" customHeight="1">
      <c r="A1425" s="943"/>
      <c r="B1425" s="213" t="s">
        <v>289</v>
      </c>
      <c r="C1425" s="137" t="s">
        <v>139</v>
      </c>
      <c r="D1425" s="137" t="s">
        <v>3857</v>
      </c>
      <c r="E1425" s="137"/>
      <c r="F1425" s="112">
        <v>136559</v>
      </c>
      <c r="G1425" s="112"/>
      <c r="H1425" s="112"/>
      <c r="I1425" s="10"/>
      <c r="J1425" s="11"/>
      <c r="K1425" s="112">
        <v>136559</v>
      </c>
      <c r="L1425" s="112"/>
      <c r="M1425" s="112"/>
      <c r="N1425" s="11"/>
      <c r="O1425" s="18"/>
      <c r="P1425" s="15"/>
      <c r="Q1425" s="16"/>
    </row>
    <row r="1426" spans="1:17" s="17" customFormat="1" ht="66.75" hidden="1" customHeight="1">
      <c r="A1426" s="943"/>
      <c r="B1426" s="213" t="s">
        <v>290</v>
      </c>
      <c r="C1426" s="137" t="s">
        <v>139</v>
      </c>
      <c r="D1426" s="137" t="s">
        <v>3858</v>
      </c>
      <c r="E1426" s="137"/>
      <c r="F1426" s="112">
        <v>162013</v>
      </c>
      <c r="G1426" s="112"/>
      <c r="H1426" s="112"/>
      <c r="I1426" s="10"/>
      <c r="J1426" s="11"/>
      <c r="K1426" s="112">
        <v>162013</v>
      </c>
      <c r="L1426" s="112"/>
      <c r="M1426" s="112"/>
      <c r="N1426" s="11"/>
      <c r="O1426" s="18"/>
      <c r="P1426" s="15"/>
      <c r="Q1426" s="16"/>
    </row>
    <row r="1427" spans="1:17" s="17" customFormat="1" ht="66.75" hidden="1" customHeight="1">
      <c r="A1427" s="943">
        <v>9</v>
      </c>
      <c r="B1427" s="213" t="s">
        <v>291</v>
      </c>
      <c r="C1427" s="137"/>
      <c r="D1427" s="137" t="s">
        <v>3859</v>
      </c>
      <c r="E1427" s="137"/>
      <c r="F1427" s="112"/>
      <c r="G1427" s="112"/>
      <c r="H1427" s="112"/>
      <c r="I1427" s="10"/>
      <c r="J1427" s="11"/>
      <c r="K1427" s="112"/>
      <c r="L1427" s="112"/>
      <c r="M1427" s="112"/>
      <c r="N1427" s="11"/>
      <c r="O1427" s="18"/>
      <c r="P1427" s="15"/>
      <c r="Q1427" s="16"/>
    </row>
    <row r="1428" spans="1:17" s="17" customFormat="1" ht="66.75" hidden="1" customHeight="1">
      <c r="A1428" s="943"/>
      <c r="B1428" s="942" t="s">
        <v>287</v>
      </c>
      <c r="C1428" s="137" t="s">
        <v>139</v>
      </c>
      <c r="D1428" s="137" t="s">
        <v>3860</v>
      </c>
      <c r="E1428" s="137"/>
      <c r="F1428" s="112">
        <v>110195</v>
      </c>
      <c r="G1428" s="112"/>
      <c r="H1428" s="112"/>
      <c r="I1428" s="10"/>
      <c r="J1428" s="11"/>
      <c r="K1428" s="112">
        <v>110195</v>
      </c>
      <c r="L1428" s="112"/>
      <c r="M1428" s="112"/>
      <c r="N1428" s="11"/>
      <c r="O1428" s="18"/>
      <c r="P1428" s="15"/>
      <c r="Q1428" s="16"/>
    </row>
    <row r="1429" spans="1:17" s="17" customFormat="1" ht="66.75" hidden="1" customHeight="1">
      <c r="A1429" s="943"/>
      <c r="B1429" s="213" t="s">
        <v>288</v>
      </c>
      <c r="C1429" s="137" t="s">
        <v>139</v>
      </c>
      <c r="D1429" s="137" t="s">
        <v>3861</v>
      </c>
      <c r="E1429" s="137"/>
      <c r="F1429" s="112">
        <v>130895</v>
      </c>
      <c r="G1429" s="112"/>
      <c r="H1429" s="112"/>
      <c r="I1429" s="10"/>
      <c r="J1429" s="11"/>
      <c r="K1429" s="112">
        <v>130895</v>
      </c>
      <c r="L1429" s="112"/>
      <c r="M1429" s="112"/>
      <c r="N1429" s="11"/>
      <c r="O1429" s="18"/>
      <c r="P1429" s="15"/>
      <c r="Q1429" s="16"/>
    </row>
    <row r="1430" spans="1:17" s="17" customFormat="1" ht="66.75" hidden="1" customHeight="1">
      <c r="A1430" s="943"/>
      <c r="B1430" s="213" t="s">
        <v>289</v>
      </c>
      <c r="C1430" s="137" t="s">
        <v>139</v>
      </c>
      <c r="D1430" s="137" t="s">
        <v>3862</v>
      </c>
      <c r="E1430" s="137"/>
      <c r="F1430" s="112">
        <v>159538</v>
      </c>
      <c r="G1430" s="112"/>
      <c r="H1430" s="112"/>
      <c r="I1430" s="10"/>
      <c r="J1430" s="11"/>
      <c r="K1430" s="112">
        <v>159538</v>
      </c>
      <c r="L1430" s="112"/>
      <c r="M1430" s="112"/>
      <c r="N1430" s="11"/>
      <c r="O1430" s="18"/>
      <c r="P1430" s="15"/>
      <c r="Q1430" s="16"/>
    </row>
    <row r="1431" spans="1:17" s="17" customFormat="1" ht="66.75" hidden="1" customHeight="1">
      <c r="A1431" s="943"/>
      <c r="B1431" s="213" t="s">
        <v>290</v>
      </c>
      <c r="C1431" s="137" t="s">
        <v>139</v>
      </c>
      <c r="D1431" s="137" t="s">
        <v>3863</v>
      </c>
      <c r="E1431" s="137"/>
      <c r="F1431" s="112">
        <v>186561</v>
      </c>
      <c r="G1431" s="112"/>
      <c r="H1431" s="112"/>
      <c r="I1431" s="10"/>
      <c r="J1431" s="11"/>
      <c r="K1431" s="112">
        <v>186561</v>
      </c>
      <c r="L1431" s="112"/>
      <c r="M1431" s="112"/>
      <c r="N1431" s="11"/>
      <c r="O1431" s="18"/>
      <c r="P1431" s="15"/>
      <c r="Q1431" s="16"/>
    </row>
    <row r="1432" spans="1:17" s="6" customFormat="1" ht="66.75" hidden="1" customHeight="1">
      <c r="A1432" s="943"/>
      <c r="B1432" s="1098" t="s">
        <v>5146</v>
      </c>
      <c r="C1432" s="1099"/>
      <c r="D1432" s="1099"/>
      <c r="E1432" s="1099"/>
      <c r="F1432" s="1099"/>
      <c r="G1432" s="1099"/>
      <c r="H1432" s="1100"/>
      <c r="I1432" s="10"/>
      <c r="J1432" s="11"/>
      <c r="K1432" s="112"/>
      <c r="L1432" s="112"/>
      <c r="M1432" s="112"/>
      <c r="N1432" s="12"/>
      <c r="O1432" s="13"/>
      <c r="P1432" s="9"/>
      <c r="Q1432" s="5"/>
    </row>
    <row r="1433" spans="1:17" s="6" customFormat="1" ht="66.75" hidden="1" customHeight="1">
      <c r="A1433" s="163" t="s">
        <v>6</v>
      </c>
      <c r="B1433" s="947" t="s">
        <v>5156</v>
      </c>
      <c r="C1433" s="137"/>
      <c r="D1433" s="137"/>
      <c r="E1433" s="294" t="s">
        <v>5157</v>
      </c>
      <c r="F1433" s="112"/>
      <c r="G1433" s="112"/>
      <c r="H1433" s="112"/>
      <c r="I1433" s="10"/>
      <c r="J1433" s="11"/>
      <c r="K1433" s="112"/>
      <c r="L1433" s="112"/>
      <c r="M1433" s="112"/>
      <c r="N1433" s="12"/>
      <c r="O1433" s="13"/>
      <c r="P1433" s="9"/>
      <c r="Q1433" s="5"/>
    </row>
    <row r="1434" spans="1:17" s="6" customFormat="1" ht="66.75" hidden="1" customHeight="1">
      <c r="A1434" s="943">
        <v>1</v>
      </c>
      <c r="B1434" s="213" t="s">
        <v>5147</v>
      </c>
      <c r="C1434" s="137" t="s">
        <v>70</v>
      </c>
      <c r="D1434" s="137"/>
      <c r="E1434" s="137"/>
      <c r="F1434" s="112"/>
      <c r="G1434" s="112">
        <v>3084668.5411858647</v>
      </c>
      <c r="H1434" s="112">
        <v>3084668.5411858647</v>
      </c>
      <c r="I1434" s="10"/>
      <c r="J1434" s="11"/>
      <c r="K1434" s="112"/>
      <c r="L1434" s="112"/>
      <c r="M1434" s="112"/>
      <c r="N1434" s="12"/>
      <c r="O1434" s="13"/>
      <c r="P1434" s="9"/>
      <c r="Q1434" s="5"/>
    </row>
    <row r="1435" spans="1:17" s="6" customFormat="1" ht="66.75" hidden="1" customHeight="1">
      <c r="A1435" s="943">
        <v>2</v>
      </c>
      <c r="B1435" s="213" t="s">
        <v>5148</v>
      </c>
      <c r="C1435" s="137" t="s">
        <v>70</v>
      </c>
      <c r="D1435" s="137"/>
      <c r="E1435" s="137"/>
      <c r="F1435" s="112"/>
      <c r="G1435" s="112">
        <v>6381836.4707645327</v>
      </c>
      <c r="H1435" s="112">
        <v>6381836.4707645327</v>
      </c>
      <c r="I1435" s="10"/>
      <c r="J1435" s="11"/>
      <c r="K1435" s="112"/>
      <c r="L1435" s="112"/>
      <c r="M1435" s="112"/>
      <c r="N1435" s="12"/>
      <c r="O1435" s="13"/>
      <c r="P1435" s="9"/>
      <c r="Q1435" s="5"/>
    </row>
    <row r="1436" spans="1:17" s="6" customFormat="1" ht="66.75" hidden="1" customHeight="1">
      <c r="A1436" s="943">
        <v>3</v>
      </c>
      <c r="B1436" s="213" t="s">
        <v>5149</v>
      </c>
      <c r="C1436" s="137" t="s">
        <v>70</v>
      </c>
      <c r="D1436" s="137"/>
      <c r="E1436" s="137"/>
      <c r="F1436" s="112"/>
      <c r="G1436" s="112">
        <v>8293484.6923515676</v>
      </c>
      <c r="H1436" s="112">
        <v>8293484.6923515676</v>
      </c>
      <c r="I1436" s="10"/>
      <c r="J1436" s="11"/>
      <c r="K1436" s="112"/>
      <c r="L1436" s="112"/>
      <c r="M1436" s="112"/>
      <c r="N1436" s="12"/>
      <c r="O1436" s="13"/>
      <c r="P1436" s="9"/>
      <c r="Q1436" s="5"/>
    </row>
    <row r="1437" spans="1:17" s="6" customFormat="1" ht="66.75" hidden="1" customHeight="1">
      <c r="A1437" s="943">
        <v>4</v>
      </c>
      <c r="B1437" s="213" t="s">
        <v>5150</v>
      </c>
      <c r="C1437" s="137" t="s">
        <v>70</v>
      </c>
      <c r="D1437" s="137"/>
      <c r="E1437" s="137"/>
      <c r="F1437" s="112"/>
      <c r="G1437" s="112">
        <v>1675831.3305400193</v>
      </c>
      <c r="H1437" s="112">
        <v>1675831.3305400193</v>
      </c>
      <c r="I1437" s="10"/>
      <c r="J1437" s="11"/>
      <c r="K1437" s="112"/>
      <c r="L1437" s="112"/>
      <c r="M1437" s="112"/>
      <c r="N1437" s="12"/>
      <c r="O1437" s="13"/>
      <c r="P1437" s="9"/>
      <c r="Q1437" s="5"/>
    </row>
    <row r="1438" spans="1:17" s="6" customFormat="1" ht="66.75" hidden="1" customHeight="1">
      <c r="A1438" s="943">
        <v>5</v>
      </c>
      <c r="B1438" s="213" t="s">
        <v>5151</v>
      </c>
      <c r="C1438" s="137" t="s">
        <v>70</v>
      </c>
      <c r="D1438" s="137"/>
      <c r="E1438" s="137"/>
      <c r="F1438" s="112"/>
      <c r="G1438" s="112">
        <v>2394538.375390172</v>
      </c>
      <c r="H1438" s="112">
        <v>2394538.375390172</v>
      </c>
      <c r="I1438" s="10"/>
      <c r="J1438" s="11"/>
      <c r="K1438" s="112"/>
      <c r="L1438" s="112"/>
      <c r="M1438" s="112"/>
      <c r="N1438" s="12"/>
      <c r="O1438" s="13"/>
      <c r="P1438" s="9"/>
      <c r="Q1438" s="5"/>
    </row>
    <row r="1439" spans="1:17" s="6" customFormat="1" ht="66.75" hidden="1" customHeight="1">
      <c r="A1439" s="943">
        <v>6</v>
      </c>
      <c r="B1439" s="213" t="s">
        <v>5152</v>
      </c>
      <c r="C1439" s="137" t="s">
        <v>70</v>
      </c>
      <c r="D1439" s="137"/>
      <c r="E1439" s="137"/>
      <c r="F1439" s="112"/>
      <c r="G1439" s="112">
        <v>2911429.0011290903</v>
      </c>
      <c r="H1439" s="112">
        <v>2911429.0011290903</v>
      </c>
      <c r="I1439" s="10"/>
      <c r="J1439" s="11"/>
      <c r="K1439" s="112"/>
      <c r="L1439" s="112"/>
      <c r="M1439" s="112"/>
      <c r="N1439" s="12"/>
      <c r="O1439" s="13"/>
      <c r="P1439" s="9"/>
      <c r="Q1439" s="5"/>
    </row>
    <row r="1440" spans="1:17" s="6" customFormat="1" ht="66.75" hidden="1" customHeight="1">
      <c r="A1440" s="943">
        <v>7</v>
      </c>
      <c r="B1440" s="213" t="s">
        <v>5153</v>
      </c>
      <c r="C1440" s="137" t="s">
        <v>855</v>
      </c>
      <c r="D1440" s="137"/>
      <c r="E1440" s="137"/>
      <c r="F1440" s="112"/>
      <c r="G1440" s="112">
        <v>4153846.1538461535</v>
      </c>
      <c r="H1440" s="112">
        <v>4153846.1538461535</v>
      </c>
      <c r="I1440" s="10"/>
      <c r="J1440" s="11"/>
      <c r="K1440" s="112"/>
      <c r="L1440" s="112"/>
      <c r="M1440" s="112"/>
      <c r="N1440" s="12"/>
      <c r="O1440" s="13"/>
      <c r="P1440" s="9"/>
      <c r="Q1440" s="5"/>
    </row>
    <row r="1441" spans="1:17" s="6" customFormat="1" ht="66.75" hidden="1" customHeight="1">
      <c r="A1441" s="943">
        <v>8</v>
      </c>
      <c r="B1441" s="213" t="s">
        <v>5154</v>
      </c>
      <c r="C1441" s="137" t="s">
        <v>855</v>
      </c>
      <c r="D1441" s="137"/>
      <c r="E1441" s="137"/>
      <c r="F1441" s="112"/>
      <c r="G1441" s="112">
        <v>5538461.538461538</v>
      </c>
      <c r="H1441" s="112">
        <v>5538461.538461538</v>
      </c>
      <c r="I1441" s="10"/>
      <c r="J1441" s="11"/>
      <c r="K1441" s="112"/>
      <c r="L1441" s="112"/>
      <c r="M1441" s="112"/>
      <c r="N1441" s="12"/>
      <c r="O1441" s="13"/>
      <c r="P1441" s="9"/>
      <c r="Q1441" s="5"/>
    </row>
    <row r="1442" spans="1:17" s="6" customFormat="1" ht="66.75" hidden="1" customHeight="1">
      <c r="A1442" s="943">
        <v>9</v>
      </c>
      <c r="B1442" s="213" t="s">
        <v>5155</v>
      </c>
      <c r="C1442" s="137" t="s">
        <v>855</v>
      </c>
      <c r="D1442" s="137"/>
      <c r="E1442" s="137"/>
      <c r="F1442" s="112"/>
      <c r="G1442" s="112">
        <v>6923076.923076923</v>
      </c>
      <c r="H1442" s="112">
        <v>6923076.923076923</v>
      </c>
      <c r="I1442" s="10"/>
      <c r="J1442" s="11"/>
      <c r="K1442" s="112"/>
      <c r="L1442" s="112"/>
      <c r="M1442" s="112"/>
      <c r="N1442" s="12"/>
      <c r="O1442" s="13"/>
      <c r="P1442" s="9"/>
      <c r="Q1442" s="5"/>
    </row>
    <row r="1443" spans="1:17" s="6" customFormat="1" ht="66.75" hidden="1" customHeight="1">
      <c r="A1443" s="943">
        <v>10</v>
      </c>
      <c r="B1443" s="213" t="s">
        <v>5158</v>
      </c>
      <c r="C1443" s="137" t="s">
        <v>139</v>
      </c>
      <c r="D1443" s="137"/>
      <c r="E1443" s="137"/>
      <c r="F1443" s="112"/>
      <c r="G1443" s="112">
        <v>511857.93772793602</v>
      </c>
      <c r="H1443" s="112">
        <v>511857.93772793602</v>
      </c>
      <c r="I1443" s="10"/>
      <c r="J1443" s="11"/>
      <c r="K1443" s="112"/>
      <c r="L1443" s="112"/>
      <c r="M1443" s="112"/>
      <c r="N1443" s="12"/>
      <c r="O1443" s="13"/>
      <c r="P1443" s="9"/>
      <c r="Q1443" s="5"/>
    </row>
    <row r="1444" spans="1:17" s="6" customFormat="1" ht="66.75" hidden="1" customHeight="1">
      <c r="A1444" s="943">
        <v>11</v>
      </c>
      <c r="B1444" s="213" t="s">
        <v>5159</v>
      </c>
      <c r="C1444" s="137" t="s">
        <v>1087</v>
      </c>
      <c r="D1444" s="137"/>
      <c r="E1444" s="137"/>
      <c r="F1444" s="112"/>
      <c r="G1444" s="112">
        <v>51600</v>
      </c>
      <c r="H1444" s="112">
        <v>51600</v>
      </c>
      <c r="I1444" s="10"/>
      <c r="J1444" s="11"/>
      <c r="K1444" s="112"/>
      <c r="L1444" s="112"/>
      <c r="M1444" s="112"/>
      <c r="N1444" s="12"/>
      <c r="O1444" s="13"/>
      <c r="P1444" s="9"/>
      <c r="Q1444" s="5"/>
    </row>
    <row r="1445" spans="1:17" s="6" customFormat="1" ht="66.75" hidden="1" customHeight="1">
      <c r="A1445" s="943">
        <v>12</v>
      </c>
      <c r="B1445" s="213" t="s">
        <v>5160</v>
      </c>
      <c r="C1445" s="137" t="s">
        <v>1087</v>
      </c>
      <c r="D1445" s="137"/>
      <c r="E1445" s="137"/>
      <c r="F1445" s="112"/>
      <c r="G1445" s="112">
        <v>49800</v>
      </c>
      <c r="H1445" s="112">
        <v>49800</v>
      </c>
      <c r="I1445" s="10"/>
      <c r="J1445" s="11"/>
      <c r="K1445" s="112"/>
      <c r="L1445" s="112"/>
      <c r="M1445" s="112"/>
      <c r="N1445" s="12"/>
      <c r="O1445" s="13"/>
      <c r="P1445" s="9"/>
      <c r="Q1445" s="5"/>
    </row>
    <row r="1446" spans="1:17" s="6" customFormat="1" ht="66.75" hidden="1" customHeight="1">
      <c r="A1446" s="943">
        <v>13</v>
      </c>
      <c r="B1446" s="213" t="s">
        <v>5161</v>
      </c>
      <c r="C1446" s="137" t="s">
        <v>70</v>
      </c>
      <c r="D1446" s="137"/>
      <c r="E1446" s="137"/>
      <c r="F1446" s="112"/>
      <c r="G1446" s="112">
        <v>7700000</v>
      </c>
      <c r="H1446" s="112">
        <v>7700000</v>
      </c>
      <c r="I1446" s="10"/>
      <c r="J1446" s="11"/>
      <c r="K1446" s="112"/>
      <c r="L1446" s="112"/>
      <c r="M1446" s="112"/>
      <c r="N1446" s="12"/>
      <c r="O1446" s="13"/>
      <c r="P1446" s="9"/>
      <c r="Q1446" s="5"/>
    </row>
    <row r="1447" spans="1:17" s="6" customFormat="1" ht="66.75" hidden="1" customHeight="1">
      <c r="A1447" s="943">
        <v>14</v>
      </c>
      <c r="B1447" s="213" t="s">
        <v>5162</v>
      </c>
      <c r="C1447" s="137" t="s">
        <v>70</v>
      </c>
      <c r="D1447" s="137"/>
      <c r="E1447" s="137"/>
      <c r="F1447" s="112"/>
      <c r="G1447" s="112">
        <v>126000</v>
      </c>
      <c r="H1447" s="112">
        <v>126000</v>
      </c>
      <c r="I1447" s="10"/>
      <c r="J1447" s="11"/>
      <c r="K1447" s="112"/>
      <c r="L1447" s="112"/>
      <c r="M1447" s="112"/>
      <c r="N1447" s="12"/>
      <c r="O1447" s="13"/>
      <c r="P1447" s="9"/>
      <c r="Q1447" s="5"/>
    </row>
    <row r="1448" spans="1:17" s="6" customFormat="1" ht="66.75" hidden="1" customHeight="1">
      <c r="A1448" s="943">
        <v>15</v>
      </c>
      <c r="B1448" s="213" t="s">
        <v>5163</v>
      </c>
      <c r="C1448" s="137" t="s">
        <v>70</v>
      </c>
      <c r="D1448" s="137"/>
      <c r="E1448" s="137"/>
      <c r="F1448" s="112"/>
      <c r="G1448" s="112">
        <v>159500</v>
      </c>
      <c r="H1448" s="112">
        <v>159500</v>
      </c>
      <c r="I1448" s="10"/>
      <c r="J1448" s="11"/>
      <c r="K1448" s="112"/>
      <c r="L1448" s="112"/>
      <c r="M1448" s="112"/>
      <c r="N1448" s="12"/>
      <c r="O1448" s="13"/>
      <c r="P1448" s="9"/>
      <c r="Q1448" s="5"/>
    </row>
    <row r="1449" spans="1:17" s="6" customFormat="1" ht="66.75" hidden="1" customHeight="1">
      <c r="A1449" s="163" t="s">
        <v>45</v>
      </c>
      <c r="B1449" s="947" t="s">
        <v>5164</v>
      </c>
      <c r="C1449" s="137"/>
      <c r="D1449" s="137"/>
      <c r="E1449" s="137"/>
      <c r="F1449" s="112"/>
      <c r="G1449" s="112"/>
      <c r="H1449" s="112"/>
      <c r="I1449" s="10"/>
      <c r="J1449" s="11"/>
      <c r="K1449" s="112"/>
      <c r="L1449" s="112"/>
      <c r="M1449" s="112"/>
      <c r="N1449" s="12"/>
      <c r="O1449" s="13"/>
      <c r="P1449" s="9"/>
      <c r="Q1449" s="5"/>
    </row>
    <row r="1450" spans="1:17" s="6" customFormat="1" ht="66.75" hidden="1" customHeight="1">
      <c r="A1450" s="943">
        <v>1</v>
      </c>
      <c r="B1450" s="213" t="s">
        <v>5165</v>
      </c>
      <c r="C1450" s="137" t="s">
        <v>90</v>
      </c>
      <c r="D1450" s="137"/>
      <c r="E1450" s="137"/>
      <c r="F1450" s="112"/>
      <c r="G1450" s="112">
        <v>776820</v>
      </c>
      <c r="H1450" s="112">
        <v>776820</v>
      </c>
      <c r="I1450" s="10"/>
      <c r="J1450" s="11"/>
      <c r="K1450" s="112"/>
      <c r="L1450" s="112"/>
      <c r="M1450" s="112"/>
      <c r="N1450" s="12"/>
      <c r="O1450" s="13"/>
      <c r="P1450" s="9"/>
      <c r="Q1450" s="5"/>
    </row>
    <row r="1451" spans="1:17" s="6" customFormat="1" ht="66.75" hidden="1" customHeight="1">
      <c r="A1451" s="943">
        <v>2</v>
      </c>
      <c r="B1451" s="213" t="s">
        <v>5166</v>
      </c>
      <c r="C1451" s="137" t="s">
        <v>90</v>
      </c>
      <c r="D1451" s="137"/>
      <c r="E1451" s="137"/>
      <c r="F1451" s="112"/>
      <c r="G1451" s="112">
        <v>1987859.5343615981</v>
      </c>
      <c r="H1451" s="112">
        <v>1987859.5343615981</v>
      </c>
      <c r="I1451" s="10"/>
      <c r="J1451" s="11"/>
      <c r="K1451" s="112"/>
      <c r="L1451" s="112"/>
      <c r="M1451" s="112"/>
      <c r="N1451" s="12"/>
      <c r="O1451" s="13"/>
      <c r="P1451" s="9"/>
      <c r="Q1451" s="5"/>
    </row>
    <row r="1452" spans="1:17" s="6" customFormat="1" ht="66.75" hidden="1" customHeight="1">
      <c r="A1452" s="943">
        <v>3</v>
      </c>
      <c r="B1452" s="213" t="s">
        <v>5167</v>
      </c>
      <c r="C1452" s="137" t="s">
        <v>90</v>
      </c>
      <c r="D1452" s="137"/>
      <c r="E1452" s="137"/>
      <c r="F1452" s="112"/>
      <c r="G1452" s="112">
        <v>3709185.1170802955</v>
      </c>
      <c r="H1452" s="112">
        <v>3709185.1170802955</v>
      </c>
      <c r="I1452" s="10"/>
      <c r="J1452" s="11"/>
      <c r="K1452" s="112"/>
      <c r="L1452" s="112"/>
      <c r="M1452" s="112"/>
      <c r="N1452" s="12"/>
      <c r="O1452" s="13"/>
      <c r="P1452" s="9"/>
      <c r="Q1452" s="5"/>
    </row>
    <row r="1453" spans="1:17" s="6" customFormat="1" ht="66.75" hidden="1" customHeight="1">
      <c r="A1453" s="943">
        <v>4</v>
      </c>
      <c r="B1453" s="213" t="s">
        <v>5168</v>
      </c>
      <c r="C1453" s="137" t="s">
        <v>90</v>
      </c>
      <c r="D1453" s="137"/>
      <c r="E1453" s="137"/>
      <c r="F1453" s="112"/>
      <c r="G1453" s="112">
        <v>4373792.8106565243</v>
      </c>
      <c r="H1453" s="112">
        <v>4373792.8106565243</v>
      </c>
      <c r="I1453" s="10"/>
      <c r="J1453" s="11"/>
      <c r="K1453" s="112"/>
      <c r="L1453" s="112"/>
      <c r="M1453" s="112"/>
      <c r="N1453" s="12"/>
      <c r="O1453" s="13"/>
      <c r="P1453" s="9"/>
      <c r="Q1453" s="5"/>
    </row>
    <row r="1454" spans="1:17" s="6" customFormat="1" ht="66.75" hidden="1" customHeight="1">
      <c r="A1454" s="943">
        <v>5</v>
      </c>
      <c r="B1454" s="213" t="s">
        <v>5169</v>
      </c>
      <c r="C1454" s="137" t="s">
        <v>90</v>
      </c>
      <c r="D1454" s="137"/>
      <c r="E1454" s="137"/>
      <c r="F1454" s="112"/>
      <c r="G1454" s="112">
        <v>2980060</v>
      </c>
      <c r="H1454" s="112">
        <v>2980060</v>
      </c>
      <c r="I1454" s="10"/>
      <c r="J1454" s="11"/>
      <c r="K1454" s="112"/>
      <c r="L1454" s="112"/>
      <c r="M1454" s="112"/>
      <c r="N1454" s="12"/>
      <c r="O1454" s="13"/>
      <c r="P1454" s="9"/>
      <c r="Q1454" s="5"/>
    </row>
    <row r="1455" spans="1:17" s="6" customFormat="1" ht="66.75" hidden="1" customHeight="1">
      <c r="A1455" s="943">
        <v>6</v>
      </c>
      <c r="B1455" s="213" t="s">
        <v>5170</v>
      </c>
      <c r="C1455" s="137" t="s">
        <v>90</v>
      </c>
      <c r="D1455" s="137"/>
      <c r="E1455" s="137"/>
      <c r="F1455" s="112"/>
      <c r="G1455" s="112">
        <v>618000</v>
      </c>
      <c r="H1455" s="112">
        <v>618000</v>
      </c>
      <c r="I1455" s="10"/>
      <c r="J1455" s="11"/>
      <c r="K1455" s="112"/>
      <c r="L1455" s="112"/>
      <c r="M1455" s="112"/>
      <c r="N1455" s="12"/>
      <c r="O1455" s="13"/>
      <c r="P1455" s="9"/>
      <c r="Q1455" s="5"/>
    </row>
    <row r="1456" spans="1:17" s="6" customFormat="1" ht="66.75" hidden="1" customHeight="1">
      <c r="A1456" s="943">
        <v>7</v>
      </c>
      <c r="B1456" s="213" t="s">
        <v>5171</v>
      </c>
      <c r="C1456" s="137" t="s">
        <v>90</v>
      </c>
      <c r="D1456" s="137"/>
      <c r="E1456" s="137"/>
      <c r="F1456" s="112"/>
      <c r="G1456" s="112">
        <v>988800</v>
      </c>
      <c r="H1456" s="112">
        <v>988800</v>
      </c>
      <c r="I1456" s="10"/>
      <c r="J1456" s="11"/>
      <c r="K1456" s="112"/>
      <c r="L1456" s="112"/>
      <c r="M1456" s="112"/>
      <c r="N1456" s="12"/>
      <c r="O1456" s="13"/>
      <c r="P1456" s="9"/>
      <c r="Q1456" s="5"/>
    </row>
    <row r="1457" spans="1:17" s="6" customFormat="1" ht="66.75" hidden="1" customHeight="1">
      <c r="A1457" s="943">
        <v>8</v>
      </c>
      <c r="B1457" s="213" t="s">
        <v>5172</v>
      </c>
      <c r="C1457" s="137" t="s">
        <v>70</v>
      </c>
      <c r="D1457" s="137"/>
      <c r="E1457" s="137"/>
      <c r="F1457" s="112"/>
      <c r="G1457" s="112">
        <v>48900</v>
      </c>
      <c r="H1457" s="112">
        <v>48900</v>
      </c>
      <c r="I1457" s="10"/>
      <c r="J1457" s="11"/>
      <c r="K1457" s="112"/>
      <c r="L1457" s="112"/>
      <c r="M1457" s="112"/>
      <c r="N1457" s="12"/>
      <c r="O1457" s="13"/>
      <c r="P1457" s="9"/>
      <c r="Q1457" s="5"/>
    </row>
    <row r="1458" spans="1:17" s="6" customFormat="1" ht="66.75" hidden="1" customHeight="1">
      <c r="A1458" s="943">
        <v>9</v>
      </c>
      <c r="B1458" s="213" t="s">
        <v>5173</v>
      </c>
      <c r="C1458" s="137" t="s">
        <v>70</v>
      </c>
      <c r="D1458" s="137"/>
      <c r="E1458" s="137"/>
      <c r="F1458" s="112"/>
      <c r="G1458" s="112">
        <v>721000</v>
      </c>
      <c r="H1458" s="112">
        <v>721000</v>
      </c>
      <c r="I1458" s="10"/>
      <c r="J1458" s="11"/>
      <c r="K1458" s="112"/>
      <c r="L1458" s="112"/>
      <c r="M1458" s="112"/>
      <c r="N1458" s="12"/>
      <c r="O1458" s="13"/>
      <c r="P1458" s="9"/>
      <c r="Q1458" s="5"/>
    </row>
    <row r="1459" spans="1:17" s="6" customFormat="1" ht="66.75" hidden="1" customHeight="1">
      <c r="A1459" s="943">
        <v>10</v>
      </c>
      <c r="B1459" s="213" t="s">
        <v>5174</v>
      </c>
      <c r="C1459" s="137" t="s">
        <v>70</v>
      </c>
      <c r="D1459" s="137"/>
      <c r="E1459" s="137"/>
      <c r="F1459" s="112"/>
      <c r="G1459" s="112">
        <v>9000</v>
      </c>
      <c r="H1459" s="112">
        <v>9000</v>
      </c>
      <c r="I1459" s="10"/>
      <c r="J1459" s="11"/>
      <c r="K1459" s="112"/>
      <c r="L1459" s="112"/>
      <c r="M1459" s="112"/>
      <c r="N1459" s="12"/>
      <c r="O1459" s="13"/>
      <c r="P1459" s="9"/>
      <c r="Q1459" s="5"/>
    </row>
    <row r="1460" spans="1:17" s="6" customFormat="1" ht="66.75" hidden="1" customHeight="1">
      <c r="A1460" s="943">
        <v>11</v>
      </c>
      <c r="B1460" s="213" t="s">
        <v>5175</v>
      </c>
      <c r="C1460" s="137" t="s">
        <v>3608</v>
      </c>
      <c r="D1460" s="137"/>
      <c r="E1460" s="137"/>
      <c r="F1460" s="112"/>
      <c r="G1460" s="112">
        <v>1727502.8802167783</v>
      </c>
      <c r="H1460" s="112">
        <v>1727502.8802167783</v>
      </c>
      <c r="I1460" s="10"/>
      <c r="J1460" s="11"/>
      <c r="K1460" s="112"/>
      <c r="L1460" s="112"/>
      <c r="M1460" s="112"/>
      <c r="N1460" s="12"/>
      <c r="O1460" s="13"/>
      <c r="P1460" s="9"/>
      <c r="Q1460" s="5"/>
    </row>
    <row r="1461" spans="1:17" s="6" customFormat="1" ht="66.75" hidden="1" customHeight="1">
      <c r="A1461" s="943">
        <v>12</v>
      </c>
      <c r="B1461" s="213" t="s">
        <v>5176</v>
      </c>
      <c r="C1461" s="137" t="s">
        <v>3608</v>
      </c>
      <c r="D1461" s="137"/>
      <c r="E1461" s="137"/>
      <c r="F1461" s="112"/>
      <c r="G1461" s="112">
        <v>1519100</v>
      </c>
      <c r="H1461" s="112">
        <v>1519100</v>
      </c>
      <c r="I1461" s="10"/>
      <c r="J1461" s="11"/>
      <c r="K1461" s="112"/>
      <c r="L1461" s="112"/>
      <c r="M1461" s="112"/>
      <c r="N1461" s="12"/>
      <c r="O1461" s="13"/>
      <c r="P1461" s="9"/>
      <c r="Q1461" s="5"/>
    </row>
    <row r="1462" spans="1:17" s="6" customFormat="1" ht="66.75" hidden="1" customHeight="1">
      <c r="A1462" s="943">
        <v>13</v>
      </c>
      <c r="B1462" s="213" t="s">
        <v>5177</v>
      </c>
      <c r="C1462" s="137" t="s">
        <v>3608</v>
      </c>
      <c r="D1462" s="137"/>
      <c r="E1462" s="137"/>
      <c r="F1462" s="112"/>
      <c r="G1462" s="112">
        <v>1091630</v>
      </c>
      <c r="H1462" s="112">
        <v>1091630</v>
      </c>
      <c r="I1462" s="10"/>
      <c r="J1462" s="11"/>
      <c r="K1462" s="112"/>
      <c r="L1462" s="112"/>
      <c r="M1462" s="112"/>
      <c r="N1462" s="12"/>
      <c r="O1462" s="13"/>
      <c r="P1462" s="9"/>
      <c r="Q1462" s="5"/>
    </row>
    <row r="1463" spans="1:17" s="6" customFormat="1" ht="66.75" hidden="1" customHeight="1">
      <c r="A1463" s="943">
        <v>14</v>
      </c>
      <c r="B1463" s="213" t="s">
        <v>5178</v>
      </c>
      <c r="C1463" s="137" t="s">
        <v>70</v>
      </c>
      <c r="D1463" s="137"/>
      <c r="E1463" s="137"/>
      <c r="F1463" s="112"/>
      <c r="G1463" s="112">
        <v>9000</v>
      </c>
      <c r="H1463" s="112">
        <v>9000</v>
      </c>
      <c r="I1463" s="10"/>
      <c r="J1463" s="11"/>
      <c r="K1463" s="112"/>
      <c r="L1463" s="112"/>
      <c r="M1463" s="112"/>
      <c r="N1463" s="12"/>
      <c r="O1463" s="13"/>
      <c r="P1463" s="9"/>
      <c r="Q1463" s="5"/>
    </row>
    <row r="1464" spans="1:17" s="6" customFormat="1" ht="66.75" hidden="1" customHeight="1">
      <c r="A1464" s="943">
        <v>15</v>
      </c>
      <c r="B1464" s="213" t="s">
        <v>5179</v>
      </c>
      <c r="C1464" s="137" t="s">
        <v>70</v>
      </c>
      <c r="D1464" s="137"/>
      <c r="E1464" s="137"/>
      <c r="F1464" s="112"/>
      <c r="G1464" s="112">
        <v>12000</v>
      </c>
      <c r="H1464" s="112">
        <v>12000</v>
      </c>
      <c r="I1464" s="10"/>
      <c r="J1464" s="11"/>
      <c r="K1464" s="112"/>
      <c r="L1464" s="112"/>
      <c r="M1464" s="112"/>
      <c r="N1464" s="12"/>
      <c r="O1464" s="13"/>
      <c r="P1464" s="9"/>
      <c r="Q1464" s="5"/>
    </row>
    <row r="1465" spans="1:17" s="6" customFormat="1" ht="66.75" hidden="1" customHeight="1">
      <c r="A1465" s="943">
        <v>16</v>
      </c>
      <c r="B1465" s="213" t="s">
        <v>5180</v>
      </c>
      <c r="C1465" s="137" t="s">
        <v>70</v>
      </c>
      <c r="D1465" s="137"/>
      <c r="E1465" s="137"/>
      <c r="F1465" s="112"/>
      <c r="G1465" s="112">
        <v>40000</v>
      </c>
      <c r="H1465" s="112">
        <v>40000</v>
      </c>
      <c r="I1465" s="10"/>
      <c r="J1465" s="11"/>
      <c r="K1465" s="112"/>
      <c r="L1465" s="112"/>
      <c r="M1465" s="112"/>
      <c r="N1465" s="12"/>
      <c r="O1465" s="13"/>
      <c r="P1465" s="9"/>
      <c r="Q1465" s="5"/>
    </row>
    <row r="1466" spans="1:17" s="6" customFormat="1" ht="66.75" hidden="1" customHeight="1">
      <c r="A1466" s="163" t="s">
        <v>49</v>
      </c>
      <c r="B1466" s="947" t="s">
        <v>5181</v>
      </c>
      <c r="C1466" s="137"/>
      <c r="D1466" s="137"/>
      <c r="E1466" s="137"/>
      <c r="F1466" s="112"/>
      <c r="G1466" s="112"/>
      <c r="H1466" s="112"/>
      <c r="I1466" s="10"/>
      <c r="J1466" s="11"/>
      <c r="K1466" s="112"/>
      <c r="L1466" s="112"/>
      <c r="M1466" s="112"/>
      <c r="N1466" s="12"/>
      <c r="O1466" s="13"/>
      <c r="P1466" s="9"/>
      <c r="Q1466" s="5"/>
    </row>
    <row r="1467" spans="1:17" s="6" customFormat="1" ht="66.75" hidden="1" customHeight="1">
      <c r="A1467" s="943">
        <v>1</v>
      </c>
      <c r="B1467" s="213" t="s">
        <v>5182</v>
      </c>
      <c r="C1467" s="137" t="s">
        <v>90</v>
      </c>
      <c r="D1467" s="137"/>
      <c r="E1467" s="137"/>
      <c r="F1467" s="112"/>
      <c r="G1467" s="112">
        <v>1191480</v>
      </c>
      <c r="H1467" s="112">
        <v>1191480</v>
      </c>
      <c r="I1467" s="10"/>
      <c r="J1467" s="11"/>
      <c r="K1467" s="112"/>
      <c r="L1467" s="112"/>
      <c r="M1467" s="112"/>
      <c r="N1467" s="12"/>
      <c r="O1467" s="13"/>
      <c r="P1467" s="9"/>
      <c r="Q1467" s="5"/>
    </row>
    <row r="1468" spans="1:17" s="6" customFormat="1" ht="66.75" hidden="1" customHeight="1">
      <c r="A1468" s="943">
        <v>2</v>
      </c>
      <c r="B1468" s="213" t="s">
        <v>5183</v>
      </c>
      <c r="C1468" s="137" t="s">
        <v>90</v>
      </c>
      <c r="D1468" s="137"/>
      <c r="E1468" s="137"/>
      <c r="F1468" s="112"/>
      <c r="G1468" s="112">
        <v>1453030.303030303</v>
      </c>
      <c r="H1468" s="112">
        <v>1453030.303030303</v>
      </c>
      <c r="I1468" s="10"/>
      <c r="J1468" s="11"/>
      <c r="K1468" s="112"/>
      <c r="L1468" s="112"/>
      <c r="M1468" s="112"/>
      <c r="N1468" s="12"/>
      <c r="O1468" s="13"/>
      <c r="P1468" s="9"/>
      <c r="Q1468" s="5"/>
    </row>
    <row r="1469" spans="1:17" s="6" customFormat="1" ht="66.75" hidden="1" customHeight="1">
      <c r="A1469" s="943">
        <v>3</v>
      </c>
      <c r="B1469" s="213" t="s">
        <v>5184</v>
      </c>
      <c r="C1469" s="137" t="s">
        <v>5186</v>
      </c>
      <c r="D1469" s="137"/>
      <c r="E1469" s="137"/>
      <c r="F1469" s="112"/>
      <c r="G1469" s="112">
        <v>314100</v>
      </c>
      <c r="H1469" s="112">
        <v>314100</v>
      </c>
      <c r="I1469" s="10"/>
      <c r="J1469" s="11"/>
      <c r="K1469" s="112"/>
      <c r="L1469" s="112"/>
      <c r="M1469" s="112"/>
      <c r="N1469" s="12"/>
      <c r="O1469" s="13"/>
      <c r="P1469" s="9"/>
      <c r="Q1469" s="5"/>
    </row>
    <row r="1470" spans="1:17" s="6" customFormat="1" ht="66.75" hidden="1" customHeight="1">
      <c r="A1470" s="943">
        <v>4</v>
      </c>
      <c r="B1470" s="213" t="s">
        <v>5185</v>
      </c>
      <c r="C1470" s="137" t="s">
        <v>5186</v>
      </c>
      <c r="D1470" s="137"/>
      <c r="E1470" s="137"/>
      <c r="F1470" s="112"/>
      <c r="G1470" s="112">
        <v>177600</v>
      </c>
      <c r="H1470" s="112">
        <v>177600</v>
      </c>
      <c r="I1470" s="10"/>
      <c r="J1470" s="11"/>
      <c r="K1470" s="112"/>
      <c r="L1470" s="112"/>
      <c r="M1470" s="112"/>
      <c r="N1470" s="12"/>
      <c r="O1470" s="13"/>
      <c r="P1470" s="9"/>
      <c r="Q1470" s="5"/>
    </row>
    <row r="1471" spans="1:17" s="6" customFormat="1" ht="66.75" hidden="1" customHeight="1">
      <c r="A1471" s="163" t="s">
        <v>63</v>
      </c>
      <c r="B1471" s="947" t="s">
        <v>5187</v>
      </c>
      <c r="C1471" s="137"/>
      <c r="D1471" s="137"/>
      <c r="E1471" s="137"/>
      <c r="F1471" s="112"/>
      <c r="G1471" s="112"/>
      <c r="H1471" s="112"/>
      <c r="I1471" s="10"/>
      <c r="J1471" s="11"/>
      <c r="K1471" s="112"/>
      <c r="L1471" s="112"/>
      <c r="M1471" s="112"/>
      <c r="N1471" s="12"/>
      <c r="O1471" s="13"/>
      <c r="P1471" s="9"/>
      <c r="Q1471" s="5"/>
    </row>
    <row r="1472" spans="1:17" s="6" customFormat="1" ht="66.75" hidden="1" customHeight="1">
      <c r="A1472" s="943">
        <v>1</v>
      </c>
      <c r="B1472" s="213" t="s">
        <v>5188</v>
      </c>
      <c r="C1472" s="137" t="s">
        <v>90</v>
      </c>
      <c r="D1472" s="137"/>
      <c r="E1472" s="137"/>
      <c r="F1472" s="112"/>
      <c r="G1472" s="112">
        <v>2826950</v>
      </c>
      <c r="H1472" s="112">
        <v>2826950</v>
      </c>
      <c r="I1472" s="10"/>
      <c r="J1472" s="11"/>
      <c r="K1472" s="112"/>
      <c r="L1472" s="112"/>
      <c r="M1472" s="112"/>
      <c r="N1472" s="12"/>
      <c r="O1472" s="13"/>
      <c r="P1472" s="9"/>
      <c r="Q1472" s="5"/>
    </row>
    <row r="1473" spans="1:18" s="6" customFormat="1" ht="66.75" hidden="1" customHeight="1">
      <c r="A1473" s="943">
        <v>2</v>
      </c>
      <c r="B1473" s="213" t="s">
        <v>5189</v>
      </c>
      <c r="C1473" s="137" t="s">
        <v>5186</v>
      </c>
      <c r="D1473" s="137"/>
      <c r="E1473" s="137"/>
      <c r="F1473" s="112"/>
      <c r="G1473" s="112">
        <v>669990</v>
      </c>
      <c r="H1473" s="112">
        <v>669990</v>
      </c>
      <c r="I1473" s="10"/>
      <c r="J1473" s="11"/>
      <c r="K1473" s="112"/>
      <c r="L1473" s="112"/>
      <c r="M1473" s="112"/>
      <c r="N1473" s="12"/>
      <c r="O1473" s="13"/>
      <c r="P1473" s="9"/>
      <c r="Q1473" s="5"/>
    </row>
    <row r="1474" spans="1:18" s="6" customFormat="1" ht="66.75" hidden="1" customHeight="1">
      <c r="A1474" s="943">
        <v>3</v>
      </c>
      <c r="B1474" s="213" t="s">
        <v>5190</v>
      </c>
      <c r="C1474" s="137" t="s">
        <v>5186</v>
      </c>
      <c r="D1474" s="137"/>
      <c r="E1474" s="137"/>
      <c r="F1474" s="112"/>
      <c r="G1474" s="112">
        <v>662240</v>
      </c>
      <c r="H1474" s="112">
        <v>662240</v>
      </c>
      <c r="I1474" s="10"/>
      <c r="J1474" s="11"/>
      <c r="K1474" s="112"/>
      <c r="L1474" s="112"/>
      <c r="M1474" s="112"/>
      <c r="N1474" s="12"/>
      <c r="O1474" s="13"/>
      <c r="P1474" s="9"/>
      <c r="Q1474" s="5"/>
    </row>
    <row r="1475" spans="1:18" s="6" customFormat="1" ht="66.75" hidden="1" customHeight="1">
      <c r="A1475" s="163" t="s">
        <v>123</v>
      </c>
      <c r="B1475" s="947" t="s">
        <v>5191</v>
      </c>
      <c r="C1475" s="137"/>
      <c r="D1475" s="137"/>
      <c r="E1475" s="137"/>
      <c r="F1475" s="112"/>
      <c r="G1475" s="112"/>
      <c r="H1475" s="112"/>
      <c r="I1475" s="10"/>
      <c r="J1475" s="11"/>
      <c r="K1475" s="112"/>
      <c r="L1475" s="112"/>
      <c r="M1475" s="112"/>
      <c r="N1475" s="12"/>
      <c r="O1475" s="13"/>
      <c r="P1475" s="9"/>
      <c r="Q1475" s="5"/>
    </row>
    <row r="1476" spans="1:18" s="6" customFormat="1" ht="66.75" hidden="1" customHeight="1">
      <c r="A1476" s="943">
        <v>1</v>
      </c>
      <c r="B1476" s="213" t="s">
        <v>5192</v>
      </c>
      <c r="C1476" s="137" t="s">
        <v>187</v>
      </c>
      <c r="D1476" s="137"/>
      <c r="E1476" s="137"/>
      <c r="F1476" s="112"/>
      <c r="G1476" s="112">
        <v>5500</v>
      </c>
      <c r="H1476" s="112">
        <v>5500</v>
      </c>
      <c r="I1476" s="10"/>
      <c r="J1476" s="11"/>
      <c r="K1476" s="112"/>
      <c r="L1476" s="112"/>
      <c r="M1476" s="112"/>
      <c r="N1476" s="12"/>
      <c r="O1476" s="13"/>
      <c r="P1476" s="9"/>
      <c r="Q1476" s="5"/>
    </row>
    <row r="1477" spans="1:18" s="6" customFormat="1" ht="66.75" hidden="1" customHeight="1">
      <c r="A1477" s="943">
        <v>2</v>
      </c>
      <c r="B1477" s="213" t="s">
        <v>5193</v>
      </c>
      <c r="C1477" s="137" t="s">
        <v>3608</v>
      </c>
      <c r="D1477" s="137"/>
      <c r="E1477" s="137"/>
      <c r="F1477" s="112"/>
      <c r="G1477" s="112">
        <v>721140</v>
      </c>
      <c r="H1477" s="112">
        <v>721140</v>
      </c>
      <c r="I1477" s="10"/>
      <c r="J1477" s="11"/>
      <c r="K1477" s="112"/>
      <c r="L1477" s="112"/>
      <c r="M1477" s="112"/>
      <c r="N1477" s="12"/>
      <c r="O1477" s="13"/>
      <c r="P1477" s="9"/>
      <c r="Q1477" s="5"/>
    </row>
    <row r="1478" spans="1:18" s="6" customFormat="1" ht="66.75" hidden="1" customHeight="1">
      <c r="A1478" s="943">
        <v>3</v>
      </c>
      <c r="B1478" s="213" t="s">
        <v>5194</v>
      </c>
      <c r="C1478" s="137" t="s">
        <v>3608</v>
      </c>
      <c r="D1478" s="137"/>
      <c r="E1478" s="137"/>
      <c r="F1478" s="112"/>
      <c r="G1478" s="112">
        <v>789060</v>
      </c>
      <c r="H1478" s="112">
        <v>789060</v>
      </c>
      <c r="I1478" s="10"/>
      <c r="J1478" s="11"/>
      <c r="K1478" s="112"/>
      <c r="L1478" s="112"/>
      <c r="M1478" s="112"/>
      <c r="N1478" s="12"/>
      <c r="O1478" s="13"/>
      <c r="P1478" s="9"/>
      <c r="Q1478" s="5"/>
    </row>
    <row r="1479" spans="1:18" s="6" customFormat="1" ht="84.75" customHeight="1">
      <c r="A1479" s="131"/>
      <c r="B1479" s="1067" t="s">
        <v>6769</v>
      </c>
      <c r="C1479" s="1067"/>
      <c r="D1479" s="1067"/>
      <c r="E1479" s="1067"/>
      <c r="F1479" s="1067"/>
      <c r="G1479" s="1067"/>
      <c r="H1479" s="1067"/>
      <c r="I1479" s="1"/>
      <c r="J1479" s="1"/>
      <c r="K1479" s="1"/>
      <c r="L1479" s="1"/>
      <c r="M1479" s="1"/>
      <c r="N1479" s="2"/>
      <c r="O1479" s="40"/>
      <c r="P1479" s="13"/>
      <c r="Q1479" s="5"/>
    </row>
    <row r="1480" spans="1:18" s="430" customFormat="1" ht="27.75" customHeight="1">
      <c r="A1480" s="943">
        <v>1</v>
      </c>
      <c r="B1480" s="218" t="s">
        <v>6509</v>
      </c>
      <c r="C1480" s="137" t="s">
        <v>4785</v>
      </c>
      <c r="D1480" s="137"/>
      <c r="E1480" s="1068" t="s">
        <v>6540</v>
      </c>
      <c r="F1480" s="875">
        <v>52499.999999999993</v>
      </c>
      <c r="G1480" s="875">
        <v>52499.999999999993</v>
      </c>
      <c r="H1480" s="875">
        <v>52499.999999999993</v>
      </c>
      <c r="I1480" s="373">
        <f>+F1480-K1480</f>
        <v>35799.999999999993</v>
      </c>
      <c r="J1480" s="374">
        <f>+I1480/K1480</f>
        <v>2.1437125748502988</v>
      </c>
      <c r="K1480" s="112">
        <v>16700</v>
      </c>
      <c r="L1480" s="112">
        <f>U1480/1.1</f>
        <v>0</v>
      </c>
      <c r="M1480" s="129"/>
      <c r="N1480" s="286"/>
      <c r="O1480" s="287"/>
      <c r="P1480" s="288">
        <v>22350</v>
      </c>
      <c r="Q1480" s="5"/>
      <c r="R1480" s="288"/>
    </row>
    <row r="1481" spans="1:18" s="430" customFormat="1" ht="27.75" customHeight="1">
      <c r="A1481" s="943">
        <v>2</v>
      </c>
      <c r="B1481" s="150" t="s">
        <v>6510</v>
      </c>
      <c r="C1481" s="137" t="s">
        <v>4785</v>
      </c>
      <c r="D1481" s="137"/>
      <c r="E1481" s="1069"/>
      <c r="F1481" s="875">
        <v>56499.999999999993</v>
      </c>
      <c r="G1481" s="875">
        <v>56499.999999999993</v>
      </c>
      <c r="H1481" s="875">
        <v>56499.999999999993</v>
      </c>
      <c r="I1481" s="373">
        <f t="shared" ref="I1481" si="77">+F1481-K1481</f>
        <v>39849.999999999993</v>
      </c>
      <c r="J1481" s="374">
        <f t="shared" ref="J1481" si="78">+I1481/K1481</f>
        <v>2.3933933933933931</v>
      </c>
      <c r="K1481" s="112">
        <v>16650</v>
      </c>
      <c r="L1481" s="112">
        <f t="shared" ref="L1481" si="79">U1481/1.1</f>
        <v>0</v>
      </c>
      <c r="M1481" s="129"/>
      <c r="N1481" s="286"/>
      <c r="O1481" s="287"/>
      <c r="P1481" s="288">
        <v>22300</v>
      </c>
      <c r="Q1481" s="5"/>
      <c r="R1481" s="288"/>
    </row>
    <row r="1482" spans="1:18" s="430" customFormat="1" ht="27.75" customHeight="1">
      <c r="A1482" s="943">
        <v>3</v>
      </c>
      <c r="B1482" s="218" t="s">
        <v>6511</v>
      </c>
      <c r="C1482" s="137" t="s">
        <v>4785</v>
      </c>
      <c r="D1482" s="137"/>
      <c r="E1482" s="1069"/>
      <c r="F1482" s="875">
        <v>60499.999999999993</v>
      </c>
      <c r="G1482" s="875">
        <v>60499.999999999993</v>
      </c>
      <c r="H1482" s="875">
        <v>60499.999999999993</v>
      </c>
      <c r="I1482" s="373">
        <f>+F1482-K1482</f>
        <v>43799.999999999993</v>
      </c>
      <c r="J1482" s="374">
        <f>+I1482/K1482</f>
        <v>2.6227544910179637</v>
      </c>
      <c r="K1482" s="112">
        <v>16700</v>
      </c>
      <c r="L1482" s="112">
        <f>U1482/1.1</f>
        <v>0</v>
      </c>
      <c r="M1482" s="129"/>
      <c r="N1482" s="286"/>
      <c r="O1482" s="287"/>
      <c r="P1482" s="288">
        <v>22350</v>
      </c>
      <c r="Q1482" s="5"/>
      <c r="R1482" s="288"/>
    </row>
    <row r="1483" spans="1:18" s="430" customFormat="1" ht="27.75" customHeight="1">
      <c r="A1483" s="943">
        <v>4</v>
      </c>
      <c r="B1483" s="150" t="s">
        <v>6512</v>
      </c>
      <c r="C1483" s="137" t="s">
        <v>4785</v>
      </c>
      <c r="D1483" s="137"/>
      <c r="E1483" s="1069"/>
      <c r="F1483" s="875">
        <v>64999.999999999993</v>
      </c>
      <c r="G1483" s="875">
        <v>64999.999999999993</v>
      </c>
      <c r="H1483" s="875">
        <v>64999.999999999993</v>
      </c>
      <c r="I1483" s="373">
        <f t="shared" ref="I1483" si="80">+F1483-K1483</f>
        <v>48349.999999999993</v>
      </c>
      <c r="J1483" s="374">
        <f t="shared" ref="J1483" si="81">+I1483/K1483</f>
        <v>2.9039039039039034</v>
      </c>
      <c r="K1483" s="112">
        <v>16650</v>
      </c>
      <c r="L1483" s="112">
        <f t="shared" ref="L1483" si="82">U1483/1.1</f>
        <v>0</v>
      </c>
      <c r="M1483" s="129"/>
      <c r="N1483" s="286"/>
      <c r="O1483" s="287"/>
      <c r="P1483" s="288">
        <v>22300</v>
      </c>
      <c r="Q1483" s="5"/>
      <c r="R1483" s="288"/>
    </row>
    <row r="1484" spans="1:18" s="430" customFormat="1" ht="27.75" customHeight="1">
      <c r="A1484" s="943">
        <v>5</v>
      </c>
      <c r="B1484" s="218" t="s">
        <v>6513</v>
      </c>
      <c r="C1484" s="137" t="s">
        <v>4785</v>
      </c>
      <c r="D1484" s="137"/>
      <c r="E1484" s="1069"/>
      <c r="F1484" s="875">
        <v>76500</v>
      </c>
      <c r="G1484" s="875">
        <v>76500</v>
      </c>
      <c r="H1484" s="875">
        <v>76500</v>
      </c>
      <c r="I1484" s="373">
        <f>+F1484-K1484</f>
        <v>59800</v>
      </c>
      <c r="J1484" s="374">
        <f>+I1484/K1484</f>
        <v>3.5808383233532934</v>
      </c>
      <c r="K1484" s="112">
        <v>16700</v>
      </c>
      <c r="L1484" s="112">
        <f>U1484/1.1</f>
        <v>0</v>
      </c>
      <c r="M1484" s="129"/>
      <c r="N1484" s="286"/>
      <c r="O1484" s="287"/>
      <c r="P1484" s="288">
        <v>22350</v>
      </c>
      <c r="Q1484" s="5"/>
      <c r="R1484" s="288"/>
    </row>
    <row r="1485" spans="1:18" s="430" customFormat="1" ht="27.75" customHeight="1">
      <c r="A1485" s="943">
        <v>6</v>
      </c>
      <c r="B1485" s="150" t="s">
        <v>6514</v>
      </c>
      <c r="C1485" s="137" t="s">
        <v>4785</v>
      </c>
      <c r="D1485" s="137"/>
      <c r="E1485" s="1069"/>
      <c r="F1485" s="875">
        <v>84000</v>
      </c>
      <c r="G1485" s="875">
        <v>84000</v>
      </c>
      <c r="H1485" s="875">
        <v>84000</v>
      </c>
      <c r="I1485" s="373">
        <f t="shared" ref="I1485" si="83">+F1485-K1485</f>
        <v>67350</v>
      </c>
      <c r="J1485" s="374">
        <f t="shared" ref="J1485" si="84">+I1485/K1485</f>
        <v>4.045045045045045</v>
      </c>
      <c r="K1485" s="112">
        <v>16650</v>
      </c>
      <c r="L1485" s="112">
        <f t="shared" ref="L1485" si="85">U1485/1.1</f>
        <v>0</v>
      </c>
      <c r="M1485" s="129"/>
      <c r="N1485" s="286"/>
      <c r="O1485" s="287"/>
      <c r="P1485" s="288">
        <v>22300</v>
      </c>
      <c r="Q1485" s="5"/>
      <c r="R1485" s="288"/>
    </row>
    <row r="1486" spans="1:18" s="430" customFormat="1" ht="43.5" customHeight="1">
      <c r="A1486" s="943">
        <v>7</v>
      </c>
      <c r="B1486" s="218" t="s">
        <v>6515</v>
      </c>
      <c r="C1486" s="137" t="s">
        <v>4785</v>
      </c>
      <c r="D1486" s="137"/>
      <c r="E1486" s="1069"/>
      <c r="F1486" s="875">
        <v>93999.999999999985</v>
      </c>
      <c r="G1486" s="875">
        <v>93999.999999999985</v>
      </c>
      <c r="H1486" s="875">
        <v>93999.999999999985</v>
      </c>
      <c r="I1486" s="373">
        <f>+F1486-K1486</f>
        <v>77299.999999999985</v>
      </c>
      <c r="J1486" s="374">
        <f>+I1486/K1486</f>
        <v>4.6287425149700594</v>
      </c>
      <c r="K1486" s="112">
        <v>16700</v>
      </c>
      <c r="L1486" s="112">
        <f>U1486/1.1</f>
        <v>0</v>
      </c>
      <c r="M1486" s="129"/>
      <c r="N1486" s="286"/>
      <c r="O1486" s="287"/>
      <c r="P1486" s="288">
        <v>22350</v>
      </c>
      <c r="Q1486" s="5"/>
      <c r="R1486" s="288"/>
    </row>
    <row r="1487" spans="1:18" s="430" customFormat="1" ht="36" customHeight="1">
      <c r="A1487" s="943">
        <v>8</v>
      </c>
      <c r="B1487" s="152" t="s">
        <v>6516</v>
      </c>
      <c r="C1487" s="137" t="s">
        <v>4785</v>
      </c>
      <c r="D1487" s="137"/>
      <c r="E1487" s="1069"/>
      <c r="F1487" s="875">
        <v>102499.99999999999</v>
      </c>
      <c r="G1487" s="875">
        <v>102499.99999999999</v>
      </c>
      <c r="H1487" s="875">
        <v>102499.99999999999</v>
      </c>
      <c r="I1487" s="373">
        <f t="shared" ref="I1487" si="86">+F1487-K1487</f>
        <v>85849.999999999985</v>
      </c>
      <c r="J1487" s="374">
        <f t="shared" ref="J1487" si="87">+I1487/K1487</f>
        <v>5.1561561561561549</v>
      </c>
      <c r="K1487" s="112">
        <v>16650</v>
      </c>
      <c r="L1487" s="112">
        <f t="shared" ref="L1487" si="88">U1487/1.1</f>
        <v>0</v>
      </c>
      <c r="M1487" s="129"/>
      <c r="N1487" s="286"/>
      <c r="O1487" s="287"/>
      <c r="P1487" s="288">
        <v>22300</v>
      </c>
      <c r="Q1487" s="5"/>
      <c r="R1487" s="288"/>
    </row>
    <row r="1488" spans="1:18" s="430" customFormat="1" ht="42" customHeight="1">
      <c r="A1488" s="943">
        <v>9</v>
      </c>
      <c r="B1488" s="218" t="s">
        <v>6517</v>
      </c>
      <c r="C1488" s="137" t="s">
        <v>4785</v>
      </c>
      <c r="D1488" s="137"/>
      <c r="E1488" s="1069"/>
      <c r="F1488" s="875">
        <v>112499.99999999999</v>
      </c>
      <c r="G1488" s="875">
        <v>112499.99999999999</v>
      </c>
      <c r="H1488" s="875">
        <v>112499.99999999999</v>
      </c>
      <c r="I1488" s="373">
        <f>+F1488-K1488</f>
        <v>95799.999999999985</v>
      </c>
      <c r="J1488" s="374">
        <f>+I1488/K1488</f>
        <v>5.7365269461077837</v>
      </c>
      <c r="K1488" s="112">
        <v>16700</v>
      </c>
      <c r="L1488" s="112">
        <f>U1488/1.1</f>
        <v>0</v>
      </c>
      <c r="M1488" s="129"/>
      <c r="N1488" s="286"/>
      <c r="O1488" s="287"/>
      <c r="P1488" s="288">
        <v>22350</v>
      </c>
      <c r="Q1488" s="5"/>
      <c r="R1488" s="288"/>
    </row>
    <row r="1489" spans="1:18" s="430" customFormat="1" ht="45" customHeight="1">
      <c r="A1489" s="943">
        <v>10</v>
      </c>
      <c r="B1489" s="152" t="s">
        <v>6518</v>
      </c>
      <c r="C1489" s="137" t="s">
        <v>4785</v>
      </c>
      <c r="D1489" s="137"/>
      <c r="E1489" s="1069"/>
      <c r="F1489" s="875">
        <v>66500</v>
      </c>
      <c r="G1489" s="875">
        <v>66500</v>
      </c>
      <c r="H1489" s="875">
        <v>66500</v>
      </c>
      <c r="I1489" s="373">
        <f t="shared" ref="I1489" si="89">+F1489-K1489</f>
        <v>49850</v>
      </c>
      <c r="J1489" s="374">
        <f t="shared" ref="J1489" si="90">+I1489/K1489</f>
        <v>2.9939939939939939</v>
      </c>
      <c r="K1489" s="112">
        <v>16650</v>
      </c>
      <c r="L1489" s="112">
        <f t="shared" ref="L1489" si="91">U1489/1.1</f>
        <v>0</v>
      </c>
      <c r="M1489" s="129"/>
      <c r="N1489" s="286"/>
      <c r="O1489" s="287"/>
      <c r="P1489" s="288">
        <v>22300</v>
      </c>
      <c r="Q1489" s="5"/>
      <c r="R1489" s="288"/>
    </row>
    <row r="1490" spans="1:18" s="430" customFormat="1" ht="42" customHeight="1">
      <c r="A1490" s="943">
        <v>11</v>
      </c>
      <c r="B1490" s="218" t="s">
        <v>821</v>
      </c>
      <c r="C1490" s="137" t="s">
        <v>4785</v>
      </c>
      <c r="D1490" s="137"/>
      <c r="E1490" s="1069"/>
      <c r="F1490" s="875">
        <v>72500</v>
      </c>
      <c r="G1490" s="875">
        <v>72500</v>
      </c>
      <c r="H1490" s="875">
        <v>72500</v>
      </c>
      <c r="I1490" s="373">
        <f>+F1490-K1490</f>
        <v>55800</v>
      </c>
      <c r="J1490" s="374">
        <f>+I1490/K1490</f>
        <v>3.341317365269461</v>
      </c>
      <c r="K1490" s="112">
        <v>16700</v>
      </c>
      <c r="L1490" s="112">
        <f>U1490/1.1</f>
        <v>0</v>
      </c>
      <c r="M1490" s="129"/>
      <c r="N1490" s="286"/>
      <c r="O1490" s="287"/>
      <c r="P1490" s="288">
        <v>22350</v>
      </c>
      <c r="Q1490" s="5"/>
      <c r="R1490" s="288"/>
    </row>
    <row r="1491" spans="1:18" s="430" customFormat="1" ht="27.75" customHeight="1">
      <c r="A1491" s="943">
        <v>12</v>
      </c>
      <c r="B1491" s="150" t="s">
        <v>822</v>
      </c>
      <c r="C1491" s="137" t="s">
        <v>4785</v>
      </c>
      <c r="D1491" s="137"/>
      <c r="E1491" s="1069"/>
      <c r="F1491" s="875">
        <v>83000</v>
      </c>
      <c r="G1491" s="875">
        <v>83000</v>
      </c>
      <c r="H1491" s="875">
        <v>83000</v>
      </c>
      <c r="I1491" s="373">
        <f t="shared" ref="I1491" si="92">+F1491-K1491</f>
        <v>66350</v>
      </c>
      <c r="J1491" s="374">
        <f t="shared" ref="J1491" si="93">+I1491/K1491</f>
        <v>3.984984984984985</v>
      </c>
      <c r="K1491" s="112">
        <v>16650</v>
      </c>
      <c r="L1491" s="112">
        <f t="shared" ref="L1491" si="94">U1491/1.1</f>
        <v>0</v>
      </c>
      <c r="M1491" s="129"/>
      <c r="N1491" s="286"/>
      <c r="O1491" s="287"/>
      <c r="P1491" s="288">
        <v>22300</v>
      </c>
      <c r="Q1491" s="5"/>
      <c r="R1491" s="288"/>
    </row>
    <row r="1492" spans="1:18" s="430" customFormat="1" ht="27.75" customHeight="1">
      <c r="A1492" s="943">
        <v>13</v>
      </c>
      <c r="B1492" s="218" t="s">
        <v>823</v>
      </c>
      <c r="C1492" s="137" t="s">
        <v>4785</v>
      </c>
      <c r="D1492" s="137"/>
      <c r="E1492" s="1069"/>
      <c r="F1492" s="875">
        <v>93499.999999999985</v>
      </c>
      <c r="G1492" s="875">
        <v>93499.999999999985</v>
      </c>
      <c r="H1492" s="875">
        <v>93499.999999999985</v>
      </c>
      <c r="I1492" s="373">
        <f>+F1492-K1492</f>
        <v>76799.999999999985</v>
      </c>
      <c r="J1492" s="374">
        <f>+I1492/K1492</f>
        <v>4.5988023952095798</v>
      </c>
      <c r="K1492" s="112">
        <v>16700</v>
      </c>
      <c r="L1492" s="112">
        <f>U1492/1.1</f>
        <v>0</v>
      </c>
      <c r="M1492" s="129"/>
      <c r="N1492" s="286"/>
      <c r="O1492" s="287"/>
      <c r="P1492" s="288">
        <v>22350</v>
      </c>
      <c r="Q1492" s="5"/>
      <c r="R1492" s="288"/>
    </row>
    <row r="1493" spans="1:18" s="430" customFormat="1" ht="27.75" customHeight="1">
      <c r="A1493" s="943">
        <v>14</v>
      </c>
      <c r="B1493" s="150" t="s">
        <v>824</v>
      </c>
      <c r="C1493" s="137" t="s">
        <v>4785</v>
      </c>
      <c r="D1493" s="137"/>
      <c r="E1493" s="1069"/>
      <c r="F1493" s="875">
        <v>103499.99999999999</v>
      </c>
      <c r="G1493" s="875">
        <v>103499.99999999999</v>
      </c>
      <c r="H1493" s="875">
        <v>103499.99999999999</v>
      </c>
      <c r="I1493" s="373">
        <f t="shared" ref="I1493" si="95">+F1493-K1493</f>
        <v>86849.999999999985</v>
      </c>
      <c r="J1493" s="374">
        <f t="shared" ref="J1493" si="96">+I1493/K1493</f>
        <v>5.2162162162162158</v>
      </c>
      <c r="K1493" s="112">
        <v>16650</v>
      </c>
      <c r="L1493" s="112">
        <f t="shared" ref="L1493" si="97">U1493/1.1</f>
        <v>0</v>
      </c>
      <c r="M1493" s="129"/>
      <c r="N1493" s="286"/>
      <c r="O1493" s="287"/>
      <c r="P1493" s="288">
        <v>22300</v>
      </c>
      <c r="Q1493" s="5"/>
      <c r="R1493" s="288"/>
    </row>
    <row r="1494" spans="1:18" s="430" customFormat="1" ht="27.75" customHeight="1">
      <c r="A1494" s="943">
        <v>15</v>
      </c>
      <c r="B1494" s="218" t="s">
        <v>826</v>
      </c>
      <c r="C1494" s="137" t="s">
        <v>4785</v>
      </c>
      <c r="D1494" s="137"/>
      <c r="E1494" s="1069"/>
      <c r="F1494" s="875">
        <v>114499.99999999999</v>
      </c>
      <c r="G1494" s="875">
        <v>114499.99999999999</v>
      </c>
      <c r="H1494" s="875">
        <v>114499.99999999999</v>
      </c>
      <c r="I1494" s="373">
        <f>+F1494-K1494</f>
        <v>97799.999999999985</v>
      </c>
      <c r="J1494" s="374">
        <f>+I1494/K1494</f>
        <v>5.8562874251496995</v>
      </c>
      <c r="K1494" s="112">
        <v>16700</v>
      </c>
      <c r="L1494" s="112">
        <f>U1494/1.1</f>
        <v>0</v>
      </c>
      <c r="M1494" s="129"/>
      <c r="N1494" s="286"/>
      <c r="O1494" s="287"/>
      <c r="P1494" s="288">
        <v>22350</v>
      </c>
      <c r="Q1494" s="5"/>
      <c r="R1494" s="288"/>
    </row>
    <row r="1495" spans="1:18" s="430" customFormat="1" ht="27.75" customHeight="1">
      <c r="A1495" s="943">
        <v>16</v>
      </c>
      <c r="B1495" s="150" t="s">
        <v>828</v>
      </c>
      <c r="C1495" s="137" t="s">
        <v>4785</v>
      </c>
      <c r="D1495" s="137"/>
      <c r="E1495" s="1070"/>
      <c r="F1495" s="875">
        <v>125999.99999999999</v>
      </c>
      <c r="G1495" s="875">
        <v>125999.99999999999</v>
      </c>
      <c r="H1495" s="875">
        <v>125999.99999999999</v>
      </c>
      <c r="I1495" s="373">
        <f t="shared" ref="I1495" si="98">+F1495-K1495</f>
        <v>109349.99999999999</v>
      </c>
      <c r="J1495" s="374">
        <f t="shared" ref="J1495" si="99">+I1495/K1495</f>
        <v>6.5675675675675667</v>
      </c>
      <c r="K1495" s="112">
        <v>16650</v>
      </c>
      <c r="L1495" s="112">
        <f t="shared" ref="L1495" si="100">U1495/1.1</f>
        <v>0</v>
      </c>
      <c r="M1495" s="129"/>
      <c r="N1495" s="286"/>
      <c r="O1495" s="287"/>
      <c r="P1495" s="288">
        <v>22300</v>
      </c>
      <c r="Q1495" s="5"/>
      <c r="R1495" s="288"/>
    </row>
    <row r="1496" spans="1:18" s="430" customFormat="1" ht="65.25" customHeight="1">
      <c r="A1496" s="943">
        <v>17</v>
      </c>
      <c r="B1496" s="218" t="s">
        <v>6519</v>
      </c>
      <c r="C1496" s="137" t="s">
        <v>4785</v>
      </c>
      <c r="D1496" s="137"/>
      <c r="E1496" s="431" t="s">
        <v>6541</v>
      </c>
      <c r="F1496" s="875">
        <v>136000</v>
      </c>
      <c r="G1496" s="875">
        <v>136000</v>
      </c>
      <c r="H1496" s="875">
        <v>136000</v>
      </c>
      <c r="I1496" s="373">
        <f>+F1496-K1496</f>
        <v>119300</v>
      </c>
      <c r="J1496" s="374">
        <f>+I1496/K1496</f>
        <v>7.1437125748502996</v>
      </c>
      <c r="K1496" s="112">
        <v>16700</v>
      </c>
      <c r="L1496" s="112">
        <f>U1496/1.1</f>
        <v>0</v>
      </c>
      <c r="M1496" s="129"/>
      <c r="N1496" s="286"/>
      <c r="O1496" s="287"/>
      <c r="P1496" s="288">
        <v>22350</v>
      </c>
      <c r="Q1496" s="5"/>
      <c r="R1496" s="288"/>
    </row>
    <row r="1497" spans="1:18" s="430" customFormat="1" ht="27.75" customHeight="1">
      <c r="A1497" s="943">
        <v>18</v>
      </c>
      <c r="B1497" s="150" t="s">
        <v>6520</v>
      </c>
      <c r="C1497" s="137" t="s">
        <v>4785</v>
      </c>
      <c r="D1497" s="137"/>
      <c r="E1497" s="1068" t="s">
        <v>6540</v>
      </c>
      <c r="F1497" s="875">
        <v>141000</v>
      </c>
      <c r="G1497" s="875">
        <v>141000</v>
      </c>
      <c r="H1497" s="875">
        <v>141000</v>
      </c>
      <c r="I1497" s="373">
        <f t="shared" ref="I1497" si="101">+F1497-K1497</f>
        <v>124350</v>
      </c>
      <c r="J1497" s="374">
        <f t="shared" ref="J1497" si="102">+I1497/K1497</f>
        <v>7.4684684684684681</v>
      </c>
      <c r="K1497" s="112">
        <v>16650</v>
      </c>
      <c r="L1497" s="112">
        <f t="shared" ref="L1497" si="103">U1497/1.1</f>
        <v>0</v>
      </c>
      <c r="M1497" s="129"/>
      <c r="N1497" s="286"/>
      <c r="O1497" s="287"/>
      <c r="P1497" s="288">
        <v>22300</v>
      </c>
      <c r="Q1497" s="5"/>
      <c r="R1497" s="288"/>
    </row>
    <row r="1498" spans="1:18" s="430" customFormat="1" ht="27.75" customHeight="1">
      <c r="A1498" s="943">
        <v>19</v>
      </c>
      <c r="B1498" s="218" t="s">
        <v>6521</v>
      </c>
      <c r="C1498" s="137" t="s">
        <v>4785</v>
      </c>
      <c r="D1498" s="137"/>
      <c r="E1498" s="1069"/>
      <c r="F1498" s="875">
        <v>151000</v>
      </c>
      <c r="G1498" s="875">
        <v>151000</v>
      </c>
      <c r="H1498" s="875">
        <v>151000</v>
      </c>
      <c r="I1498" s="373">
        <f>+F1498-K1498</f>
        <v>134300</v>
      </c>
      <c r="J1498" s="374">
        <f>+I1498/K1498</f>
        <v>8.0419161676646702</v>
      </c>
      <c r="K1498" s="112">
        <v>16700</v>
      </c>
      <c r="L1498" s="112">
        <f>U1498/1.1</f>
        <v>0</v>
      </c>
      <c r="M1498" s="129"/>
      <c r="N1498" s="286"/>
      <c r="O1498" s="287"/>
      <c r="P1498" s="288">
        <v>22350</v>
      </c>
      <c r="Q1498" s="5"/>
      <c r="R1498" s="288"/>
    </row>
    <row r="1499" spans="1:18" s="430" customFormat="1" ht="27.75" customHeight="1">
      <c r="A1499" s="943">
        <v>20</v>
      </c>
      <c r="B1499" s="150" t="s">
        <v>6522</v>
      </c>
      <c r="C1499" s="137" t="s">
        <v>4785</v>
      </c>
      <c r="D1499" s="137"/>
      <c r="E1499" s="1069"/>
      <c r="F1499" s="875">
        <v>161000</v>
      </c>
      <c r="G1499" s="875">
        <v>161000</v>
      </c>
      <c r="H1499" s="875">
        <v>161000</v>
      </c>
      <c r="I1499" s="373">
        <f t="shared" ref="I1499" si="104">+F1499-K1499</f>
        <v>144350</v>
      </c>
      <c r="J1499" s="374">
        <f t="shared" ref="J1499" si="105">+I1499/K1499</f>
        <v>8.6696696696696698</v>
      </c>
      <c r="K1499" s="112">
        <v>16650</v>
      </c>
      <c r="L1499" s="112">
        <f t="shared" ref="L1499" si="106">U1499/1.1</f>
        <v>0</v>
      </c>
      <c r="M1499" s="129"/>
      <c r="N1499" s="286"/>
      <c r="O1499" s="287"/>
      <c r="P1499" s="288">
        <v>22300</v>
      </c>
      <c r="Q1499" s="5"/>
      <c r="R1499" s="288"/>
    </row>
    <row r="1500" spans="1:18" s="430" customFormat="1" ht="27.75" customHeight="1">
      <c r="A1500" s="943">
        <v>21</v>
      </c>
      <c r="B1500" s="218" t="s">
        <v>6523</v>
      </c>
      <c r="C1500" s="137" t="s">
        <v>4785</v>
      </c>
      <c r="D1500" s="137"/>
      <c r="E1500" s="1069"/>
      <c r="F1500" s="875">
        <v>171000</v>
      </c>
      <c r="G1500" s="875">
        <v>171000</v>
      </c>
      <c r="H1500" s="875">
        <v>171000</v>
      </c>
      <c r="I1500" s="373">
        <f>+F1500-K1500</f>
        <v>154300</v>
      </c>
      <c r="J1500" s="374">
        <f>+I1500/K1500</f>
        <v>9.2395209580838316</v>
      </c>
      <c r="K1500" s="112">
        <v>16700</v>
      </c>
      <c r="L1500" s="112">
        <f>U1500/1.1</f>
        <v>0</v>
      </c>
      <c r="M1500" s="129"/>
      <c r="N1500" s="286"/>
      <c r="O1500" s="287"/>
      <c r="P1500" s="288">
        <v>22350</v>
      </c>
      <c r="Q1500" s="5"/>
      <c r="R1500" s="288"/>
    </row>
    <row r="1501" spans="1:18" s="430" customFormat="1" ht="27.75" customHeight="1">
      <c r="A1501" s="943">
        <v>22</v>
      </c>
      <c r="B1501" s="150" t="s">
        <v>6524</v>
      </c>
      <c r="C1501" s="137" t="s">
        <v>4785</v>
      </c>
      <c r="D1501" s="137"/>
      <c r="E1501" s="1069"/>
      <c r="F1501" s="875">
        <v>180999.99999999997</v>
      </c>
      <c r="G1501" s="875">
        <v>180999.99999999997</v>
      </c>
      <c r="H1501" s="875">
        <v>180999.99999999997</v>
      </c>
      <c r="I1501" s="373">
        <f t="shared" ref="I1501" si="107">+F1501-K1501</f>
        <v>164349.99999999997</v>
      </c>
      <c r="J1501" s="374">
        <f t="shared" ref="J1501" si="108">+I1501/K1501</f>
        <v>9.8708708708708688</v>
      </c>
      <c r="K1501" s="112">
        <v>16650</v>
      </c>
      <c r="L1501" s="112">
        <f t="shared" ref="L1501" si="109">U1501/1.1</f>
        <v>0</v>
      </c>
      <c r="M1501" s="129"/>
      <c r="N1501" s="286"/>
      <c r="O1501" s="287"/>
      <c r="P1501" s="288">
        <v>22300</v>
      </c>
      <c r="Q1501" s="5"/>
      <c r="R1501" s="288"/>
    </row>
    <row r="1502" spans="1:18" s="430" customFormat="1" ht="27.75" customHeight="1">
      <c r="A1502" s="943">
        <v>23</v>
      </c>
      <c r="B1502" s="218" t="s">
        <v>6525</v>
      </c>
      <c r="C1502" s="137" t="s">
        <v>4785</v>
      </c>
      <c r="D1502" s="137"/>
      <c r="E1502" s="1069"/>
      <c r="F1502" s="875">
        <v>143000</v>
      </c>
      <c r="G1502" s="875">
        <v>143000</v>
      </c>
      <c r="H1502" s="875">
        <v>143000</v>
      </c>
      <c r="I1502" s="373">
        <f>+F1502-K1502</f>
        <v>126300</v>
      </c>
      <c r="J1502" s="374">
        <f>+I1502/K1502</f>
        <v>7.5628742514970062</v>
      </c>
      <c r="K1502" s="112">
        <v>16700</v>
      </c>
      <c r="L1502" s="112">
        <f>U1502/1.1</f>
        <v>0</v>
      </c>
      <c r="M1502" s="129"/>
      <c r="N1502" s="286"/>
      <c r="O1502" s="287"/>
      <c r="P1502" s="288">
        <v>22350</v>
      </c>
      <c r="Q1502" s="5"/>
      <c r="R1502" s="288"/>
    </row>
    <row r="1503" spans="1:18" s="430" customFormat="1" ht="27.75" customHeight="1">
      <c r="A1503" s="943">
        <v>24</v>
      </c>
      <c r="B1503" s="150" t="s">
        <v>6526</v>
      </c>
      <c r="C1503" s="137" t="s">
        <v>4785</v>
      </c>
      <c r="D1503" s="137"/>
      <c r="E1503" s="1069"/>
      <c r="F1503" s="875">
        <v>153000</v>
      </c>
      <c r="G1503" s="875">
        <v>153000</v>
      </c>
      <c r="H1503" s="875">
        <v>153000</v>
      </c>
      <c r="I1503" s="373">
        <f t="shared" ref="I1503" si="110">+F1503-K1503</f>
        <v>136350</v>
      </c>
      <c r="J1503" s="374">
        <f t="shared" ref="J1503" si="111">+I1503/K1503</f>
        <v>8.1891891891891895</v>
      </c>
      <c r="K1503" s="112">
        <v>16650</v>
      </c>
      <c r="L1503" s="112">
        <f t="shared" ref="L1503" si="112">U1503/1.1</f>
        <v>0</v>
      </c>
      <c r="M1503" s="129"/>
      <c r="N1503" s="286"/>
      <c r="O1503" s="287"/>
      <c r="P1503" s="288">
        <v>22300</v>
      </c>
      <c r="Q1503" s="5"/>
      <c r="R1503" s="288"/>
    </row>
    <row r="1504" spans="1:18" s="430" customFormat="1" ht="27.75" customHeight="1">
      <c r="A1504" s="943">
        <v>25</v>
      </c>
      <c r="B1504" s="218" t="s">
        <v>6527</v>
      </c>
      <c r="C1504" s="137" t="s">
        <v>4785</v>
      </c>
      <c r="D1504" s="137"/>
      <c r="E1504" s="1069"/>
      <c r="F1504" s="875">
        <v>163000</v>
      </c>
      <c r="G1504" s="875">
        <v>163000</v>
      </c>
      <c r="H1504" s="875">
        <v>163000</v>
      </c>
      <c r="I1504" s="373">
        <f>+F1504-K1504</f>
        <v>146300</v>
      </c>
      <c r="J1504" s="374">
        <f>+I1504/K1504</f>
        <v>8.7604790419161684</v>
      </c>
      <c r="K1504" s="112">
        <v>16700</v>
      </c>
      <c r="L1504" s="112">
        <f>U1504/1.1</f>
        <v>0</v>
      </c>
      <c r="M1504" s="129"/>
      <c r="N1504" s="286"/>
      <c r="O1504" s="287"/>
      <c r="P1504" s="288">
        <v>22350</v>
      </c>
      <c r="Q1504" s="5"/>
      <c r="R1504" s="288"/>
    </row>
    <row r="1505" spans="1:18" s="430" customFormat="1" ht="27.75" customHeight="1">
      <c r="A1505" s="943">
        <v>26</v>
      </c>
      <c r="B1505" s="218" t="s">
        <v>6528</v>
      </c>
      <c r="C1505" s="137" t="s">
        <v>4785</v>
      </c>
      <c r="D1505" s="137"/>
      <c r="E1505" s="1069"/>
      <c r="F1505" s="875">
        <v>173000</v>
      </c>
      <c r="G1505" s="875">
        <v>173000</v>
      </c>
      <c r="H1505" s="875">
        <v>173000</v>
      </c>
      <c r="I1505" s="373">
        <f>+F1505-K1505</f>
        <v>156300</v>
      </c>
      <c r="J1505" s="374">
        <f>+I1505/K1505</f>
        <v>9.3592814371257482</v>
      </c>
      <c r="K1505" s="112">
        <v>16700</v>
      </c>
      <c r="L1505" s="112">
        <f>U1505/1.1</f>
        <v>0</v>
      </c>
      <c r="M1505" s="129"/>
      <c r="N1505" s="286"/>
      <c r="O1505" s="287"/>
      <c r="P1505" s="288">
        <v>22350</v>
      </c>
      <c r="Q1505" s="5"/>
      <c r="R1505" s="288"/>
    </row>
    <row r="1506" spans="1:18" s="430" customFormat="1" ht="27.75" customHeight="1">
      <c r="A1506" s="943">
        <v>27</v>
      </c>
      <c r="B1506" s="150" t="s">
        <v>6529</v>
      </c>
      <c r="C1506" s="137" t="s">
        <v>4785</v>
      </c>
      <c r="D1506" s="137"/>
      <c r="E1506" s="1069"/>
      <c r="F1506" s="875">
        <v>182999.99999999997</v>
      </c>
      <c r="G1506" s="875">
        <v>182999.99999999997</v>
      </c>
      <c r="H1506" s="875">
        <v>182999.99999999997</v>
      </c>
      <c r="I1506" s="373">
        <f t="shared" ref="I1506" si="113">+F1506-K1506</f>
        <v>166349.99999999997</v>
      </c>
      <c r="J1506" s="374">
        <f t="shared" ref="J1506" si="114">+I1506/K1506</f>
        <v>9.9909909909909889</v>
      </c>
      <c r="K1506" s="112">
        <v>16650</v>
      </c>
      <c r="L1506" s="112">
        <f t="shared" ref="L1506" si="115">U1506/1.1</f>
        <v>0</v>
      </c>
      <c r="M1506" s="129"/>
      <c r="N1506" s="286"/>
      <c r="O1506" s="287"/>
      <c r="P1506" s="288">
        <v>22300</v>
      </c>
      <c r="Q1506" s="5"/>
      <c r="R1506" s="288"/>
    </row>
    <row r="1507" spans="1:18" s="430" customFormat="1" ht="27.75" customHeight="1">
      <c r="A1507" s="943">
        <v>28</v>
      </c>
      <c r="B1507" s="218" t="s">
        <v>6530</v>
      </c>
      <c r="C1507" s="137" t="s">
        <v>4785</v>
      </c>
      <c r="D1507" s="137"/>
      <c r="E1507" s="1069"/>
      <c r="F1507" s="875">
        <v>134000</v>
      </c>
      <c r="G1507" s="875">
        <v>134000</v>
      </c>
      <c r="H1507" s="875">
        <v>134000</v>
      </c>
      <c r="I1507" s="373">
        <f>+F1507-K1507</f>
        <v>117300</v>
      </c>
      <c r="J1507" s="374">
        <f>+I1507/K1507</f>
        <v>7.023952095808383</v>
      </c>
      <c r="K1507" s="112">
        <v>16700</v>
      </c>
      <c r="L1507" s="112">
        <f>U1507/1.1</f>
        <v>0</v>
      </c>
      <c r="M1507" s="129"/>
      <c r="N1507" s="286"/>
      <c r="O1507" s="287"/>
      <c r="P1507" s="288">
        <v>22350</v>
      </c>
      <c r="Q1507" s="5"/>
      <c r="R1507" s="288"/>
    </row>
    <row r="1508" spans="1:18" s="430" customFormat="1" ht="27.75" customHeight="1">
      <c r="A1508" s="943">
        <v>29</v>
      </c>
      <c r="B1508" s="150" t="s">
        <v>6531</v>
      </c>
      <c r="C1508" s="137" t="s">
        <v>4785</v>
      </c>
      <c r="D1508" s="137"/>
      <c r="E1508" s="1069"/>
      <c r="F1508" s="875">
        <v>144000</v>
      </c>
      <c r="G1508" s="875">
        <v>144000</v>
      </c>
      <c r="H1508" s="875">
        <v>144000</v>
      </c>
      <c r="I1508" s="373">
        <f t="shared" ref="I1508" si="116">+F1508-K1508</f>
        <v>127350</v>
      </c>
      <c r="J1508" s="374">
        <f t="shared" ref="J1508" si="117">+I1508/K1508</f>
        <v>7.6486486486486482</v>
      </c>
      <c r="K1508" s="112">
        <v>16650</v>
      </c>
      <c r="L1508" s="112">
        <f t="shared" ref="L1508" si="118">U1508/1.1</f>
        <v>0</v>
      </c>
      <c r="M1508" s="129"/>
      <c r="N1508" s="286"/>
      <c r="O1508" s="287"/>
      <c r="P1508" s="288">
        <v>22300</v>
      </c>
      <c r="Q1508" s="5"/>
      <c r="R1508" s="288"/>
    </row>
    <row r="1509" spans="1:18" s="430" customFormat="1" ht="27.75" customHeight="1">
      <c r="A1509" s="943">
        <v>30</v>
      </c>
      <c r="B1509" s="218" t="s">
        <v>6532</v>
      </c>
      <c r="C1509" s="137" t="s">
        <v>4785</v>
      </c>
      <c r="D1509" s="137"/>
      <c r="E1509" s="1069"/>
      <c r="F1509" s="875">
        <v>154000</v>
      </c>
      <c r="G1509" s="875">
        <v>154000</v>
      </c>
      <c r="H1509" s="875">
        <v>154000</v>
      </c>
      <c r="I1509" s="373">
        <f>+F1509-K1509</f>
        <v>137300</v>
      </c>
      <c r="J1509" s="374">
        <f>+I1509/K1509</f>
        <v>8.2215568862275443</v>
      </c>
      <c r="K1509" s="112">
        <v>16700</v>
      </c>
      <c r="L1509" s="112">
        <f>U1509/1.1</f>
        <v>0</v>
      </c>
      <c r="M1509" s="129"/>
      <c r="N1509" s="286"/>
      <c r="O1509" s="287"/>
      <c r="P1509" s="288">
        <v>22350</v>
      </c>
      <c r="Q1509" s="5"/>
      <c r="R1509" s="288"/>
    </row>
    <row r="1510" spans="1:18" s="430" customFormat="1" ht="27.75" customHeight="1">
      <c r="A1510" s="943">
        <v>31</v>
      </c>
      <c r="B1510" s="150" t="s">
        <v>6533</v>
      </c>
      <c r="C1510" s="137" t="s">
        <v>4785</v>
      </c>
      <c r="D1510" s="137"/>
      <c r="E1510" s="1069"/>
      <c r="F1510" s="875">
        <v>164000</v>
      </c>
      <c r="G1510" s="875">
        <v>164000</v>
      </c>
      <c r="H1510" s="875">
        <v>164000</v>
      </c>
      <c r="I1510" s="373">
        <f t="shared" ref="I1510" si="119">+F1510-K1510</f>
        <v>147350</v>
      </c>
      <c r="J1510" s="374">
        <f t="shared" ref="J1510" si="120">+I1510/K1510</f>
        <v>8.8498498498498499</v>
      </c>
      <c r="K1510" s="112">
        <v>16650</v>
      </c>
      <c r="L1510" s="112">
        <f t="shared" ref="L1510" si="121">U1510/1.1</f>
        <v>0</v>
      </c>
      <c r="M1510" s="129"/>
      <c r="N1510" s="286"/>
      <c r="O1510" s="287"/>
      <c r="P1510" s="288">
        <v>22300</v>
      </c>
      <c r="Q1510" s="5"/>
      <c r="R1510" s="288"/>
    </row>
    <row r="1511" spans="1:18" s="430" customFormat="1" ht="27.75" customHeight="1">
      <c r="A1511" s="943">
        <v>32</v>
      </c>
      <c r="B1511" s="218" t="s">
        <v>6534</v>
      </c>
      <c r="C1511" s="137" t="s">
        <v>4785</v>
      </c>
      <c r="D1511" s="137"/>
      <c r="E1511" s="1069"/>
      <c r="F1511" s="875">
        <v>174000</v>
      </c>
      <c r="G1511" s="875">
        <v>174000</v>
      </c>
      <c r="H1511" s="875">
        <v>174000</v>
      </c>
      <c r="I1511" s="373">
        <f>+F1511-K1511</f>
        <v>157300</v>
      </c>
      <c r="J1511" s="374">
        <f>+I1511/K1511</f>
        <v>9.4191616766467074</v>
      </c>
      <c r="K1511" s="112">
        <v>16700</v>
      </c>
      <c r="L1511" s="112">
        <f>U1511/1.1</f>
        <v>0</v>
      </c>
      <c r="M1511" s="129"/>
      <c r="N1511" s="286"/>
      <c r="O1511" s="287"/>
      <c r="P1511" s="288">
        <v>22350</v>
      </c>
      <c r="Q1511" s="5"/>
      <c r="R1511" s="288"/>
    </row>
    <row r="1512" spans="1:18" s="430" customFormat="1" ht="27.75" customHeight="1">
      <c r="A1512" s="943">
        <v>33</v>
      </c>
      <c r="B1512" s="150" t="s">
        <v>6535</v>
      </c>
      <c r="C1512" s="137" t="s">
        <v>4785</v>
      </c>
      <c r="D1512" s="137"/>
      <c r="E1512" s="1069"/>
      <c r="F1512" s="875">
        <v>136000</v>
      </c>
      <c r="G1512" s="875">
        <v>136000</v>
      </c>
      <c r="H1512" s="875">
        <v>136000</v>
      </c>
      <c r="I1512" s="373">
        <f t="shared" ref="I1512" si="122">+F1512-K1512</f>
        <v>119350</v>
      </c>
      <c r="J1512" s="374">
        <f t="shared" ref="J1512" si="123">+I1512/K1512</f>
        <v>7.1681681681681679</v>
      </c>
      <c r="K1512" s="112">
        <v>16650</v>
      </c>
      <c r="L1512" s="112">
        <f t="shared" ref="L1512" si="124">U1512/1.1</f>
        <v>0</v>
      </c>
      <c r="M1512" s="129"/>
      <c r="N1512" s="286"/>
      <c r="O1512" s="287"/>
      <c r="P1512" s="288">
        <v>22300</v>
      </c>
      <c r="Q1512" s="5"/>
      <c r="R1512" s="288"/>
    </row>
    <row r="1513" spans="1:18" s="430" customFormat="1" ht="27.75" customHeight="1">
      <c r="A1513" s="943">
        <v>34</v>
      </c>
      <c r="B1513" s="218" t="s">
        <v>6536</v>
      </c>
      <c r="C1513" s="137" t="s">
        <v>4785</v>
      </c>
      <c r="D1513" s="137"/>
      <c r="E1513" s="1069"/>
      <c r="F1513" s="875">
        <v>146000</v>
      </c>
      <c r="G1513" s="875">
        <v>146000</v>
      </c>
      <c r="H1513" s="875">
        <v>146000</v>
      </c>
      <c r="I1513" s="373">
        <f>+F1513-K1513</f>
        <v>129300</v>
      </c>
      <c r="J1513" s="374">
        <f>+I1513/K1513</f>
        <v>7.7425149700598803</v>
      </c>
      <c r="K1513" s="112">
        <v>16700</v>
      </c>
      <c r="L1513" s="112">
        <f>U1513/1.1</f>
        <v>0</v>
      </c>
      <c r="M1513" s="129"/>
      <c r="N1513" s="286"/>
      <c r="O1513" s="287"/>
      <c r="P1513" s="288">
        <v>22350</v>
      </c>
      <c r="Q1513" s="5"/>
      <c r="R1513" s="288"/>
    </row>
    <row r="1514" spans="1:18" s="430" customFormat="1" ht="27.75" customHeight="1">
      <c r="A1514" s="943">
        <v>35</v>
      </c>
      <c r="B1514" s="150" t="s">
        <v>6537</v>
      </c>
      <c r="C1514" s="137" t="s">
        <v>4785</v>
      </c>
      <c r="D1514" s="137"/>
      <c r="E1514" s="1069"/>
      <c r="F1514" s="875">
        <v>156000</v>
      </c>
      <c r="G1514" s="875">
        <v>156000</v>
      </c>
      <c r="H1514" s="875">
        <v>156000</v>
      </c>
      <c r="I1514" s="373">
        <f t="shared" ref="I1514" si="125">+F1514-K1514</f>
        <v>139350</v>
      </c>
      <c r="J1514" s="374">
        <f t="shared" ref="J1514" si="126">+I1514/K1514</f>
        <v>8.3693693693693696</v>
      </c>
      <c r="K1514" s="112">
        <v>16650</v>
      </c>
      <c r="L1514" s="112">
        <f t="shared" ref="L1514" si="127">U1514/1.1</f>
        <v>0</v>
      </c>
      <c r="M1514" s="129"/>
      <c r="N1514" s="286"/>
      <c r="O1514" s="287"/>
      <c r="P1514" s="288">
        <v>22300</v>
      </c>
      <c r="Q1514" s="5"/>
      <c r="R1514" s="288"/>
    </row>
    <row r="1515" spans="1:18" s="430" customFormat="1" ht="27.75" customHeight="1">
      <c r="A1515" s="943">
        <v>36</v>
      </c>
      <c r="B1515" s="218" t="s">
        <v>6538</v>
      </c>
      <c r="C1515" s="137" t="s">
        <v>4785</v>
      </c>
      <c r="D1515" s="137"/>
      <c r="E1515" s="1069"/>
      <c r="F1515" s="875">
        <v>166000</v>
      </c>
      <c r="G1515" s="875">
        <v>166000</v>
      </c>
      <c r="H1515" s="875">
        <v>166000</v>
      </c>
      <c r="I1515" s="373">
        <f>+F1515-K1515</f>
        <v>149300</v>
      </c>
      <c r="J1515" s="374">
        <f>+I1515/K1515</f>
        <v>8.9401197604790426</v>
      </c>
      <c r="K1515" s="112">
        <v>16700</v>
      </c>
      <c r="L1515" s="112">
        <f>U1515/1.1</f>
        <v>0</v>
      </c>
      <c r="M1515" s="129"/>
      <c r="N1515" s="286"/>
      <c r="O1515" s="287"/>
      <c r="P1515" s="288">
        <v>22350</v>
      </c>
      <c r="Q1515" s="5"/>
      <c r="R1515" s="288"/>
    </row>
    <row r="1516" spans="1:18" s="430" customFormat="1" ht="27.75" customHeight="1">
      <c r="A1516" s="943">
        <v>37</v>
      </c>
      <c r="B1516" s="150" t="s">
        <v>6539</v>
      </c>
      <c r="C1516" s="137" t="s">
        <v>4785</v>
      </c>
      <c r="D1516" s="137"/>
      <c r="E1516" s="1069"/>
      <c r="F1516" s="875">
        <v>176000</v>
      </c>
      <c r="G1516" s="875">
        <v>176000</v>
      </c>
      <c r="H1516" s="875">
        <v>176000</v>
      </c>
      <c r="I1516" s="373">
        <f t="shared" ref="I1516" si="128">+F1516-K1516</f>
        <v>159350</v>
      </c>
      <c r="J1516" s="374">
        <f t="shared" ref="J1516" si="129">+I1516/K1516</f>
        <v>9.5705705705705704</v>
      </c>
      <c r="K1516" s="112">
        <v>16650</v>
      </c>
      <c r="L1516" s="112">
        <f t="shared" ref="L1516" si="130">U1516/1.1</f>
        <v>0</v>
      </c>
      <c r="M1516" s="129"/>
      <c r="N1516" s="286"/>
      <c r="O1516" s="287"/>
      <c r="P1516" s="288">
        <v>22300</v>
      </c>
      <c r="Q1516" s="5"/>
      <c r="R1516" s="288"/>
    </row>
    <row r="1517" spans="1:18" s="966" customFormat="1" ht="30.75" customHeight="1">
      <c r="A1517" s="959" t="s">
        <v>840</v>
      </c>
      <c r="B1517" s="1103" t="s">
        <v>4611</v>
      </c>
      <c r="C1517" s="1103"/>
      <c r="D1517" s="1103"/>
      <c r="E1517" s="1103"/>
      <c r="F1517" s="1103"/>
      <c r="G1517" s="1103"/>
      <c r="H1517" s="1103"/>
      <c r="I1517" s="960"/>
      <c r="J1517" s="961"/>
      <c r="K1517" s="962"/>
      <c r="L1517" s="962"/>
      <c r="M1517" s="962"/>
      <c r="N1517" s="961"/>
      <c r="O1517" s="963"/>
      <c r="P1517" s="964"/>
      <c r="Q1517" s="965"/>
    </row>
    <row r="1518" spans="1:18" s="966" customFormat="1" ht="66.75" hidden="1" customHeight="1">
      <c r="A1518" s="1172" t="s">
        <v>841</v>
      </c>
      <c r="B1518" s="1172"/>
      <c r="C1518" s="1172"/>
      <c r="D1518" s="1172"/>
      <c r="E1518" s="1172"/>
      <c r="F1518" s="1172"/>
      <c r="G1518" s="1172"/>
      <c r="H1518" s="1172"/>
      <c r="I1518" s="967"/>
      <c r="J1518" s="967"/>
      <c r="K1518" s="967"/>
      <c r="L1518" s="967"/>
      <c r="M1518" s="967"/>
      <c r="N1518" s="967"/>
      <c r="O1518" s="968"/>
      <c r="P1518" s="964"/>
      <c r="Q1518" s="965"/>
    </row>
    <row r="1519" spans="1:18" s="966" customFormat="1" ht="66.75" hidden="1" customHeight="1">
      <c r="A1519" s="969">
        <v>1</v>
      </c>
      <c r="B1519" s="970" t="s">
        <v>842</v>
      </c>
      <c r="C1519" s="971" t="s">
        <v>855</v>
      </c>
      <c r="D1519" s="971"/>
      <c r="E1519" s="971"/>
      <c r="F1519" s="972"/>
      <c r="G1519" s="972" t="e">
        <f>#REF!</f>
        <v>#REF!</v>
      </c>
      <c r="H1519" s="972" t="e">
        <f>#REF!</f>
        <v>#REF!</v>
      </c>
      <c r="I1519" s="973"/>
      <c r="J1519" s="974"/>
      <c r="K1519" s="972"/>
      <c r="L1519" s="972" t="e">
        <f>#REF!</f>
        <v>#REF!</v>
      </c>
      <c r="M1519" s="972" t="e">
        <f>#REF!</f>
        <v>#REF!</v>
      </c>
      <c r="N1519" s="974"/>
      <c r="O1519" s="975"/>
      <c r="P1519" s="976"/>
      <c r="Q1519" s="965"/>
    </row>
    <row r="1520" spans="1:18" s="966" customFormat="1" ht="66.75" hidden="1" customHeight="1">
      <c r="A1520" s="969">
        <f>+A1519+1</f>
        <v>2</v>
      </c>
      <c r="B1520" s="970" t="s">
        <v>843</v>
      </c>
      <c r="C1520" s="971" t="s">
        <v>855</v>
      </c>
      <c r="D1520" s="971"/>
      <c r="E1520" s="971"/>
      <c r="F1520" s="972"/>
      <c r="G1520" s="972" t="e">
        <f>#REF!</f>
        <v>#REF!</v>
      </c>
      <c r="H1520" s="972" t="e">
        <f>#REF!</f>
        <v>#REF!</v>
      </c>
      <c r="I1520" s="973"/>
      <c r="J1520" s="974"/>
      <c r="K1520" s="972"/>
      <c r="L1520" s="972" t="e">
        <f>#REF!</f>
        <v>#REF!</v>
      </c>
      <c r="M1520" s="972" t="e">
        <f>#REF!</f>
        <v>#REF!</v>
      </c>
      <c r="N1520" s="974"/>
      <c r="O1520" s="975"/>
      <c r="P1520" s="976"/>
      <c r="Q1520" s="965"/>
    </row>
    <row r="1521" spans="1:17" s="966" customFormat="1" ht="66.75" hidden="1" customHeight="1">
      <c r="A1521" s="969">
        <f>+A1520+1</f>
        <v>3</v>
      </c>
      <c r="B1521" s="970" t="s">
        <v>845</v>
      </c>
      <c r="C1521" s="971" t="s">
        <v>855</v>
      </c>
      <c r="D1521" s="971"/>
      <c r="E1521" s="971"/>
      <c r="F1521" s="972"/>
      <c r="G1521" s="972">
        <v>157000</v>
      </c>
      <c r="H1521" s="972">
        <v>159000</v>
      </c>
      <c r="I1521" s="973"/>
      <c r="J1521" s="974"/>
      <c r="K1521" s="972"/>
      <c r="L1521" s="972">
        <v>157000</v>
      </c>
      <c r="M1521" s="972">
        <v>159000</v>
      </c>
      <c r="N1521" s="974"/>
      <c r="O1521" s="975"/>
      <c r="P1521" s="976"/>
      <c r="Q1521" s="965"/>
    </row>
    <row r="1522" spans="1:17" s="966" customFormat="1" ht="66.75" hidden="1" customHeight="1">
      <c r="A1522" s="969">
        <f>+A1521+1</f>
        <v>4</v>
      </c>
      <c r="B1522" s="970" t="s">
        <v>846</v>
      </c>
      <c r="C1522" s="971" t="s">
        <v>855</v>
      </c>
      <c r="D1522" s="971"/>
      <c r="E1522" s="971"/>
      <c r="F1522" s="972"/>
      <c r="G1522" s="972">
        <v>147000</v>
      </c>
      <c r="H1522" s="972">
        <v>149000</v>
      </c>
      <c r="I1522" s="973"/>
      <c r="J1522" s="974"/>
      <c r="K1522" s="972"/>
      <c r="L1522" s="972">
        <v>147000</v>
      </c>
      <c r="M1522" s="972">
        <v>149000</v>
      </c>
      <c r="N1522" s="974"/>
      <c r="O1522" s="975"/>
      <c r="P1522" s="976"/>
      <c r="Q1522" s="965"/>
    </row>
    <row r="1523" spans="1:17" s="966" customFormat="1" ht="66.75" hidden="1" customHeight="1">
      <c r="A1523" s="969">
        <v>5</v>
      </c>
      <c r="B1523" s="970" t="s">
        <v>847</v>
      </c>
      <c r="C1523" s="971" t="s">
        <v>855</v>
      </c>
      <c r="D1523" s="971"/>
      <c r="E1523" s="971"/>
      <c r="F1523" s="972"/>
      <c r="G1523" s="972">
        <v>132000</v>
      </c>
      <c r="H1523" s="972">
        <v>134000</v>
      </c>
      <c r="I1523" s="973"/>
      <c r="J1523" s="974"/>
      <c r="K1523" s="972"/>
      <c r="L1523" s="972">
        <v>132000</v>
      </c>
      <c r="M1523" s="972">
        <v>134000</v>
      </c>
      <c r="N1523" s="974"/>
      <c r="O1523" s="975"/>
      <c r="P1523" s="976"/>
      <c r="Q1523" s="965"/>
    </row>
    <row r="1524" spans="1:17" s="966" customFormat="1" ht="66.75" hidden="1" customHeight="1">
      <c r="A1524" s="969">
        <v>6</v>
      </c>
      <c r="B1524" s="970" t="s">
        <v>848</v>
      </c>
      <c r="C1524" s="971" t="s">
        <v>855</v>
      </c>
      <c r="D1524" s="971"/>
      <c r="E1524" s="971"/>
      <c r="F1524" s="972"/>
      <c r="G1524" s="972" t="e">
        <f>#REF!</f>
        <v>#REF!</v>
      </c>
      <c r="H1524" s="972" t="e">
        <f>#REF!</f>
        <v>#REF!</v>
      </c>
      <c r="I1524" s="973"/>
      <c r="J1524" s="974"/>
      <c r="K1524" s="972"/>
      <c r="L1524" s="972" t="e">
        <f>#REF!</f>
        <v>#REF!</v>
      </c>
      <c r="M1524" s="972" t="e">
        <f>#REF!</f>
        <v>#REF!</v>
      </c>
      <c r="N1524" s="974"/>
      <c r="O1524" s="975"/>
      <c r="P1524" s="976"/>
      <c r="Q1524" s="965"/>
    </row>
    <row r="1525" spans="1:17" s="966" customFormat="1" ht="66.75" hidden="1" customHeight="1">
      <c r="A1525" s="969">
        <v>7</v>
      </c>
      <c r="B1525" s="970" t="s">
        <v>849</v>
      </c>
      <c r="C1525" s="971" t="s">
        <v>855</v>
      </c>
      <c r="D1525" s="971"/>
      <c r="E1525" s="971"/>
      <c r="F1525" s="972"/>
      <c r="G1525" s="972" t="e">
        <f>#REF!</f>
        <v>#REF!</v>
      </c>
      <c r="H1525" s="972" t="e">
        <f>#REF!</f>
        <v>#REF!</v>
      </c>
      <c r="I1525" s="973"/>
      <c r="J1525" s="974"/>
      <c r="K1525" s="972"/>
      <c r="L1525" s="972" t="e">
        <f>#REF!</f>
        <v>#REF!</v>
      </c>
      <c r="M1525" s="972" t="e">
        <f>#REF!</f>
        <v>#REF!</v>
      </c>
      <c r="N1525" s="974"/>
      <c r="O1525" s="975"/>
      <c r="P1525" s="976"/>
      <c r="Q1525" s="965"/>
    </row>
    <row r="1526" spans="1:17" s="966" customFormat="1" ht="66.75" hidden="1" customHeight="1">
      <c r="A1526" s="969">
        <v>8</v>
      </c>
      <c r="B1526" s="970" t="s">
        <v>850</v>
      </c>
      <c r="C1526" s="971" t="s">
        <v>855</v>
      </c>
      <c r="D1526" s="971"/>
      <c r="E1526" s="971"/>
      <c r="F1526" s="972"/>
      <c r="G1526" s="972" t="e">
        <f>#REF!</f>
        <v>#REF!</v>
      </c>
      <c r="H1526" s="977">
        <v>129000</v>
      </c>
      <c r="I1526" s="978"/>
      <c r="J1526" s="979"/>
      <c r="K1526" s="972"/>
      <c r="L1526" s="972" t="e">
        <f>#REF!</f>
        <v>#REF!</v>
      </c>
      <c r="M1526" s="980">
        <v>129000</v>
      </c>
      <c r="N1526" s="979"/>
      <c r="O1526" s="976"/>
      <c r="P1526" s="976"/>
      <c r="Q1526" s="965"/>
    </row>
    <row r="1527" spans="1:17" s="966" customFormat="1" ht="66.75" hidden="1" customHeight="1">
      <c r="A1527" s="969">
        <v>9</v>
      </c>
      <c r="B1527" s="970" t="s">
        <v>851</v>
      </c>
      <c r="C1527" s="971" t="s">
        <v>855</v>
      </c>
      <c r="D1527" s="971"/>
      <c r="E1527" s="971"/>
      <c r="F1527" s="972"/>
      <c r="G1527" s="972" t="e">
        <f>#REF!</f>
        <v>#REF!</v>
      </c>
      <c r="H1527" s="977">
        <v>174000</v>
      </c>
      <c r="I1527" s="978"/>
      <c r="J1527" s="979"/>
      <c r="K1527" s="972"/>
      <c r="L1527" s="972" t="e">
        <f>#REF!</f>
        <v>#REF!</v>
      </c>
      <c r="M1527" s="980">
        <v>174000</v>
      </c>
      <c r="N1527" s="979"/>
      <c r="O1527" s="976"/>
      <c r="P1527" s="976"/>
      <c r="Q1527" s="965"/>
    </row>
    <row r="1528" spans="1:17" s="966" customFormat="1" ht="66.75" hidden="1" customHeight="1">
      <c r="A1528" s="969">
        <v>10</v>
      </c>
      <c r="B1528" s="970" t="s">
        <v>852</v>
      </c>
      <c r="C1528" s="971" t="s">
        <v>855</v>
      </c>
      <c r="D1528" s="971"/>
      <c r="E1528" s="971"/>
      <c r="F1528" s="972"/>
      <c r="G1528" s="972" t="e">
        <f>#REF!</f>
        <v>#REF!</v>
      </c>
      <c r="H1528" s="977">
        <v>169000</v>
      </c>
      <c r="I1528" s="978"/>
      <c r="J1528" s="979"/>
      <c r="K1528" s="972"/>
      <c r="L1528" s="972" t="e">
        <f>#REF!</f>
        <v>#REF!</v>
      </c>
      <c r="M1528" s="980">
        <v>169000</v>
      </c>
      <c r="N1528" s="979"/>
      <c r="O1528" s="976"/>
      <c r="P1528" s="976"/>
      <c r="Q1528" s="965"/>
    </row>
    <row r="1529" spans="1:17" s="966" customFormat="1" ht="66.75" hidden="1" customHeight="1">
      <c r="A1529" s="969">
        <v>11</v>
      </c>
      <c r="B1529" s="970" t="s">
        <v>853</v>
      </c>
      <c r="C1529" s="971" t="s">
        <v>855</v>
      </c>
      <c r="D1529" s="971"/>
      <c r="E1529" s="971"/>
      <c r="F1529" s="972"/>
      <c r="G1529" s="972" t="e">
        <f>#REF!</f>
        <v>#REF!</v>
      </c>
      <c r="H1529" s="977">
        <v>164000</v>
      </c>
      <c r="I1529" s="978"/>
      <c r="J1529" s="979"/>
      <c r="K1529" s="972"/>
      <c r="L1529" s="972" t="e">
        <f>#REF!</f>
        <v>#REF!</v>
      </c>
      <c r="M1529" s="980">
        <v>164000</v>
      </c>
      <c r="N1529" s="979"/>
      <c r="O1529" s="976"/>
      <c r="P1529" s="976"/>
      <c r="Q1529" s="965"/>
    </row>
    <row r="1530" spans="1:17" s="966" customFormat="1" ht="66.75" hidden="1" customHeight="1">
      <c r="A1530" s="969">
        <v>12</v>
      </c>
      <c r="B1530" s="970" t="s">
        <v>854</v>
      </c>
      <c r="C1530" s="971" t="s">
        <v>855</v>
      </c>
      <c r="D1530" s="971"/>
      <c r="E1530" s="971"/>
      <c r="F1530" s="972"/>
      <c r="G1530" s="972" t="e">
        <f>#REF!</f>
        <v>#REF!</v>
      </c>
      <c r="H1530" s="977">
        <v>144000</v>
      </c>
      <c r="I1530" s="978"/>
      <c r="J1530" s="979"/>
      <c r="K1530" s="972"/>
      <c r="L1530" s="972" t="e">
        <f>#REF!</f>
        <v>#REF!</v>
      </c>
      <c r="M1530" s="980">
        <v>144000</v>
      </c>
      <c r="N1530" s="979"/>
      <c r="O1530" s="976"/>
      <c r="P1530" s="976"/>
      <c r="Q1530" s="965"/>
    </row>
    <row r="1531" spans="1:17" s="966" customFormat="1" ht="66.75" hidden="1" customHeight="1">
      <c r="A1531" s="969">
        <v>13</v>
      </c>
      <c r="B1531" s="970" t="s">
        <v>4114</v>
      </c>
      <c r="C1531" s="971" t="s">
        <v>855</v>
      </c>
      <c r="D1531" s="971"/>
      <c r="E1531" s="971"/>
      <c r="F1531" s="972"/>
      <c r="G1531" s="972" t="e">
        <f>#REF!</f>
        <v>#REF!</v>
      </c>
      <c r="H1531" s="977">
        <v>265000</v>
      </c>
      <c r="I1531" s="978"/>
      <c r="J1531" s="979"/>
      <c r="K1531" s="972"/>
      <c r="L1531" s="972" t="e">
        <f>#REF!</f>
        <v>#REF!</v>
      </c>
      <c r="M1531" s="980">
        <v>265000</v>
      </c>
      <c r="N1531" s="979"/>
      <c r="O1531" s="976"/>
      <c r="P1531" s="976"/>
      <c r="Q1531" s="965"/>
    </row>
    <row r="1532" spans="1:17" s="966" customFormat="1" ht="66.75" hidden="1" customHeight="1">
      <c r="A1532" s="969">
        <v>14</v>
      </c>
      <c r="B1532" s="970" t="s">
        <v>4115</v>
      </c>
      <c r="C1532" s="971" t="s">
        <v>855</v>
      </c>
      <c r="D1532" s="971"/>
      <c r="E1532" s="971"/>
      <c r="F1532" s="972"/>
      <c r="G1532" s="972" t="e">
        <f>#REF!</f>
        <v>#REF!</v>
      </c>
      <c r="H1532" s="977">
        <v>275000</v>
      </c>
      <c r="I1532" s="978"/>
      <c r="J1532" s="979"/>
      <c r="K1532" s="972"/>
      <c r="L1532" s="972" t="e">
        <f>#REF!</f>
        <v>#REF!</v>
      </c>
      <c r="M1532" s="980">
        <v>275000</v>
      </c>
      <c r="N1532" s="979"/>
      <c r="O1532" s="976"/>
      <c r="P1532" s="976"/>
      <c r="Q1532" s="965"/>
    </row>
    <row r="1533" spans="1:17" s="986" customFormat="1" ht="66.75" customHeight="1">
      <c r="A1533" s="981"/>
      <c r="B1533" s="1172" t="s">
        <v>6838</v>
      </c>
      <c r="C1533" s="1172"/>
      <c r="D1533" s="1172"/>
      <c r="E1533" s="1172"/>
      <c r="F1533" s="1172"/>
      <c r="G1533" s="1172"/>
      <c r="H1533" s="1172"/>
      <c r="I1533" s="967"/>
      <c r="J1533" s="967"/>
      <c r="K1533" s="967"/>
      <c r="L1533" s="967"/>
      <c r="M1533" s="967"/>
      <c r="N1533" s="982"/>
      <c r="O1533" s="983"/>
      <c r="P1533" s="984"/>
      <c r="Q1533" s="985"/>
    </row>
    <row r="1534" spans="1:17" s="986" customFormat="1" ht="66.75" customHeight="1">
      <c r="A1534" s="969"/>
      <c r="B1534" s="987" t="s">
        <v>6839</v>
      </c>
      <c r="C1534" s="988"/>
      <c r="D1534" s="988"/>
      <c r="E1534" s="988"/>
      <c r="F1534" s="987"/>
      <c r="G1534" s="987"/>
      <c r="H1534" s="989"/>
      <c r="I1534" s="990"/>
      <c r="J1534" s="991"/>
      <c r="K1534" s="987"/>
      <c r="L1534" s="987"/>
      <c r="M1534" s="987"/>
      <c r="N1534" s="992"/>
      <c r="O1534" s="993"/>
      <c r="P1534" s="984"/>
      <c r="Q1534" s="985"/>
    </row>
    <row r="1535" spans="1:17" s="986" customFormat="1" ht="33">
      <c r="A1535" s="969" t="s">
        <v>6840</v>
      </c>
      <c r="B1535" s="970" t="s">
        <v>6193</v>
      </c>
      <c r="C1535" s="971" t="s">
        <v>855</v>
      </c>
      <c r="D1535" s="971"/>
      <c r="E1535" s="971"/>
      <c r="F1535" s="987"/>
      <c r="G1535" s="994">
        <v>478300</v>
      </c>
      <c r="H1535" s="994">
        <f>+G1535</f>
        <v>478300</v>
      </c>
      <c r="I1535" s="995"/>
      <c r="J1535" s="996"/>
      <c r="K1535" s="987"/>
      <c r="L1535" s="994">
        <v>767700</v>
      </c>
      <c r="M1535" s="997">
        <f t="shared" ref="M1535:M1562" si="131">+L1535</f>
        <v>767700</v>
      </c>
      <c r="N1535" s="998"/>
      <c r="O1535" s="999"/>
      <c r="P1535" s="984">
        <v>767</v>
      </c>
      <c r="Q1535" s="985"/>
    </row>
    <row r="1536" spans="1:17" s="986" customFormat="1" ht="33">
      <c r="A1536" s="969" t="s">
        <v>6841</v>
      </c>
      <c r="B1536" s="970" t="s">
        <v>6194</v>
      </c>
      <c r="C1536" s="971" t="s">
        <v>855</v>
      </c>
      <c r="D1536" s="971"/>
      <c r="E1536" s="971"/>
      <c r="F1536" s="987"/>
      <c r="G1536" s="994">
        <v>509200</v>
      </c>
      <c r="H1536" s="994">
        <f t="shared" ref="H1536:H1562" si="132">+G1536</f>
        <v>509200</v>
      </c>
      <c r="I1536" s="995"/>
      <c r="J1536" s="996"/>
      <c r="K1536" s="987"/>
      <c r="L1536" s="994">
        <v>790700</v>
      </c>
      <c r="M1536" s="997">
        <f t="shared" si="131"/>
        <v>790700</v>
      </c>
      <c r="N1536" s="998"/>
      <c r="O1536" s="999"/>
      <c r="P1536" s="984"/>
      <c r="Q1536" s="985"/>
    </row>
    <row r="1537" spans="1:17" s="986" customFormat="1" ht="49.5">
      <c r="A1537" s="969" t="s">
        <v>6842</v>
      </c>
      <c r="B1537" s="970" t="s">
        <v>6195</v>
      </c>
      <c r="C1537" s="971" t="s">
        <v>855</v>
      </c>
      <c r="D1537" s="971"/>
      <c r="E1537" s="971"/>
      <c r="F1537" s="987"/>
      <c r="G1537" s="994">
        <v>569500</v>
      </c>
      <c r="H1537" s="994">
        <f t="shared" si="132"/>
        <v>569500</v>
      </c>
      <c r="I1537" s="995"/>
      <c r="J1537" s="996"/>
      <c r="K1537" s="987"/>
      <c r="L1537" s="994">
        <v>987900</v>
      </c>
      <c r="M1537" s="997">
        <f t="shared" si="131"/>
        <v>987900</v>
      </c>
      <c r="N1537" s="998"/>
      <c r="O1537" s="999"/>
      <c r="P1537" s="984"/>
      <c r="Q1537" s="985"/>
    </row>
    <row r="1538" spans="1:17" s="986" customFormat="1" ht="49.5">
      <c r="A1538" s="969" t="s">
        <v>6843</v>
      </c>
      <c r="B1538" s="970" t="s">
        <v>6196</v>
      </c>
      <c r="C1538" s="971" t="s">
        <v>855</v>
      </c>
      <c r="D1538" s="971"/>
      <c r="E1538" s="971"/>
      <c r="F1538" s="987"/>
      <c r="G1538" s="994">
        <v>609900</v>
      </c>
      <c r="H1538" s="994">
        <f t="shared" si="132"/>
        <v>609900</v>
      </c>
      <c r="I1538" s="995"/>
      <c r="J1538" s="996"/>
      <c r="K1538" s="987"/>
      <c r="L1538" s="994">
        <v>1010400</v>
      </c>
      <c r="M1538" s="997">
        <f t="shared" si="131"/>
        <v>1010400</v>
      </c>
      <c r="N1538" s="998"/>
      <c r="O1538" s="999"/>
      <c r="P1538" s="984"/>
      <c r="Q1538" s="985"/>
    </row>
    <row r="1539" spans="1:17" s="986" customFormat="1" ht="66.75" customHeight="1">
      <c r="A1539" s="969" t="s">
        <v>6844</v>
      </c>
      <c r="B1539" s="970" t="s">
        <v>6197</v>
      </c>
      <c r="C1539" s="971" t="s">
        <v>855</v>
      </c>
      <c r="D1539" s="971"/>
      <c r="E1539" s="971"/>
      <c r="F1539" s="987"/>
      <c r="G1539" s="994">
        <v>580300</v>
      </c>
      <c r="H1539" s="994">
        <f t="shared" si="132"/>
        <v>580300</v>
      </c>
      <c r="I1539" s="995"/>
      <c r="J1539" s="996"/>
      <c r="K1539" s="987"/>
      <c r="L1539" s="994">
        <v>769700</v>
      </c>
      <c r="M1539" s="997">
        <f t="shared" si="131"/>
        <v>769700</v>
      </c>
      <c r="N1539" s="998"/>
      <c r="O1539" s="999"/>
      <c r="P1539" s="984">
        <v>767</v>
      </c>
      <c r="Q1539" s="985"/>
    </row>
    <row r="1540" spans="1:17" s="986" customFormat="1" ht="33">
      <c r="A1540" s="969" t="s">
        <v>6845</v>
      </c>
      <c r="B1540" s="970" t="s">
        <v>6846</v>
      </c>
      <c r="C1540" s="971" t="s">
        <v>855</v>
      </c>
      <c r="D1540" s="971"/>
      <c r="E1540" s="971"/>
      <c r="F1540" s="987"/>
      <c r="G1540" s="994">
        <v>625500</v>
      </c>
      <c r="H1540" s="994">
        <f t="shared" si="132"/>
        <v>625500</v>
      </c>
      <c r="I1540" s="995"/>
      <c r="J1540" s="996"/>
      <c r="K1540" s="987"/>
      <c r="L1540" s="994">
        <v>793700</v>
      </c>
      <c r="M1540" s="997">
        <f t="shared" si="131"/>
        <v>793700</v>
      </c>
      <c r="N1540" s="998"/>
      <c r="O1540" s="999"/>
      <c r="P1540" s="984"/>
      <c r="Q1540" s="985"/>
    </row>
    <row r="1541" spans="1:17" s="986" customFormat="1" ht="33">
      <c r="A1541" s="969" t="s">
        <v>6847</v>
      </c>
      <c r="B1541" s="970" t="s">
        <v>6199</v>
      </c>
      <c r="C1541" s="971" t="s">
        <v>855</v>
      </c>
      <c r="D1541" s="971"/>
      <c r="E1541" s="971"/>
      <c r="F1541" s="987"/>
      <c r="G1541" s="994">
        <v>678600</v>
      </c>
      <c r="H1541" s="994">
        <f t="shared" si="132"/>
        <v>678600</v>
      </c>
      <c r="I1541" s="995"/>
      <c r="J1541" s="996"/>
      <c r="K1541" s="987"/>
      <c r="L1541" s="994">
        <v>980900</v>
      </c>
      <c r="M1541" s="997">
        <f t="shared" si="131"/>
        <v>980900</v>
      </c>
      <c r="N1541" s="998"/>
      <c r="O1541" s="999"/>
      <c r="P1541" s="984"/>
      <c r="Q1541" s="985"/>
    </row>
    <row r="1542" spans="1:17" s="986" customFormat="1" ht="33">
      <c r="A1542" s="969" t="s">
        <v>6848</v>
      </c>
      <c r="B1542" s="970" t="s">
        <v>6849</v>
      </c>
      <c r="C1542" s="971" t="s">
        <v>855</v>
      </c>
      <c r="D1542" s="971"/>
      <c r="E1542" s="971"/>
      <c r="F1542" s="987"/>
      <c r="G1542" s="994">
        <v>842200</v>
      </c>
      <c r="H1542" s="994">
        <f t="shared" si="132"/>
        <v>842200</v>
      </c>
      <c r="I1542" s="995"/>
      <c r="J1542" s="996"/>
      <c r="K1542" s="987"/>
      <c r="L1542" s="994">
        <v>1003400</v>
      </c>
      <c r="M1542" s="997">
        <f t="shared" si="131"/>
        <v>1003400</v>
      </c>
      <c r="N1542" s="998"/>
      <c r="O1542" s="999"/>
      <c r="P1542" s="984"/>
      <c r="Q1542" s="985"/>
    </row>
    <row r="1543" spans="1:17" s="986" customFormat="1" ht="66.75" customHeight="1">
      <c r="A1543" s="969" t="s">
        <v>6850</v>
      </c>
      <c r="B1543" s="970" t="s">
        <v>6201</v>
      </c>
      <c r="C1543" s="971" t="s">
        <v>855</v>
      </c>
      <c r="D1543" s="971"/>
      <c r="E1543" s="971"/>
      <c r="F1543" s="987"/>
      <c r="G1543" s="994">
        <v>930600</v>
      </c>
      <c r="H1543" s="994">
        <f t="shared" si="132"/>
        <v>930600</v>
      </c>
      <c r="I1543" s="995"/>
      <c r="J1543" s="996"/>
      <c r="K1543" s="987"/>
      <c r="L1543" s="994">
        <v>996800</v>
      </c>
      <c r="M1543" s="997">
        <f t="shared" si="131"/>
        <v>996800</v>
      </c>
      <c r="N1543" s="998"/>
      <c r="O1543" s="999"/>
      <c r="P1543" s="984"/>
      <c r="Q1543" s="985"/>
    </row>
    <row r="1544" spans="1:17" s="986" customFormat="1" ht="66.75" customHeight="1">
      <c r="A1544" s="969"/>
      <c r="B1544" s="970" t="s">
        <v>6851</v>
      </c>
      <c r="C1544" s="971" t="s">
        <v>855</v>
      </c>
      <c r="D1544" s="971"/>
      <c r="E1544" s="971"/>
      <c r="F1544" s="987"/>
      <c r="G1544" s="994"/>
      <c r="H1544" s="994">
        <f t="shared" si="132"/>
        <v>0</v>
      </c>
      <c r="I1544" s="995"/>
      <c r="J1544" s="996"/>
      <c r="K1544" s="987"/>
      <c r="L1544" s="994">
        <v>793500</v>
      </c>
      <c r="M1544" s="997">
        <f t="shared" si="131"/>
        <v>793500</v>
      </c>
      <c r="N1544" s="998"/>
      <c r="O1544" s="999"/>
      <c r="P1544" s="984"/>
      <c r="Q1544" s="985"/>
    </row>
    <row r="1545" spans="1:17" s="986" customFormat="1" ht="66.75" customHeight="1">
      <c r="A1545" s="969">
        <v>1</v>
      </c>
      <c r="B1545" s="970" t="s">
        <v>6202</v>
      </c>
      <c r="C1545" s="971" t="s">
        <v>855</v>
      </c>
      <c r="D1545" s="971"/>
      <c r="E1545" s="971"/>
      <c r="F1545" s="987"/>
      <c r="G1545" s="994">
        <v>1778000</v>
      </c>
      <c r="H1545" s="994">
        <f t="shared" si="132"/>
        <v>1778000</v>
      </c>
      <c r="I1545" s="995"/>
      <c r="J1545" s="996"/>
      <c r="K1545" s="987"/>
      <c r="L1545" s="994">
        <v>866200</v>
      </c>
      <c r="M1545" s="997">
        <f t="shared" si="131"/>
        <v>866200</v>
      </c>
      <c r="N1545" s="998"/>
      <c r="O1545" s="999"/>
      <c r="P1545" s="984"/>
      <c r="Q1545" s="985"/>
    </row>
    <row r="1546" spans="1:17" s="986" customFormat="1" ht="66.75" customHeight="1">
      <c r="A1546" s="969">
        <v>2</v>
      </c>
      <c r="B1546" s="970" t="s">
        <v>6203</v>
      </c>
      <c r="C1546" s="971" t="s">
        <v>855</v>
      </c>
      <c r="D1546" s="971"/>
      <c r="E1546" s="971"/>
      <c r="F1546" s="987"/>
      <c r="G1546" s="994">
        <v>1884000</v>
      </c>
      <c r="H1546" s="994">
        <f t="shared" si="132"/>
        <v>1884000</v>
      </c>
      <c r="I1546" s="995"/>
      <c r="J1546" s="996"/>
      <c r="K1546" s="987"/>
      <c r="L1546" s="994">
        <v>1048250</v>
      </c>
      <c r="M1546" s="997">
        <f t="shared" si="131"/>
        <v>1048250</v>
      </c>
      <c r="N1546" s="998"/>
      <c r="O1546" s="999"/>
      <c r="P1546" s="984"/>
      <c r="Q1546" s="985"/>
    </row>
    <row r="1547" spans="1:17" s="986" customFormat="1" ht="66.75" customHeight="1">
      <c r="A1547" s="969">
        <v>3</v>
      </c>
      <c r="B1547" s="970" t="s">
        <v>6852</v>
      </c>
      <c r="C1547" s="971" t="s">
        <v>855</v>
      </c>
      <c r="D1547" s="971"/>
      <c r="E1547" s="971"/>
      <c r="F1547" s="987"/>
      <c r="G1547" s="994">
        <v>2520000</v>
      </c>
      <c r="H1547" s="994">
        <f t="shared" si="132"/>
        <v>2520000</v>
      </c>
      <c r="I1547" s="995"/>
      <c r="J1547" s="996"/>
      <c r="K1547" s="987"/>
      <c r="L1547" s="994">
        <v>1173800</v>
      </c>
      <c r="M1547" s="997">
        <f t="shared" si="131"/>
        <v>1173800</v>
      </c>
      <c r="N1547" s="998"/>
      <c r="O1547" s="999"/>
      <c r="P1547" s="984"/>
      <c r="Q1547" s="985"/>
    </row>
    <row r="1548" spans="1:17" s="986" customFormat="1" ht="66.75" customHeight="1">
      <c r="A1548" s="969">
        <v>4</v>
      </c>
      <c r="B1548" s="970" t="s">
        <v>6853</v>
      </c>
      <c r="C1548" s="971" t="s">
        <v>855</v>
      </c>
      <c r="D1548" s="971"/>
      <c r="E1548" s="971"/>
      <c r="F1548" s="987"/>
      <c r="G1548" s="994">
        <v>3096000</v>
      </c>
      <c r="H1548" s="994">
        <f t="shared" si="132"/>
        <v>3096000</v>
      </c>
      <c r="I1548" s="995"/>
      <c r="J1548" s="996"/>
      <c r="K1548" s="987"/>
      <c r="L1548" s="994">
        <v>1016400</v>
      </c>
      <c r="M1548" s="997">
        <f t="shared" si="131"/>
        <v>1016400</v>
      </c>
      <c r="N1548" s="998"/>
      <c r="O1548" s="999"/>
      <c r="P1548" s="984"/>
      <c r="Q1548" s="985"/>
    </row>
    <row r="1549" spans="1:17" s="986" customFormat="1" ht="66.75" customHeight="1">
      <c r="A1549" s="969">
        <v>5</v>
      </c>
      <c r="B1549" s="970" t="s">
        <v>6854</v>
      </c>
      <c r="C1549" s="971" t="s">
        <v>855</v>
      </c>
      <c r="D1549" s="971"/>
      <c r="E1549" s="971"/>
      <c r="F1549" s="987"/>
      <c r="G1549" s="994">
        <v>2854000</v>
      </c>
      <c r="H1549" s="994">
        <f t="shared" si="132"/>
        <v>2854000</v>
      </c>
      <c r="I1549" s="995"/>
      <c r="J1549" s="996"/>
      <c r="K1549" s="987"/>
      <c r="L1549" s="994">
        <v>1029100</v>
      </c>
      <c r="M1549" s="997">
        <f t="shared" si="131"/>
        <v>1029100</v>
      </c>
      <c r="N1549" s="998"/>
      <c r="O1549" s="999"/>
      <c r="P1549" s="984"/>
      <c r="Q1549" s="985"/>
    </row>
    <row r="1550" spans="1:17" s="986" customFormat="1" ht="66.75" customHeight="1">
      <c r="A1550" s="969">
        <v>6</v>
      </c>
      <c r="B1550" s="970" t="s">
        <v>6207</v>
      </c>
      <c r="C1550" s="971" t="s">
        <v>855</v>
      </c>
      <c r="D1550" s="971"/>
      <c r="E1550" s="971"/>
      <c r="F1550" s="987"/>
      <c r="G1550" s="994">
        <v>2256000</v>
      </c>
      <c r="H1550" s="994">
        <f>+G1550</f>
        <v>2256000</v>
      </c>
      <c r="I1550" s="995"/>
      <c r="J1550" s="996"/>
      <c r="K1550" s="987"/>
      <c r="L1550" s="994">
        <v>1164700</v>
      </c>
      <c r="M1550" s="997">
        <f>+L1550</f>
        <v>1164700</v>
      </c>
      <c r="N1550" s="998"/>
      <c r="O1550" s="999"/>
      <c r="P1550" s="984"/>
      <c r="Q1550" s="985"/>
    </row>
    <row r="1551" spans="1:17" s="986" customFormat="1" ht="66.75" customHeight="1">
      <c r="A1551" s="969">
        <v>7</v>
      </c>
      <c r="B1551" s="970" t="s">
        <v>6855</v>
      </c>
      <c r="C1551" s="971" t="s">
        <v>855</v>
      </c>
      <c r="D1551" s="971"/>
      <c r="E1551" s="971"/>
      <c r="F1551" s="987"/>
      <c r="G1551" s="994">
        <v>2765000</v>
      </c>
      <c r="H1551" s="994">
        <f>+G1551</f>
        <v>2765000</v>
      </c>
      <c r="I1551" s="995"/>
      <c r="J1551" s="996"/>
      <c r="K1551" s="987"/>
      <c r="L1551" s="994">
        <v>1441300</v>
      </c>
      <c r="M1551" s="997">
        <f>+L1551</f>
        <v>1441300</v>
      </c>
      <c r="N1551" s="998"/>
      <c r="O1551" s="999"/>
      <c r="P1551" s="984"/>
      <c r="Q1551" s="985"/>
    </row>
    <row r="1552" spans="1:17" s="986" customFormat="1" ht="66.75" customHeight="1">
      <c r="A1552" s="969">
        <v>8</v>
      </c>
      <c r="B1552" s="970" t="s">
        <v>6856</v>
      </c>
      <c r="C1552" s="971" t="s">
        <v>855</v>
      </c>
      <c r="D1552" s="971"/>
      <c r="E1552" s="971"/>
      <c r="F1552" s="987"/>
      <c r="G1552" s="994">
        <v>3258000</v>
      </c>
      <c r="H1552" s="994">
        <f t="shared" si="132"/>
        <v>3258000</v>
      </c>
      <c r="I1552" s="995"/>
      <c r="J1552" s="996"/>
      <c r="K1552" s="987"/>
      <c r="L1552" s="994">
        <v>1164700</v>
      </c>
      <c r="M1552" s="997">
        <f t="shared" si="131"/>
        <v>1164700</v>
      </c>
      <c r="N1552" s="998"/>
      <c r="O1552" s="999"/>
      <c r="P1552" s="984"/>
      <c r="Q1552" s="985"/>
    </row>
    <row r="1553" spans="1:17" s="986" customFormat="1" ht="66.75" customHeight="1">
      <c r="A1553" s="969">
        <v>9</v>
      </c>
      <c r="B1553" s="970" t="s">
        <v>6208</v>
      </c>
      <c r="C1553" s="971" t="s">
        <v>855</v>
      </c>
      <c r="D1553" s="971"/>
      <c r="E1553" s="971"/>
      <c r="F1553" s="987"/>
      <c r="G1553" s="994">
        <v>671500</v>
      </c>
      <c r="H1553" s="994">
        <f t="shared" si="132"/>
        <v>671500</v>
      </c>
      <c r="I1553" s="995"/>
      <c r="J1553" s="996"/>
      <c r="K1553" s="987"/>
      <c r="L1553" s="994">
        <v>1441300</v>
      </c>
      <c r="M1553" s="997">
        <f t="shared" si="131"/>
        <v>1441300</v>
      </c>
      <c r="N1553" s="998"/>
      <c r="O1553" s="999"/>
      <c r="P1553" s="984"/>
      <c r="Q1553" s="985"/>
    </row>
    <row r="1554" spans="1:17" s="986" customFormat="1" ht="66.75" customHeight="1">
      <c r="A1554" s="969">
        <v>10</v>
      </c>
      <c r="B1554" s="970" t="s">
        <v>6209</v>
      </c>
      <c r="C1554" s="971" t="s">
        <v>855</v>
      </c>
      <c r="D1554" s="971"/>
      <c r="E1554" s="971"/>
      <c r="F1554" s="987"/>
      <c r="G1554" s="994">
        <v>815300</v>
      </c>
      <c r="H1554" s="994">
        <f t="shared" si="132"/>
        <v>815300</v>
      </c>
      <c r="I1554" s="995"/>
      <c r="J1554" s="996"/>
      <c r="K1554" s="987"/>
      <c r="L1554" s="994">
        <v>1296700</v>
      </c>
      <c r="M1554" s="997">
        <f t="shared" si="131"/>
        <v>1296700</v>
      </c>
      <c r="N1554" s="998"/>
      <c r="O1554" s="999"/>
      <c r="P1554" s="984"/>
      <c r="Q1554" s="985"/>
    </row>
    <row r="1555" spans="1:17" s="966" customFormat="1" ht="66.75" customHeight="1">
      <c r="A1555" s="969"/>
      <c r="B1555" s="970" t="s">
        <v>6857</v>
      </c>
      <c r="C1555" s="971" t="s">
        <v>855</v>
      </c>
      <c r="D1555" s="971"/>
      <c r="E1555" s="971"/>
      <c r="F1555" s="987"/>
      <c r="G1555" s="994"/>
      <c r="H1555" s="994">
        <f t="shared" si="132"/>
        <v>0</v>
      </c>
      <c r="I1555" s="995"/>
      <c r="J1555" s="996"/>
      <c r="K1555" s="987"/>
      <c r="L1555" s="994">
        <v>785500</v>
      </c>
      <c r="M1555" s="997">
        <f t="shared" si="131"/>
        <v>785500</v>
      </c>
      <c r="N1555" s="996"/>
      <c r="O1555" s="1000"/>
      <c r="P1555" s="964"/>
      <c r="Q1555" s="965"/>
    </row>
    <row r="1556" spans="1:17" s="986" customFormat="1" ht="66.75" customHeight="1">
      <c r="A1556" s="969">
        <v>1</v>
      </c>
      <c r="B1556" s="987" t="s">
        <v>6858</v>
      </c>
      <c r="C1556" s="971"/>
      <c r="D1556" s="971"/>
      <c r="E1556" s="971"/>
      <c r="F1556" s="987"/>
      <c r="G1556" s="994">
        <v>2185000</v>
      </c>
      <c r="H1556" s="994">
        <f t="shared" si="132"/>
        <v>2185000</v>
      </c>
      <c r="I1556" s="995"/>
      <c r="J1556" s="996"/>
      <c r="K1556" s="987"/>
      <c r="L1556" s="994"/>
      <c r="M1556" s="997">
        <f t="shared" si="131"/>
        <v>0</v>
      </c>
      <c r="N1556" s="998"/>
      <c r="O1556" s="999"/>
      <c r="P1556" s="984"/>
      <c r="Q1556" s="985"/>
    </row>
    <row r="1557" spans="1:17" s="986" customFormat="1" ht="49.5">
      <c r="A1557" s="969">
        <v>2</v>
      </c>
      <c r="B1557" s="970" t="s">
        <v>6859</v>
      </c>
      <c r="C1557" s="971" t="s">
        <v>855</v>
      </c>
      <c r="D1557" s="971"/>
      <c r="E1557" s="971"/>
      <c r="F1557" s="987"/>
      <c r="G1557" s="997">
        <v>2278000</v>
      </c>
      <c r="H1557" s="994">
        <f t="shared" si="132"/>
        <v>2278000</v>
      </c>
      <c r="I1557" s="995"/>
      <c r="J1557" s="996"/>
      <c r="K1557" s="987"/>
      <c r="L1557" s="997">
        <v>907300</v>
      </c>
      <c r="M1557" s="997">
        <f t="shared" si="131"/>
        <v>907300</v>
      </c>
      <c r="N1557" s="998"/>
      <c r="O1557" s="999"/>
      <c r="P1557" s="984"/>
      <c r="Q1557" s="985"/>
    </row>
    <row r="1558" spans="1:17" s="986" customFormat="1" ht="49.5">
      <c r="A1558" s="969">
        <v>3</v>
      </c>
      <c r="B1558" s="970" t="s">
        <v>6860</v>
      </c>
      <c r="C1558" s="971" t="s">
        <v>855</v>
      </c>
      <c r="D1558" s="971"/>
      <c r="E1558" s="971"/>
      <c r="F1558" s="987"/>
      <c r="G1558" s="997">
        <v>2368300</v>
      </c>
      <c r="H1558" s="994">
        <f t="shared" si="132"/>
        <v>2368300</v>
      </c>
      <c r="I1558" s="995"/>
      <c r="J1558" s="996"/>
      <c r="K1558" s="987"/>
      <c r="L1558" s="997">
        <v>952700</v>
      </c>
      <c r="M1558" s="997">
        <f t="shared" si="131"/>
        <v>952700</v>
      </c>
      <c r="N1558" s="998"/>
      <c r="O1558" s="999"/>
      <c r="P1558" s="984"/>
      <c r="Q1558" s="985"/>
    </row>
    <row r="1559" spans="1:17" s="986" customFormat="1" ht="49.5">
      <c r="A1559" s="969">
        <v>4</v>
      </c>
      <c r="B1559" s="987" t="s">
        <v>6861</v>
      </c>
      <c r="C1559" s="971"/>
      <c r="D1559" s="971"/>
      <c r="E1559" s="971"/>
      <c r="F1559" s="987"/>
      <c r="G1559" s="997">
        <v>2413000</v>
      </c>
      <c r="H1559" s="994">
        <f t="shared" si="132"/>
        <v>2413000</v>
      </c>
      <c r="I1559" s="995"/>
      <c r="J1559" s="996"/>
      <c r="K1559" s="987"/>
      <c r="L1559" s="997"/>
      <c r="M1559" s="997">
        <f t="shared" si="131"/>
        <v>0</v>
      </c>
      <c r="N1559" s="998"/>
      <c r="O1559" s="999"/>
      <c r="P1559" s="984"/>
      <c r="Q1559" s="985"/>
    </row>
    <row r="1560" spans="1:17" s="986" customFormat="1" ht="49.5">
      <c r="A1560" s="969">
        <v>5</v>
      </c>
      <c r="B1560" s="970" t="s">
        <v>6862</v>
      </c>
      <c r="C1560" s="971" t="s">
        <v>855</v>
      </c>
      <c r="D1560" s="971"/>
      <c r="E1560" s="971"/>
      <c r="F1560" s="987"/>
      <c r="G1560" s="997">
        <v>2533000</v>
      </c>
      <c r="H1560" s="994">
        <f t="shared" si="132"/>
        <v>2533000</v>
      </c>
      <c r="I1560" s="995"/>
      <c r="J1560" s="996"/>
      <c r="K1560" s="987"/>
      <c r="L1560" s="997">
        <v>1379500</v>
      </c>
      <c r="M1560" s="997">
        <f t="shared" si="131"/>
        <v>1379500</v>
      </c>
      <c r="N1560" s="998"/>
      <c r="O1560" s="999"/>
      <c r="P1560" s="984"/>
      <c r="Q1560" s="985"/>
    </row>
    <row r="1561" spans="1:17" s="986" customFormat="1" ht="49.5">
      <c r="A1561" s="969">
        <v>6</v>
      </c>
      <c r="B1561" s="970" t="s">
        <v>6863</v>
      </c>
      <c r="C1561" s="971" t="s">
        <v>855</v>
      </c>
      <c r="D1561" s="971"/>
      <c r="E1561" s="971"/>
      <c r="F1561" s="987"/>
      <c r="G1561" s="997">
        <v>2585000</v>
      </c>
      <c r="H1561" s="994">
        <f t="shared" si="132"/>
        <v>2585000</v>
      </c>
      <c r="I1561" s="995"/>
      <c r="J1561" s="996"/>
      <c r="K1561" s="987"/>
      <c r="L1561" s="997">
        <v>1480000</v>
      </c>
      <c r="M1561" s="997">
        <f t="shared" si="131"/>
        <v>1480000</v>
      </c>
      <c r="N1561" s="998"/>
      <c r="O1561" s="999"/>
      <c r="P1561" s="984"/>
      <c r="Q1561" s="985"/>
    </row>
    <row r="1562" spans="1:17" s="986" customFormat="1" ht="49.5">
      <c r="A1562" s="969">
        <v>7</v>
      </c>
      <c r="B1562" s="970" t="s">
        <v>6864</v>
      </c>
      <c r="C1562" s="971" t="s">
        <v>855</v>
      </c>
      <c r="D1562" s="971"/>
      <c r="E1562" s="971"/>
      <c r="F1562" s="987"/>
      <c r="G1562" s="997">
        <v>2316000</v>
      </c>
      <c r="H1562" s="994">
        <f t="shared" si="132"/>
        <v>2316000</v>
      </c>
      <c r="I1562" s="995"/>
      <c r="J1562" s="996"/>
      <c r="K1562" s="987"/>
      <c r="L1562" s="997">
        <v>1725300</v>
      </c>
      <c r="M1562" s="997">
        <f t="shared" si="131"/>
        <v>1725300</v>
      </c>
      <c r="N1562" s="998"/>
      <c r="O1562" s="999"/>
      <c r="P1562" s="984"/>
      <c r="Q1562" s="985"/>
    </row>
    <row r="1563" spans="1:17" s="986" customFormat="1" ht="49.5">
      <c r="A1563" s="969">
        <v>8</v>
      </c>
      <c r="B1563" s="987" t="s">
        <v>6859</v>
      </c>
      <c r="C1563" s="971"/>
      <c r="D1563" s="971"/>
      <c r="E1563" s="971"/>
      <c r="F1563" s="987"/>
      <c r="G1563" s="997">
        <v>2408500</v>
      </c>
      <c r="H1563" s="994"/>
      <c r="I1563" s="1001"/>
      <c r="J1563" s="1002"/>
      <c r="K1563" s="987"/>
      <c r="L1563" s="997"/>
      <c r="M1563" s="1003"/>
      <c r="N1563" s="1004"/>
      <c r="O1563" s="1005"/>
      <c r="P1563" s="984"/>
      <c r="Q1563" s="985"/>
    </row>
    <row r="1564" spans="1:17" s="986" customFormat="1" ht="49.5">
      <c r="A1564" s="969">
        <v>9</v>
      </c>
      <c r="B1564" s="970" t="s">
        <v>6865</v>
      </c>
      <c r="C1564" s="971" t="s">
        <v>855</v>
      </c>
      <c r="D1564" s="971"/>
      <c r="E1564" s="971"/>
      <c r="F1564" s="987"/>
      <c r="G1564" s="997">
        <v>2498700</v>
      </c>
      <c r="H1564" s="994">
        <f t="shared" ref="H1564:H1576" si="133">+G1564</f>
        <v>2498700</v>
      </c>
      <c r="I1564" s="995"/>
      <c r="J1564" s="996"/>
      <c r="K1564" s="987"/>
      <c r="L1564" s="997">
        <v>1265000</v>
      </c>
      <c r="M1564" s="997">
        <f t="shared" ref="M1564:M1576" si="134">+L1564</f>
        <v>1265000</v>
      </c>
      <c r="N1564" s="998"/>
      <c r="O1564" s="999"/>
      <c r="P1564" s="984"/>
      <c r="Q1564" s="985"/>
    </row>
    <row r="1565" spans="1:17" s="986" customFormat="1" ht="49.5">
      <c r="A1565" s="969">
        <v>10</v>
      </c>
      <c r="B1565" s="970" t="s">
        <v>6866</v>
      </c>
      <c r="C1565" s="971" t="s">
        <v>855</v>
      </c>
      <c r="D1565" s="971"/>
      <c r="E1565" s="971"/>
      <c r="F1565" s="987"/>
      <c r="G1565" s="997">
        <v>2543000</v>
      </c>
      <c r="H1565" s="994">
        <f t="shared" si="133"/>
        <v>2543000</v>
      </c>
      <c r="I1565" s="995"/>
      <c r="J1565" s="996"/>
      <c r="K1565" s="987"/>
      <c r="L1565" s="997">
        <v>1345000</v>
      </c>
      <c r="M1565" s="997">
        <f t="shared" si="134"/>
        <v>1345000</v>
      </c>
      <c r="N1565" s="998"/>
      <c r="O1565" s="999"/>
      <c r="P1565" s="984"/>
      <c r="Q1565" s="985"/>
    </row>
    <row r="1566" spans="1:17" s="986" customFormat="1" ht="66.75" customHeight="1">
      <c r="A1566" s="969">
        <v>11</v>
      </c>
      <c r="B1566" s="970" t="s">
        <v>6867</v>
      </c>
      <c r="C1566" s="971" t="s">
        <v>855</v>
      </c>
      <c r="D1566" s="971"/>
      <c r="E1566" s="971"/>
      <c r="F1566" s="987"/>
      <c r="G1566" s="997">
        <v>2663200</v>
      </c>
      <c r="H1566" s="994">
        <f t="shared" si="133"/>
        <v>2663200</v>
      </c>
      <c r="I1566" s="995"/>
      <c r="J1566" s="996"/>
      <c r="K1566" s="987"/>
      <c r="L1566" s="997">
        <v>2465900</v>
      </c>
      <c r="M1566" s="997">
        <f t="shared" si="134"/>
        <v>2465900</v>
      </c>
      <c r="N1566" s="998"/>
      <c r="O1566" s="999"/>
      <c r="P1566" s="984"/>
      <c r="Q1566" s="985"/>
    </row>
    <row r="1567" spans="1:17" s="986" customFormat="1" ht="66.75" customHeight="1">
      <c r="A1567" s="969">
        <v>12</v>
      </c>
      <c r="B1567" s="970" t="s">
        <v>6868</v>
      </c>
      <c r="C1567" s="971" t="s">
        <v>855</v>
      </c>
      <c r="D1567" s="971"/>
      <c r="E1567" s="971"/>
      <c r="F1567" s="987"/>
      <c r="G1567" s="997">
        <v>2715000</v>
      </c>
      <c r="H1567" s="994">
        <f t="shared" si="133"/>
        <v>2715000</v>
      </c>
      <c r="I1567" s="995"/>
      <c r="J1567" s="996"/>
      <c r="K1567" s="987"/>
      <c r="L1567" s="997">
        <v>2656300</v>
      </c>
      <c r="M1567" s="997">
        <f t="shared" si="134"/>
        <v>2656300</v>
      </c>
      <c r="N1567" s="998"/>
      <c r="O1567" s="999"/>
      <c r="P1567" s="984"/>
      <c r="Q1567" s="985"/>
    </row>
    <row r="1568" spans="1:17" s="986" customFormat="1" ht="49.5">
      <c r="A1568" s="969">
        <v>13</v>
      </c>
      <c r="B1568" s="970" t="s">
        <v>6869</v>
      </c>
      <c r="C1568" s="971" t="s">
        <v>855</v>
      </c>
      <c r="D1568" s="971"/>
      <c r="E1568" s="971"/>
      <c r="F1568" s="987"/>
      <c r="G1568" s="997">
        <v>2411000</v>
      </c>
      <c r="H1568" s="994">
        <f t="shared" si="133"/>
        <v>2411000</v>
      </c>
      <c r="I1568" s="995"/>
      <c r="J1568" s="996"/>
      <c r="K1568" s="987"/>
      <c r="L1568" s="997">
        <v>3146300</v>
      </c>
      <c r="M1568" s="997">
        <f t="shared" si="134"/>
        <v>3146300</v>
      </c>
      <c r="N1568" s="998"/>
      <c r="O1568" s="999"/>
      <c r="P1568" s="984"/>
      <c r="Q1568" s="985"/>
    </row>
    <row r="1569" spans="1:17" s="986" customFormat="1" ht="49.5">
      <c r="A1569" s="969">
        <v>14</v>
      </c>
      <c r="B1569" s="970" t="s">
        <v>6870</v>
      </c>
      <c r="C1569" s="971" t="s">
        <v>855</v>
      </c>
      <c r="D1569" s="971"/>
      <c r="E1569" s="971"/>
      <c r="F1569" s="987"/>
      <c r="G1569" s="997">
        <v>2503000</v>
      </c>
      <c r="H1569" s="994">
        <f t="shared" si="133"/>
        <v>2503000</v>
      </c>
      <c r="I1569" s="995"/>
      <c r="J1569" s="996"/>
      <c r="K1569" s="987"/>
      <c r="L1569" s="997">
        <v>2708000</v>
      </c>
      <c r="M1569" s="997">
        <f t="shared" si="134"/>
        <v>2708000</v>
      </c>
      <c r="N1569" s="998"/>
      <c r="O1569" s="999"/>
      <c r="P1569" s="984"/>
      <c r="Q1569" s="985"/>
    </row>
    <row r="1570" spans="1:17" s="986" customFormat="1" ht="49.5">
      <c r="A1570" s="969">
        <v>15</v>
      </c>
      <c r="B1570" s="970" t="s">
        <v>6871</v>
      </c>
      <c r="C1570" s="971" t="s">
        <v>855</v>
      </c>
      <c r="D1570" s="971"/>
      <c r="E1570" s="971"/>
      <c r="F1570" s="987"/>
      <c r="G1570" s="997">
        <v>2590000</v>
      </c>
      <c r="H1570" s="994">
        <f t="shared" si="133"/>
        <v>2590000</v>
      </c>
      <c r="I1570" s="995"/>
      <c r="J1570" s="996"/>
      <c r="K1570" s="987"/>
      <c r="L1570" s="997">
        <v>2299000</v>
      </c>
      <c r="M1570" s="997">
        <f t="shared" si="134"/>
        <v>2299000</v>
      </c>
      <c r="N1570" s="998"/>
      <c r="O1570" s="999"/>
      <c r="P1570" s="984"/>
      <c r="Q1570" s="985"/>
    </row>
    <row r="1571" spans="1:17" s="986" customFormat="1" ht="49.5">
      <c r="A1571" s="969">
        <v>16</v>
      </c>
      <c r="B1571" s="970" t="s">
        <v>6872</v>
      </c>
      <c r="C1571" s="971" t="s">
        <v>855</v>
      </c>
      <c r="D1571" s="971"/>
      <c r="E1571" s="971"/>
      <c r="F1571" s="987"/>
      <c r="G1571" s="997">
        <v>2638000</v>
      </c>
      <c r="H1571" s="994">
        <f t="shared" si="133"/>
        <v>2638000</v>
      </c>
      <c r="I1571" s="995"/>
      <c r="J1571" s="996"/>
      <c r="K1571" s="987"/>
      <c r="L1571" s="997">
        <v>2531000</v>
      </c>
      <c r="M1571" s="997">
        <f t="shared" si="134"/>
        <v>2531000</v>
      </c>
      <c r="N1571" s="998"/>
      <c r="O1571" s="999"/>
      <c r="P1571" s="984"/>
      <c r="Q1571" s="985"/>
    </row>
    <row r="1572" spans="1:17" s="986" customFormat="1" ht="49.5">
      <c r="A1572" s="969">
        <v>17</v>
      </c>
      <c r="B1572" s="970" t="s">
        <v>6873</v>
      </c>
      <c r="C1572" s="971" t="s">
        <v>855</v>
      </c>
      <c r="D1572" s="971"/>
      <c r="E1572" s="971"/>
      <c r="F1572" s="987"/>
      <c r="G1572" s="997">
        <v>2758900</v>
      </c>
      <c r="H1572" s="994">
        <f t="shared" si="133"/>
        <v>2758900</v>
      </c>
      <c r="I1572" s="995"/>
      <c r="J1572" s="996"/>
      <c r="K1572" s="987"/>
      <c r="L1572" s="997">
        <v>2795400</v>
      </c>
      <c r="M1572" s="997">
        <f t="shared" si="134"/>
        <v>2795400</v>
      </c>
      <c r="N1572" s="998"/>
      <c r="O1572" s="999"/>
      <c r="P1572" s="984"/>
      <c r="Q1572" s="985"/>
    </row>
    <row r="1573" spans="1:17" s="986" customFormat="1" ht="49.5">
      <c r="A1573" s="969">
        <v>18</v>
      </c>
      <c r="B1573" s="970" t="s">
        <v>6874</v>
      </c>
      <c r="C1573" s="971" t="s">
        <v>855</v>
      </c>
      <c r="D1573" s="971"/>
      <c r="E1573" s="971"/>
      <c r="F1573" s="987"/>
      <c r="G1573" s="997">
        <v>2810000</v>
      </c>
      <c r="H1573" s="994">
        <f t="shared" si="133"/>
        <v>2810000</v>
      </c>
      <c r="I1573" s="995"/>
      <c r="J1573" s="996"/>
      <c r="K1573" s="987"/>
      <c r="L1573" s="997">
        <v>2847300</v>
      </c>
      <c r="M1573" s="997">
        <f t="shared" si="134"/>
        <v>2847300</v>
      </c>
      <c r="N1573" s="998"/>
      <c r="O1573" s="999"/>
      <c r="P1573" s="984"/>
      <c r="Q1573" s="985"/>
    </row>
    <row r="1574" spans="1:17" s="986" customFormat="1" ht="16.5">
      <c r="A1574" s="969"/>
      <c r="B1574" s="970" t="s">
        <v>6875</v>
      </c>
      <c r="C1574" s="971" t="s">
        <v>855</v>
      </c>
      <c r="D1574" s="971"/>
      <c r="E1574" s="971"/>
      <c r="F1574" s="987"/>
      <c r="G1574" s="997"/>
      <c r="H1574" s="994">
        <f t="shared" si="133"/>
        <v>0</v>
      </c>
      <c r="I1574" s="995"/>
      <c r="J1574" s="996"/>
      <c r="K1574" s="987"/>
      <c r="L1574" s="997">
        <v>3209500</v>
      </c>
      <c r="M1574" s="997">
        <f t="shared" si="134"/>
        <v>3209500</v>
      </c>
      <c r="N1574" s="998"/>
      <c r="O1574" s="999"/>
      <c r="P1574" s="984"/>
      <c r="Q1574" s="985"/>
    </row>
    <row r="1575" spans="1:17" s="986" customFormat="1" ht="33">
      <c r="A1575" s="969">
        <v>1</v>
      </c>
      <c r="B1575" s="970" t="s">
        <v>6876</v>
      </c>
      <c r="C1575" s="971" t="s">
        <v>855</v>
      </c>
      <c r="D1575" s="971"/>
      <c r="E1575" s="971"/>
      <c r="F1575" s="987"/>
      <c r="G1575" s="997">
        <v>5367922</v>
      </c>
      <c r="H1575" s="994">
        <f t="shared" si="133"/>
        <v>5367922</v>
      </c>
      <c r="I1575" s="995"/>
      <c r="J1575" s="996"/>
      <c r="K1575" s="987"/>
      <c r="L1575" s="997">
        <v>3522000</v>
      </c>
      <c r="M1575" s="997">
        <f t="shared" si="134"/>
        <v>3522000</v>
      </c>
      <c r="N1575" s="998"/>
      <c r="O1575" s="999"/>
      <c r="P1575" s="984"/>
      <c r="Q1575" s="985"/>
    </row>
    <row r="1576" spans="1:17" s="986" customFormat="1" ht="33">
      <c r="A1576" s="969">
        <v>2</v>
      </c>
      <c r="B1576" s="970" t="s">
        <v>6877</v>
      </c>
      <c r="C1576" s="971" t="s">
        <v>855</v>
      </c>
      <c r="D1576" s="971"/>
      <c r="E1576" s="971"/>
      <c r="F1576" s="987"/>
      <c r="G1576" s="997">
        <v>5969786</v>
      </c>
      <c r="H1576" s="994">
        <f t="shared" si="133"/>
        <v>5969786</v>
      </c>
      <c r="I1576" s="995"/>
      <c r="J1576" s="996"/>
      <c r="K1576" s="987"/>
      <c r="L1576" s="997">
        <v>1261000</v>
      </c>
      <c r="M1576" s="997">
        <f t="shared" si="134"/>
        <v>1261000</v>
      </c>
      <c r="N1576" s="998"/>
      <c r="O1576" s="999"/>
      <c r="P1576" s="984"/>
      <c r="Q1576" s="985"/>
    </row>
    <row r="1577" spans="1:17" s="986" customFormat="1" ht="66.75" customHeight="1">
      <c r="A1577" s="969">
        <v>3</v>
      </c>
      <c r="B1577" s="987" t="s">
        <v>6878</v>
      </c>
      <c r="C1577" s="971"/>
      <c r="D1577" s="971"/>
      <c r="E1577" s="971"/>
      <c r="F1577" s="987"/>
      <c r="G1577" s="997">
        <v>4987500</v>
      </c>
      <c r="H1577" s="994"/>
      <c r="I1577" s="1001"/>
      <c r="J1577" s="1002"/>
      <c r="K1577" s="987"/>
      <c r="L1577" s="997"/>
      <c r="M1577" s="1003"/>
      <c r="N1577" s="1004"/>
      <c r="O1577" s="1005"/>
      <c r="P1577" s="984"/>
      <c r="Q1577" s="985"/>
    </row>
    <row r="1578" spans="1:17" s="986" customFormat="1" ht="66.75" customHeight="1">
      <c r="A1578" s="969">
        <v>4</v>
      </c>
      <c r="B1578" s="970" t="s">
        <v>6879</v>
      </c>
      <c r="C1578" s="971" t="s">
        <v>855</v>
      </c>
      <c r="D1578" s="971"/>
      <c r="E1578" s="971"/>
      <c r="F1578" s="987"/>
      <c r="G1578" s="997">
        <v>4955195</v>
      </c>
      <c r="H1578" s="994">
        <f>+G1578</f>
        <v>4955195</v>
      </c>
      <c r="I1578" s="995"/>
      <c r="J1578" s="996"/>
      <c r="K1578" s="987"/>
      <c r="L1578" s="997">
        <v>4278000</v>
      </c>
      <c r="M1578" s="997">
        <f>+L1578</f>
        <v>4278000</v>
      </c>
      <c r="N1578" s="998"/>
      <c r="O1578" s="999"/>
      <c r="P1578" s="984"/>
      <c r="Q1578" s="985"/>
    </row>
    <row r="1579" spans="1:17" s="986" customFormat="1" ht="66.75" hidden="1" customHeight="1">
      <c r="A1579" s="981"/>
      <c r="B1579" s="1172" t="s">
        <v>4927</v>
      </c>
      <c r="C1579" s="1172"/>
      <c r="D1579" s="1172"/>
      <c r="E1579" s="1172"/>
      <c r="F1579" s="1172"/>
      <c r="G1579" s="1172"/>
      <c r="H1579" s="1172"/>
      <c r="I1579" s="967"/>
      <c r="J1579" s="1006"/>
      <c r="K1579" s="1006"/>
      <c r="L1579" s="1006"/>
      <c r="M1579" s="1006"/>
      <c r="N1579" s="1007"/>
      <c r="O1579" s="1008"/>
      <c r="P1579" s="984"/>
      <c r="Q1579" s="985"/>
    </row>
    <row r="1580" spans="1:17" s="986" customFormat="1" ht="66.75" hidden="1" customHeight="1">
      <c r="A1580" s="969">
        <v>1</v>
      </c>
      <c r="B1580" s="970" t="s">
        <v>4928</v>
      </c>
      <c r="C1580" s="971" t="s">
        <v>855</v>
      </c>
      <c r="D1580" s="971" t="s">
        <v>4944</v>
      </c>
      <c r="E1580" s="971"/>
      <c r="F1580" s="1003">
        <v>1197000</v>
      </c>
      <c r="G1580" s="1003"/>
      <c r="H1580" s="1003"/>
      <c r="I1580" s="1001"/>
      <c r="J1580" s="1002"/>
      <c r="K1580" s="988"/>
      <c r="L1580" s="1003"/>
      <c r="M1580" s="1003"/>
      <c r="N1580" s="1004"/>
      <c r="O1580" s="1008"/>
      <c r="P1580" s="984"/>
      <c r="Q1580" s="985"/>
    </row>
    <row r="1581" spans="1:17" s="986" customFormat="1" ht="16.5" hidden="1">
      <c r="A1581" s="969">
        <v>2</v>
      </c>
      <c r="B1581" s="981" t="s">
        <v>4929</v>
      </c>
      <c r="C1581" s="971" t="s">
        <v>855</v>
      </c>
      <c r="D1581" s="971" t="s">
        <v>4944</v>
      </c>
      <c r="E1581" s="1009"/>
      <c r="F1581" s="1003">
        <v>1320500</v>
      </c>
      <c r="G1581" s="1003"/>
      <c r="H1581" s="1003"/>
      <c r="I1581" s="1001"/>
      <c r="J1581" s="1002"/>
      <c r="K1581" s="988"/>
      <c r="L1581" s="1003">
        <v>2750000</v>
      </c>
      <c r="M1581" s="1003"/>
      <c r="N1581" s="1004"/>
      <c r="O1581" s="1008"/>
      <c r="P1581" s="984"/>
      <c r="Q1581" s="985"/>
    </row>
    <row r="1582" spans="1:17" s="986" customFormat="1" ht="66.75" hidden="1" customHeight="1">
      <c r="A1582" s="969">
        <v>3</v>
      </c>
      <c r="B1582" s="981" t="s">
        <v>4930</v>
      </c>
      <c r="C1582" s="971" t="s">
        <v>855</v>
      </c>
      <c r="D1582" s="971" t="s">
        <v>4944</v>
      </c>
      <c r="E1582" s="1009"/>
      <c r="F1582" s="1003">
        <v>1453500</v>
      </c>
      <c r="G1582" s="1003"/>
      <c r="H1582" s="1003"/>
      <c r="I1582" s="1001"/>
      <c r="J1582" s="1002"/>
      <c r="K1582" s="988"/>
      <c r="L1582" s="1003"/>
      <c r="M1582" s="1003"/>
      <c r="N1582" s="1004"/>
      <c r="O1582" s="1008"/>
      <c r="P1582" s="984"/>
      <c r="Q1582" s="985"/>
    </row>
    <row r="1583" spans="1:17" s="986" customFormat="1" ht="66.75" hidden="1" customHeight="1">
      <c r="A1583" s="969">
        <v>4</v>
      </c>
      <c r="B1583" s="981" t="s">
        <v>4931</v>
      </c>
      <c r="C1583" s="971" t="s">
        <v>855</v>
      </c>
      <c r="D1583" s="971" t="s">
        <v>4944</v>
      </c>
      <c r="E1583" s="1009"/>
      <c r="F1583" s="1003">
        <v>1320500</v>
      </c>
      <c r="G1583" s="1003"/>
      <c r="H1583" s="1003"/>
      <c r="I1583" s="1001"/>
      <c r="J1583" s="1002"/>
      <c r="K1583" s="988"/>
      <c r="L1583" s="1003"/>
      <c r="M1583" s="1003"/>
      <c r="N1583" s="1004"/>
      <c r="O1583" s="1008"/>
      <c r="P1583" s="984"/>
      <c r="Q1583" s="985"/>
    </row>
    <row r="1584" spans="1:17" s="986" customFormat="1" ht="66.75" hidden="1" customHeight="1">
      <c r="A1584" s="969">
        <v>5</v>
      </c>
      <c r="B1584" s="981" t="s">
        <v>4932</v>
      </c>
      <c r="C1584" s="971" t="s">
        <v>855</v>
      </c>
      <c r="D1584" s="971" t="s">
        <v>4944</v>
      </c>
      <c r="E1584" s="1009"/>
      <c r="F1584" s="1003">
        <v>1453500</v>
      </c>
      <c r="G1584" s="1003"/>
      <c r="H1584" s="1003"/>
      <c r="I1584" s="1001"/>
      <c r="J1584" s="1002"/>
      <c r="K1584" s="988"/>
      <c r="L1584" s="1003"/>
      <c r="M1584" s="1003"/>
      <c r="N1584" s="1004"/>
      <c r="O1584" s="1008"/>
      <c r="P1584" s="984"/>
      <c r="Q1584" s="985"/>
    </row>
    <row r="1585" spans="1:17" s="986" customFormat="1" ht="66.75" hidden="1" customHeight="1">
      <c r="A1585" s="969">
        <v>6</v>
      </c>
      <c r="B1585" s="981" t="s">
        <v>4933</v>
      </c>
      <c r="C1585" s="971" t="s">
        <v>855</v>
      </c>
      <c r="D1585" s="971" t="s">
        <v>4944</v>
      </c>
      <c r="E1585" s="1009"/>
      <c r="F1585" s="1003">
        <v>1605500</v>
      </c>
      <c r="G1585" s="1003"/>
      <c r="H1585" s="1003"/>
      <c r="I1585" s="1001"/>
      <c r="J1585" s="1002"/>
      <c r="K1585" s="988"/>
      <c r="L1585" s="1003"/>
      <c r="M1585" s="1003"/>
      <c r="N1585" s="1004"/>
      <c r="O1585" s="1008"/>
      <c r="P1585" s="984"/>
      <c r="Q1585" s="985"/>
    </row>
    <row r="1586" spans="1:17" s="986" customFormat="1" ht="66.75" hidden="1" customHeight="1">
      <c r="A1586" s="969">
        <v>7</v>
      </c>
      <c r="B1586" s="981" t="s">
        <v>4934</v>
      </c>
      <c r="C1586" s="971" t="s">
        <v>855</v>
      </c>
      <c r="D1586" s="971" t="s">
        <v>4944</v>
      </c>
      <c r="E1586" s="1009"/>
      <c r="F1586" s="1003">
        <v>1149500</v>
      </c>
      <c r="G1586" s="1003"/>
      <c r="H1586" s="1003"/>
      <c r="I1586" s="1001"/>
      <c r="J1586" s="1002"/>
      <c r="K1586" s="988"/>
      <c r="L1586" s="1003"/>
      <c r="M1586" s="1003"/>
      <c r="N1586" s="1004"/>
      <c r="O1586" s="1008"/>
      <c r="P1586" s="984"/>
      <c r="Q1586" s="985"/>
    </row>
    <row r="1587" spans="1:17" s="986" customFormat="1" ht="66.75" hidden="1" customHeight="1">
      <c r="A1587" s="969">
        <v>8</v>
      </c>
      <c r="B1587" s="981" t="s">
        <v>4935</v>
      </c>
      <c r="C1587" s="971" t="s">
        <v>855</v>
      </c>
      <c r="D1587" s="971" t="s">
        <v>4944</v>
      </c>
      <c r="E1587" s="1009"/>
      <c r="F1587" s="1003">
        <v>1301500</v>
      </c>
      <c r="G1587" s="1003"/>
      <c r="H1587" s="1003"/>
      <c r="I1587" s="1001"/>
      <c r="J1587" s="1002"/>
      <c r="K1587" s="988"/>
      <c r="L1587" s="1003"/>
      <c r="M1587" s="1003"/>
      <c r="N1587" s="1004"/>
      <c r="O1587" s="1008"/>
      <c r="P1587" s="984"/>
      <c r="Q1587" s="985"/>
    </row>
    <row r="1588" spans="1:17" s="986" customFormat="1" ht="66.75" hidden="1" customHeight="1">
      <c r="A1588" s="969">
        <v>9</v>
      </c>
      <c r="B1588" s="981" t="s">
        <v>4936</v>
      </c>
      <c r="C1588" s="971" t="s">
        <v>855</v>
      </c>
      <c r="D1588" s="971" t="s">
        <v>4944</v>
      </c>
      <c r="E1588" s="1009"/>
      <c r="F1588" s="1003">
        <v>1923750</v>
      </c>
      <c r="G1588" s="1003"/>
      <c r="H1588" s="1003"/>
      <c r="I1588" s="1001"/>
      <c r="J1588" s="1002"/>
      <c r="K1588" s="988"/>
      <c r="L1588" s="1003"/>
      <c r="M1588" s="1003"/>
      <c r="N1588" s="1004"/>
      <c r="O1588" s="1008"/>
      <c r="P1588" s="984"/>
      <c r="Q1588" s="985"/>
    </row>
    <row r="1589" spans="1:17" s="986" customFormat="1" ht="66.75" hidden="1" customHeight="1">
      <c r="A1589" s="969">
        <v>10</v>
      </c>
      <c r="B1589" s="981" t="s">
        <v>4937</v>
      </c>
      <c r="C1589" s="971" t="s">
        <v>855</v>
      </c>
      <c r="D1589" s="971" t="s">
        <v>4944</v>
      </c>
      <c r="E1589" s="1009"/>
      <c r="F1589" s="1003">
        <v>2075750</v>
      </c>
      <c r="G1589" s="1003"/>
      <c r="H1589" s="1003"/>
      <c r="I1589" s="1001"/>
      <c r="J1589" s="1002"/>
      <c r="K1589" s="988"/>
      <c r="L1589" s="1003"/>
      <c r="M1589" s="1003"/>
      <c r="N1589" s="1004"/>
      <c r="O1589" s="1008"/>
      <c r="P1589" s="984"/>
      <c r="Q1589" s="985"/>
    </row>
    <row r="1590" spans="1:17" s="986" customFormat="1" ht="66.75" hidden="1" customHeight="1">
      <c r="A1590" s="969">
        <v>11</v>
      </c>
      <c r="B1590" s="981" t="s">
        <v>4938</v>
      </c>
      <c r="C1590" s="971" t="s">
        <v>855</v>
      </c>
      <c r="D1590" s="971" t="s">
        <v>4944</v>
      </c>
      <c r="E1590" s="1009"/>
      <c r="F1590" s="1003">
        <v>1366100</v>
      </c>
      <c r="G1590" s="1003"/>
      <c r="H1590" s="1003"/>
      <c r="I1590" s="1001"/>
      <c r="J1590" s="1002"/>
      <c r="K1590" s="988"/>
      <c r="L1590" s="1003"/>
      <c r="M1590" s="1003"/>
      <c r="N1590" s="1004"/>
      <c r="O1590" s="1008"/>
      <c r="P1590" s="984"/>
      <c r="Q1590" s="985"/>
    </row>
    <row r="1591" spans="1:17" s="986" customFormat="1" ht="66.75" hidden="1" customHeight="1">
      <c r="A1591" s="969">
        <v>12</v>
      </c>
      <c r="B1591" s="981" t="s">
        <v>4939</v>
      </c>
      <c r="C1591" s="971" t="s">
        <v>855</v>
      </c>
      <c r="D1591" s="971" t="s">
        <v>4944</v>
      </c>
      <c r="E1591" s="1009"/>
      <c r="F1591" s="1003">
        <v>1486750</v>
      </c>
      <c r="G1591" s="1003"/>
      <c r="H1591" s="1003"/>
      <c r="I1591" s="1001"/>
      <c r="J1591" s="1002"/>
      <c r="K1591" s="988"/>
      <c r="L1591" s="1003"/>
      <c r="M1591" s="1003"/>
      <c r="N1591" s="1004"/>
      <c r="O1591" s="1008"/>
      <c r="P1591" s="984"/>
      <c r="Q1591" s="985"/>
    </row>
    <row r="1592" spans="1:17" s="986" customFormat="1" ht="66.75" hidden="1" customHeight="1">
      <c r="A1592" s="969">
        <v>13</v>
      </c>
      <c r="B1592" s="981" t="s">
        <v>4940</v>
      </c>
      <c r="C1592" s="971" t="s">
        <v>855</v>
      </c>
      <c r="D1592" s="971" t="s">
        <v>4944</v>
      </c>
      <c r="E1592" s="1009"/>
      <c r="F1592" s="1003">
        <v>1507650</v>
      </c>
      <c r="G1592" s="1003"/>
      <c r="H1592" s="1003"/>
      <c r="I1592" s="1001"/>
      <c r="J1592" s="1002"/>
      <c r="K1592" s="988"/>
      <c r="L1592" s="1003"/>
      <c r="M1592" s="1003"/>
      <c r="N1592" s="1004"/>
      <c r="O1592" s="1008"/>
      <c r="P1592" s="984"/>
      <c r="Q1592" s="985"/>
    </row>
    <row r="1593" spans="1:17" s="986" customFormat="1" ht="66.75" hidden="1" customHeight="1">
      <c r="A1593" s="969">
        <v>14</v>
      </c>
      <c r="B1593" s="981" t="s">
        <v>4941</v>
      </c>
      <c r="C1593" s="971" t="s">
        <v>855</v>
      </c>
      <c r="D1593" s="971" t="s">
        <v>4944</v>
      </c>
      <c r="E1593" s="1009"/>
      <c r="F1593" s="1003">
        <v>1638750</v>
      </c>
      <c r="G1593" s="1003"/>
      <c r="H1593" s="1003"/>
      <c r="I1593" s="1001"/>
      <c r="J1593" s="1002"/>
      <c r="K1593" s="988"/>
      <c r="L1593" s="1003"/>
      <c r="M1593" s="1003"/>
      <c r="N1593" s="1004"/>
      <c r="O1593" s="1008"/>
      <c r="P1593" s="984"/>
      <c r="Q1593" s="985"/>
    </row>
    <row r="1594" spans="1:17" s="986" customFormat="1" ht="66.75" hidden="1" customHeight="1">
      <c r="A1594" s="969">
        <v>15</v>
      </c>
      <c r="B1594" s="981" t="s">
        <v>4942</v>
      </c>
      <c r="C1594" s="971" t="s">
        <v>855</v>
      </c>
      <c r="D1594" s="971" t="s">
        <v>4944</v>
      </c>
      <c r="E1594" s="1009"/>
      <c r="F1594" s="1003">
        <v>1757500</v>
      </c>
      <c r="G1594" s="1003"/>
      <c r="H1594" s="1003"/>
      <c r="I1594" s="1001"/>
      <c r="J1594" s="1002"/>
      <c r="K1594" s="988"/>
      <c r="L1594" s="1003"/>
      <c r="M1594" s="1003"/>
      <c r="N1594" s="1004"/>
      <c r="O1594" s="1008"/>
      <c r="P1594" s="984"/>
      <c r="Q1594" s="985"/>
    </row>
    <row r="1595" spans="1:17" s="986" customFormat="1" ht="66.75" hidden="1" customHeight="1">
      <c r="A1595" s="969">
        <v>16</v>
      </c>
      <c r="B1595" s="981" t="s">
        <v>4943</v>
      </c>
      <c r="C1595" s="971" t="s">
        <v>855</v>
      </c>
      <c r="D1595" s="971" t="s">
        <v>4944</v>
      </c>
      <c r="E1595" s="1009"/>
      <c r="F1595" s="1003">
        <v>2261000</v>
      </c>
      <c r="G1595" s="1003"/>
      <c r="H1595" s="1003"/>
      <c r="I1595" s="1001"/>
      <c r="J1595" s="1002"/>
      <c r="K1595" s="988"/>
      <c r="L1595" s="1003"/>
      <c r="M1595" s="1003"/>
      <c r="N1595" s="1004"/>
      <c r="O1595" s="1008"/>
      <c r="P1595" s="984"/>
      <c r="Q1595" s="985"/>
    </row>
    <row r="1596" spans="1:17" s="986" customFormat="1" ht="66" hidden="1">
      <c r="A1596" s="969">
        <v>17</v>
      </c>
      <c r="B1596" s="1010" t="s">
        <v>4945</v>
      </c>
      <c r="C1596" s="971" t="s">
        <v>855</v>
      </c>
      <c r="D1596" s="971" t="s">
        <v>4944</v>
      </c>
      <c r="E1596" s="1009"/>
      <c r="F1596" s="1003">
        <v>3144500</v>
      </c>
      <c r="G1596" s="1003"/>
      <c r="H1596" s="1003"/>
      <c r="I1596" s="1001"/>
      <c r="J1596" s="1002"/>
      <c r="K1596" s="988"/>
      <c r="L1596" s="1003"/>
      <c r="M1596" s="1003"/>
      <c r="N1596" s="1004"/>
      <c r="O1596" s="1008"/>
      <c r="P1596" s="984"/>
      <c r="Q1596" s="985"/>
    </row>
    <row r="1597" spans="1:17" s="986" customFormat="1" ht="82.5" hidden="1">
      <c r="A1597" s="969">
        <v>18</v>
      </c>
      <c r="B1597" s="1010" t="s">
        <v>4946</v>
      </c>
      <c r="C1597" s="971" t="s">
        <v>855</v>
      </c>
      <c r="D1597" s="971" t="s">
        <v>4944</v>
      </c>
      <c r="E1597" s="1009"/>
      <c r="F1597" s="1003">
        <v>3144500</v>
      </c>
      <c r="G1597" s="1003"/>
      <c r="H1597" s="1003"/>
      <c r="I1597" s="1001"/>
      <c r="J1597" s="1002"/>
      <c r="K1597" s="988"/>
      <c r="L1597" s="1003"/>
      <c r="M1597" s="1003"/>
      <c r="N1597" s="1004"/>
      <c r="O1597" s="1008"/>
      <c r="P1597" s="984"/>
      <c r="Q1597" s="985"/>
    </row>
    <row r="1598" spans="1:17" s="986" customFormat="1" ht="66" hidden="1">
      <c r="A1598" s="969">
        <v>19</v>
      </c>
      <c r="B1598" s="1010" t="s">
        <v>4947</v>
      </c>
      <c r="C1598" s="971" t="s">
        <v>855</v>
      </c>
      <c r="D1598" s="971" t="s">
        <v>4944</v>
      </c>
      <c r="E1598" s="1009"/>
      <c r="F1598" s="1003">
        <v>2764500</v>
      </c>
      <c r="G1598" s="1003"/>
      <c r="H1598" s="1003"/>
      <c r="I1598" s="1001"/>
      <c r="J1598" s="1002"/>
      <c r="K1598" s="988"/>
      <c r="L1598" s="1003"/>
      <c r="M1598" s="1003"/>
      <c r="N1598" s="1004"/>
      <c r="O1598" s="1008"/>
      <c r="P1598" s="984"/>
      <c r="Q1598" s="985"/>
    </row>
    <row r="1599" spans="1:17" s="986" customFormat="1" ht="66" hidden="1">
      <c r="A1599" s="969">
        <v>20</v>
      </c>
      <c r="B1599" s="1010" t="s">
        <v>4948</v>
      </c>
      <c r="C1599" s="971" t="s">
        <v>855</v>
      </c>
      <c r="D1599" s="971" t="s">
        <v>4944</v>
      </c>
      <c r="E1599" s="1009"/>
      <c r="F1599" s="1003">
        <v>3268000</v>
      </c>
      <c r="G1599" s="1003"/>
      <c r="H1599" s="1003"/>
      <c r="I1599" s="1001"/>
      <c r="J1599" s="1002"/>
      <c r="K1599" s="988"/>
      <c r="L1599" s="1003"/>
      <c r="M1599" s="1003"/>
      <c r="N1599" s="1004"/>
      <c r="O1599" s="1008"/>
      <c r="P1599" s="984"/>
      <c r="Q1599" s="985"/>
    </row>
    <row r="1600" spans="1:17" s="986" customFormat="1" ht="66" hidden="1">
      <c r="A1600" s="969">
        <v>21</v>
      </c>
      <c r="B1600" s="1010" t="s">
        <v>4949</v>
      </c>
      <c r="C1600" s="971" t="s">
        <v>855</v>
      </c>
      <c r="D1600" s="971" t="s">
        <v>4944</v>
      </c>
      <c r="E1600" s="1009"/>
      <c r="F1600" s="1003">
        <v>3496000</v>
      </c>
      <c r="G1600" s="1003"/>
      <c r="H1600" s="1003"/>
      <c r="I1600" s="1001"/>
      <c r="J1600" s="1002"/>
      <c r="K1600" s="988"/>
      <c r="L1600" s="1003"/>
      <c r="M1600" s="1003"/>
      <c r="N1600" s="1004"/>
      <c r="O1600" s="1008"/>
      <c r="P1600" s="984"/>
      <c r="Q1600" s="985"/>
    </row>
    <row r="1601" spans="1:17" s="986" customFormat="1" ht="66" hidden="1">
      <c r="A1601" s="969">
        <v>22</v>
      </c>
      <c r="B1601" s="1010" t="s">
        <v>4950</v>
      </c>
      <c r="C1601" s="971" t="s">
        <v>855</v>
      </c>
      <c r="D1601" s="971" t="s">
        <v>4944</v>
      </c>
      <c r="E1601" s="1009"/>
      <c r="F1601" s="1003">
        <v>3382000</v>
      </c>
      <c r="G1601" s="1003"/>
      <c r="H1601" s="1003"/>
      <c r="I1601" s="1001"/>
      <c r="J1601" s="1002"/>
      <c r="K1601" s="988"/>
      <c r="L1601" s="1003"/>
      <c r="M1601" s="1003"/>
      <c r="N1601" s="1004"/>
      <c r="O1601" s="1008"/>
      <c r="P1601" s="984"/>
      <c r="Q1601" s="985"/>
    </row>
    <row r="1602" spans="1:17" s="986" customFormat="1" ht="49.5" hidden="1">
      <c r="A1602" s="969">
        <v>23</v>
      </c>
      <c r="B1602" s="1010" t="s">
        <v>4951</v>
      </c>
      <c r="C1602" s="971" t="s">
        <v>855</v>
      </c>
      <c r="D1602" s="971" t="s">
        <v>4944</v>
      </c>
      <c r="E1602" s="1009"/>
      <c r="F1602" s="1003">
        <v>3382000</v>
      </c>
      <c r="G1602" s="1003"/>
      <c r="H1602" s="1003"/>
      <c r="I1602" s="1001"/>
      <c r="J1602" s="1002"/>
      <c r="K1602" s="988"/>
      <c r="L1602" s="1003">
        <v>2550000</v>
      </c>
      <c r="M1602" s="1003"/>
      <c r="N1602" s="1004"/>
      <c r="O1602" s="1008"/>
      <c r="P1602" s="984"/>
      <c r="Q1602" s="985"/>
    </row>
    <row r="1603" spans="1:17" s="986" customFormat="1" ht="76.5" customHeight="1">
      <c r="A1603" s="969"/>
      <c r="B1603" s="1172" t="s">
        <v>6763</v>
      </c>
      <c r="C1603" s="1172"/>
      <c r="D1603" s="1172"/>
      <c r="E1603" s="1172"/>
      <c r="F1603" s="1172"/>
      <c r="G1603" s="1172"/>
      <c r="H1603" s="1172"/>
      <c r="I1603" s="1001"/>
      <c r="J1603" s="1002"/>
      <c r="K1603" s="988"/>
      <c r="L1603" s="1003"/>
      <c r="M1603" s="1003"/>
      <c r="N1603" s="1004"/>
      <c r="O1603" s="1008"/>
      <c r="P1603" s="984"/>
      <c r="Q1603" s="985"/>
    </row>
    <row r="1604" spans="1:17" s="6" customFormat="1" ht="16.5">
      <c r="A1604" s="943"/>
      <c r="B1604" s="305" t="s">
        <v>4967</v>
      </c>
      <c r="C1604" s="958"/>
      <c r="D1604" s="958"/>
      <c r="E1604" s="137"/>
      <c r="F1604" s="949"/>
      <c r="G1604" s="949"/>
      <c r="H1604" s="949"/>
      <c r="I1604" s="298"/>
      <c r="J1604" s="299"/>
      <c r="K1604" s="957"/>
      <c r="L1604" s="949"/>
      <c r="M1604" s="949"/>
      <c r="N1604" s="301"/>
      <c r="O1604" s="304"/>
      <c r="P1604" s="9"/>
      <c r="Q1604" s="5"/>
    </row>
    <row r="1605" spans="1:17" s="6" customFormat="1" ht="39">
      <c r="A1605" s="237">
        <v>1</v>
      </c>
      <c r="B1605" s="887" t="s">
        <v>4952</v>
      </c>
      <c r="C1605" s="242" t="s">
        <v>855</v>
      </c>
      <c r="D1605" s="242"/>
      <c r="E1605" s="888" t="s">
        <v>4968</v>
      </c>
      <c r="F1605" s="238"/>
      <c r="G1605" s="238">
        <v>110000</v>
      </c>
      <c r="H1605" s="238">
        <f>G1605</f>
        <v>110000</v>
      </c>
      <c r="I1605" s="298"/>
      <c r="J1605" s="299"/>
      <c r="K1605" s="957"/>
      <c r="L1605" s="949"/>
      <c r="M1605" s="949"/>
      <c r="N1605" s="301"/>
      <c r="O1605" s="304"/>
      <c r="P1605" s="9"/>
      <c r="Q1605" s="5"/>
    </row>
    <row r="1606" spans="1:17" s="6" customFormat="1" ht="39">
      <c r="A1606" s="237">
        <v>2</v>
      </c>
      <c r="B1606" s="887" t="s">
        <v>4953</v>
      </c>
      <c r="C1606" s="242" t="s">
        <v>855</v>
      </c>
      <c r="D1606" s="242"/>
      <c r="E1606" s="888" t="s">
        <v>4968</v>
      </c>
      <c r="F1606" s="238"/>
      <c r="G1606" s="238">
        <v>125000</v>
      </c>
      <c r="H1606" s="238">
        <f t="shared" ref="H1606:H1614" si="135">G1606</f>
        <v>125000</v>
      </c>
      <c r="I1606" s="298"/>
      <c r="J1606" s="299"/>
      <c r="K1606" s="957"/>
      <c r="L1606" s="949"/>
      <c r="M1606" s="949"/>
      <c r="N1606" s="301"/>
      <c r="O1606" s="304"/>
      <c r="P1606" s="9"/>
      <c r="Q1606" s="5"/>
    </row>
    <row r="1607" spans="1:17" s="6" customFormat="1" ht="39">
      <c r="A1607" s="237">
        <v>3</v>
      </c>
      <c r="B1607" s="887" t="s">
        <v>4954</v>
      </c>
      <c r="C1607" s="242" t="s">
        <v>855</v>
      </c>
      <c r="D1607" s="242"/>
      <c r="E1607" s="888" t="s">
        <v>4968</v>
      </c>
      <c r="F1607" s="238"/>
      <c r="G1607" s="238">
        <v>119000</v>
      </c>
      <c r="H1607" s="238">
        <f t="shared" si="135"/>
        <v>119000</v>
      </c>
      <c r="I1607" s="298"/>
      <c r="J1607" s="299"/>
      <c r="K1607" s="957"/>
      <c r="L1607" s="949"/>
      <c r="M1607" s="949"/>
      <c r="N1607" s="301"/>
      <c r="O1607" s="304"/>
      <c r="P1607" s="9"/>
      <c r="Q1607" s="5"/>
    </row>
    <row r="1608" spans="1:17" s="6" customFormat="1" ht="39">
      <c r="A1608" s="237">
        <v>4</v>
      </c>
      <c r="B1608" s="887" t="s">
        <v>4955</v>
      </c>
      <c r="C1608" s="242" t="s">
        <v>855</v>
      </c>
      <c r="D1608" s="242"/>
      <c r="E1608" s="888" t="s">
        <v>4968</v>
      </c>
      <c r="F1608" s="238"/>
      <c r="G1608" s="238">
        <v>136000</v>
      </c>
      <c r="H1608" s="238">
        <f t="shared" si="135"/>
        <v>136000</v>
      </c>
      <c r="I1608" s="298"/>
      <c r="J1608" s="299"/>
      <c r="K1608" s="957"/>
      <c r="L1608" s="949"/>
      <c r="M1608" s="949"/>
      <c r="N1608" s="301"/>
      <c r="O1608" s="304"/>
      <c r="P1608" s="9"/>
      <c r="Q1608" s="5"/>
    </row>
    <row r="1609" spans="1:17" s="6" customFormat="1" ht="39">
      <c r="A1609" s="237">
        <v>5</v>
      </c>
      <c r="B1609" s="887" t="s">
        <v>4956</v>
      </c>
      <c r="C1609" s="242" t="s">
        <v>855</v>
      </c>
      <c r="D1609" s="242"/>
      <c r="E1609" s="888" t="s">
        <v>4968</v>
      </c>
      <c r="F1609" s="238"/>
      <c r="G1609" s="238">
        <v>122000</v>
      </c>
      <c r="H1609" s="238">
        <f t="shared" si="135"/>
        <v>122000</v>
      </c>
      <c r="I1609" s="298"/>
      <c r="J1609" s="299"/>
      <c r="K1609" s="957"/>
      <c r="L1609" s="949"/>
      <c r="M1609" s="949"/>
      <c r="N1609" s="301"/>
      <c r="O1609" s="304"/>
      <c r="P1609" s="9"/>
      <c r="Q1609" s="5"/>
    </row>
    <row r="1610" spans="1:17" s="6" customFormat="1" ht="39">
      <c r="A1610" s="237">
        <v>6</v>
      </c>
      <c r="B1610" s="887" t="s">
        <v>4957</v>
      </c>
      <c r="C1610" s="242" t="s">
        <v>855</v>
      </c>
      <c r="D1610" s="242"/>
      <c r="E1610" s="888" t="s">
        <v>4968</v>
      </c>
      <c r="F1610" s="238"/>
      <c r="G1610" s="238">
        <v>136000</v>
      </c>
      <c r="H1610" s="238">
        <f t="shared" si="135"/>
        <v>136000</v>
      </c>
      <c r="I1610" s="298"/>
      <c r="J1610" s="299"/>
      <c r="K1610" s="957"/>
      <c r="L1610" s="949"/>
      <c r="M1610" s="949"/>
      <c r="N1610" s="301"/>
      <c r="O1610" s="304"/>
      <c r="P1610" s="9"/>
      <c r="Q1610" s="5"/>
    </row>
    <row r="1611" spans="1:17" s="6" customFormat="1" ht="39">
      <c r="A1611" s="237">
        <v>7</v>
      </c>
      <c r="B1611" s="887" t="s">
        <v>4958</v>
      </c>
      <c r="C1611" s="242" t="s">
        <v>855</v>
      </c>
      <c r="D1611" s="242"/>
      <c r="E1611" s="888" t="s">
        <v>4968</v>
      </c>
      <c r="F1611" s="238"/>
      <c r="G1611" s="238">
        <v>119000</v>
      </c>
      <c r="H1611" s="238">
        <f t="shared" si="135"/>
        <v>119000</v>
      </c>
      <c r="I1611" s="298"/>
      <c r="J1611" s="299"/>
      <c r="K1611" s="957"/>
      <c r="L1611" s="949"/>
      <c r="M1611" s="949"/>
      <c r="N1611" s="301"/>
      <c r="O1611" s="304"/>
      <c r="P1611" s="9"/>
      <c r="Q1611" s="5"/>
    </row>
    <row r="1612" spans="1:17" s="6" customFormat="1" ht="39">
      <c r="A1612" s="237">
        <v>8</v>
      </c>
      <c r="B1612" s="887" t="s">
        <v>4959</v>
      </c>
      <c r="C1612" s="242" t="s">
        <v>855</v>
      </c>
      <c r="D1612" s="242"/>
      <c r="E1612" s="888" t="s">
        <v>4968</v>
      </c>
      <c r="F1612" s="238"/>
      <c r="G1612" s="238">
        <v>133000</v>
      </c>
      <c r="H1612" s="238">
        <f t="shared" si="135"/>
        <v>133000</v>
      </c>
      <c r="I1612" s="298"/>
      <c r="J1612" s="299"/>
      <c r="K1612" s="957"/>
      <c r="L1612" s="949"/>
      <c r="M1612" s="949"/>
      <c r="N1612" s="301"/>
      <c r="O1612" s="304"/>
      <c r="P1612" s="9"/>
      <c r="Q1612" s="5"/>
    </row>
    <row r="1613" spans="1:17" s="6" customFormat="1" ht="39">
      <c r="A1613" s="237">
        <v>9</v>
      </c>
      <c r="B1613" s="887" t="s">
        <v>4960</v>
      </c>
      <c r="C1613" s="242" t="s">
        <v>855</v>
      </c>
      <c r="D1613" s="242"/>
      <c r="E1613" s="888" t="s">
        <v>4968</v>
      </c>
      <c r="F1613" s="238"/>
      <c r="G1613" s="238">
        <v>114000</v>
      </c>
      <c r="H1613" s="238">
        <f t="shared" si="135"/>
        <v>114000</v>
      </c>
      <c r="I1613" s="298"/>
      <c r="J1613" s="299"/>
      <c r="K1613" s="957"/>
      <c r="L1613" s="949"/>
      <c r="M1613" s="949"/>
      <c r="N1613" s="301"/>
      <c r="O1613" s="304"/>
      <c r="P1613" s="9"/>
      <c r="Q1613" s="5"/>
    </row>
    <row r="1614" spans="1:17" s="6" customFormat="1" ht="39">
      <c r="A1614" s="237">
        <v>10</v>
      </c>
      <c r="B1614" s="887" t="s">
        <v>4961</v>
      </c>
      <c r="C1614" s="242" t="s">
        <v>855</v>
      </c>
      <c r="D1614" s="242"/>
      <c r="E1614" s="888" t="s">
        <v>4968</v>
      </c>
      <c r="F1614" s="238"/>
      <c r="G1614" s="238">
        <v>128000</v>
      </c>
      <c r="H1614" s="238">
        <f t="shared" si="135"/>
        <v>128000</v>
      </c>
      <c r="I1614" s="298"/>
      <c r="J1614" s="299"/>
      <c r="K1614" s="957"/>
      <c r="L1614" s="949"/>
      <c r="M1614" s="949"/>
      <c r="N1614" s="301"/>
      <c r="O1614" s="304"/>
      <c r="P1614" s="9"/>
      <c r="Q1614" s="5"/>
    </row>
    <row r="1615" spans="1:17" s="6" customFormat="1" ht="39">
      <c r="A1615" s="237">
        <v>11</v>
      </c>
      <c r="B1615" s="887" t="s">
        <v>6063</v>
      </c>
      <c r="C1615" s="242" t="s">
        <v>855</v>
      </c>
      <c r="D1615" s="242"/>
      <c r="E1615" s="888" t="s">
        <v>4968</v>
      </c>
      <c r="F1615" s="238"/>
      <c r="G1615" s="238">
        <v>150000</v>
      </c>
      <c r="H1615" s="238">
        <f>G1615</f>
        <v>150000</v>
      </c>
      <c r="I1615" s="298"/>
      <c r="J1615" s="299"/>
      <c r="K1615" s="957"/>
      <c r="L1615" s="949"/>
      <c r="M1615" s="949"/>
      <c r="N1615" s="301"/>
      <c r="O1615" s="304"/>
      <c r="P1615" s="9"/>
      <c r="Q1615" s="5"/>
    </row>
    <row r="1616" spans="1:17" s="6" customFormat="1" ht="39">
      <c r="A1616" s="237">
        <v>12</v>
      </c>
      <c r="B1616" s="887" t="s">
        <v>6064</v>
      </c>
      <c r="C1616" s="242" t="s">
        <v>855</v>
      </c>
      <c r="D1616" s="242"/>
      <c r="E1616" s="888" t="s">
        <v>4968</v>
      </c>
      <c r="F1616" s="238"/>
      <c r="G1616" s="238">
        <v>165000</v>
      </c>
      <c r="H1616" s="238">
        <f>G1616</f>
        <v>165000</v>
      </c>
      <c r="I1616" s="298"/>
      <c r="J1616" s="299"/>
      <c r="K1616" s="957"/>
      <c r="L1616" s="949"/>
      <c r="M1616" s="949"/>
      <c r="N1616" s="301"/>
      <c r="O1616" s="304"/>
      <c r="P1616" s="9"/>
      <c r="Q1616" s="5"/>
    </row>
    <row r="1617" spans="1:17" s="6" customFormat="1" ht="19.5">
      <c r="A1617" s="237"/>
      <c r="B1617" s="887" t="s">
        <v>4966</v>
      </c>
      <c r="C1617" s="242"/>
      <c r="D1617" s="242"/>
      <c r="E1617" s="888"/>
      <c r="F1617" s="238"/>
      <c r="G1617" s="238"/>
      <c r="H1617" s="238"/>
      <c r="I1617" s="298"/>
      <c r="J1617" s="299"/>
      <c r="K1617" s="957"/>
      <c r="L1617" s="949"/>
      <c r="M1617" s="949"/>
      <c r="N1617" s="301"/>
      <c r="O1617" s="304"/>
      <c r="P1617" s="9"/>
      <c r="Q1617" s="5"/>
    </row>
    <row r="1618" spans="1:17" s="6" customFormat="1" ht="39">
      <c r="A1618" s="237">
        <v>13</v>
      </c>
      <c r="B1618" s="887" t="s">
        <v>4962</v>
      </c>
      <c r="C1618" s="242" t="s">
        <v>855</v>
      </c>
      <c r="D1618" s="242"/>
      <c r="E1618" s="888" t="s">
        <v>4968</v>
      </c>
      <c r="F1618" s="238"/>
      <c r="G1618" s="238">
        <v>101000</v>
      </c>
      <c r="H1618" s="238">
        <f t="shared" ref="H1618:H1623" si="136">G1618</f>
        <v>101000</v>
      </c>
      <c r="I1618" s="298"/>
      <c r="J1618" s="299"/>
      <c r="K1618" s="957"/>
      <c r="L1618" s="949"/>
      <c r="M1618" s="949"/>
      <c r="N1618" s="301"/>
      <c r="O1618" s="304"/>
      <c r="P1618" s="9"/>
      <c r="Q1618" s="5"/>
    </row>
    <row r="1619" spans="1:17" s="6" customFormat="1" ht="39">
      <c r="A1619" s="237">
        <v>14</v>
      </c>
      <c r="B1619" s="887" t="s">
        <v>4963</v>
      </c>
      <c r="C1619" s="242" t="s">
        <v>855</v>
      </c>
      <c r="D1619" s="242"/>
      <c r="E1619" s="888" t="s">
        <v>4968</v>
      </c>
      <c r="F1619" s="238"/>
      <c r="G1619" s="238">
        <v>128000</v>
      </c>
      <c r="H1619" s="238">
        <f t="shared" si="136"/>
        <v>128000</v>
      </c>
      <c r="I1619" s="298"/>
      <c r="J1619" s="299"/>
      <c r="K1619" s="957"/>
      <c r="L1619" s="949"/>
      <c r="M1619" s="949"/>
      <c r="N1619" s="301"/>
      <c r="O1619" s="304"/>
      <c r="P1619" s="9"/>
      <c r="Q1619" s="5"/>
    </row>
    <row r="1620" spans="1:17" s="6" customFormat="1" ht="39">
      <c r="A1620" s="237">
        <v>15</v>
      </c>
      <c r="B1620" s="887" t="s">
        <v>4964</v>
      </c>
      <c r="C1620" s="242" t="s">
        <v>855</v>
      </c>
      <c r="D1620" s="242"/>
      <c r="E1620" s="888" t="s">
        <v>4968</v>
      </c>
      <c r="F1620" s="238"/>
      <c r="G1620" s="238">
        <v>105300</v>
      </c>
      <c r="H1620" s="238">
        <f t="shared" si="136"/>
        <v>105300</v>
      </c>
      <c r="I1620" s="298"/>
      <c r="J1620" s="299"/>
      <c r="K1620" s="957"/>
      <c r="L1620" s="949"/>
      <c r="M1620" s="949"/>
      <c r="N1620" s="301"/>
      <c r="O1620" s="304"/>
      <c r="P1620" s="9"/>
      <c r="Q1620" s="5"/>
    </row>
    <row r="1621" spans="1:17" s="6" customFormat="1" ht="39">
      <c r="A1621" s="237">
        <v>16</v>
      </c>
      <c r="B1621" s="887" t="s">
        <v>4965</v>
      </c>
      <c r="C1621" s="242" t="s">
        <v>855</v>
      </c>
      <c r="D1621" s="242"/>
      <c r="E1621" s="888" t="s">
        <v>4968</v>
      </c>
      <c r="F1621" s="238"/>
      <c r="G1621" s="238">
        <v>128000</v>
      </c>
      <c r="H1621" s="238">
        <f t="shared" si="136"/>
        <v>128000</v>
      </c>
      <c r="I1621" s="298"/>
      <c r="J1621" s="299"/>
      <c r="K1621" s="957"/>
      <c r="L1621" s="949"/>
      <c r="M1621" s="949"/>
      <c r="N1621" s="301"/>
      <c r="O1621" s="304"/>
      <c r="P1621" s="9"/>
      <c r="Q1621" s="5"/>
    </row>
    <row r="1622" spans="1:17" s="6" customFormat="1" ht="20.25" customHeight="1">
      <c r="A1622" s="237">
        <v>17</v>
      </c>
      <c r="B1622" s="442" t="s">
        <v>6066</v>
      </c>
      <c r="C1622" s="242" t="s">
        <v>855</v>
      </c>
      <c r="D1622" s="242"/>
      <c r="E1622" s="888" t="s">
        <v>4968</v>
      </c>
      <c r="F1622" s="238"/>
      <c r="G1622" s="238">
        <v>165000</v>
      </c>
      <c r="H1622" s="238">
        <f t="shared" si="136"/>
        <v>165000</v>
      </c>
      <c r="I1622" s="298"/>
      <c r="J1622" s="299"/>
      <c r="K1622" s="957"/>
      <c r="L1622" s="949"/>
      <c r="M1622" s="949"/>
      <c r="N1622" s="301"/>
      <c r="O1622" s="304"/>
      <c r="P1622" s="9"/>
      <c r="Q1622" s="5"/>
    </row>
    <row r="1623" spans="1:17" s="6" customFormat="1" ht="19.5">
      <c r="A1623" s="237">
        <v>18</v>
      </c>
      <c r="B1623" s="889" t="s">
        <v>6065</v>
      </c>
      <c r="C1623" s="242" t="s">
        <v>855</v>
      </c>
      <c r="D1623" s="242"/>
      <c r="E1623" s="888" t="s">
        <v>4968</v>
      </c>
      <c r="F1623" s="238"/>
      <c r="G1623" s="238">
        <v>192000</v>
      </c>
      <c r="H1623" s="238">
        <f t="shared" si="136"/>
        <v>192000</v>
      </c>
      <c r="I1623" s="298"/>
      <c r="J1623" s="299"/>
      <c r="K1623" s="957"/>
      <c r="L1623" s="949"/>
      <c r="M1623" s="949"/>
      <c r="N1623" s="301"/>
      <c r="O1623" s="304"/>
      <c r="P1623" s="9"/>
      <c r="Q1623" s="5"/>
    </row>
    <row r="1624" spans="1:17" s="6" customFormat="1" ht="66.75" hidden="1" customHeight="1">
      <c r="A1624" s="237"/>
      <c r="B1624" s="1098" t="s">
        <v>5483</v>
      </c>
      <c r="C1624" s="1099"/>
      <c r="D1624" s="1099"/>
      <c r="E1624" s="1099"/>
      <c r="F1624" s="1099"/>
      <c r="G1624" s="1099"/>
      <c r="H1624" s="1100"/>
      <c r="I1624" s="298"/>
      <c r="J1624" s="299"/>
      <c r="K1624" s="957"/>
      <c r="L1624" s="949"/>
      <c r="M1624" s="949"/>
      <c r="N1624" s="301"/>
      <c r="O1624" s="304"/>
      <c r="P1624" s="9"/>
      <c r="Q1624" s="5"/>
    </row>
    <row r="1625" spans="1:17" s="309" customFormat="1" ht="66.75" hidden="1" customHeight="1">
      <c r="A1625" s="890" t="s">
        <v>5554</v>
      </c>
      <c r="B1625" s="891"/>
      <c r="C1625" s="892"/>
      <c r="D1625" s="892"/>
      <c r="E1625" s="892"/>
      <c r="F1625" s="891"/>
      <c r="G1625" s="891"/>
      <c r="H1625" s="891"/>
    </row>
    <row r="1626" spans="1:17" s="313" customFormat="1" ht="66.75" hidden="1" customHeight="1">
      <c r="A1626" s="893">
        <v>1</v>
      </c>
      <c r="B1626" s="894" t="s">
        <v>5484</v>
      </c>
      <c r="C1626" s="895" t="s">
        <v>5485</v>
      </c>
      <c r="D1626" s="895"/>
      <c r="E1626" s="895" t="s">
        <v>5486</v>
      </c>
      <c r="F1626" s="896">
        <v>2815000</v>
      </c>
      <c r="G1626" s="896">
        <f>F1626</f>
        <v>2815000</v>
      </c>
      <c r="H1626" s="896">
        <f>G1626</f>
        <v>2815000</v>
      </c>
    </row>
    <row r="1627" spans="1:17" s="313" customFormat="1" ht="66.75" hidden="1" customHeight="1">
      <c r="A1627" s="893">
        <v>2</v>
      </c>
      <c r="B1627" s="894" t="s">
        <v>5487</v>
      </c>
      <c r="C1627" s="895" t="s">
        <v>5485</v>
      </c>
      <c r="D1627" s="895"/>
      <c r="E1627" s="895" t="s">
        <v>5486</v>
      </c>
      <c r="F1627" s="896">
        <v>2570000</v>
      </c>
      <c r="G1627" s="896">
        <f t="shared" ref="G1627:H1642" si="137">F1627</f>
        <v>2570000</v>
      </c>
      <c r="H1627" s="896">
        <f t="shared" si="137"/>
        <v>2570000</v>
      </c>
    </row>
    <row r="1628" spans="1:17" s="315" customFormat="1" ht="66.75" hidden="1" customHeight="1">
      <c r="A1628" s="897">
        <v>3</v>
      </c>
      <c r="B1628" s="894" t="s">
        <v>5488</v>
      </c>
      <c r="C1628" s="895" t="s">
        <v>5485</v>
      </c>
      <c r="D1628" s="895"/>
      <c r="E1628" s="895" t="s">
        <v>5486</v>
      </c>
      <c r="F1628" s="896">
        <v>2230000</v>
      </c>
      <c r="G1628" s="896">
        <f t="shared" si="137"/>
        <v>2230000</v>
      </c>
      <c r="H1628" s="896">
        <f t="shared" si="137"/>
        <v>2230000</v>
      </c>
    </row>
    <row r="1629" spans="1:17" s="313" customFormat="1" ht="66.75" hidden="1" customHeight="1">
      <c r="A1629" s="893">
        <v>4</v>
      </c>
      <c r="B1629" s="894" t="s">
        <v>5489</v>
      </c>
      <c r="C1629" s="895" t="s">
        <v>5485</v>
      </c>
      <c r="D1629" s="895"/>
      <c r="E1629" s="895" t="s">
        <v>5486</v>
      </c>
      <c r="F1629" s="896">
        <v>2815000</v>
      </c>
      <c r="G1629" s="896">
        <f t="shared" si="137"/>
        <v>2815000</v>
      </c>
      <c r="H1629" s="896">
        <f t="shared" si="137"/>
        <v>2815000</v>
      </c>
    </row>
    <row r="1630" spans="1:17" s="313" customFormat="1" ht="66.75" hidden="1" customHeight="1">
      <c r="A1630" s="893">
        <v>5</v>
      </c>
      <c r="B1630" s="894" t="s">
        <v>5490</v>
      </c>
      <c r="C1630" s="895" t="s">
        <v>5485</v>
      </c>
      <c r="D1630" s="895"/>
      <c r="E1630" s="895" t="s">
        <v>5486</v>
      </c>
      <c r="F1630" s="896">
        <v>2570000</v>
      </c>
      <c r="G1630" s="896">
        <f t="shared" si="137"/>
        <v>2570000</v>
      </c>
      <c r="H1630" s="896">
        <f t="shared" si="137"/>
        <v>2570000</v>
      </c>
    </row>
    <row r="1631" spans="1:17" s="313" customFormat="1" ht="66.75" hidden="1" customHeight="1">
      <c r="A1631" s="893">
        <v>6</v>
      </c>
      <c r="B1631" s="894" t="s">
        <v>5491</v>
      </c>
      <c r="C1631" s="895" t="s">
        <v>5485</v>
      </c>
      <c r="D1631" s="895"/>
      <c r="E1631" s="895" t="s">
        <v>5486</v>
      </c>
      <c r="F1631" s="896">
        <v>2150000</v>
      </c>
      <c r="G1631" s="896">
        <f t="shared" si="137"/>
        <v>2150000</v>
      </c>
      <c r="H1631" s="896">
        <f t="shared" si="137"/>
        <v>2150000</v>
      </c>
    </row>
    <row r="1632" spans="1:17" s="313" customFormat="1" ht="66.75" hidden="1" customHeight="1">
      <c r="A1632" s="893">
        <v>7</v>
      </c>
      <c r="B1632" s="894" t="s">
        <v>5492</v>
      </c>
      <c r="C1632" s="895" t="s">
        <v>5485</v>
      </c>
      <c r="D1632" s="895"/>
      <c r="E1632" s="895" t="s">
        <v>5486</v>
      </c>
      <c r="F1632" s="896">
        <v>2700000</v>
      </c>
      <c r="G1632" s="896">
        <f t="shared" si="137"/>
        <v>2700000</v>
      </c>
      <c r="H1632" s="896">
        <f t="shared" si="137"/>
        <v>2700000</v>
      </c>
    </row>
    <row r="1633" spans="1:8" s="313" customFormat="1" ht="66.75" hidden="1" customHeight="1">
      <c r="A1633" s="893">
        <v>8</v>
      </c>
      <c r="B1633" s="894" t="s">
        <v>5493</v>
      </c>
      <c r="C1633" s="895" t="s">
        <v>5485</v>
      </c>
      <c r="D1633" s="895"/>
      <c r="E1633" s="895" t="s">
        <v>5486</v>
      </c>
      <c r="F1633" s="896">
        <v>2470000</v>
      </c>
      <c r="G1633" s="896">
        <f t="shared" si="137"/>
        <v>2470000</v>
      </c>
      <c r="H1633" s="896">
        <f t="shared" si="137"/>
        <v>2470000</v>
      </c>
    </row>
    <row r="1634" spans="1:8" s="315" customFormat="1" ht="66.75" hidden="1" customHeight="1">
      <c r="A1634" s="897">
        <v>9</v>
      </c>
      <c r="B1634" s="894" t="s">
        <v>5494</v>
      </c>
      <c r="C1634" s="895" t="s">
        <v>5485</v>
      </c>
      <c r="D1634" s="895"/>
      <c r="E1634" s="895" t="s">
        <v>5486</v>
      </c>
      <c r="F1634" s="896">
        <v>2180000</v>
      </c>
      <c r="G1634" s="896">
        <f t="shared" si="137"/>
        <v>2180000</v>
      </c>
      <c r="H1634" s="896">
        <f t="shared" si="137"/>
        <v>2180000</v>
      </c>
    </row>
    <row r="1635" spans="1:8" s="315" customFormat="1" ht="66.75" hidden="1" customHeight="1">
      <c r="A1635" s="897">
        <v>10</v>
      </c>
      <c r="B1635" s="894" t="s">
        <v>5495</v>
      </c>
      <c r="C1635" s="895" t="s">
        <v>5485</v>
      </c>
      <c r="D1635" s="895"/>
      <c r="E1635" s="895" t="s">
        <v>5486</v>
      </c>
      <c r="F1635" s="896">
        <v>1900000</v>
      </c>
      <c r="G1635" s="896">
        <f t="shared" si="137"/>
        <v>1900000</v>
      </c>
      <c r="H1635" s="896">
        <f t="shared" si="137"/>
        <v>1900000</v>
      </c>
    </row>
    <row r="1636" spans="1:8" s="313" customFormat="1" ht="66.75" hidden="1" customHeight="1">
      <c r="A1636" s="897">
        <v>11</v>
      </c>
      <c r="B1636" s="894" t="s">
        <v>5496</v>
      </c>
      <c r="C1636" s="895" t="s">
        <v>5485</v>
      </c>
      <c r="D1636" s="895"/>
      <c r="E1636" s="895" t="s">
        <v>5486</v>
      </c>
      <c r="F1636" s="896">
        <v>1800000</v>
      </c>
      <c r="G1636" s="896">
        <f t="shared" si="137"/>
        <v>1800000</v>
      </c>
      <c r="H1636" s="896">
        <f t="shared" si="137"/>
        <v>1800000</v>
      </c>
    </row>
    <row r="1637" spans="1:8" s="315" customFormat="1" ht="66.75" hidden="1" customHeight="1">
      <c r="A1637" s="897">
        <v>12</v>
      </c>
      <c r="B1637" s="894" t="s">
        <v>5497</v>
      </c>
      <c r="C1637" s="895" t="s">
        <v>5485</v>
      </c>
      <c r="D1637" s="895"/>
      <c r="E1637" s="895" t="s">
        <v>5486</v>
      </c>
      <c r="F1637" s="896">
        <v>1800000</v>
      </c>
      <c r="G1637" s="896">
        <f t="shared" si="137"/>
        <v>1800000</v>
      </c>
      <c r="H1637" s="896">
        <f t="shared" si="137"/>
        <v>1800000</v>
      </c>
    </row>
    <row r="1638" spans="1:8" s="313" customFormat="1" ht="66.75" hidden="1" customHeight="1">
      <c r="A1638" s="893">
        <v>13</v>
      </c>
      <c r="B1638" s="894" t="s">
        <v>5498</v>
      </c>
      <c r="C1638" s="895" t="s">
        <v>5485</v>
      </c>
      <c r="D1638" s="895"/>
      <c r="E1638" s="895" t="s">
        <v>5486</v>
      </c>
      <c r="F1638" s="896">
        <v>1500000</v>
      </c>
      <c r="G1638" s="896">
        <f t="shared" si="137"/>
        <v>1500000</v>
      </c>
      <c r="H1638" s="896">
        <f t="shared" si="137"/>
        <v>1500000</v>
      </c>
    </row>
    <row r="1639" spans="1:8" s="313" customFormat="1" ht="66.75" hidden="1" customHeight="1">
      <c r="A1639" s="893">
        <v>14</v>
      </c>
      <c r="B1639" s="894" t="s">
        <v>5499</v>
      </c>
      <c r="C1639" s="895" t="s">
        <v>5485</v>
      </c>
      <c r="D1639" s="895"/>
      <c r="E1639" s="895" t="s">
        <v>5486</v>
      </c>
      <c r="F1639" s="896">
        <v>2750000</v>
      </c>
      <c r="G1639" s="896">
        <f t="shared" si="137"/>
        <v>2750000</v>
      </c>
      <c r="H1639" s="896">
        <f t="shared" si="137"/>
        <v>2750000</v>
      </c>
    </row>
    <row r="1640" spans="1:8" s="313" customFormat="1" ht="66.75" hidden="1" customHeight="1">
      <c r="A1640" s="893">
        <v>15</v>
      </c>
      <c r="B1640" s="894" t="s">
        <v>5500</v>
      </c>
      <c r="C1640" s="895" t="s">
        <v>5485</v>
      </c>
      <c r="D1640" s="895"/>
      <c r="E1640" s="895" t="s">
        <v>5486</v>
      </c>
      <c r="F1640" s="896">
        <v>2300000</v>
      </c>
      <c r="G1640" s="896">
        <f t="shared" si="137"/>
        <v>2300000</v>
      </c>
      <c r="H1640" s="896">
        <f t="shared" si="137"/>
        <v>2300000</v>
      </c>
    </row>
    <row r="1641" spans="1:8" s="313" customFormat="1" ht="66.75" hidden="1" customHeight="1">
      <c r="A1641" s="893">
        <v>16</v>
      </c>
      <c r="B1641" s="894" t="s">
        <v>5501</v>
      </c>
      <c r="C1641" s="895" t="s">
        <v>5485</v>
      </c>
      <c r="D1641" s="895"/>
      <c r="E1641" s="895" t="s">
        <v>5486</v>
      </c>
      <c r="F1641" s="896">
        <v>2900000</v>
      </c>
      <c r="G1641" s="896">
        <f t="shared" si="137"/>
        <v>2900000</v>
      </c>
      <c r="H1641" s="896">
        <f t="shared" si="137"/>
        <v>2900000</v>
      </c>
    </row>
    <row r="1642" spans="1:8" s="313" customFormat="1" ht="66.75" hidden="1" customHeight="1">
      <c r="A1642" s="893">
        <v>17</v>
      </c>
      <c r="B1642" s="894" t="s">
        <v>5502</v>
      </c>
      <c r="C1642" s="895" t="s">
        <v>5485</v>
      </c>
      <c r="D1642" s="895"/>
      <c r="E1642" s="895" t="s">
        <v>5486</v>
      </c>
      <c r="F1642" s="896">
        <v>3000000</v>
      </c>
      <c r="G1642" s="896">
        <f t="shared" si="137"/>
        <v>3000000</v>
      </c>
      <c r="H1642" s="896">
        <f t="shared" si="137"/>
        <v>3000000</v>
      </c>
    </row>
    <row r="1643" spans="1:8" s="309" customFormat="1" ht="19.5" hidden="1">
      <c r="A1643" s="890" t="s">
        <v>5503</v>
      </c>
      <c r="B1643" s="891"/>
      <c r="C1643" s="892"/>
      <c r="D1643" s="892"/>
      <c r="E1643" s="895"/>
      <c r="F1643" s="891"/>
      <c r="G1643" s="891"/>
      <c r="H1643" s="896">
        <f t="shared" ref="H1643:H1706" si="138">G1643</f>
        <v>0</v>
      </c>
    </row>
    <row r="1644" spans="1:8" s="313" customFormat="1" ht="66.75" hidden="1" customHeight="1">
      <c r="A1644" s="893">
        <v>1</v>
      </c>
      <c r="B1644" s="894" t="s">
        <v>5484</v>
      </c>
      <c r="C1644" s="895" t="s">
        <v>5485</v>
      </c>
      <c r="D1644" s="895"/>
      <c r="E1644" s="895" t="s">
        <v>5486</v>
      </c>
      <c r="F1644" s="896">
        <f t="shared" ref="F1644:G1659" si="139">+F1626+270000</f>
        <v>3085000</v>
      </c>
      <c r="G1644" s="896">
        <f t="shared" si="139"/>
        <v>3085000</v>
      </c>
      <c r="H1644" s="896">
        <f t="shared" si="138"/>
        <v>3085000</v>
      </c>
    </row>
    <row r="1645" spans="1:8" s="313" customFormat="1" ht="66.75" hidden="1" customHeight="1">
      <c r="A1645" s="893">
        <v>2</v>
      </c>
      <c r="B1645" s="894" t="s">
        <v>5487</v>
      </c>
      <c r="C1645" s="895" t="s">
        <v>5485</v>
      </c>
      <c r="D1645" s="895"/>
      <c r="E1645" s="895" t="s">
        <v>5486</v>
      </c>
      <c r="F1645" s="896">
        <f t="shared" si="139"/>
        <v>2840000</v>
      </c>
      <c r="G1645" s="896">
        <f t="shared" si="139"/>
        <v>2840000</v>
      </c>
      <c r="H1645" s="896">
        <f t="shared" si="138"/>
        <v>2840000</v>
      </c>
    </row>
    <row r="1646" spans="1:8" s="315" customFormat="1" ht="66.75" hidden="1" customHeight="1">
      <c r="A1646" s="897">
        <v>3</v>
      </c>
      <c r="B1646" s="894" t="s">
        <v>5488</v>
      </c>
      <c r="C1646" s="895" t="s">
        <v>5485</v>
      </c>
      <c r="D1646" s="895"/>
      <c r="E1646" s="895" t="s">
        <v>5486</v>
      </c>
      <c r="F1646" s="896">
        <f t="shared" si="139"/>
        <v>2500000</v>
      </c>
      <c r="G1646" s="896">
        <f t="shared" si="139"/>
        <v>2500000</v>
      </c>
      <c r="H1646" s="896">
        <f t="shared" si="138"/>
        <v>2500000</v>
      </c>
    </row>
    <row r="1647" spans="1:8" s="313" customFormat="1" ht="66.75" hidden="1" customHeight="1">
      <c r="A1647" s="893">
        <v>4</v>
      </c>
      <c r="B1647" s="894" t="s">
        <v>5489</v>
      </c>
      <c r="C1647" s="895" t="s">
        <v>5485</v>
      </c>
      <c r="D1647" s="895"/>
      <c r="E1647" s="895" t="s">
        <v>5486</v>
      </c>
      <c r="F1647" s="896">
        <f t="shared" si="139"/>
        <v>3085000</v>
      </c>
      <c r="G1647" s="896">
        <f t="shared" si="139"/>
        <v>3085000</v>
      </c>
      <c r="H1647" s="896">
        <f t="shared" si="138"/>
        <v>3085000</v>
      </c>
    </row>
    <row r="1648" spans="1:8" s="313" customFormat="1" ht="66.75" hidden="1" customHeight="1">
      <c r="A1648" s="893">
        <v>5</v>
      </c>
      <c r="B1648" s="894" t="s">
        <v>5490</v>
      </c>
      <c r="C1648" s="895" t="s">
        <v>5485</v>
      </c>
      <c r="D1648" s="895"/>
      <c r="E1648" s="895" t="s">
        <v>5486</v>
      </c>
      <c r="F1648" s="896">
        <f t="shared" si="139"/>
        <v>2840000</v>
      </c>
      <c r="G1648" s="896">
        <f t="shared" si="139"/>
        <v>2840000</v>
      </c>
      <c r="H1648" s="896">
        <f t="shared" si="138"/>
        <v>2840000</v>
      </c>
    </row>
    <row r="1649" spans="1:8" s="313" customFormat="1" ht="66.75" hidden="1" customHeight="1">
      <c r="A1649" s="893">
        <v>6</v>
      </c>
      <c r="B1649" s="894" t="s">
        <v>5491</v>
      </c>
      <c r="C1649" s="895" t="s">
        <v>5485</v>
      </c>
      <c r="D1649" s="895"/>
      <c r="E1649" s="895" t="s">
        <v>5486</v>
      </c>
      <c r="F1649" s="896">
        <f t="shared" si="139"/>
        <v>2420000</v>
      </c>
      <c r="G1649" s="896">
        <f t="shared" si="139"/>
        <v>2420000</v>
      </c>
      <c r="H1649" s="896">
        <f t="shared" si="138"/>
        <v>2420000</v>
      </c>
    </row>
    <row r="1650" spans="1:8" s="313" customFormat="1" ht="66.75" hidden="1" customHeight="1">
      <c r="A1650" s="893">
        <v>7</v>
      </c>
      <c r="B1650" s="894" t="s">
        <v>5492</v>
      </c>
      <c r="C1650" s="895" t="s">
        <v>5485</v>
      </c>
      <c r="D1650" s="895"/>
      <c r="E1650" s="895" t="s">
        <v>5486</v>
      </c>
      <c r="F1650" s="896">
        <f t="shared" si="139"/>
        <v>2970000</v>
      </c>
      <c r="G1650" s="896">
        <f t="shared" si="139"/>
        <v>2970000</v>
      </c>
      <c r="H1650" s="896">
        <f t="shared" si="138"/>
        <v>2970000</v>
      </c>
    </row>
    <row r="1651" spans="1:8" s="313" customFormat="1" ht="66.75" hidden="1" customHeight="1">
      <c r="A1651" s="893">
        <v>8</v>
      </c>
      <c r="B1651" s="894" t="s">
        <v>5493</v>
      </c>
      <c r="C1651" s="895" t="s">
        <v>5485</v>
      </c>
      <c r="D1651" s="895"/>
      <c r="E1651" s="895" t="s">
        <v>5486</v>
      </c>
      <c r="F1651" s="896">
        <f t="shared" si="139"/>
        <v>2740000</v>
      </c>
      <c r="G1651" s="896">
        <f t="shared" si="139"/>
        <v>2740000</v>
      </c>
      <c r="H1651" s="896">
        <f t="shared" si="138"/>
        <v>2740000</v>
      </c>
    </row>
    <row r="1652" spans="1:8" s="313" customFormat="1" ht="66.75" hidden="1" customHeight="1">
      <c r="A1652" s="897">
        <v>9</v>
      </c>
      <c r="B1652" s="894" t="s">
        <v>5494</v>
      </c>
      <c r="C1652" s="895" t="s">
        <v>5485</v>
      </c>
      <c r="D1652" s="895"/>
      <c r="E1652" s="895" t="s">
        <v>5486</v>
      </c>
      <c r="F1652" s="896">
        <f t="shared" si="139"/>
        <v>2450000</v>
      </c>
      <c r="G1652" s="896">
        <f t="shared" si="139"/>
        <v>2450000</v>
      </c>
      <c r="H1652" s="896">
        <f t="shared" si="138"/>
        <v>2450000</v>
      </c>
    </row>
    <row r="1653" spans="1:8" s="315" customFormat="1" ht="66.75" hidden="1" customHeight="1">
      <c r="A1653" s="897">
        <v>10</v>
      </c>
      <c r="B1653" s="894" t="s">
        <v>5495</v>
      </c>
      <c r="C1653" s="895" t="s">
        <v>5485</v>
      </c>
      <c r="D1653" s="895"/>
      <c r="E1653" s="895" t="s">
        <v>5486</v>
      </c>
      <c r="F1653" s="896">
        <f t="shared" si="139"/>
        <v>2170000</v>
      </c>
      <c r="G1653" s="896">
        <f t="shared" si="139"/>
        <v>2170000</v>
      </c>
      <c r="H1653" s="896">
        <f t="shared" si="138"/>
        <v>2170000</v>
      </c>
    </row>
    <row r="1654" spans="1:8" s="313" customFormat="1" ht="66.75" hidden="1" customHeight="1">
      <c r="A1654" s="897">
        <v>11</v>
      </c>
      <c r="B1654" s="894" t="s">
        <v>5496</v>
      </c>
      <c r="C1654" s="895" t="s">
        <v>5485</v>
      </c>
      <c r="D1654" s="895"/>
      <c r="E1654" s="895" t="s">
        <v>5486</v>
      </c>
      <c r="F1654" s="896">
        <f t="shared" si="139"/>
        <v>2070000</v>
      </c>
      <c r="G1654" s="896">
        <f t="shared" si="139"/>
        <v>2070000</v>
      </c>
      <c r="H1654" s="896">
        <f t="shared" si="138"/>
        <v>2070000</v>
      </c>
    </row>
    <row r="1655" spans="1:8" s="313" customFormat="1" ht="66.75" hidden="1" customHeight="1">
      <c r="A1655" s="897">
        <v>12</v>
      </c>
      <c r="B1655" s="894" t="s">
        <v>5497</v>
      </c>
      <c r="C1655" s="895" t="s">
        <v>5485</v>
      </c>
      <c r="D1655" s="895"/>
      <c r="E1655" s="895" t="s">
        <v>5486</v>
      </c>
      <c r="F1655" s="896">
        <f t="shared" si="139"/>
        <v>2070000</v>
      </c>
      <c r="G1655" s="896">
        <f t="shared" si="139"/>
        <v>2070000</v>
      </c>
      <c r="H1655" s="896">
        <f t="shared" si="138"/>
        <v>2070000</v>
      </c>
    </row>
    <row r="1656" spans="1:8" s="313" customFormat="1" ht="66.75" hidden="1" customHeight="1">
      <c r="A1656" s="893">
        <v>13</v>
      </c>
      <c r="B1656" s="894" t="s">
        <v>5498</v>
      </c>
      <c r="C1656" s="895" t="s">
        <v>5485</v>
      </c>
      <c r="D1656" s="895"/>
      <c r="E1656" s="895" t="s">
        <v>5486</v>
      </c>
      <c r="F1656" s="896">
        <f t="shared" si="139"/>
        <v>1770000</v>
      </c>
      <c r="G1656" s="896">
        <f t="shared" si="139"/>
        <v>1770000</v>
      </c>
      <c r="H1656" s="896">
        <f t="shared" si="138"/>
        <v>1770000</v>
      </c>
    </row>
    <row r="1657" spans="1:8" s="313" customFormat="1" ht="66.75" hidden="1" customHeight="1">
      <c r="A1657" s="893">
        <v>14</v>
      </c>
      <c r="B1657" s="894" t="s">
        <v>5499</v>
      </c>
      <c r="C1657" s="895" t="s">
        <v>5485</v>
      </c>
      <c r="D1657" s="895"/>
      <c r="E1657" s="895" t="s">
        <v>5486</v>
      </c>
      <c r="F1657" s="896">
        <f t="shared" si="139"/>
        <v>3020000</v>
      </c>
      <c r="G1657" s="896">
        <f t="shared" si="139"/>
        <v>3020000</v>
      </c>
      <c r="H1657" s="896">
        <f t="shared" si="138"/>
        <v>3020000</v>
      </c>
    </row>
    <row r="1658" spans="1:8" s="313" customFormat="1" ht="66.75" hidden="1" customHeight="1">
      <c r="A1658" s="893">
        <v>15</v>
      </c>
      <c r="B1658" s="894" t="s">
        <v>5500</v>
      </c>
      <c r="C1658" s="895" t="s">
        <v>5485</v>
      </c>
      <c r="D1658" s="895"/>
      <c r="E1658" s="895" t="s">
        <v>5486</v>
      </c>
      <c r="F1658" s="896">
        <f t="shared" si="139"/>
        <v>2570000</v>
      </c>
      <c r="G1658" s="896">
        <f t="shared" si="139"/>
        <v>2570000</v>
      </c>
      <c r="H1658" s="896">
        <f t="shared" si="138"/>
        <v>2570000</v>
      </c>
    </row>
    <row r="1659" spans="1:8" s="313" customFormat="1" ht="66.75" hidden="1" customHeight="1">
      <c r="A1659" s="893">
        <v>16</v>
      </c>
      <c r="B1659" s="894" t="s">
        <v>5501</v>
      </c>
      <c r="C1659" s="895" t="s">
        <v>5485</v>
      </c>
      <c r="D1659" s="895"/>
      <c r="E1659" s="895" t="s">
        <v>5486</v>
      </c>
      <c r="F1659" s="896">
        <f t="shared" si="139"/>
        <v>3170000</v>
      </c>
      <c r="G1659" s="896">
        <f t="shared" si="139"/>
        <v>3170000</v>
      </c>
      <c r="H1659" s="896">
        <f t="shared" si="138"/>
        <v>3170000</v>
      </c>
    </row>
    <row r="1660" spans="1:8" s="313" customFormat="1" ht="66.75" hidden="1" customHeight="1">
      <c r="A1660" s="893">
        <v>17</v>
      </c>
      <c r="B1660" s="894" t="s">
        <v>5504</v>
      </c>
      <c r="C1660" s="895" t="s">
        <v>5485</v>
      </c>
      <c r="D1660" s="895"/>
      <c r="E1660" s="895" t="s">
        <v>5486</v>
      </c>
      <c r="F1660" s="896">
        <f>+F1642+270000</f>
        <v>3270000</v>
      </c>
      <c r="G1660" s="896">
        <f>+G1642+270000</f>
        <v>3270000</v>
      </c>
      <c r="H1660" s="896">
        <f t="shared" si="138"/>
        <v>3270000</v>
      </c>
    </row>
    <row r="1661" spans="1:8" s="309" customFormat="1" ht="66.75" hidden="1" customHeight="1">
      <c r="A1661" s="1096" t="s">
        <v>5505</v>
      </c>
      <c r="B1661" s="1097"/>
      <c r="C1661" s="1097"/>
      <c r="D1661" s="1097"/>
      <c r="E1661" s="1097"/>
      <c r="F1661" s="1097"/>
      <c r="G1661" s="1097"/>
      <c r="H1661" s="1097"/>
    </row>
    <row r="1662" spans="1:8" s="313" customFormat="1" ht="66.75" hidden="1" customHeight="1">
      <c r="A1662" s="893">
        <v>1</v>
      </c>
      <c r="B1662" s="894" t="s">
        <v>5506</v>
      </c>
      <c r="C1662" s="895" t="s">
        <v>5485</v>
      </c>
      <c r="D1662" s="895"/>
      <c r="E1662" s="895" t="s">
        <v>5486</v>
      </c>
      <c r="F1662" s="896">
        <f t="shared" ref="F1662:G1677" si="140">+F1626+225000</f>
        <v>3040000</v>
      </c>
      <c r="G1662" s="896">
        <f t="shared" si="140"/>
        <v>3040000</v>
      </c>
      <c r="H1662" s="896">
        <f t="shared" si="138"/>
        <v>3040000</v>
      </c>
    </row>
    <row r="1663" spans="1:8" s="313" customFormat="1" ht="66.75" hidden="1" customHeight="1">
      <c r="A1663" s="893">
        <v>2</v>
      </c>
      <c r="B1663" s="894" t="s">
        <v>5507</v>
      </c>
      <c r="C1663" s="895" t="s">
        <v>5485</v>
      </c>
      <c r="D1663" s="895"/>
      <c r="E1663" s="895" t="s">
        <v>5486</v>
      </c>
      <c r="F1663" s="896">
        <f t="shared" si="140"/>
        <v>2795000</v>
      </c>
      <c r="G1663" s="896">
        <f t="shared" si="140"/>
        <v>2795000</v>
      </c>
      <c r="H1663" s="896">
        <f t="shared" si="138"/>
        <v>2795000</v>
      </c>
    </row>
    <row r="1664" spans="1:8" s="313" customFormat="1" ht="66.75" hidden="1" customHeight="1">
      <c r="A1664" s="897">
        <v>3</v>
      </c>
      <c r="B1664" s="894" t="s">
        <v>5508</v>
      </c>
      <c r="C1664" s="895" t="s">
        <v>5485</v>
      </c>
      <c r="D1664" s="895"/>
      <c r="E1664" s="895" t="s">
        <v>5486</v>
      </c>
      <c r="F1664" s="896">
        <f t="shared" si="140"/>
        <v>2455000</v>
      </c>
      <c r="G1664" s="896">
        <f t="shared" si="140"/>
        <v>2455000</v>
      </c>
      <c r="H1664" s="896">
        <f t="shared" si="138"/>
        <v>2455000</v>
      </c>
    </row>
    <row r="1665" spans="1:8" s="313" customFormat="1" ht="66.75" hidden="1" customHeight="1">
      <c r="A1665" s="893">
        <v>4</v>
      </c>
      <c r="B1665" s="894" t="s">
        <v>5489</v>
      </c>
      <c r="C1665" s="895" t="s">
        <v>5485</v>
      </c>
      <c r="D1665" s="895"/>
      <c r="E1665" s="895" t="s">
        <v>5486</v>
      </c>
      <c r="F1665" s="896">
        <f t="shared" si="140"/>
        <v>3040000</v>
      </c>
      <c r="G1665" s="896">
        <f t="shared" si="140"/>
        <v>3040000</v>
      </c>
      <c r="H1665" s="896">
        <f t="shared" si="138"/>
        <v>3040000</v>
      </c>
    </row>
    <row r="1666" spans="1:8" s="313" customFormat="1" ht="66.75" hidden="1" customHeight="1">
      <c r="A1666" s="893">
        <v>5</v>
      </c>
      <c r="B1666" s="894" t="s">
        <v>5490</v>
      </c>
      <c r="C1666" s="895" t="s">
        <v>5485</v>
      </c>
      <c r="D1666" s="895"/>
      <c r="E1666" s="895" t="s">
        <v>5486</v>
      </c>
      <c r="F1666" s="896">
        <f t="shared" si="140"/>
        <v>2795000</v>
      </c>
      <c r="G1666" s="896">
        <f t="shared" si="140"/>
        <v>2795000</v>
      </c>
      <c r="H1666" s="896">
        <f t="shared" si="138"/>
        <v>2795000</v>
      </c>
    </row>
    <row r="1667" spans="1:8" s="313" customFormat="1" ht="66.75" hidden="1" customHeight="1">
      <c r="A1667" s="893">
        <v>6</v>
      </c>
      <c r="B1667" s="894" t="s">
        <v>5491</v>
      </c>
      <c r="C1667" s="895" t="s">
        <v>5485</v>
      </c>
      <c r="D1667" s="895"/>
      <c r="E1667" s="895" t="s">
        <v>5486</v>
      </c>
      <c r="F1667" s="896">
        <f t="shared" si="140"/>
        <v>2375000</v>
      </c>
      <c r="G1667" s="896">
        <f t="shared" si="140"/>
        <v>2375000</v>
      </c>
      <c r="H1667" s="896">
        <f t="shared" si="138"/>
        <v>2375000</v>
      </c>
    </row>
    <row r="1668" spans="1:8" s="313" customFormat="1" ht="66.75" hidden="1" customHeight="1">
      <c r="A1668" s="893">
        <v>7</v>
      </c>
      <c r="B1668" s="894" t="s">
        <v>5492</v>
      </c>
      <c r="C1668" s="895" t="s">
        <v>5485</v>
      </c>
      <c r="D1668" s="895"/>
      <c r="E1668" s="895" t="s">
        <v>5486</v>
      </c>
      <c r="F1668" s="896">
        <f t="shared" si="140"/>
        <v>2925000</v>
      </c>
      <c r="G1668" s="896">
        <f t="shared" si="140"/>
        <v>2925000</v>
      </c>
      <c r="H1668" s="896">
        <f t="shared" si="138"/>
        <v>2925000</v>
      </c>
    </row>
    <row r="1669" spans="1:8" s="313" customFormat="1" ht="66.75" hidden="1" customHeight="1">
      <c r="A1669" s="893">
        <v>8</v>
      </c>
      <c r="B1669" s="894" t="s">
        <v>5493</v>
      </c>
      <c r="C1669" s="895" t="s">
        <v>5485</v>
      </c>
      <c r="D1669" s="895"/>
      <c r="E1669" s="895" t="s">
        <v>5486</v>
      </c>
      <c r="F1669" s="896">
        <f t="shared" si="140"/>
        <v>2695000</v>
      </c>
      <c r="G1669" s="896">
        <f t="shared" si="140"/>
        <v>2695000</v>
      </c>
      <c r="H1669" s="896">
        <f t="shared" si="138"/>
        <v>2695000</v>
      </c>
    </row>
    <row r="1670" spans="1:8" s="313" customFormat="1" ht="66.75" hidden="1" customHeight="1">
      <c r="A1670" s="897">
        <v>9</v>
      </c>
      <c r="B1670" s="894" t="s">
        <v>5494</v>
      </c>
      <c r="C1670" s="895" t="s">
        <v>5485</v>
      </c>
      <c r="D1670" s="895"/>
      <c r="E1670" s="895" t="s">
        <v>5486</v>
      </c>
      <c r="F1670" s="896">
        <f t="shared" si="140"/>
        <v>2405000</v>
      </c>
      <c r="G1670" s="896">
        <f t="shared" si="140"/>
        <v>2405000</v>
      </c>
      <c r="H1670" s="896">
        <f t="shared" si="138"/>
        <v>2405000</v>
      </c>
    </row>
    <row r="1671" spans="1:8" s="313" customFormat="1" ht="66.75" hidden="1" customHeight="1">
      <c r="A1671" s="897">
        <v>10</v>
      </c>
      <c r="B1671" s="894" t="s">
        <v>5495</v>
      </c>
      <c r="C1671" s="895" t="s">
        <v>5485</v>
      </c>
      <c r="D1671" s="895"/>
      <c r="E1671" s="895" t="s">
        <v>5486</v>
      </c>
      <c r="F1671" s="896">
        <f t="shared" si="140"/>
        <v>2125000</v>
      </c>
      <c r="G1671" s="896">
        <f t="shared" si="140"/>
        <v>2125000</v>
      </c>
      <c r="H1671" s="896">
        <f t="shared" si="138"/>
        <v>2125000</v>
      </c>
    </row>
    <row r="1672" spans="1:8" s="313" customFormat="1" ht="66.75" hidden="1" customHeight="1">
      <c r="A1672" s="897">
        <v>11</v>
      </c>
      <c r="B1672" s="894" t="s">
        <v>5496</v>
      </c>
      <c r="C1672" s="895" t="s">
        <v>5485</v>
      </c>
      <c r="D1672" s="895"/>
      <c r="E1672" s="895" t="s">
        <v>5486</v>
      </c>
      <c r="F1672" s="896">
        <f t="shared" si="140"/>
        <v>2025000</v>
      </c>
      <c r="G1672" s="896">
        <f t="shared" si="140"/>
        <v>2025000</v>
      </c>
      <c r="H1672" s="896">
        <f t="shared" si="138"/>
        <v>2025000</v>
      </c>
    </row>
    <row r="1673" spans="1:8" s="313" customFormat="1" ht="66.75" hidden="1" customHeight="1">
      <c r="A1673" s="897">
        <v>12</v>
      </c>
      <c r="B1673" s="894" t="s">
        <v>5497</v>
      </c>
      <c r="C1673" s="895" t="s">
        <v>5485</v>
      </c>
      <c r="D1673" s="895"/>
      <c r="E1673" s="895" t="s">
        <v>5486</v>
      </c>
      <c r="F1673" s="896">
        <f t="shared" si="140"/>
        <v>2025000</v>
      </c>
      <c r="G1673" s="896">
        <f t="shared" si="140"/>
        <v>2025000</v>
      </c>
      <c r="H1673" s="896">
        <f t="shared" si="138"/>
        <v>2025000</v>
      </c>
    </row>
    <row r="1674" spans="1:8" s="313" customFormat="1" ht="66.75" hidden="1" customHeight="1">
      <c r="A1674" s="893">
        <v>13</v>
      </c>
      <c r="B1674" s="894" t="s">
        <v>5498</v>
      </c>
      <c r="C1674" s="895" t="s">
        <v>5485</v>
      </c>
      <c r="D1674" s="895"/>
      <c r="E1674" s="895" t="s">
        <v>5486</v>
      </c>
      <c r="F1674" s="896">
        <f t="shared" si="140"/>
        <v>1725000</v>
      </c>
      <c r="G1674" s="896">
        <f t="shared" si="140"/>
        <v>1725000</v>
      </c>
      <c r="H1674" s="896">
        <f t="shared" si="138"/>
        <v>1725000</v>
      </c>
    </row>
    <row r="1675" spans="1:8" s="313" customFormat="1" ht="66.75" hidden="1" customHeight="1">
      <c r="A1675" s="893">
        <v>14</v>
      </c>
      <c r="B1675" s="894" t="s">
        <v>5499</v>
      </c>
      <c r="C1675" s="895" t="s">
        <v>5485</v>
      </c>
      <c r="D1675" s="895"/>
      <c r="E1675" s="895" t="s">
        <v>5486</v>
      </c>
      <c r="F1675" s="896">
        <f t="shared" si="140"/>
        <v>2975000</v>
      </c>
      <c r="G1675" s="896">
        <f t="shared" si="140"/>
        <v>2975000</v>
      </c>
      <c r="H1675" s="896">
        <f t="shared" si="138"/>
        <v>2975000</v>
      </c>
    </row>
    <row r="1676" spans="1:8" s="313" customFormat="1" ht="66.75" hidden="1" customHeight="1">
      <c r="A1676" s="893">
        <v>15</v>
      </c>
      <c r="B1676" s="894" t="s">
        <v>5500</v>
      </c>
      <c r="C1676" s="895" t="s">
        <v>5485</v>
      </c>
      <c r="D1676" s="895"/>
      <c r="E1676" s="895" t="s">
        <v>5486</v>
      </c>
      <c r="F1676" s="896">
        <f t="shared" si="140"/>
        <v>2525000</v>
      </c>
      <c r="G1676" s="896">
        <f t="shared" si="140"/>
        <v>2525000</v>
      </c>
      <c r="H1676" s="896">
        <f t="shared" si="138"/>
        <v>2525000</v>
      </c>
    </row>
    <row r="1677" spans="1:8" s="313" customFormat="1" ht="66.75" hidden="1" customHeight="1">
      <c r="A1677" s="893">
        <v>16</v>
      </c>
      <c r="B1677" s="894" t="s">
        <v>5501</v>
      </c>
      <c r="C1677" s="895" t="s">
        <v>5485</v>
      </c>
      <c r="D1677" s="895"/>
      <c r="E1677" s="895" t="s">
        <v>5486</v>
      </c>
      <c r="F1677" s="896">
        <f t="shared" si="140"/>
        <v>3125000</v>
      </c>
      <c r="G1677" s="896">
        <f t="shared" si="140"/>
        <v>3125000</v>
      </c>
      <c r="H1677" s="896">
        <f t="shared" si="138"/>
        <v>3125000</v>
      </c>
    </row>
    <row r="1678" spans="1:8" s="313" customFormat="1" ht="66.75" hidden="1" customHeight="1">
      <c r="A1678" s="893">
        <v>17</v>
      </c>
      <c r="B1678" s="894" t="s">
        <v>5502</v>
      </c>
      <c r="C1678" s="895" t="s">
        <v>5485</v>
      </c>
      <c r="D1678" s="895"/>
      <c r="E1678" s="895" t="s">
        <v>5486</v>
      </c>
      <c r="F1678" s="896">
        <f>+F1642+225000</f>
        <v>3225000</v>
      </c>
      <c r="G1678" s="896">
        <f>+G1642+225000</f>
        <v>3225000</v>
      </c>
      <c r="H1678" s="896">
        <f t="shared" si="138"/>
        <v>3225000</v>
      </c>
    </row>
    <row r="1679" spans="1:8" s="309" customFormat="1" ht="19.5" hidden="1">
      <c r="A1679" s="1096" t="s">
        <v>5509</v>
      </c>
      <c r="B1679" s="1097"/>
      <c r="C1679" s="1097"/>
      <c r="D1679" s="1097"/>
      <c r="E1679" s="1097"/>
      <c r="F1679" s="1097"/>
      <c r="G1679" s="1097"/>
      <c r="H1679" s="1097"/>
    </row>
    <row r="1680" spans="1:8" s="313" customFormat="1" ht="66.75" hidden="1" customHeight="1">
      <c r="A1680" s="893">
        <v>1</v>
      </c>
      <c r="B1680" s="894" t="s">
        <v>5506</v>
      </c>
      <c r="C1680" s="895" t="s">
        <v>5485</v>
      </c>
      <c r="D1680" s="895"/>
      <c r="E1680" s="895" t="s">
        <v>5486</v>
      </c>
      <c r="F1680" s="896">
        <f t="shared" ref="F1680:G1695" si="141">+F1626+180000</f>
        <v>2995000</v>
      </c>
      <c r="G1680" s="896">
        <f t="shared" si="141"/>
        <v>2995000</v>
      </c>
      <c r="H1680" s="896">
        <f t="shared" si="138"/>
        <v>2995000</v>
      </c>
    </row>
    <row r="1681" spans="1:8" s="313" customFormat="1" ht="66.75" hidden="1" customHeight="1">
      <c r="A1681" s="893">
        <v>2</v>
      </c>
      <c r="B1681" s="894" t="s">
        <v>5510</v>
      </c>
      <c r="C1681" s="895" t="s">
        <v>5485</v>
      </c>
      <c r="D1681" s="895"/>
      <c r="E1681" s="895" t="s">
        <v>5486</v>
      </c>
      <c r="F1681" s="896">
        <f t="shared" si="141"/>
        <v>2750000</v>
      </c>
      <c r="G1681" s="896">
        <f t="shared" si="141"/>
        <v>2750000</v>
      </c>
      <c r="H1681" s="896">
        <f t="shared" si="138"/>
        <v>2750000</v>
      </c>
    </row>
    <row r="1682" spans="1:8" s="313" customFormat="1" ht="66.75" hidden="1" customHeight="1">
      <c r="A1682" s="897">
        <v>3</v>
      </c>
      <c r="B1682" s="894" t="s">
        <v>5508</v>
      </c>
      <c r="C1682" s="895" t="s">
        <v>5485</v>
      </c>
      <c r="D1682" s="895"/>
      <c r="E1682" s="895" t="s">
        <v>5486</v>
      </c>
      <c r="F1682" s="896">
        <f t="shared" si="141"/>
        <v>2410000</v>
      </c>
      <c r="G1682" s="896">
        <f t="shared" si="141"/>
        <v>2410000</v>
      </c>
      <c r="H1682" s="896">
        <f t="shared" si="138"/>
        <v>2410000</v>
      </c>
    </row>
    <row r="1683" spans="1:8" s="313" customFormat="1" ht="66.75" hidden="1" customHeight="1">
      <c r="A1683" s="893">
        <v>4</v>
      </c>
      <c r="B1683" s="894" t="s">
        <v>5489</v>
      </c>
      <c r="C1683" s="895" t="s">
        <v>5485</v>
      </c>
      <c r="D1683" s="895"/>
      <c r="E1683" s="895" t="s">
        <v>5486</v>
      </c>
      <c r="F1683" s="896">
        <f t="shared" si="141"/>
        <v>2995000</v>
      </c>
      <c r="G1683" s="896">
        <f t="shared" si="141"/>
        <v>2995000</v>
      </c>
      <c r="H1683" s="896">
        <f t="shared" si="138"/>
        <v>2995000</v>
      </c>
    </row>
    <row r="1684" spans="1:8" s="313" customFormat="1" ht="66.75" hidden="1" customHeight="1">
      <c r="A1684" s="893">
        <v>5</v>
      </c>
      <c r="B1684" s="894" t="s">
        <v>5490</v>
      </c>
      <c r="C1684" s="895" t="s">
        <v>5485</v>
      </c>
      <c r="D1684" s="895"/>
      <c r="E1684" s="895" t="s">
        <v>5486</v>
      </c>
      <c r="F1684" s="896">
        <f t="shared" si="141"/>
        <v>2750000</v>
      </c>
      <c r="G1684" s="896">
        <f t="shared" si="141"/>
        <v>2750000</v>
      </c>
      <c r="H1684" s="896">
        <f t="shared" si="138"/>
        <v>2750000</v>
      </c>
    </row>
    <row r="1685" spans="1:8" s="313" customFormat="1" ht="66.75" hidden="1" customHeight="1">
      <c r="A1685" s="893">
        <v>6</v>
      </c>
      <c r="B1685" s="894" t="s">
        <v>5491</v>
      </c>
      <c r="C1685" s="895" t="s">
        <v>5485</v>
      </c>
      <c r="D1685" s="895"/>
      <c r="E1685" s="895" t="s">
        <v>5486</v>
      </c>
      <c r="F1685" s="896">
        <f t="shared" si="141"/>
        <v>2330000</v>
      </c>
      <c r="G1685" s="896">
        <f t="shared" si="141"/>
        <v>2330000</v>
      </c>
      <c r="H1685" s="896">
        <f t="shared" si="138"/>
        <v>2330000</v>
      </c>
    </row>
    <row r="1686" spans="1:8" s="313" customFormat="1" ht="66.75" hidden="1" customHeight="1">
      <c r="A1686" s="893">
        <v>7</v>
      </c>
      <c r="B1686" s="894" t="s">
        <v>5492</v>
      </c>
      <c r="C1686" s="895" t="s">
        <v>5485</v>
      </c>
      <c r="D1686" s="895"/>
      <c r="E1686" s="895" t="s">
        <v>5486</v>
      </c>
      <c r="F1686" s="896">
        <f t="shared" si="141"/>
        <v>2880000</v>
      </c>
      <c r="G1686" s="896">
        <f t="shared" si="141"/>
        <v>2880000</v>
      </c>
      <c r="H1686" s="896">
        <f t="shared" si="138"/>
        <v>2880000</v>
      </c>
    </row>
    <row r="1687" spans="1:8" s="313" customFormat="1" ht="66.75" hidden="1" customHeight="1">
      <c r="A1687" s="893">
        <v>8</v>
      </c>
      <c r="B1687" s="894" t="s">
        <v>5493</v>
      </c>
      <c r="C1687" s="895" t="s">
        <v>5485</v>
      </c>
      <c r="D1687" s="895"/>
      <c r="E1687" s="895" t="s">
        <v>5486</v>
      </c>
      <c r="F1687" s="896">
        <f t="shared" si="141"/>
        <v>2650000</v>
      </c>
      <c r="G1687" s="896">
        <f t="shared" si="141"/>
        <v>2650000</v>
      </c>
      <c r="H1687" s="896">
        <f t="shared" si="138"/>
        <v>2650000</v>
      </c>
    </row>
    <row r="1688" spans="1:8" s="313" customFormat="1" ht="66.75" hidden="1" customHeight="1">
      <c r="A1688" s="897">
        <v>9</v>
      </c>
      <c r="B1688" s="894" t="s">
        <v>5494</v>
      </c>
      <c r="C1688" s="895" t="s">
        <v>5485</v>
      </c>
      <c r="D1688" s="895"/>
      <c r="E1688" s="895" t="s">
        <v>5486</v>
      </c>
      <c r="F1688" s="896">
        <f t="shared" si="141"/>
        <v>2360000</v>
      </c>
      <c r="G1688" s="896">
        <f t="shared" si="141"/>
        <v>2360000</v>
      </c>
      <c r="H1688" s="896">
        <f t="shared" si="138"/>
        <v>2360000</v>
      </c>
    </row>
    <row r="1689" spans="1:8" s="313" customFormat="1" ht="66.75" hidden="1" customHeight="1">
      <c r="A1689" s="897">
        <v>10</v>
      </c>
      <c r="B1689" s="894" t="s">
        <v>5495</v>
      </c>
      <c r="C1689" s="895" t="s">
        <v>5485</v>
      </c>
      <c r="D1689" s="895"/>
      <c r="E1689" s="895" t="s">
        <v>5486</v>
      </c>
      <c r="F1689" s="896">
        <f t="shared" si="141"/>
        <v>2080000</v>
      </c>
      <c r="G1689" s="896">
        <f t="shared" si="141"/>
        <v>2080000</v>
      </c>
      <c r="H1689" s="896">
        <f t="shared" si="138"/>
        <v>2080000</v>
      </c>
    </row>
    <row r="1690" spans="1:8" s="313" customFormat="1" ht="66.75" hidden="1" customHeight="1">
      <c r="A1690" s="897">
        <v>11</v>
      </c>
      <c r="B1690" s="894" t="s">
        <v>5496</v>
      </c>
      <c r="C1690" s="895" t="s">
        <v>5485</v>
      </c>
      <c r="D1690" s="895"/>
      <c r="E1690" s="895" t="s">
        <v>5486</v>
      </c>
      <c r="F1690" s="896">
        <f t="shared" si="141"/>
        <v>1980000</v>
      </c>
      <c r="G1690" s="896">
        <f t="shared" si="141"/>
        <v>1980000</v>
      </c>
      <c r="H1690" s="896">
        <f t="shared" si="138"/>
        <v>1980000</v>
      </c>
    </row>
    <row r="1691" spans="1:8" s="313" customFormat="1" ht="66.75" hidden="1" customHeight="1">
      <c r="A1691" s="897">
        <v>12</v>
      </c>
      <c r="B1691" s="894" t="s">
        <v>5497</v>
      </c>
      <c r="C1691" s="895" t="s">
        <v>5485</v>
      </c>
      <c r="D1691" s="895"/>
      <c r="E1691" s="895" t="s">
        <v>5486</v>
      </c>
      <c r="F1691" s="896">
        <f t="shared" si="141"/>
        <v>1980000</v>
      </c>
      <c r="G1691" s="896">
        <f t="shared" si="141"/>
        <v>1980000</v>
      </c>
      <c r="H1691" s="896">
        <f t="shared" si="138"/>
        <v>1980000</v>
      </c>
    </row>
    <row r="1692" spans="1:8" s="313" customFormat="1" ht="66.75" hidden="1" customHeight="1">
      <c r="A1692" s="893">
        <v>13</v>
      </c>
      <c r="B1692" s="894" t="s">
        <v>5498</v>
      </c>
      <c r="C1692" s="895" t="s">
        <v>5485</v>
      </c>
      <c r="D1692" s="895"/>
      <c r="E1692" s="895" t="s">
        <v>5486</v>
      </c>
      <c r="F1692" s="896">
        <f t="shared" si="141"/>
        <v>1680000</v>
      </c>
      <c r="G1692" s="896">
        <f t="shared" si="141"/>
        <v>1680000</v>
      </c>
      <c r="H1692" s="896">
        <f t="shared" si="138"/>
        <v>1680000</v>
      </c>
    </row>
    <row r="1693" spans="1:8" s="313" customFormat="1" ht="66.75" hidden="1" customHeight="1">
      <c r="A1693" s="893">
        <v>14</v>
      </c>
      <c r="B1693" s="894" t="s">
        <v>5499</v>
      </c>
      <c r="C1693" s="895" t="s">
        <v>5485</v>
      </c>
      <c r="D1693" s="895"/>
      <c r="E1693" s="895" t="s">
        <v>5486</v>
      </c>
      <c r="F1693" s="896">
        <f t="shared" si="141"/>
        <v>2930000</v>
      </c>
      <c r="G1693" s="896">
        <f t="shared" si="141"/>
        <v>2930000</v>
      </c>
      <c r="H1693" s="896">
        <f t="shared" si="138"/>
        <v>2930000</v>
      </c>
    </row>
    <row r="1694" spans="1:8" s="313" customFormat="1" ht="66.75" hidden="1" customHeight="1">
      <c r="A1694" s="893">
        <v>15</v>
      </c>
      <c r="B1694" s="894" t="s">
        <v>5500</v>
      </c>
      <c r="C1694" s="895" t="s">
        <v>5485</v>
      </c>
      <c r="D1694" s="895"/>
      <c r="E1694" s="895" t="s">
        <v>5486</v>
      </c>
      <c r="F1694" s="896">
        <f t="shared" si="141"/>
        <v>2480000</v>
      </c>
      <c r="G1694" s="896">
        <f t="shared" si="141"/>
        <v>2480000</v>
      </c>
      <c r="H1694" s="896">
        <f t="shared" si="138"/>
        <v>2480000</v>
      </c>
    </row>
    <row r="1695" spans="1:8" s="313" customFormat="1" ht="66.75" hidden="1" customHeight="1">
      <c r="A1695" s="893">
        <v>16</v>
      </c>
      <c r="B1695" s="894" t="s">
        <v>5501</v>
      </c>
      <c r="C1695" s="895" t="s">
        <v>5485</v>
      </c>
      <c r="D1695" s="895"/>
      <c r="E1695" s="895" t="s">
        <v>5486</v>
      </c>
      <c r="F1695" s="896">
        <f t="shared" si="141"/>
        <v>3080000</v>
      </c>
      <c r="G1695" s="896">
        <f t="shared" si="141"/>
        <v>3080000</v>
      </c>
      <c r="H1695" s="896">
        <f t="shared" si="138"/>
        <v>3080000</v>
      </c>
    </row>
    <row r="1696" spans="1:8" s="313" customFormat="1" ht="66.75" hidden="1" customHeight="1">
      <c r="A1696" s="893">
        <v>17</v>
      </c>
      <c r="B1696" s="894" t="s">
        <v>5502</v>
      </c>
      <c r="C1696" s="895" t="s">
        <v>5485</v>
      </c>
      <c r="D1696" s="895"/>
      <c r="E1696" s="895" t="s">
        <v>5486</v>
      </c>
      <c r="F1696" s="896">
        <f>+F1642+180000</f>
        <v>3180000</v>
      </c>
      <c r="G1696" s="896">
        <f>+G1642+180000</f>
        <v>3180000</v>
      </c>
      <c r="H1696" s="896">
        <f t="shared" si="138"/>
        <v>3180000</v>
      </c>
    </row>
    <row r="1697" spans="1:8" s="309" customFormat="1" ht="19.5" hidden="1">
      <c r="A1697" s="890" t="s">
        <v>5511</v>
      </c>
      <c r="B1697" s="891"/>
      <c r="C1697" s="892"/>
      <c r="D1697" s="892"/>
      <c r="E1697" s="892"/>
      <c r="F1697" s="891"/>
      <c r="G1697" s="891"/>
      <c r="H1697" s="896"/>
    </row>
    <row r="1698" spans="1:8" s="309" customFormat="1" ht="19.5" hidden="1">
      <c r="A1698" s="890" t="s">
        <v>5512</v>
      </c>
      <c r="B1698" s="891"/>
      <c r="C1698" s="892"/>
      <c r="D1698" s="892"/>
      <c r="E1698" s="892"/>
      <c r="F1698" s="891"/>
      <c r="G1698" s="891"/>
      <c r="H1698" s="896"/>
    </row>
    <row r="1699" spans="1:8" s="313" customFormat="1" ht="66.75" hidden="1" customHeight="1">
      <c r="A1699" s="893">
        <v>1</v>
      </c>
      <c r="B1699" s="894" t="s">
        <v>5513</v>
      </c>
      <c r="C1699" s="895" t="s">
        <v>5485</v>
      </c>
      <c r="D1699" s="895"/>
      <c r="E1699" s="895" t="s">
        <v>5486</v>
      </c>
      <c r="F1699" s="896">
        <v>3350000</v>
      </c>
      <c r="G1699" s="896">
        <f>F1699</f>
        <v>3350000</v>
      </c>
      <c r="H1699" s="896">
        <f t="shared" si="138"/>
        <v>3350000</v>
      </c>
    </row>
    <row r="1700" spans="1:8" s="313" customFormat="1" ht="66.75" hidden="1" customHeight="1">
      <c r="A1700" s="893">
        <v>2</v>
      </c>
      <c r="B1700" s="894" t="s">
        <v>5514</v>
      </c>
      <c r="C1700" s="895" t="s">
        <v>5485</v>
      </c>
      <c r="D1700" s="895"/>
      <c r="E1700" s="895" t="s">
        <v>5486</v>
      </c>
      <c r="F1700" s="896">
        <v>3400000</v>
      </c>
      <c r="G1700" s="896">
        <f t="shared" ref="G1700:H1715" si="142">F1700</f>
        <v>3400000</v>
      </c>
      <c r="H1700" s="896">
        <f t="shared" si="138"/>
        <v>3400000</v>
      </c>
    </row>
    <row r="1701" spans="1:8" s="313" customFormat="1" ht="66.75" hidden="1" customHeight="1">
      <c r="A1701" s="893">
        <v>3</v>
      </c>
      <c r="B1701" s="894" t="s">
        <v>5515</v>
      </c>
      <c r="C1701" s="895" t="s">
        <v>5485</v>
      </c>
      <c r="D1701" s="895"/>
      <c r="E1701" s="895" t="s">
        <v>5486</v>
      </c>
      <c r="F1701" s="896">
        <v>3300000</v>
      </c>
      <c r="G1701" s="896">
        <f t="shared" si="142"/>
        <v>3300000</v>
      </c>
      <c r="H1701" s="896">
        <f t="shared" si="138"/>
        <v>3300000</v>
      </c>
    </row>
    <row r="1702" spans="1:8" s="313" customFormat="1" ht="66.75" hidden="1" customHeight="1">
      <c r="A1702" s="893">
        <v>4</v>
      </c>
      <c r="B1702" s="894" t="s">
        <v>5516</v>
      </c>
      <c r="C1702" s="895" t="s">
        <v>5485</v>
      </c>
      <c r="D1702" s="895"/>
      <c r="E1702" s="895" t="s">
        <v>5486</v>
      </c>
      <c r="F1702" s="896">
        <v>3350000</v>
      </c>
      <c r="G1702" s="896">
        <f t="shared" si="142"/>
        <v>3350000</v>
      </c>
      <c r="H1702" s="896">
        <f t="shared" si="138"/>
        <v>3350000</v>
      </c>
    </row>
    <row r="1703" spans="1:8" s="313" customFormat="1" ht="66.75" hidden="1" customHeight="1">
      <c r="A1703" s="893">
        <v>5</v>
      </c>
      <c r="B1703" s="894" t="s">
        <v>5517</v>
      </c>
      <c r="C1703" s="895" t="s">
        <v>5485</v>
      </c>
      <c r="D1703" s="895"/>
      <c r="E1703" s="895" t="s">
        <v>5486</v>
      </c>
      <c r="F1703" s="896">
        <v>3100000</v>
      </c>
      <c r="G1703" s="896">
        <f t="shared" si="142"/>
        <v>3100000</v>
      </c>
      <c r="H1703" s="896">
        <f t="shared" si="138"/>
        <v>3100000</v>
      </c>
    </row>
    <row r="1704" spans="1:8" s="313" customFormat="1" ht="66.75" hidden="1" customHeight="1">
      <c r="A1704" s="893">
        <v>6</v>
      </c>
      <c r="B1704" s="894" t="s">
        <v>5518</v>
      </c>
      <c r="C1704" s="895" t="s">
        <v>5485</v>
      </c>
      <c r="D1704" s="895"/>
      <c r="E1704" s="895" t="s">
        <v>5486</v>
      </c>
      <c r="F1704" s="896">
        <v>3200000</v>
      </c>
      <c r="G1704" s="896">
        <f t="shared" si="142"/>
        <v>3200000</v>
      </c>
      <c r="H1704" s="896">
        <f t="shared" si="138"/>
        <v>3200000</v>
      </c>
    </row>
    <row r="1705" spans="1:8" s="313" customFormat="1" ht="66.75" hidden="1" customHeight="1">
      <c r="A1705" s="893">
        <v>7</v>
      </c>
      <c r="B1705" s="894" t="s">
        <v>5519</v>
      </c>
      <c r="C1705" s="895" t="s">
        <v>5485</v>
      </c>
      <c r="D1705" s="895"/>
      <c r="E1705" s="895" t="s">
        <v>5486</v>
      </c>
      <c r="F1705" s="896">
        <v>2860000</v>
      </c>
      <c r="G1705" s="896">
        <f t="shared" si="142"/>
        <v>2860000</v>
      </c>
      <c r="H1705" s="896">
        <f t="shared" si="138"/>
        <v>2860000</v>
      </c>
    </row>
    <row r="1706" spans="1:8" s="313" customFormat="1" ht="66.75" hidden="1" customHeight="1">
      <c r="A1706" s="893">
        <v>8</v>
      </c>
      <c r="B1706" s="894" t="s">
        <v>5520</v>
      </c>
      <c r="C1706" s="895" t="s">
        <v>5485</v>
      </c>
      <c r="D1706" s="895"/>
      <c r="E1706" s="895" t="s">
        <v>5486</v>
      </c>
      <c r="F1706" s="896">
        <v>2910000</v>
      </c>
      <c r="G1706" s="896">
        <f t="shared" si="142"/>
        <v>2910000</v>
      </c>
      <c r="H1706" s="896">
        <f t="shared" si="138"/>
        <v>2910000</v>
      </c>
    </row>
    <row r="1707" spans="1:8" s="313" customFormat="1" ht="66.75" hidden="1" customHeight="1">
      <c r="A1707" s="893">
        <v>9</v>
      </c>
      <c r="B1707" s="894" t="s">
        <v>5521</v>
      </c>
      <c r="C1707" s="895" t="s">
        <v>5485</v>
      </c>
      <c r="D1707" s="895"/>
      <c r="E1707" s="895" t="s">
        <v>5486</v>
      </c>
      <c r="F1707" s="896">
        <v>2820000</v>
      </c>
      <c r="G1707" s="896">
        <f t="shared" si="142"/>
        <v>2820000</v>
      </c>
      <c r="H1707" s="896">
        <f t="shared" si="142"/>
        <v>2820000</v>
      </c>
    </row>
    <row r="1708" spans="1:8" s="313" customFormat="1" ht="66.75" hidden="1" customHeight="1">
      <c r="A1708" s="893">
        <v>10</v>
      </c>
      <c r="B1708" s="894" t="s">
        <v>5522</v>
      </c>
      <c r="C1708" s="895" t="s">
        <v>5485</v>
      </c>
      <c r="D1708" s="895"/>
      <c r="E1708" s="895" t="s">
        <v>5486</v>
      </c>
      <c r="F1708" s="896">
        <v>2860000</v>
      </c>
      <c r="G1708" s="896">
        <f t="shared" si="142"/>
        <v>2860000</v>
      </c>
      <c r="H1708" s="896">
        <f t="shared" si="142"/>
        <v>2860000</v>
      </c>
    </row>
    <row r="1709" spans="1:8" s="313" customFormat="1" ht="66.75" hidden="1" customHeight="1">
      <c r="A1709" s="893">
        <v>11</v>
      </c>
      <c r="B1709" s="894" t="s">
        <v>5523</v>
      </c>
      <c r="C1709" s="895" t="s">
        <v>5485</v>
      </c>
      <c r="D1709" s="895"/>
      <c r="E1709" s="895" t="s">
        <v>5486</v>
      </c>
      <c r="F1709" s="896">
        <v>2640000</v>
      </c>
      <c r="G1709" s="896">
        <f t="shared" si="142"/>
        <v>2640000</v>
      </c>
      <c r="H1709" s="896">
        <f t="shared" si="142"/>
        <v>2640000</v>
      </c>
    </row>
    <row r="1710" spans="1:8" s="313" customFormat="1" ht="66.75" hidden="1" customHeight="1">
      <c r="A1710" s="893">
        <v>12</v>
      </c>
      <c r="B1710" s="894" t="s">
        <v>5524</v>
      </c>
      <c r="C1710" s="895" t="s">
        <v>5485</v>
      </c>
      <c r="D1710" s="895"/>
      <c r="E1710" s="895" t="s">
        <v>5486</v>
      </c>
      <c r="F1710" s="896">
        <v>2700000</v>
      </c>
      <c r="G1710" s="896">
        <f t="shared" si="142"/>
        <v>2700000</v>
      </c>
      <c r="H1710" s="896">
        <f t="shared" si="142"/>
        <v>2700000</v>
      </c>
    </row>
    <row r="1711" spans="1:8" s="309" customFormat="1" ht="19.5" hidden="1">
      <c r="A1711" s="890" t="s">
        <v>5525</v>
      </c>
      <c r="B1711" s="891"/>
      <c r="C1711" s="892"/>
      <c r="D1711" s="892"/>
      <c r="E1711" s="892"/>
      <c r="F1711" s="891"/>
      <c r="G1711" s="891"/>
      <c r="H1711" s="896"/>
    </row>
    <row r="1712" spans="1:8" s="313" customFormat="1" ht="66.75" hidden="1" customHeight="1">
      <c r="A1712" s="893">
        <v>1</v>
      </c>
      <c r="B1712" s="894" t="s">
        <v>5513</v>
      </c>
      <c r="C1712" s="895" t="s">
        <v>5485</v>
      </c>
      <c r="D1712" s="895"/>
      <c r="E1712" s="895" t="s">
        <v>5486</v>
      </c>
      <c r="F1712" s="896">
        <f t="shared" ref="F1712:G1723" si="143">+F1699+270000</f>
        <v>3620000</v>
      </c>
      <c r="G1712" s="896">
        <f t="shared" si="143"/>
        <v>3620000</v>
      </c>
      <c r="H1712" s="896">
        <f t="shared" si="142"/>
        <v>3620000</v>
      </c>
    </row>
    <row r="1713" spans="1:8" s="313" customFormat="1" ht="66.75" hidden="1" customHeight="1">
      <c r="A1713" s="893">
        <v>2</v>
      </c>
      <c r="B1713" s="894" t="s">
        <v>5514</v>
      </c>
      <c r="C1713" s="895" t="s">
        <v>5485</v>
      </c>
      <c r="D1713" s="895"/>
      <c r="E1713" s="895" t="s">
        <v>5486</v>
      </c>
      <c r="F1713" s="896">
        <f t="shared" si="143"/>
        <v>3670000</v>
      </c>
      <c r="G1713" s="896">
        <f t="shared" si="143"/>
        <v>3670000</v>
      </c>
      <c r="H1713" s="896">
        <f t="shared" si="142"/>
        <v>3670000</v>
      </c>
    </row>
    <row r="1714" spans="1:8" s="313" customFormat="1" ht="66.75" hidden="1" customHeight="1">
      <c r="A1714" s="893">
        <v>3</v>
      </c>
      <c r="B1714" s="894" t="s">
        <v>5515</v>
      </c>
      <c r="C1714" s="895" t="s">
        <v>5485</v>
      </c>
      <c r="D1714" s="895"/>
      <c r="E1714" s="895" t="s">
        <v>5486</v>
      </c>
      <c r="F1714" s="896">
        <f t="shared" si="143"/>
        <v>3570000</v>
      </c>
      <c r="G1714" s="896">
        <f t="shared" si="143"/>
        <v>3570000</v>
      </c>
      <c r="H1714" s="896">
        <f t="shared" si="142"/>
        <v>3570000</v>
      </c>
    </row>
    <row r="1715" spans="1:8" s="313" customFormat="1" ht="66.75" hidden="1" customHeight="1">
      <c r="A1715" s="893">
        <v>4</v>
      </c>
      <c r="B1715" s="894" t="s">
        <v>5516</v>
      </c>
      <c r="C1715" s="895" t="s">
        <v>5485</v>
      </c>
      <c r="D1715" s="895"/>
      <c r="E1715" s="895" t="s">
        <v>5486</v>
      </c>
      <c r="F1715" s="896">
        <f t="shared" si="143"/>
        <v>3620000</v>
      </c>
      <c r="G1715" s="896">
        <f t="shared" si="143"/>
        <v>3620000</v>
      </c>
      <c r="H1715" s="896">
        <f t="shared" si="142"/>
        <v>3620000</v>
      </c>
    </row>
    <row r="1716" spans="1:8" s="313" customFormat="1" ht="66.75" hidden="1" customHeight="1">
      <c r="A1716" s="893">
        <v>5</v>
      </c>
      <c r="B1716" s="894" t="s">
        <v>5517</v>
      </c>
      <c r="C1716" s="895" t="s">
        <v>5485</v>
      </c>
      <c r="D1716" s="895"/>
      <c r="E1716" s="895" t="s">
        <v>5486</v>
      </c>
      <c r="F1716" s="896">
        <f t="shared" si="143"/>
        <v>3370000</v>
      </c>
      <c r="G1716" s="896">
        <f t="shared" si="143"/>
        <v>3370000</v>
      </c>
      <c r="H1716" s="896">
        <f t="shared" ref="H1716:H1779" si="144">G1716</f>
        <v>3370000</v>
      </c>
    </row>
    <row r="1717" spans="1:8" s="313" customFormat="1" ht="66.75" hidden="1" customHeight="1">
      <c r="A1717" s="893">
        <v>6</v>
      </c>
      <c r="B1717" s="894" t="s">
        <v>5518</v>
      </c>
      <c r="C1717" s="895" t="s">
        <v>5485</v>
      </c>
      <c r="D1717" s="895"/>
      <c r="E1717" s="895" t="s">
        <v>5486</v>
      </c>
      <c r="F1717" s="896">
        <f t="shared" si="143"/>
        <v>3470000</v>
      </c>
      <c r="G1717" s="896">
        <f t="shared" si="143"/>
        <v>3470000</v>
      </c>
      <c r="H1717" s="896">
        <f t="shared" si="144"/>
        <v>3470000</v>
      </c>
    </row>
    <row r="1718" spans="1:8" s="313" customFormat="1" ht="66.75" hidden="1" customHeight="1">
      <c r="A1718" s="893">
        <v>7</v>
      </c>
      <c r="B1718" s="894" t="s">
        <v>5519</v>
      </c>
      <c r="C1718" s="895" t="s">
        <v>5485</v>
      </c>
      <c r="D1718" s="895"/>
      <c r="E1718" s="895" t="s">
        <v>5486</v>
      </c>
      <c r="F1718" s="896">
        <f t="shared" si="143"/>
        <v>3130000</v>
      </c>
      <c r="G1718" s="896">
        <f t="shared" si="143"/>
        <v>3130000</v>
      </c>
      <c r="H1718" s="896">
        <f t="shared" si="144"/>
        <v>3130000</v>
      </c>
    </row>
    <row r="1719" spans="1:8" s="313" customFormat="1" ht="66.75" hidden="1" customHeight="1">
      <c r="A1719" s="893">
        <v>8</v>
      </c>
      <c r="B1719" s="894" t="s">
        <v>5520</v>
      </c>
      <c r="C1719" s="895" t="s">
        <v>5485</v>
      </c>
      <c r="D1719" s="895"/>
      <c r="E1719" s="895" t="s">
        <v>5486</v>
      </c>
      <c r="F1719" s="896">
        <f t="shared" si="143"/>
        <v>3180000</v>
      </c>
      <c r="G1719" s="896">
        <f t="shared" si="143"/>
        <v>3180000</v>
      </c>
      <c r="H1719" s="896">
        <f t="shared" si="144"/>
        <v>3180000</v>
      </c>
    </row>
    <row r="1720" spans="1:8" s="313" customFormat="1" ht="66.75" hidden="1" customHeight="1">
      <c r="A1720" s="893">
        <v>9</v>
      </c>
      <c r="B1720" s="894" t="s">
        <v>5521</v>
      </c>
      <c r="C1720" s="895" t="s">
        <v>5485</v>
      </c>
      <c r="D1720" s="895"/>
      <c r="E1720" s="895" t="s">
        <v>5486</v>
      </c>
      <c r="F1720" s="896">
        <f t="shared" si="143"/>
        <v>3090000</v>
      </c>
      <c r="G1720" s="896">
        <f t="shared" si="143"/>
        <v>3090000</v>
      </c>
      <c r="H1720" s="896">
        <f t="shared" si="144"/>
        <v>3090000</v>
      </c>
    </row>
    <row r="1721" spans="1:8" s="313" customFormat="1" ht="66.75" hidden="1" customHeight="1">
      <c r="A1721" s="893">
        <v>10</v>
      </c>
      <c r="B1721" s="894" t="s">
        <v>5522</v>
      </c>
      <c r="C1721" s="895" t="s">
        <v>5485</v>
      </c>
      <c r="D1721" s="895"/>
      <c r="E1721" s="895" t="s">
        <v>5486</v>
      </c>
      <c r="F1721" s="896">
        <f t="shared" si="143"/>
        <v>3130000</v>
      </c>
      <c r="G1721" s="896">
        <f t="shared" si="143"/>
        <v>3130000</v>
      </c>
      <c r="H1721" s="896">
        <f t="shared" si="144"/>
        <v>3130000</v>
      </c>
    </row>
    <row r="1722" spans="1:8" s="313" customFormat="1" ht="66.75" hidden="1" customHeight="1">
      <c r="A1722" s="893">
        <v>11</v>
      </c>
      <c r="B1722" s="894" t="s">
        <v>5523</v>
      </c>
      <c r="C1722" s="895" t="s">
        <v>5485</v>
      </c>
      <c r="D1722" s="895"/>
      <c r="E1722" s="895" t="s">
        <v>5486</v>
      </c>
      <c r="F1722" s="896">
        <f t="shared" si="143"/>
        <v>2910000</v>
      </c>
      <c r="G1722" s="896">
        <f t="shared" si="143"/>
        <v>2910000</v>
      </c>
      <c r="H1722" s="896">
        <f t="shared" si="144"/>
        <v>2910000</v>
      </c>
    </row>
    <row r="1723" spans="1:8" s="313" customFormat="1" ht="66.75" hidden="1" customHeight="1">
      <c r="A1723" s="893">
        <v>12</v>
      </c>
      <c r="B1723" s="894" t="s">
        <v>5524</v>
      </c>
      <c r="C1723" s="895" t="s">
        <v>5485</v>
      </c>
      <c r="D1723" s="895"/>
      <c r="E1723" s="895" t="s">
        <v>5486</v>
      </c>
      <c r="F1723" s="896">
        <f t="shared" si="143"/>
        <v>2970000</v>
      </c>
      <c r="G1723" s="896">
        <f t="shared" si="143"/>
        <v>2970000</v>
      </c>
      <c r="H1723" s="896">
        <f t="shared" si="144"/>
        <v>2970000</v>
      </c>
    </row>
    <row r="1724" spans="1:8" s="309" customFormat="1" ht="66.75" hidden="1" customHeight="1">
      <c r="A1724" s="890" t="s">
        <v>5526</v>
      </c>
      <c r="B1724" s="891"/>
      <c r="C1724" s="892"/>
      <c r="D1724" s="892"/>
      <c r="E1724" s="892"/>
      <c r="F1724" s="891"/>
      <c r="G1724" s="891"/>
      <c r="H1724" s="896"/>
    </row>
    <row r="1725" spans="1:8" s="313" customFormat="1" ht="66.75" hidden="1" customHeight="1">
      <c r="A1725" s="893">
        <v>1</v>
      </c>
      <c r="B1725" s="894" t="s">
        <v>5513</v>
      </c>
      <c r="C1725" s="895" t="s">
        <v>5485</v>
      </c>
      <c r="D1725" s="895"/>
      <c r="E1725" s="895" t="s">
        <v>5486</v>
      </c>
      <c r="F1725" s="896">
        <f t="shared" ref="F1725:G1736" si="145">+F1699+225000</f>
        <v>3575000</v>
      </c>
      <c r="G1725" s="896">
        <f t="shared" si="145"/>
        <v>3575000</v>
      </c>
      <c r="H1725" s="896">
        <f t="shared" si="144"/>
        <v>3575000</v>
      </c>
    </row>
    <row r="1726" spans="1:8" s="313" customFormat="1" ht="66.75" hidden="1" customHeight="1">
      <c r="A1726" s="893">
        <v>2</v>
      </c>
      <c r="B1726" s="894" t="s">
        <v>5514</v>
      </c>
      <c r="C1726" s="895" t="s">
        <v>5485</v>
      </c>
      <c r="D1726" s="895"/>
      <c r="E1726" s="895" t="s">
        <v>5486</v>
      </c>
      <c r="F1726" s="896">
        <f t="shared" si="145"/>
        <v>3625000</v>
      </c>
      <c r="G1726" s="896">
        <f t="shared" si="145"/>
        <v>3625000</v>
      </c>
      <c r="H1726" s="896">
        <f t="shared" si="144"/>
        <v>3625000</v>
      </c>
    </row>
    <row r="1727" spans="1:8" s="313" customFormat="1" ht="66.75" hidden="1" customHeight="1">
      <c r="A1727" s="893">
        <v>3</v>
      </c>
      <c r="B1727" s="894" t="s">
        <v>5515</v>
      </c>
      <c r="C1727" s="895" t="s">
        <v>5485</v>
      </c>
      <c r="D1727" s="895"/>
      <c r="E1727" s="895" t="s">
        <v>5486</v>
      </c>
      <c r="F1727" s="896">
        <f t="shared" si="145"/>
        <v>3525000</v>
      </c>
      <c r="G1727" s="896">
        <f t="shared" si="145"/>
        <v>3525000</v>
      </c>
      <c r="H1727" s="896">
        <f t="shared" si="144"/>
        <v>3525000</v>
      </c>
    </row>
    <row r="1728" spans="1:8" s="313" customFormat="1" ht="66.75" hidden="1" customHeight="1">
      <c r="A1728" s="893">
        <v>4</v>
      </c>
      <c r="B1728" s="894" t="s">
        <v>5516</v>
      </c>
      <c r="C1728" s="895" t="s">
        <v>5485</v>
      </c>
      <c r="D1728" s="895"/>
      <c r="E1728" s="895" t="s">
        <v>5486</v>
      </c>
      <c r="F1728" s="896">
        <f t="shared" si="145"/>
        <v>3575000</v>
      </c>
      <c r="G1728" s="896">
        <f t="shared" si="145"/>
        <v>3575000</v>
      </c>
      <c r="H1728" s="896">
        <f t="shared" si="144"/>
        <v>3575000</v>
      </c>
    </row>
    <row r="1729" spans="1:8" s="313" customFormat="1" ht="66.75" hidden="1" customHeight="1">
      <c r="A1729" s="893">
        <v>5</v>
      </c>
      <c r="B1729" s="894" t="s">
        <v>5517</v>
      </c>
      <c r="C1729" s="895" t="s">
        <v>5485</v>
      </c>
      <c r="D1729" s="895"/>
      <c r="E1729" s="895" t="s">
        <v>5486</v>
      </c>
      <c r="F1729" s="896">
        <f t="shared" si="145"/>
        <v>3325000</v>
      </c>
      <c r="G1729" s="896">
        <f t="shared" si="145"/>
        <v>3325000</v>
      </c>
      <c r="H1729" s="896">
        <f t="shared" si="144"/>
        <v>3325000</v>
      </c>
    </row>
    <row r="1730" spans="1:8" s="313" customFormat="1" ht="66.75" hidden="1" customHeight="1">
      <c r="A1730" s="893">
        <v>6</v>
      </c>
      <c r="B1730" s="894" t="s">
        <v>5518</v>
      </c>
      <c r="C1730" s="895" t="s">
        <v>5485</v>
      </c>
      <c r="D1730" s="895"/>
      <c r="E1730" s="895" t="s">
        <v>5486</v>
      </c>
      <c r="F1730" s="896">
        <f t="shared" si="145"/>
        <v>3425000</v>
      </c>
      <c r="G1730" s="896">
        <f t="shared" si="145"/>
        <v>3425000</v>
      </c>
      <c r="H1730" s="896">
        <f t="shared" si="144"/>
        <v>3425000</v>
      </c>
    </row>
    <row r="1731" spans="1:8" s="313" customFormat="1" ht="66.75" hidden="1" customHeight="1">
      <c r="A1731" s="893">
        <v>7</v>
      </c>
      <c r="B1731" s="894" t="s">
        <v>5519</v>
      </c>
      <c r="C1731" s="895" t="s">
        <v>5485</v>
      </c>
      <c r="D1731" s="895"/>
      <c r="E1731" s="895" t="s">
        <v>5486</v>
      </c>
      <c r="F1731" s="896">
        <f t="shared" si="145"/>
        <v>3085000</v>
      </c>
      <c r="G1731" s="896">
        <f t="shared" si="145"/>
        <v>3085000</v>
      </c>
      <c r="H1731" s="896">
        <f t="shared" si="144"/>
        <v>3085000</v>
      </c>
    </row>
    <row r="1732" spans="1:8" s="313" customFormat="1" ht="66.75" hidden="1" customHeight="1">
      <c r="A1732" s="893">
        <v>8</v>
      </c>
      <c r="B1732" s="894" t="s">
        <v>5520</v>
      </c>
      <c r="C1732" s="895" t="s">
        <v>5485</v>
      </c>
      <c r="D1732" s="895"/>
      <c r="E1732" s="895" t="s">
        <v>5486</v>
      </c>
      <c r="F1732" s="896">
        <f t="shared" si="145"/>
        <v>3135000</v>
      </c>
      <c r="G1732" s="896">
        <f t="shared" si="145"/>
        <v>3135000</v>
      </c>
      <c r="H1732" s="896">
        <f t="shared" si="144"/>
        <v>3135000</v>
      </c>
    </row>
    <row r="1733" spans="1:8" s="313" customFormat="1" ht="66.75" hidden="1" customHeight="1">
      <c r="A1733" s="893">
        <v>9</v>
      </c>
      <c r="B1733" s="894" t="s">
        <v>5521</v>
      </c>
      <c r="C1733" s="895" t="s">
        <v>5485</v>
      </c>
      <c r="D1733" s="895"/>
      <c r="E1733" s="895" t="s">
        <v>5486</v>
      </c>
      <c r="F1733" s="896">
        <f t="shared" si="145"/>
        <v>3045000</v>
      </c>
      <c r="G1733" s="896">
        <f t="shared" si="145"/>
        <v>3045000</v>
      </c>
      <c r="H1733" s="896">
        <f t="shared" si="144"/>
        <v>3045000</v>
      </c>
    </row>
    <row r="1734" spans="1:8" s="313" customFormat="1" ht="66.75" hidden="1" customHeight="1">
      <c r="A1734" s="893">
        <v>10</v>
      </c>
      <c r="B1734" s="894" t="s">
        <v>5522</v>
      </c>
      <c r="C1734" s="895" t="s">
        <v>5485</v>
      </c>
      <c r="D1734" s="895"/>
      <c r="E1734" s="895" t="s">
        <v>5486</v>
      </c>
      <c r="F1734" s="896">
        <f t="shared" si="145"/>
        <v>3085000</v>
      </c>
      <c r="G1734" s="896">
        <f t="shared" si="145"/>
        <v>3085000</v>
      </c>
      <c r="H1734" s="896">
        <f t="shared" si="144"/>
        <v>3085000</v>
      </c>
    </row>
    <row r="1735" spans="1:8" s="313" customFormat="1" ht="66.75" hidden="1" customHeight="1">
      <c r="A1735" s="893">
        <v>11</v>
      </c>
      <c r="B1735" s="894" t="s">
        <v>5523</v>
      </c>
      <c r="C1735" s="895" t="s">
        <v>5485</v>
      </c>
      <c r="D1735" s="895"/>
      <c r="E1735" s="895" t="s">
        <v>5486</v>
      </c>
      <c r="F1735" s="896">
        <f t="shared" si="145"/>
        <v>2865000</v>
      </c>
      <c r="G1735" s="896">
        <f t="shared" si="145"/>
        <v>2865000</v>
      </c>
      <c r="H1735" s="896">
        <f t="shared" si="144"/>
        <v>2865000</v>
      </c>
    </row>
    <row r="1736" spans="1:8" s="313" customFormat="1" ht="66.75" hidden="1" customHeight="1">
      <c r="A1736" s="893">
        <v>12</v>
      </c>
      <c r="B1736" s="894" t="s">
        <v>5524</v>
      </c>
      <c r="C1736" s="895" t="s">
        <v>5485</v>
      </c>
      <c r="D1736" s="895"/>
      <c r="E1736" s="895" t="s">
        <v>5486</v>
      </c>
      <c r="F1736" s="896">
        <f t="shared" si="145"/>
        <v>2925000</v>
      </c>
      <c r="G1736" s="896">
        <f t="shared" si="145"/>
        <v>2925000</v>
      </c>
      <c r="H1736" s="896">
        <f t="shared" si="144"/>
        <v>2925000</v>
      </c>
    </row>
    <row r="1737" spans="1:8" s="309" customFormat="1" ht="19.5" hidden="1">
      <c r="A1737" s="890" t="s">
        <v>5527</v>
      </c>
      <c r="B1737" s="891"/>
      <c r="C1737" s="892"/>
      <c r="D1737" s="892"/>
      <c r="E1737" s="892"/>
      <c r="F1737" s="891"/>
      <c r="G1737" s="891"/>
      <c r="H1737" s="896"/>
    </row>
    <row r="1738" spans="1:8" s="313" customFormat="1" ht="66.75" hidden="1" customHeight="1">
      <c r="A1738" s="893">
        <v>1</v>
      </c>
      <c r="B1738" s="894" t="s">
        <v>5513</v>
      </c>
      <c r="C1738" s="895" t="s">
        <v>5485</v>
      </c>
      <c r="D1738" s="895"/>
      <c r="E1738" s="895" t="s">
        <v>5486</v>
      </c>
      <c r="F1738" s="896">
        <f t="shared" ref="F1738:G1749" si="146">+F1699+180000</f>
        <v>3530000</v>
      </c>
      <c r="G1738" s="896">
        <f t="shared" si="146"/>
        <v>3530000</v>
      </c>
      <c r="H1738" s="896">
        <f t="shared" si="144"/>
        <v>3530000</v>
      </c>
    </row>
    <row r="1739" spans="1:8" s="313" customFormat="1" ht="66.75" hidden="1" customHeight="1">
      <c r="A1739" s="893">
        <v>2</v>
      </c>
      <c r="B1739" s="894" t="s">
        <v>5514</v>
      </c>
      <c r="C1739" s="895" t="s">
        <v>5485</v>
      </c>
      <c r="D1739" s="895"/>
      <c r="E1739" s="895" t="s">
        <v>5486</v>
      </c>
      <c r="F1739" s="896">
        <f t="shared" si="146"/>
        <v>3580000</v>
      </c>
      <c r="G1739" s="896">
        <f t="shared" si="146"/>
        <v>3580000</v>
      </c>
      <c r="H1739" s="896">
        <f t="shared" si="144"/>
        <v>3580000</v>
      </c>
    </row>
    <row r="1740" spans="1:8" s="313" customFormat="1" ht="66.75" hidden="1" customHeight="1">
      <c r="A1740" s="893">
        <v>3</v>
      </c>
      <c r="B1740" s="894" t="s">
        <v>5515</v>
      </c>
      <c r="C1740" s="895" t="s">
        <v>5485</v>
      </c>
      <c r="D1740" s="895"/>
      <c r="E1740" s="895" t="s">
        <v>5486</v>
      </c>
      <c r="F1740" s="896">
        <f t="shared" si="146"/>
        <v>3480000</v>
      </c>
      <c r="G1740" s="896">
        <f t="shared" si="146"/>
        <v>3480000</v>
      </c>
      <c r="H1740" s="896">
        <f t="shared" si="144"/>
        <v>3480000</v>
      </c>
    </row>
    <row r="1741" spans="1:8" s="313" customFormat="1" ht="66.75" hidden="1" customHeight="1">
      <c r="A1741" s="893">
        <v>4</v>
      </c>
      <c r="B1741" s="894" t="s">
        <v>5516</v>
      </c>
      <c r="C1741" s="895" t="s">
        <v>5485</v>
      </c>
      <c r="D1741" s="895"/>
      <c r="E1741" s="895" t="s">
        <v>5486</v>
      </c>
      <c r="F1741" s="896">
        <f t="shared" si="146"/>
        <v>3530000</v>
      </c>
      <c r="G1741" s="896">
        <f t="shared" si="146"/>
        <v>3530000</v>
      </c>
      <c r="H1741" s="896">
        <f t="shared" si="144"/>
        <v>3530000</v>
      </c>
    </row>
    <row r="1742" spans="1:8" s="313" customFormat="1" ht="66.75" hidden="1" customHeight="1">
      <c r="A1742" s="893">
        <v>5</v>
      </c>
      <c r="B1742" s="894" t="s">
        <v>5517</v>
      </c>
      <c r="C1742" s="895" t="s">
        <v>5485</v>
      </c>
      <c r="D1742" s="895"/>
      <c r="E1742" s="895" t="s">
        <v>5486</v>
      </c>
      <c r="F1742" s="896">
        <f t="shared" si="146"/>
        <v>3280000</v>
      </c>
      <c r="G1742" s="896">
        <f t="shared" si="146"/>
        <v>3280000</v>
      </c>
      <c r="H1742" s="896">
        <f t="shared" si="144"/>
        <v>3280000</v>
      </c>
    </row>
    <row r="1743" spans="1:8" s="313" customFormat="1" ht="66.75" hidden="1" customHeight="1">
      <c r="A1743" s="893">
        <v>6</v>
      </c>
      <c r="B1743" s="894" t="s">
        <v>5518</v>
      </c>
      <c r="C1743" s="895" t="s">
        <v>5485</v>
      </c>
      <c r="D1743" s="895"/>
      <c r="E1743" s="895" t="s">
        <v>5486</v>
      </c>
      <c r="F1743" s="896">
        <f t="shared" si="146"/>
        <v>3380000</v>
      </c>
      <c r="G1743" s="896">
        <f t="shared" si="146"/>
        <v>3380000</v>
      </c>
      <c r="H1743" s="896">
        <f t="shared" si="144"/>
        <v>3380000</v>
      </c>
    </row>
    <row r="1744" spans="1:8" s="313" customFormat="1" ht="66.75" hidden="1" customHeight="1">
      <c r="A1744" s="893">
        <v>7</v>
      </c>
      <c r="B1744" s="894" t="s">
        <v>5519</v>
      </c>
      <c r="C1744" s="895" t="s">
        <v>5485</v>
      </c>
      <c r="D1744" s="895"/>
      <c r="E1744" s="895" t="s">
        <v>5486</v>
      </c>
      <c r="F1744" s="896">
        <f t="shared" si="146"/>
        <v>3040000</v>
      </c>
      <c r="G1744" s="896">
        <f t="shared" si="146"/>
        <v>3040000</v>
      </c>
      <c r="H1744" s="896">
        <f t="shared" si="144"/>
        <v>3040000</v>
      </c>
    </row>
    <row r="1745" spans="1:8" s="313" customFormat="1" ht="66.75" hidden="1" customHeight="1">
      <c r="A1745" s="893">
        <v>8</v>
      </c>
      <c r="B1745" s="894" t="s">
        <v>5520</v>
      </c>
      <c r="C1745" s="895" t="s">
        <v>5485</v>
      </c>
      <c r="D1745" s="895"/>
      <c r="E1745" s="895" t="s">
        <v>5486</v>
      </c>
      <c r="F1745" s="896">
        <f t="shared" si="146"/>
        <v>3090000</v>
      </c>
      <c r="G1745" s="896">
        <f t="shared" si="146"/>
        <v>3090000</v>
      </c>
      <c r="H1745" s="896">
        <f t="shared" si="144"/>
        <v>3090000</v>
      </c>
    </row>
    <row r="1746" spans="1:8" s="313" customFormat="1" ht="66.75" hidden="1" customHeight="1">
      <c r="A1746" s="893">
        <v>9</v>
      </c>
      <c r="B1746" s="894" t="s">
        <v>5521</v>
      </c>
      <c r="C1746" s="895" t="s">
        <v>5485</v>
      </c>
      <c r="D1746" s="895"/>
      <c r="E1746" s="895" t="s">
        <v>5486</v>
      </c>
      <c r="F1746" s="896">
        <f t="shared" si="146"/>
        <v>3000000</v>
      </c>
      <c r="G1746" s="896">
        <f t="shared" si="146"/>
        <v>3000000</v>
      </c>
      <c r="H1746" s="896">
        <f t="shared" si="144"/>
        <v>3000000</v>
      </c>
    </row>
    <row r="1747" spans="1:8" s="313" customFormat="1" ht="66.75" hidden="1" customHeight="1">
      <c r="A1747" s="893">
        <v>10</v>
      </c>
      <c r="B1747" s="894" t="s">
        <v>5522</v>
      </c>
      <c r="C1747" s="895" t="s">
        <v>5485</v>
      </c>
      <c r="D1747" s="895"/>
      <c r="E1747" s="895" t="s">
        <v>5486</v>
      </c>
      <c r="F1747" s="896">
        <f t="shared" si="146"/>
        <v>3040000</v>
      </c>
      <c r="G1747" s="896">
        <f t="shared" si="146"/>
        <v>3040000</v>
      </c>
      <c r="H1747" s="896">
        <f t="shared" si="144"/>
        <v>3040000</v>
      </c>
    </row>
    <row r="1748" spans="1:8" s="313" customFormat="1" ht="66.75" hidden="1" customHeight="1">
      <c r="A1748" s="893">
        <v>11</v>
      </c>
      <c r="B1748" s="894" t="s">
        <v>5523</v>
      </c>
      <c r="C1748" s="895" t="s">
        <v>5485</v>
      </c>
      <c r="D1748" s="895"/>
      <c r="E1748" s="895" t="s">
        <v>5486</v>
      </c>
      <c r="F1748" s="896">
        <f t="shared" si="146"/>
        <v>2820000</v>
      </c>
      <c r="G1748" s="896">
        <f t="shared" si="146"/>
        <v>2820000</v>
      </c>
      <c r="H1748" s="896">
        <f t="shared" si="144"/>
        <v>2820000</v>
      </c>
    </row>
    <row r="1749" spans="1:8" s="313" customFormat="1" ht="66.75" hidden="1" customHeight="1">
      <c r="A1749" s="893">
        <v>12</v>
      </c>
      <c r="B1749" s="894" t="s">
        <v>5524</v>
      </c>
      <c r="C1749" s="895" t="s">
        <v>5485</v>
      </c>
      <c r="D1749" s="895"/>
      <c r="E1749" s="895" t="s">
        <v>5486</v>
      </c>
      <c r="F1749" s="896">
        <f t="shared" si="146"/>
        <v>2880000</v>
      </c>
      <c r="G1749" s="896">
        <f t="shared" si="146"/>
        <v>2880000</v>
      </c>
      <c r="H1749" s="896">
        <f t="shared" si="144"/>
        <v>2880000</v>
      </c>
    </row>
    <row r="1750" spans="1:8" s="309" customFormat="1" ht="19.5" hidden="1">
      <c r="A1750" s="890" t="s">
        <v>5528</v>
      </c>
      <c r="B1750" s="891"/>
      <c r="C1750" s="892"/>
      <c r="D1750" s="892"/>
      <c r="E1750" s="892"/>
      <c r="F1750" s="891"/>
      <c r="G1750" s="891"/>
      <c r="H1750" s="896"/>
    </row>
    <row r="1751" spans="1:8" s="309" customFormat="1" ht="19.5" hidden="1">
      <c r="A1751" s="890" t="s">
        <v>5529</v>
      </c>
      <c r="B1751" s="891"/>
      <c r="C1751" s="892"/>
      <c r="D1751" s="892"/>
      <c r="E1751" s="892"/>
      <c r="F1751" s="891"/>
      <c r="G1751" s="891"/>
      <c r="H1751" s="896"/>
    </row>
    <row r="1752" spans="1:8" s="313" customFormat="1" ht="66.75" hidden="1" customHeight="1">
      <c r="A1752" s="893">
        <v>1</v>
      </c>
      <c r="B1752" s="894" t="s">
        <v>5530</v>
      </c>
      <c r="C1752" s="895" t="s">
        <v>5485</v>
      </c>
      <c r="D1752" s="895"/>
      <c r="E1752" s="895" t="s">
        <v>5486</v>
      </c>
      <c r="F1752" s="896">
        <v>1750000</v>
      </c>
      <c r="G1752" s="896">
        <f>F1752</f>
        <v>1750000</v>
      </c>
      <c r="H1752" s="896">
        <f t="shared" si="144"/>
        <v>1750000</v>
      </c>
    </row>
    <row r="1753" spans="1:8" s="313" customFormat="1" ht="66.75" hidden="1" customHeight="1">
      <c r="A1753" s="893">
        <v>2</v>
      </c>
      <c r="B1753" s="894" t="s">
        <v>5531</v>
      </c>
      <c r="C1753" s="895" t="s">
        <v>5485</v>
      </c>
      <c r="D1753" s="895"/>
      <c r="E1753" s="895" t="s">
        <v>5486</v>
      </c>
      <c r="F1753" s="896">
        <v>1800000</v>
      </c>
      <c r="G1753" s="896">
        <f t="shared" ref="G1753:G1771" si="147">F1753</f>
        <v>1800000</v>
      </c>
      <c r="H1753" s="896">
        <f t="shared" si="144"/>
        <v>1800000</v>
      </c>
    </row>
    <row r="1754" spans="1:8" s="313" customFormat="1" ht="66.75" hidden="1" customHeight="1">
      <c r="A1754" s="893">
        <v>3</v>
      </c>
      <c r="B1754" s="894" t="s">
        <v>5532</v>
      </c>
      <c r="C1754" s="895" t="s">
        <v>5485</v>
      </c>
      <c r="D1754" s="895"/>
      <c r="E1754" s="895" t="s">
        <v>5486</v>
      </c>
      <c r="F1754" s="896">
        <v>1600000</v>
      </c>
      <c r="G1754" s="896">
        <f t="shared" si="147"/>
        <v>1600000</v>
      </c>
      <c r="H1754" s="896">
        <f t="shared" si="144"/>
        <v>1600000</v>
      </c>
    </row>
    <row r="1755" spans="1:8" s="313" customFormat="1" ht="66.75" hidden="1" customHeight="1">
      <c r="A1755" s="893">
        <v>4</v>
      </c>
      <c r="B1755" s="894" t="s">
        <v>5533</v>
      </c>
      <c r="C1755" s="895" t="s">
        <v>5485</v>
      </c>
      <c r="D1755" s="895"/>
      <c r="E1755" s="895" t="s">
        <v>5486</v>
      </c>
      <c r="F1755" s="896">
        <v>1650000</v>
      </c>
      <c r="G1755" s="896">
        <f t="shared" si="147"/>
        <v>1650000</v>
      </c>
      <c r="H1755" s="896">
        <f t="shared" si="144"/>
        <v>1650000</v>
      </c>
    </row>
    <row r="1756" spans="1:8" s="313" customFormat="1" ht="66.75" hidden="1" customHeight="1">
      <c r="A1756" s="893">
        <v>5</v>
      </c>
      <c r="B1756" s="894" t="s">
        <v>5534</v>
      </c>
      <c r="C1756" s="895" t="s">
        <v>5485</v>
      </c>
      <c r="D1756" s="895"/>
      <c r="E1756" s="895" t="s">
        <v>5486</v>
      </c>
      <c r="F1756" s="896">
        <v>1750000</v>
      </c>
      <c r="G1756" s="896">
        <f t="shared" si="147"/>
        <v>1750000</v>
      </c>
      <c r="H1756" s="896">
        <f t="shared" si="144"/>
        <v>1750000</v>
      </c>
    </row>
    <row r="1757" spans="1:8" s="313" customFormat="1" ht="66.75" hidden="1" customHeight="1">
      <c r="A1757" s="893">
        <v>6</v>
      </c>
      <c r="B1757" s="894" t="s">
        <v>5535</v>
      </c>
      <c r="C1757" s="895" t="s">
        <v>5485</v>
      </c>
      <c r="D1757" s="895"/>
      <c r="E1757" s="895" t="s">
        <v>5486</v>
      </c>
      <c r="F1757" s="896">
        <v>2200000</v>
      </c>
      <c r="G1757" s="896">
        <f t="shared" si="147"/>
        <v>2200000</v>
      </c>
      <c r="H1757" s="896">
        <f t="shared" si="144"/>
        <v>2200000</v>
      </c>
    </row>
    <row r="1758" spans="1:8" s="313" customFormat="1" ht="66.75" hidden="1" customHeight="1">
      <c r="A1758" s="893">
        <v>7</v>
      </c>
      <c r="B1758" s="894" t="s">
        <v>5536</v>
      </c>
      <c r="C1758" s="895" t="s">
        <v>5485</v>
      </c>
      <c r="D1758" s="895"/>
      <c r="E1758" s="895" t="s">
        <v>5486</v>
      </c>
      <c r="F1758" s="896">
        <v>2250000</v>
      </c>
      <c r="G1758" s="896">
        <f t="shared" si="147"/>
        <v>2250000</v>
      </c>
      <c r="H1758" s="896">
        <f t="shared" si="144"/>
        <v>2250000</v>
      </c>
    </row>
    <row r="1759" spans="1:8" s="313" customFormat="1" ht="66.75" hidden="1" customHeight="1">
      <c r="A1759" s="893">
        <v>8</v>
      </c>
      <c r="B1759" s="894" t="s">
        <v>5537</v>
      </c>
      <c r="C1759" s="895" t="s">
        <v>5485</v>
      </c>
      <c r="D1759" s="895"/>
      <c r="E1759" s="895" t="s">
        <v>5486</v>
      </c>
      <c r="F1759" s="896">
        <v>2400000</v>
      </c>
      <c r="G1759" s="896">
        <f t="shared" si="147"/>
        <v>2400000</v>
      </c>
      <c r="H1759" s="896">
        <f t="shared" si="144"/>
        <v>2400000</v>
      </c>
    </row>
    <row r="1760" spans="1:8" s="313" customFormat="1" ht="66.75" hidden="1" customHeight="1">
      <c r="A1760" s="893">
        <v>9</v>
      </c>
      <c r="B1760" s="894" t="s">
        <v>5538</v>
      </c>
      <c r="C1760" s="895" t="s">
        <v>5485</v>
      </c>
      <c r="D1760" s="895"/>
      <c r="E1760" s="895" t="s">
        <v>5486</v>
      </c>
      <c r="F1760" s="896">
        <v>2450000</v>
      </c>
      <c r="G1760" s="896">
        <f t="shared" si="147"/>
        <v>2450000</v>
      </c>
      <c r="H1760" s="896">
        <f t="shared" si="144"/>
        <v>2450000</v>
      </c>
    </row>
    <row r="1761" spans="1:8" s="313" customFormat="1" ht="66.75" hidden="1" customHeight="1">
      <c r="A1761" s="893">
        <v>10</v>
      </c>
      <c r="B1761" s="894" t="s">
        <v>5539</v>
      </c>
      <c r="C1761" s="895" t="s">
        <v>5485</v>
      </c>
      <c r="D1761" s="895"/>
      <c r="E1761" s="895" t="s">
        <v>5486</v>
      </c>
      <c r="F1761" s="896">
        <v>1860000</v>
      </c>
      <c r="G1761" s="896">
        <f t="shared" si="147"/>
        <v>1860000</v>
      </c>
      <c r="H1761" s="896">
        <f t="shared" si="144"/>
        <v>1860000</v>
      </c>
    </row>
    <row r="1762" spans="1:8" s="313" customFormat="1" ht="66.75" hidden="1" customHeight="1">
      <c r="A1762" s="893">
        <v>11</v>
      </c>
      <c r="B1762" s="894" t="s">
        <v>5540</v>
      </c>
      <c r="C1762" s="895" t="s">
        <v>5485</v>
      </c>
      <c r="D1762" s="895"/>
      <c r="E1762" s="895" t="s">
        <v>5486</v>
      </c>
      <c r="F1762" s="896">
        <v>1950000</v>
      </c>
      <c r="G1762" s="896">
        <f t="shared" si="147"/>
        <v>1950000</v>
      </c>
      <c r="H1762" s="896">
        <f t="shared" si="144"/>
        <v>1950000</v>
      </c>
    </row>
    <row r="1763" spans="1:8" s="313" customFormat="1" ht="66.75" hidden="1" customHeight="1">
      <c r="A1763" s="893">
        <v>12</v>
      </c>
      <c r="B1763" s="894" t="s">
        <v>5541</v>
      </c>
      <c r="C1763" s="895" t="s">
        <v>5485</v>
      </c>
      <c r="D1763" s="895"/>
      <c r="E1763" s="895" t="s">
        <v>5486</v>
      </c>
      <c r="F1763" s="896">
        <v>2100000</v>
      </c>
      <c r="G1763" s="896">
        <f t="shared" si="147"/>
        <v>2100000</v>
      </c>
      <c r="H1763" s="896">
        <f t="shared" si="144"/>
        <v>2100000</v>
      </c>
    </row>
    <row r="1764" spans="1:8" s="313" customFormat="1" ht="66.75" hidden="1" customHeight="1">
      <c r="A1764" s="893">
        <v>13</v>
      </c>
      <c r="B1764" s="894" t="s">
        <v>5542</v>
      </c>
      <c r="C1764" s="895" t="s">
        <v>5485</v>
      </c>
      <c r="D1764" s="895"/>
      <c r="E1764" s="895" t="s">
        <v>5486</v>
      </c>
      <c r="F1764" s="896">
        <v>1400000</v>
      </c>
      <c r="G1764" s="896">
        <f t="shared" si="147"/>
        <v>1400000</v>
      </c>
      <c r="H1764" s="896">
        <f t="shared" si="144"/>
        <v>1400000</v>
      </c>
    </row>
    <row r="1765" spans="1:8" s="313" customFormat="1" ht="66.75" hidden="1" customHeight="1">
      <c r="A1765" s="893">
        <v>14</v>
      </c>
      <c r="B1765" s="894" t="s">
        <v>5543</v>
      </c>
      <c r="C1765" s="895" t="s">
        <v>5485</v>
      </c>
      <c r="D1765" s="895"/>
      <c r="E1765" s="895" t="s">
        <v>5486</v>
      </c>
      <c r="F1765" s="896">
        <v>1450000</v>
      </c>
      <c r="G1765" s="896">
        <f t="shared" si="147"/>
        <v>1450000</v>
      </c>
      <c r="H1765" s="896">
        <f t="shared" si="144"/>
        <v>1450000</v>
      </c>
    </row>
    <row r="1766" spans="1:8" s="313" customFormat="1" ht="66.75" hidden="1" customHeight="1">
      <c r="A1766" s="893">
        <v>15</v>
      </c>
      <c r="B1766" s="894" t="s">
        <v>5544</v>
      </c>
      <c r="C1766" s="895" t="s">
        <v>5485</v>
      </c>
      <c r="D1766" s="895"/>
      <c r="E1766" s="895" t="s">
        <v>5486</v>
      </c>
      <c r="F1766" s="896">
        <v>2250000</v>
      </c>
      <c r="G1766" s="896">
        <f t="shared" si="147"/>
        <v>2250000</v>
      </c>
      <c r="H1766" s="896">
        <f t="shared" si="144"/>
        <v>2250000</v>
      </c>
    </row>
    <row r="1767" spans="1:8" s="313" customFormat="1" ht="66.75" hidden="1" customHeight="1">
      <c r="A1767" s="893">
        <v>16</v>
      </c>
      <c r="B1767" s="894" t="s">
        <v>5545</v>
      </c>
      <c r="C1767" s="895" t="s">
        <v>5485</v>
      </c>
      <c r="D1767" s="895"/>
      <c r="E1767" s="895" t="s">
        <v>5486</v>
      </c>
      <c r="F1767" s="896">
        <v>2400000</v>
      </c>
      <c r="G1767" s="896">
        <f t="shared" si="147"/>
        <v>2400000</v>
      </c>
      <c r="H1767" s="896">
        <f t="shared" si="144"/>
        <v>2400000</v>
      </c>
    </row>
    <row r="1768" spans="1:8" s="313" customFormat="1" ht="66.75" hidden="1" customHeight="1">
      <c r="A1768" s="893">
        <v>17</v>
      </c>
      <c r="B1768" s="894" t="s">
        <v>5546</v>
      </c>
      <c r="C1768" s="895" t="s">
        <v>5485</v>
      </c>
      <c r="D1768" s="895"/>
      <c r="E1768" s="895" t="s">
        <v>5486</v>
      </c>
      <c r="F1768" s="896">
        <v>2250000</v>
      </c>
      <c r="G1768" s="896">
        <f t="shared" si="147"/>
        <v>2250000</v>
      </c>
      <c r="H1768" s="896">
        <f t="shared" si="144"/>
        <v>2250000</v>
      </c>
    </row>
    <row r="1769" spans="1:8" s="313" customFormat="1" ht="66.75" hidden="1" customHeight="1">
      <c r="A1769" s="893">
        <v>18</v>
      </c>
      <c r="B1769" s="894" t="s">
        <v>5547</v>
      </c>
      <c r="C1769" s="895" t="s">
        <v>5485</v>
      </c>
      <c r="D1769" s="895"/>
      <c r="E1769" s="895" t="s">
        <v>5486</v>
      </c>
      <c r="F1769" s="896">
        <v>2150000</v>
      </c>
      <c r="G1769" s="896">
        <f t="shared" si="147"/>
        <v>2150000</v>
      </c>
      <c r="H1769" s="896">
        <f t="shared" si="144"/>
        <v>2150000</v>
      </c>
    </row>
    <row r="1770" spans="1:8" s="313" customFormat="1" ht="66.75" hidden="1" customHeight="1">
      <c r="A1770" s="893">
        <v>19</v>
      </c>
      <c r="B1770" s="894" t="s">
        <v>5548</v>
      </c>
      <c r="C1770" s="895" t="s">
        <v>5485</v>
      </c>
      <c r="D1770" s="895"/>
      <c r="E1770" s="895" t="s">
        <v>5486</v>
      </c>
      <c r="F1770" s="896">
        <v>1900000</v>
      </c>
      <c r="G1770" s="896">
        <f t="shared" si="147"/>
        <v>1900000</v>
      </c>
      <c r="H1770" s="896">
        <f t="shared" si="144"/>
        <v>1900000</v>
      </c>
    </row>
    <row r="1771" spans="1:8" s="313" customFormat="1" ht="66.75" hidden="1" customHeight="1">
      <c r="A1771" s="893">
        <v>20</v>
      </c>
      <c r="B1771" s="894" t="s">
        <v>5549</v>
      </c>
      <c r="C1771" s="895" t="s">
        <v>5485</v>
      </c>
      <c r="D1771" s="895"/>
      <c r="E1771" s="895" t="s">
        <v>5486</v>
      </c>
      <c r="F1771" s="896">
        <v>1650000</v>
      </c>
      <c r="G1771" s="896">
        <f t="shared" si="147"/>
        <v>1650000</v>
      </c>
      <c r="H1771" s="896">
        <f t="shared" si="144"/>
        <v>1650000</v>
      </c>
    </row>
    <row r="1772" spans="1:8" s="309" customFormat="1" ht="19.5" hidden="1">
      <c r="A1772" s="890" t="s">
        <v>5550</v>
      </c>
      <c r="B1772" s="891"/>
      <c r="C1772" s="892"/>
      <c r="D1772" s="892"/>
      <c r="E1772" s="892"/>
      <c r="F1772" s="891"/>
      <c r="G1772" s="891"/>
      <c r="H1772" s="896"/>
    </row>
    <row r="1773" spans="1:8" s="313" customFormat="1" ht="66.75" hidden="1" customHeight="1">
      <c r="A1773" s="893">
        <v>1</v>
      </c>
      <c r="B1773" s="894" t="s">
        <v>5530</v>
      </c>
      <c r="C1773" s="895" t="s">
        <v>5485</v>
      </c>
      <c r="D1773" s="895"/>
      <c r="E1773" s="895" t="s">
        <v>5486</v>
      </c>
      <c r="F1773" s="896">
        <f t="shared" ref="F1773:G1788" si="148">+F1752+270000</f>
        <v>2020000</v>
      </c>
      <c r="G1773" s="896">
        <f t="shared" si="148"/>
        <v>2020000</v>
      </c>
      <c r="H1773" s="896">
        <f t="shared" si="144"/>
        <v>2020000</v>
      </c>
    </row>
    <row r="1774" spans="1:8" s="313" customFormat="1" ht="66.75" hidden="1" customHeight="1">
      <c r="A1774" s="893">
        <v>2</v>
      </c>
      <c r="B1774" s="894" t="s">
        <v>5531</v>
      </c>
      <c r="C1774" s="895" t="s">
        <v>5485</v>
      </c>
      <c r="D1774" s="895"/>
      <c r="E1774" s="895" t="s">
        <v>5486</v>
      </c>
      <c r="F1774" s="896">
        <f t="shared" si="148"/>
        <v>2070000</v>
      </c>
      <c r="G1774" s="896">
        <f t="shared" si="148"/>
        <v>2070000</v>
      </c>
      <c r="H1774" s="896">
        <f t="shared" si="144"/>
        <v>2070000</v>
      </c>
    </row>
    <row r="1775" spans="1:8" s="313" customFormat="1" ht="66.75" hidden="1" customHeight="1">
      <c r="A1775" s="893">
        <v>3</v>
      </c>
      <c r="B1775" s="894" t="s">
        <v>5532</v>
      </c>
      <c r="C1775" s="895" t="s">
        <v>5485</v>
      </c>
      <c r="D1775" s="895"/>
      <c r="E1775" s="895" t="s">
        <v>5486</v>
      </c>
      <c r="F1775" s="896">
        <f t="shared" si="148"/>
        <v>1870000</v>
      </c>
      <c r="G1775" s="896">
        <f t="shared" si="148"/>
        <v>1870000</v>
      </c>
      <c r="H1775" s="896">
        <f t="shared" si="144"/>
        <v>1870000</v>
      </c>
    </row>
    <row r="1776" spans="1:8" s="313" customFormat="1" ht="66.75" hidden="1" customHeight="1">
      <c r="A1776" s="893">
        <v>4</v>
      </c>
      <c r="B1776" s="894" t="s">
        <v>5533</v>
      </c>
      <c r="C1776" s="895" t="s">
        <v>5485</v>
      </c>
      <c r="D1776" s="895"/>
      <c r="E1776" s="895" t="s">
        <v>5486</v>
      </c>
      <c r="F1776" s="896">
        <f t="shared" si="148"/>
        <v>1920000</v>
      </c>
      <c r="G1776" s="896">
        <f t="shared" si="148"/>
        <v>1920000</v>
      </c>
      <c r="H1776" s="896">
        <f t="shared" si="144"/>
        <v>1920000</v>
      </c>
    </row>
    <row r="1777" spans="1:8" s="313" customFormat="1" ht="66.75" hidden="1" customHeight="1">
      <c r="A1777" s="893">
        <v>5</v>
      </c>
      <c r="B1777" s="894" t="s">
        <v>5534</v>
      </c>
      <c r="C1777" s="895" t="s">
        <v>5485</v>
      </c>
      <c r="D1777" s="895"/>
      <c r="E1777" s="895" t="s">
        <v>5486</v>
      </c>
      <c r="F1777" s="896">
        <f t="shared" si="148"/>
        <v>2020000</v>
      </c>
      <c r="G1777" s="896">
        <f t="shared" si="148"/>
        <v>2020000</v>
      </c>
      <c r="H1777" s="896">
        <f t="shared" si="144"/>
        <v>2020000</v>
      </c>
    </row>
    <row r="1778" spans="1:8" s="313" customFormat="1" ht="66.75" hidden="1" customHeight="1">
      <c r="A1778" s="893">
        <v>6</v>
      </c>
      <c r="B1778" s="894" t="s">
        <v>5535</v>
      </c>
      <c r="C1778" s="895" t="s">
        <v>5485</v>
      </c>
      <c r="D1778" s="895"/>
      <c r="E1778" s="895" t="s">
        <v>5486</v>
      </c>
      <c r="F1778" s="896">
        <f t="shared" si="148"/>
        <v>2470000</v>
      </c>
      <c r="G1778" s="896">
        <f t="shared" si="148"/>
        <v>2470000</v>
      </c>
      <c r="H1778" s="896">
        <f t="shared" si="144"/>
        <v>2470000</v>
      </c>
    </row>
    <row r="1779" spans="1:8" s="313" customFormat="1" ht="66.75" hidden="1" customHeight="1">
      <c r="A1779" s="893">
        <v>7</v>
      </c>
      <c r="B1779" s="894" t="s">
        <v>5536</v>
      </c>
      <c r="C1779" s="895" t="s">
        <v>5485</v>
      </c>
      <c r="D1779" s="895"/>
      <c r="E1779" s="895" t="s">
        <v>5486</v>
      </c>
      <c r="F1779" s="896">
        <f t="shared" si="148"/>
        <v>2520000</v>
      </c>
      <c r="G1779" s="896">
        <f t="shared" si="148"/>
        <v>2520000</v>
      </c>
      <c r="H1779" s="896">
        <f t="shared" si="144"/>
        <v>2520000</v>
      </c>
    </row>
    <row r="1780" spans="1:8" s="313" customFormat="1" ht="66.75" hidden="1" customHeight="1">
      <c r="A1780" s="893">
        <v>8</v>
      </c>
      <c r="B1780" s="894" t="s">
        <v>5537</v>
      </c>
      <c r="C1780" s="895" t="s">
        <v>5485</v>
      </c>
      <c r="D1780" s="895"/>
      <c r="E1780" s="895" t="s">
        <v>5486</v>
      </c>
      <c r="F1780" s="896">
        <f t="shared" si="148"/>
        <v>2670000</v>
      </c>
      <c r="G1780" s="896">
        <f t="shared" si="148"/>
        <v>2670000</v>
      </c>
      <c r="H1780" s="896">
        <f t="shared" ref="H1780:H1834" si="149">G1780</f>
        <v>2670000</v>
      </c>
    </row>
    <row r="1781" spans="1:8" s="313" customFormat="1" ht="66.75" hidden="1" customHeight="1">
      <c r="A1781" s="893">
        <v>9</v>
      </c>
      <c r="B1781" s="894" t="s">
        <v>5538</v>
      </c>
      <c r="C1781" s="895" t="s">
        <v>5485</v>
      </c>
      <c r="D1781" s="895"/>
      <c r="E1781" s="895" t="s">
        <v>5486</v>
      </c>
      <c r="F1781" s="896">
        <f t="shared" si="148"/>
        <v>2720000</v>
      </c>
      <c r="G1781" s="896">
        <f t="shared" si="148"/>
        <v>2720000</v>
      </c>
      <c r="H1781" s="896">
        <f t="shared" si="149"/>
        <v>2720000</v>
      </c>
    </row>
    <row r="1782" spans="1:8" s="313" customFormat="1" ht="66.75" hidden="1" customHeight="1">
      <c r="A1782" s="893">
        <v>10</v>
      </c>
      <c r="B1782" s="894" t="s">
        <v>5539</v>
      </c>
      <c r="C1782" s="895" t="s">
        <v>5485</v>
      </c>
      <c r="D1782" s="895"/>
      <c r="E1782" s="895" t="s">
        <v>5486</v>
      </c>
      <c r="F1782" s="896">
        <f t="shared" si="148"/>
        <v>2130000</v>
      </c>
      <c r="G1782" s="896">
        <f t="shared" si="148"/>
        <v>2130000</v>
      </c>
      <c r="H1782" s="896">
        <f t="shared" si="149"/>
        <v>2130000</v>
      </c>
    </row>
    <row r="1783" spans="1:8" s="313" customFormat="1" ht="66.75" hidden="1" customHeight="1">
      <c r="A1783" s="893">
        <v>11</v>
      </c>
      <c r="B1783" s="894" t="s">
        <v>5540</v>
      </c>
      <c r="C1783" s="895" t="s">
        <v>5485</v>
      </c>
      <c r="D1783" s="895"/>
      <c r="E1783" s="895" t="s">
        <v>5486</v>
      </c>
      <c r="F1783" s="896">
        <f t="shared" si="148"/>
        <v>2220000</v>
      </c>
      <c r="G1783" s="896">
        <f t="shared" si="148"/>
        <v>2220000</v>
      </c>
      <c r="H1783" s="896">
        <f t="shared" si="149"/>
        <v>2220000</v>
      </c>
    </row>
    <row r="1784" spans="1:8" s="313" customFormat="1" ht="66.75" hidden="1" customHeight="1">
      <c r="A1784" s="893">
        <v>12</v>
      </c>
      <c r="B1784" s="894" t="s">
        <v>5541</v>
      </c>
      <c r="C1784" s="895" t="s">
        <v>5485</v>
      </c>
      <c r="D1784" s="895"/>
      <c r="E1784" s="895" t="s">
        <v>5486</v>
      </c>
      <c r="F1784" s="896">
        <f t="shared" si="148"/>
        <v>2370000</v>
      </c>
      <c r="G1784" s="896">
        <f t="shared" si="148"/>
        <v>2370000</v>
      </c>
      <c r="H1784" s="896">
        <f t="shared" si="149"/>
        <v>2370000</v>
      </c>
    </row>
    <row r="1785" spans="1:8" s="313" customFormat="1" ht="66.75" hidden="1" customHeight="1">
      <c r="A1785" s="893">
        <v>13</v>
      </c>
      <c r="B1785" s="894" t="s">
        <v>5542</v>
      </c>
      <c r="C1785" s="895" t="s">
        <v>5485</v>
      </c>
      <c r="D1785" s="895"/>
      <c r="E1785" s="895" t="s">
        <v>5486</v>
      </c>
      <c r="F1785" s="896">
        <f t="shared" si="148"/>
        <v>1670000</v>
      </c>
      <c r="G1785" s="896">
        <f t="shared" si="148"/>
        <v>1670000</v>
      </c>
      <c r="H1785" s="896">
        <f t="shared" si="149"/>
        <v>1670000</v>
      </c>
    </row>
    <row r="1786" spans="1:8" s="313" customFormat="1" ht="66.75" hidden="1" customHeight="1">
      <c r="A1786" s="893">
        <v>14</v>
      </c>
      <c r="B1786" s="894" t="s">
        <v>5543</v>
      </c>
      <c r="C1786" s="895" t="s">
        <v>5485</v>
      </c>
      <c r="D1786" s="895"/>
      <c r="E1786" s="895" t="s">
        <v>5486</v>
      </c>
      <c r="F1786" s="896">
        <f t="shared" si="148"/>
        <v>1720000</v>
      </c>
      <c r="G1786" s="896">
        <f t="shared" si="148"/>
        <v>1720000</v>
      </c>
      <c r="H1786" s="896">
        <f t="shared" si="149"/>
        <v>1720000</v>
      </c>
    </row>
    <row r="1787" spans="1:8" s="313" customFormat="1" ht="66.75" hidden="1" customHeight="1">
      <c r="A1787" s="893">
        <v>15</v>
      </c>
      <c r="B1787" s="894" t="s">
        <v>5544</v>
      </c>
      <c r="C1787" s="895" t="s">
        <v>5485</v>
      </c>
      <c r="D1787" s="895"/>
      <c r="E1787" s="895" t="s">
        <v>5486</v>
      </c>
      <c r="F1787" s="896">
        <f t="shared" si="148"/>
        <v>2520000</v>
      </c>
      <c r="G1787" s="896">
        <f t="shared" si="148"/>
        <v>2520000</v>
      </c>
      <c r="H1787" s="896">
        <f t="shared" si="149"/>
        <v>2520000</v>
      </c>
    </row>
    <row r="1788" spans="1:8" s="313" customFormat="1" ht="66.75" hidden="1" customHeight="1">
      <c r="A1788" s="893">
        <v>16</v>
      </c>
      <c r="B1788" s="894" t="s">
        <v>5545</v>
      </c>
      <c r="C1788" s="895" t="s">
        <v>5485</v>
      </c>
      <c r="D1788" s="895"/>
      <c r="E1788" s="895" t="s">
        <v>5486</v>
      </c>
      <c r="F1788" s="896">
        <f t="shared" si="148"/>
        <v>2670000</v>
      </c>
      <c r="G1788" s="896">
        <f t="shared" si="148"/>
        <v>2670000</v>
      </c>
      <c r="H1788" s="896">
        <f t="shared" si="149"/>
        <v>2670000</v>
      </c>
    </row>
    <row r="1789" spans="1:8" s="313" customFormat="1" ht="66.75" hidden="1" customHeight="1">
      <c r="A1789" s="893">
        <v>17</v>
      </c>
      <c r="B1789" s="894" t="s">
        <v>5546</v>
      </c>
      <c r="C1789" s="895" t="s">
        <v>5485</v>
      </c>
      <c r="D1789" s="895"/>
      <c r="E1789" s="895" t="s">
        <v>5486</v>
      </c>
      <c r="F1789" s="896">
        <f t="shared" ref="F1789:G1792" si="150">+F1768+270000</f>
        <v>2520000</v>
      </c>
      <c r="G1789" s="896">
        <f t="shared" si="150"/>
        <v>2520000</v>
      </c>
      <c r="H1789" s="896">
        <f t="shared" si="149"/>
        <v>2520000</v>
      </c>
    </row>
    <row r="1790" spans="1:8" s="313" customFormat="1" ht="66.75" hidden="1" customHeight="1">
      <c r="A1790" s="893">
        <v>18</v>
      </c>
      <c r="B1790" s="894" t="s">
        <v>5547</v>
      </c>
      <c r="C1790" s="895" t="s">
        <v>5485</v>
      </c>
      <c r="D1790" s="895"/>
      <c r="E1790" s="895" t="s">
        <v>5486</v>
      </c>
      <c r="F1790" s="896">
        <f t="shared" si="150"/>
        <v>2420000</v>
      </c>
      <c r="G1790" s="896">
        <f t="shared" si="150"/>
        <v>2420000</v>
      </c>
      <c r="H1790" s="896">
        <f t="shared" si="149"/>
        <v>2420000</v>
      </c>
    </row>
    <row r="1791" spans="1:8" s="313" customFormat="1" ht="66.75" hidden="1" customHeight="1">
      <c r="A1791" s="893">
        <v>19</v>
      </c>
      <c r="B1791" s="894" t="s">
        <v>5548</v>
      </c>
      <c r="C1791" s="895" t="s">
        <v>5485</v>
      </c>
      <c r="D1791" s="895"/>
      <c r="E1791" s="895" t="s">
        <v>5486</v>
      </c>
      <c r="F1791" s="896">
        <f t="shared" si="150"/>
        <v>2170000</v>
      </c>
      <c r="G1791" s="896">
        <f t="shared" si="150"/>
        <v>2170000</v>
      </c>
      <c r="H1791" s="896">
        <f t="shared" si="149"/>
        <v>2170000</v>
      </c>
    </row>
    <row r="1792" spans="1:8" s="313" customFormat="1" ht="66.75" hidden="1" customHeight="1">
      <c r="A1792" s="893">
        <v>20</v>
      </c>
      <c r="B1792" s="894" t="s">
        <v>5549</v>
      </c>
      <c r="C1792" s="895" t="s">
        <v>5485</v>
      </c>
      <c r="D1792" s="895"/>
      <c r="E1792" s="895" t="s">
        <v>5486</v>
      </c>
      <c r="F1792" s="896">
        <f t="shared" si="150"/>
        <v>1920000</v>
      </c>
      <c r="G1792" s="896">
        <f t="shared" si="150"/>
        <v>1920000</v>
      </c>
      <c r="H1792" s="896">
        <f t="shared" si="149"/>
        <v>1920000</v>
      </c>
    </row>
    <row r="1793" spans="1:8" s="309" customFormat="1" ht="66.75" hidden="1" customHeight="1">
      <c r="A1793" s="890" t="s">
        <v>5551</v>
      </c>
      <c r="B1793" s="891"/>
      <c r="C1793" s="892"/>
      <c r="D1793" s="892"/>
      <c r="E1793" s="892"/>
      <c r="F1793" s="891"/>
      <c r="G1793" s="891"/>
      <c r="H1793" s="896">
        <f t="shared" si="149"/>
        <v>0</v>
      </c>
    </row>
    <row r="1794" spans="1:8" s="313" customFormat="1" ht="66.75" hidden="1" customHeight="1">
      <c r="A1794" s="893">
        <v>1</v>
      </c>
      <c r="B1794" s="894" t="s">
        <v>5530</v>
      </c>
      <c r="C1794" s="895" t="s">
        <v>5485</v>
      </c>
      <c r="D1794" s="895"/>
      <c r="E1794" s="895" t="s">
        <v>5486</v>
      </c>
      <c r="F1794" s="896">
        <f t="shared" ref="F1794:G1809" si="151">+F1752+225000</f>
        <v>1975000</v>
      </c>
      <c r="G1794" s="896">
        <f t="shared" si="151"/>
        <v>1975000</v>
      </c>
      <c r="H1794" s="896">
        <f t="shared" si="149"/>
        <v>1975000</v>
      </c>
    </row>
    <row r="1795" spans="1:8" s="313" customFormat="1" ht="66.75" hidden="1" customHeight="1">
      <c r="A1795" s="893">
        <v>2</v>
      </c>
      <c r="B1795" s="894" t="s">
        <v>5531</v>
      </c>
      <c r="C1795" s="895" t="s">
        <v>5485</v>
      </c>
      <c r="D1795" s="895"/>
      <c r="E1795" s="895" t="s">
        <v>5486</v>
      </c>
      <c r="F1795" s="896">
        <f t="shared" si="151"/>
        <v>2025000</v>
      </c>
      <c r="G1795" s="896">
        <f t="shared" si="151"/>
        <v>2025000</v>
      </c>
      <c r="H1795" s="896">
        <f t="shared" si="149"/>
        <v>2025000</v>
      </c>
    </row>
    <row r="1796" spans="1:8" s="313" customFormat="1" ht="66.75" hidden="1" customHeight="1">
      <c r="A1796" s="893">
        <v>3</v>
      </c>
      <c r="B1796" s="894" t="s">
        <v>5532</v>
      </c>
      <c r="C1796" s="895" t="s">
        <v>5485</v>
      </c>
      <c r="D1796" s="895"/>
      <c r="E1796" s="895" t="s">
        <v>5486</v>
      </c>
      <c r="F1796" s="896">
        <f t="shared" si="151"/>
        <v>1825000</v>
      </c>
      <c r="G1796" s="896">
        <f t="shared" si="151"/>
        <v>1825000</v>
      </c>
      <c r="H1796" s="896">
        <f t="shared" si="149"/>
        <v>1825000</v>
      </c>
    </row>
    <row r="1797" spans="1:8" s="313" customFormat="1" ht="66.75" hidden="1" customHeight="1">
      <c r="A1797" s="893">
        <v>4</v>
      </c>
      <c r="B1797" s="894" t="s">
        <v>5533</v>
      </c>
      <c r="C1797" s="895" t="s">
        <v>5485</v>
      </c>
      <c r="D1797" s="895"/>
      <c r="E1797" s="895" t="s">
        <v>5486</v>
      </c>
      <c r="F1797" s="896">
        <f t="shared" si="151"/>
        <v>1875000</v>
      </c>
      <c r="G1797" s="896">
        <f t="shared" si="151"/>
        <v>1875000</v>
      </c>
      <c r="H1797" s="896">
        <f t="shared" si="149"/>
        <v>1875000</v>
      </c>
    </row>
    <row r="1798" spans="1:8" s="313" customFormat="1" ht="66.75" hidden="1" customHeight="1">
      <c r="A1798" s="893">
        <v>5</v>
      </c>
      <c r="B1798" s="894" t="s">
        <v>5534</v>
      </c>
      <c r="C1798" s="895" t="s">
        <v>5485</v>
      </c>
      <c r="D1798" s="895"/>
      <c r="E1798" s="895" t="s">
        <v>5486</v>
      </c>
      <c r="F1798" s="896">
        <f t="shared" si="151"/>
        <v>1975000</v>
      </c>
      <c r="G1798" s="896">
        <f t="shared" si="151"/>
        <v>1975000</v>
      </c>
      <c r="H1798" s="896">
        <f t="shared" si="149"/>
        <v>1975000</v>
      </c>
    </row>
    <row r="1799" spans="1:8" s="313" customFormat="1" ht="66.75" hidden="1" customHeight="1">
      <c r="A1799" s="893">
        <v>6</v>
      </c>
      <c r="B1799" s="894" t="s">
        <v>5535</v>
      </c>
      <c r="C1799" s="895" t="s">
        <v>5485</v>
      </c>
      <c r="D1799" s="895"/>
      <c r="E1799" s="895" t="s">
        <v>5486</v>
      </c>
      <c r="F1799" s="896">
        <f t="shared" si="151"/>
        <v>2425000</v>
      </c>
      <c r="G1799" s="896">
        <f t="shared" si="151"/>
        <v>2425000</v>
      </c>
      <c r="H1799" s="896">
        <f t="shared" si="149"/>
        <v>2425000</v>
      </c>
    </row>
    <row r="1800" spans="1:8" s="313" customFormat="1" ht="66.75" hidden="1" customHeight="1">
      <c r="A1800" s="893">
        <v>7</v>
      </c>
      <c r="B1800" s="894" t="s">
        <v>5536</v>
      </c>
      <c r="C1800" s="895" t="s">
        <v>5485</v>
      </c>
      <c r="D1800" s="895"/>
      <c r="E1800" s="895" t="s">
        <v>5486</v>
      </c>
      <c r="F1800" s="896">
        <f t="shared" si="151"/>
        <v>2475000</v>
      </c>
      <c r="G1800" s="896">
        <f t="shared" si="151"/>
        <v>2475000</v>
      </c>
      <c r="H1800" s="896">
        <f t="shared" si="149"/>
        <v>2475000</v>
      </c>
    </row>
    <row r="1801" spans="1:8" s="313" customFormat="1" ht="66.75" hidden="1" customHeight="1">
      <c r="A1801" s="893">
        <v>8</v>
      </c>
      <c r="B1801" s="894" t="s">
        <v>5537</v>
      </c>
      <c r="C1801" s="895" t="s">
        <v>5485</v>
      </c>
      <c r="D1801" s="895"/>
      <c r="E1801" s="895" t="s">
        <v>5486</v>
      </c>
      <c r="F1801" s="896">
        <f t="shared" si="151"/>
        <v>2625000</v>
      </c>
      <c r="G1801" s="896">
        <f t="shared" si="151"/>
        <v>2625000</v>
      </c>
      <c r="H1801" s="896">
        <f t="shared" si="149"/>
        <v>2625000</v>
      </c>
    </row>
    <row r="1802" spans="1:8" s="313" customFormat="1" ht="66.75" hidden="1" customHeight="1">
      <c r="A1802" s="893">
        <v>9</v>
      </c>
      <c r="B1802" s="894" t="s">
        <v>5538</v>
      </c>
      <c r="C1802" s="895" t="s">
        <v>5485</v>
      </c>
      <c r="D1802" s="895"/>
      <c r="E1802" s="895" t="s">
        <v>5486</v>
      </c>
      <c r="F1802" s="896">
        <f t="shared" si="151"/>
        <v>2675000</v>
      </c>
      <c r="G1802" s="896">
        <f t="shared" si="151"/>
        <v>2675000</v>
      </c>
      <c r="H1802" s="896">
        <f t="shared" si="149"/>
        <v>2675000</v>
      </c>
    </row>
    <row r="1803" spans="1:8" s="313" customFormat="1" ht="66.75" hidden="1" customHeight="1">
      <c r="A1803" s="893">
        <v>10</v>
      </c>
      <c r="B1803" s="894" t="s">
        <v>5539</v>
      </c>
      <c r="C1803" s="895" t="s">
        <v>5485</v>
      </c>
      <c r="D1803" s="895"/>
      <c r="E1803" s="895" t="s">
        <v>5486</v>
      </c>
      <c r="F1803" s="896">
        <f t="shared" si="151"/>
        <v>2085000</v>
      </c>
      <c r="G1803" s="896">
        <f t="shared" si="151"/>
        <v>2085000</v>
      </c>
      <c r="H1803" s="896">
        <f t="shared" si="149"/>
        <v>2085000</v>
      </c>
    </row>
    <row r="1804" spans="1:8" s="313" customFormat="1" ht="66.75" hidden="1" customHeight="1">
      <c r="A1804" s="893">
        <v>11</v>
      </c>
      <c r="B1804" s="894" t="s">
        <v>5540</v>
      </c>
      <c r="C1804" s="895" t="s">
        <v>5485</v>
      </c>
      <c r="D1804" s="895"/>
      <c r="E1804" s="895" t="s">
        <v>5486</v>
      </c>
      <c r="F1804" s="896">
        <f t="shared" si="151"/>
        <v>2175000</v>
      </c>
      <c r="G1804" s="896">
        <f t="shared" si="151"/>
        <v>2175000</v>
      </c>
      <c r="H1804" s="896">
        <f t="shared" si="149"/>
        <v>2175000</v>
      </c>
    </row>
    <row r="1805" spans="1:8" s="313" customFormat="1" ht="66.75" hidden="1" customHeight="1">
      <c r="A1805" s="893">
        <v>12</v>
      </c>
      <c r="B1805" s="894" t="s">
        <v>5541</v>
      </c>
      <c r="C1805" s="895" t="s">
        <v>5485</v>
      </c>
      <c r="D1805" s="895"/>
      <c r="E1805" s="895" t="s">
        <v>5486</v>
      </c>
      <c r="F1805" s="896">
        <f t="shared" si="151"/>
        <v>2325000</v>
      </c>
      <c r="G1805" s="896">
        <f t="shared" si="151"/>
        <v>2325000</v>
      </c>
      <c r="H1805" s="896">
        <f t="shared" si="149"/>
        <v>2325000</v>
      </c>
    </row>
    <row r="1806" spans="1:8" s="313" customFormat="1" ht="66.75" hidden="1" customHeight="1">
      <c r="A1806" s="893">
        <v>13</v>
      </c>
      <c r="B1806" s="894" t="s">
        <v>5542</v>
      </c>
      <c r="C1806" s="895" t="s">
        <v>5485</v>
      </c>
      <c r="D1806" s="895"/>
      <c r="E1806" s="895" t="s">
        <v>5486</v>
      </c>
      <c r="F1806" s="896">
        <f t="shared" si="151"/>
        <v>1625000</v>
      </c>
      <c r="G1806" s="896">
        <f t="shared" si="151"/>
        <v>1625000</v>
      </c>
      <c r="H1806" s="896">
        <f t="shared" si="149"/>
        <v>1625000</v>
      </c>
    </row>
    <row r="1807" spans="1:8" s="313" customFormat="1" ht="66.75" hidden="1" customHeight="1">
      <c r="A1807" s="893">
        <v>14</v>
      </c>
      <c r="B1807" s="894" t="s">
        <v>5543</v>
      </c>
      <c r="C1807" s="895" t="s">
        <v>5485</v>
      </c>
      <c r="D1807" s="895"/>
      <c r="E1807" s="895" t="s">
        <v>5486</v>
      </c>
      <c r="F1807" s="896">
        <f t="shared" si="151"/>
        <v>1675000</v>
      </c>
      <c r="G1807" s="896">
        <f t="shared" si="151"/>
        <v>1675000</v>
      </c>
      <c r="H1807" s="896">
        <f t="shared" si="149"/>
        <v>1675000</v>
      </c>
    </row>
    <row r="1808" spans="1:8" s="313" customFormat="1" ht="66.75" hidden="1" customHeight="1">
      <c r="A1808" s="893">
        <v>15</v>
      </c>
      <c r="B1808" s="894" t="s">
        <v>5544</v>
      </c>
      <c r="C1808" s="895" t="s">
        <v>5485</v>
      </c>
      <c r="D1808" s="895"/>
      <c r="E1808" s="895" t="s">
        <v>5486</v>
      </c>
      <c r="F1808" s="896">
        <f t="shared" si="151"/>
        <v>2475000</v>
      </c>
      <c r="G1808" s="896">
        <f t="shared" si="151"/>
        <v>2475000</v>
      </c>
      <c r="H1808" s="896">
        <f t="shared" si="149"/>
        <v>2475000</v>
      </c>
    </row>
    <row r="1809" spans="1:8" s="313" customFormat="1" ht="66.75" hidden="1" customHeight="1">
      <c r="A1809" s="893">
        <v>16</v>
      </c>
      <c r="B1809" s="894" t="s">
        <v>5545</v>
      </c>
      <c r="C1809" s="895" t="s">
        <v>5485</v>
      </c>
      <c r="D1809" s="895"/>
      <c r="E1809" s="895" t="s">
        <v>5486</v>
      </c>
      <c r="F1809" s="896">
        <f t="shared" si="151"/>
        <v>2625000</v>
      </c>
      <c r="G1809" s="896">
        <f t="shared" si="151"/>
        <v>2625000</v>
      </c>
      <c r="H1809" s="896">
        <f t="shared" si="149"/>
        <v>2625000</v>
      </c>
    </row>
    <row r="1810" spans="1:8" s="313" customFormat="1" ht="66.75" hidden="1" customHeight="1">
      <c r="A1810" s="893">
        <v>17</v>
      </c>
      <c r="B1810" s="894" t="s">
        <v>5546</v>
      </c>
      <c r="C1810" s="895" t="s">
        <v>5485</v>
      </c>
      <c r="D1810" s="895"/>
      <c r="E1810" s="895" t="s">
        <v>5486</v>
      </c>
      <c r="F1810" s="896">
        <f t="shared" ref="F1810:G1813" si="152">+F1768+225000</f>
        <v>2475000</v>
      </c>
      <c r="G1810" s="896">
        <f t="shared" si="152"/>
        <v>2475000</v>
      </c>
      <c r="H1810" s="896">
        <f t="shared" si="149"/>
        <v>2475000</v>
      </c>
    </row>
    <row r="1811" spans="1:8" s="313" customFormat="1" ht="66.75" hidden="1" customHeight="1">
      <c r="A1811" s="893">
        <v>18</v>
      </c>
      <c r="B1811" s="894" t="s">
        <v>5547</v>
      </c>
      <c r="C1811" s="895" t="s">
        <v>5485</v>
      </c>
      <c r="D1811" s="895"/>
      <c r="E1811" s="895" t="s">
        <v>5486</v>
      </c>
      <c r="F1811" s="896">
        <f t="shared" si="152"/>
        <v>2375000</v>
      </c>
      <c r="G1811" s="896">
        <f t="shared" si="152"/>
        <v>2375000</v>
      </c>
      <c r="H1811" s="896">
        <f t="shared" si="149"/>
        <v>2375000</v>
      </c>
    </row>
    <row r="1812" spans="1:8" s="313" customFormat="1" ht="66.75" hidden="1" customHeight="1">
      <c r="A1812" s="893">
        <v>19</v>
      </c>
      <c r="B1812" s="894" t="s">
        <v>5548</v>
      </c>
      <c r="C1812" s="895" t="s">
        <v>5485</v>
      </c>
      <c r="D1812" s="895"/>
      <c r="E1812" s="895" t="s">
        <v>5486</v>
      </c>
      <c r="F1812" s="896">
        <f t="shared" si="152"/>
        <v>2125000</v>
      </c>
      <c r="G1812" s="896">
        <f t="shared" si="152"/>
        <v>2125000</v>
      </c>
      <c r="H1812" s="896">
        <f t="shared" si="149"/>
        <v>2125000</v>
      </c>
    </row>
    <row r="1813" spans="1:8" s="313" customFormat="1" ht="66.75" hidden="1" customHeight="1">
      <c r="A1813" s="893">
        <v>20</v>
      </c>
      <c r="B1813" s="894" t="s">
        <v>5549</v>
      </c>
      <c r="C1813" s="895" t="s">
        <v>5485</v>
      </c>
      <c r="D1813" s="895"/>
      <c r="E1813" s="895" t="s">
        <v>5486</v>
      </c>
      <c r="F1813" s="896">
        <f t="shared" si="152"/>
        <v>1875000</v>
      </c>
      <c r="G1813" s="896">
        <f t="shared" si="152"/>
        <v>1875000</v>
      </c>
      <c r="H1813" s="896">
        <f t="shared" si="149"/>
        <v>1875000</v>
      </c>
    </row>
    <row r="1814" spans="1:8" s="309" customFormat="1" ht="19.5" hidden="1">
      <c r="A1814" s="898" t="s">
        <v>5552</v>
      </c>
      <c r="B1814" s="899"/>
      <c r="C1814" s="900"/>
      <c r="D1814" s="900"/>
      <c r="E1814" s="900"/>
      <c r="F1814" s="899"/>
      <c r="G1814" s="899"/>
      <c r="H1814" s="896"/>
    </row>
    <row r="1815" spans="1:8" s="313" customFormat="1" ht="66.75" hidden="1" customHeight="1">
      <c r="A1815" s="893">
        <v>1</v>
      </c>
      <c r="B1815" s="894" t="s">
        <v>5530</v>
      </c>
      <c r="C1815" s="895" t="s">
        <v>5485</v>
      </c>
      <c r="D1815" s="895"/>
      <c r="E1815" s="895" t="s">
        <v>5486</v>
      </c>
      <c r="F1815" s="896">
        <f t="shared" ref="F1815:G1830" si="153">+F1752+180000</f>
        <v>1930000</v>
      </c>
      <c r="G1815" s="896">
        <f t="shared" si="153"/>
        <v>1930000</v>
      </c>
      <c r="H1815" s="896">
        <f t="shared" si="149"/>
        <v>1930000</v>
      </c>
    </row>
    <row r="1816" spans="1:8" s="313" customFormat="1" ht="66.75" hidden="1" customHeight="1">
      <c r="A1816" s="893">
        <v>2</v>
      </c>
      <c r="B1816" s="894" t="s">
        <v>5531</v>
      </c>
      <c r="C1816" s="895" t="s">
        <v>5485</v>
      </c>
      <c r="D1816" s="895"/>
      <c r="E1816" s="895" t="s">
        <v>5486</v>
      </c>
      <c r="F1816" s="896">
        <f t="shared" si="153"/>
        <v>1980000</v>
      </c>
      <c r="G1816" s="896">
        <f t="shared" si="153"/>
        <v>1980000</v>
      </c>
      <c r="H1816" s="896">
        <f t="shared" si="149"/>
        <v>1980000</v>
      </c>
    </row>
    <row r="1817" spans="1:8" s="313" customFormat="1" ht="66.75" hidden="1" customHeight="1">
      <c r="A1817" s="893">
        <v>3</v>
      </c>
      <c r="B1817" s="894" t="s">
        <v>5532</v>
      </c>
      <c r="C1817" s="895" t="s">
        <v>5485</v>
      </c>
      <c r="D1817" s="895"/>
      <c r="E1817" s="895" t="s">
        <v>5486</v>
      </c>
      <c r="F1817" s="896">
        <f t="shared" si="153"/>
        <v>1780000</v>
      </c>
      <c r="G1817" s="896">
        <f t="shared" si="153"/>
        <v>1780000</v>
      </c>
      <c r="H1817" s="896">
        <f t="shared" si="149"/>
        <v>1780000</v>
      </c>
    </row>
    <row r="1818" spans="1:8" s="313" customFormat="1" ht="66.75" hidden="1" customHeight="1">
      <c r="A1818" s="893">
        <v>4</v>
      </c>
      <c r="B1818" s="894" t="s">
        <v>5533</v>
      </c>
      <c r="C1818" s="895" t="s">
        <v>5485</v>
      </c>
      <c r="D1818" s="895"/>
      <c r="E1818" s="895" t="s">
        <v>5486</v>
      </c>
      <c r="F1818" s="896">
        <f t="shared" si="153"/>
        <v>1830000</v>
      </c>
      <c r="G1818" s="896">
        <f t="shared" si="153"/>
        <v>1830000</v>
      </c>
      <c r="H1818" s="896">
        <f t="shared" si="149"/>
        <v>1830000</v>
      </c>
    </row>
    <row r="1819" spans="1:8" s="313" customFormat="1" ht="66.75" hidden="1" customHeight="1">
      <c r="A1819" s="893">
        <v>5</v>
      </c>
      <c r="B1819" s="894" t="s">
        <v>5534</v>
      </c>
      <c r="C1819" s="895" t="s">
        <v>5485</v>
      </c>
      <c r="D1819" s="895"/>
      <c r="E1819" s="895" t="s">
        <v>5486</v>
      </c>
      <c r="F1819" s="896">
        <f t="shared" si="153"/>
        <v>1930000</v>
      </c>
      <c r="G1819" s="896">
        <f t="shared" si="153"/>
        <v>1930000</v>
      </c>
      <c r="H1819" s="896">
        <f t="shared" si="149"/>
        <v>1930000</v>
      </c>
    </row>
    <row r="1820" spans="1:8" s="313" customFormat="1" ht="66.75" hidden="1" customHeight="1">
      <c r="A1820" s="893">
        <v>6</v>
      </c>
      <c r="B1820" s="894" t="s">
        <v>5535</v>
      </c>
      <c r="C1820" s="895" t="s">
        <v>5485</v>
      </c>
      <c r="D1820" s="895"/>
      <c r="E1820" s="895" t="s">
        <v>5486</v>
      </c>
      <c r="F1820" s="896">
        <f t="shared" si="153"/>
        <v>2380000</v>
      </c>
      <c r="G1820" s="896">
        <f t="shared" si="153"/>
        <v>2380000</v>
      </c>
      <c r="H1820" s="896">
        <f t="shared" si="149"/>
        <v>2380000</v>
      </c>
    </row>
    <row r="1821" spans="1:8" s="313" customFormat="1" ht="66.75" hidden="1" customHeight="1">
      <c r="A1821" s="893">
        <v>7</v>
      </c>
      <c r="B1821" s="894" t="s">
        <v>5536</v>
      </c>
      <c r="C1821" s="895" t="s">
        <v>5485</v>
      </c>
      <c r="D1821" s="895"/>
      <c r="E1821" s="895" t="s">
        <v>5486</v>
      </c>
      <c r="F1821" s="896">
        <f t="shared" si="153"/>
        <v>2430000</v>
      </c>
      <c r="G1821" s="896">
        <f t="shared" si="153"/>
        <v>2430000</v>
      </c>
      <c r="H1821" s="896">
        <f t="shared" si="149"/>
        <v>2430000</v>
      </c>
    </row>
    <row r="1822" spans="1:8" s="313" customFormat="1" ht="66.75" hidden="1" customHeight="1">
      <c r="A1822" s="893">
        <v>8</v>
      </c>
      <c r="B1822" s="894" t="s">
        <v>5537</v>
      </c>
      <c r="C1822" s="895" t="s">
        <v>5485</v>
      </c>
      <c r="D1822" s="895"/>
      <c r="E1822" s="895" t="s">
        <v>5486</v>
      </c>
      <c r="F1822" s="896">
        <f t="shared" si="153"/>
        <v>2580000</v>
      </c>
      <c r="G1822" s="896">
        <f t="shared" si="153"/>
        <v>2580000</v>
      </c>
      <c r="H1822" s="896">
        <f t="shared" si="149"/>
        <v>2580000</v>
      </c>
    </row>
    <row r="1823" spans="1:8" s="313" customFormat="1" ht="66.75" hidden="1" customHeight="1">
      <c r="A1823" s="893">
        <v>9</v>
      </c>
      <c r="B1823" s="894" t="s">
        <v>5538</v>
      </c>
      <c r="C1823" s="895" t="s">
        <v>5485</v>
      </c>
      <c r="D1823" s="895"/>
      <c r="E1823" s="895" t="s">
        <v>5486</v>
      </c>
      <c r="F1823" s="896">
        <f t="shared" si="153"/>
        <v>2630000</v>
      </c>
      <c r="G1823" s="896">
        <f t="shared" si="153"/>
        <v>2630000</v>
      </c>
      <c r="H1823" s="896">
        <f t="shared" si="149"/>
        <v>2630000</v>
      </c>
    </row>
    <row r="1824" spans="1:8" s="313" customFormat="1" ht="66.75" hidden="1" customHeight="1">
      <c r="A1824" s="893">
        <v>10</v>
      </c>
      <c r="B1824" s="894" t="s">
        <v>5539</v>
      </c>
      <c r="C1824" s="895" t="s">
        <v>5485</v>
      </c>
      <c r="D1824" s="895"/>
      <c r="E1824" s="895" t="s">
        <v>5486</v>
      </c>
      <c r="F1824" s="896">
        <f t="shared" si="153"/>
        <v>2040000</v>
      </c>
      <c r="G1824" s="896">
        <f t="shared" si="153"/>
        <v>2040000</v>
      </c>
      <c r="H1824" s="896">
        <f t="shared" si="149"/>
        <v>2040000</v>
      </c>
    </row>
    <row r="1825" spans="1:17" s="313" customFormat="1" ht="66.75" hidden="1" customHeight="1">
      <c r="A1825" s="893">
        <v>11</v>
      </c>
      <c r="B1825" s="894" t="s">
        <v>5540</v>
      </c>
      <c r="C1825" s="895" t="s">
        <v>5485</v>
      </c>
      <c r="D1825" s="895"/>
      <c r="E1825" s="895" t="s">
        <v>5486</v>
      </c>
      <c r="F1825" s="896">
        <f t="shared" si="153"/>
        <v>2130000</v>
      </c>
      <c r="G1825" s="896">
        <f t="shared" si="153"/>
        <v>2130000</v>
      </c>
      <c r="H1825" s="896">
        <f t="shared" si="149"/>
        <v>2130000</v>
      </c>
    </row>
    <row r="1826" spans="1:17" s="313" customFormat="1" ht="66.75" hidden="1" customHeight="1">
      <c r="A1826" s="893">
        <v>12</v>
      </c>
      <c r="B1826" s="894" t="s">
        <v>5553</v>
      </c>
      <c r="C1826" s="895" t="s">
        <v>5485</v>
      </c>
      <c r="D1826" s="895"/>
      <c r="E1826" s="895" t="s">
        <v>5486</v>
      </c>
      <c r="F1826" s="896">
        <f t="shared" si="153"/>
        <v>2280000</v>
      </c>
      <c r="G1826" s="896">
        <f t="shared" si="153"/>
        <v>2280000</v>
      </c>
      <c r="H1826" s="896">
        <f t="shared" si="149"/>
        <v>2280000</v>
      </c>
    </row>
    <row r="1827" spans="1:17" s="313" customFormat="1" ht="66.75" hidden="1" customHeight="1">
      <c r="A1827" s="893">
        <v>13</v>
      </c>
      <c r="B1827" s="894" t="s">
        <v>5542</v>
      </c>
      <c r="C1827" s="895" t="s">
        <v>5485</v>
      </c>
      <c r="D1827" s="895"/>
      <c r="E1827" s="895" t="s">
        <v>5486</v>
      </c>
      <c r="F1827" s="896">
        <f t="shared" si="153"/>
        <v>1580000</v>
      </c>
      <c r="G1827" s="896">
        <f t="shared" si="153"/>
        <v>1580000</v>
      </c>
      <c r="H1827" s="896">
        <f t="shared" si="149"/>
        <v>1580000</v>
      </c>
    </row>
    <row r="1828" spans="1:17" s="313" customFormat="1" ht="66.75" hidden="1" customHeight="1">
      <c r="A1828" s="893">
        <v>14</v>
      </c>
      <c r="B1828" s="894" t="s">
        <v>5543</v>
      </c>
      <c r="C1828" s="895" t="s">
        <v>5485</v>
      </c>
      <c r="D1828" s="895"/>
      <c r="E1828" s="895" t="s">
        <v>5486</v>
      </c>
      <c r="F1828" s="896">
        <f t="shared" si="153"/>
        <v>1630000</v>
      </c>
      <c r="G1828" s="896">
        <f t="shared" si="153"/>
        <v>1630000</v>
      </c>
      <c r="H1828" s="896">
        <f t="shared" si="149"/>
        <v>1630000</v>
      </c>
    </row>
    <row r="1829" spans="1:17" s="313" customFormat="1" ht="66.75" hidden="1" customHeight="1">
      <c r="A1829" s="893">
        <v>15</v>
      </c>
      <c r="B1829" s="894" t="s">
        <v>5544</v>
      </c>
      <c r="C1829" s="895" t="s">
        <v>5485</v>
      </c>
      <c r="D1829" s="895"/>
      <c r="E1829" s="895" t="s">
        <v>5486</v>
      </c>
      <c r="F1829" s="896">
        <f t="shared" si="153"/>
        <v>2430000</v>
      </c>
      <c r="G1829" s="896">
        <f t="shared" si="153"/>
        <v>2430000</v>
      </c>
      <c r="H1829" s="896">
        <f t="shared" si="149"/>
        <v>2430000</v>
      </c>
    </row>
    <row r="1830" spans="1:17" s="313" customFormat="1" ht="66.75" hidden="1" customHeight="1">
      <c r="A1830" s="893">
        <v>16</v>
      </c>
      <c r="B1830" s="894" t="s">
        <v>5545</v>
      </c>
      <c r="C1830" s="895" t="s">
        <v>5485</v>
      </c>
      <c r="D1830" s="895"/>
      <c r="E1830" s="895" t="s">
        <v>5486</v>
      </c>
      <c r="F1830" s="896">
        <f t="shared" si="153"/>
        <v>2580000</v>
      </c>
      <c r="G1830" s="896">
        <f t="shared" si="153"/>
        <v>2580000</v>
      </c>
      <c r="H1830" s="896">
        <f t="shared" si="149"/>
        <v>2580000</v>
      </c>
    </row>
    <row r="1831" spans="1:17" s="313" customFormat="1" ht="66.75" hidden="1" customHeight="1">
      <c r="A1831" s="893">
        <v>17</v>
      </c>
      <c r="B1831" s="894" t="s">
        <v>5546</v>
      </c>
      <c r="C1831" s="895" t="s">
        <v>5485</v>
      </c>
      <c r="D1831" s="895"/>
      <c r="E1831" s="895" t="s">
        <v>5486</v>
      </c>
      <c r="F1831" s="896">
        <f t="shared" ref="F1831:G1834" si="154">+F1768+180000</f>
        <v>2430000</v>
      </c>
      <c r="G1831" s="896">
        <f t="shared" si="154"/>
        <v>2430000</v>
      </c>
      <c r="H1831" s="896">
        <f t="shared" si="149"/>
        <v>2430000</v>
      </c>
    </row>
    <row r="1832" spans="1:17" s="313" customFormat="1" ht="66.75" hidden="1" customHeight="1">
      <c r="A1832" s="893">
        <v>18</v>
      </c>
      <c r="B1832" s="894" t="s">
        <v>5547</v>
      </c>
      <c r="C1832" s="895" t="s">
        <v>5485</v>
      </c>
      <c r="D1832" s="895"/>
      <c r="E1832" s="895" t="s">
        <v>5486</v>
      </c>
      <c r="F1832" s="896">
        <f t="shared" si="154"/>
        <v>2330000</v>
      </c>
      <c r="G1832" s="896">
        <f t="shared" si="154"/>
        <v>2330000</v>
      </c>
      <c r="H1832" s="896">
        <f t="shared" si="149"/>
        <v>2330000</v>
      </c>
    </row>
    <row r="1833" spans="1:17" s="313" customFormat="1" ht="66.75" hidden="1" customHeight="1">
      <c r="A1833" s="893">
        <v>19</v>
      </c>
      <c r="B1833" s="894" t="s">
        <v>5548</v>
      </c>
      <c r="C1833" s="895" t="s">
        <v>5485</v>
      </c>
      <c r="D1833" s="895"/>
      <c r="E1833" s="895" t="s">
        <v>5486</v>
      </c>
      <c r="F1833" s="896">
        <f t="shared" si="154"/>
        <v>2080000</v>
      </c>
      <c r="G1833" s="896">
        <f t="shared" si="154"/>
        <v>2080000</v>
      </c>
      <c r="H1833" s="896">
        <f t="shared" si="149"/>
        <v>2080000</v>
      </c>
    </row>
    <row r="1834" spans="1:17" s="313" customFormat="1" ht="66.75" hidden="1" customHeight="1" thickBot="1">
      <c r="A1834" s="901">
        <v>20</v>
      </c>
      <c r="B1834" s="902" t="s">
        <v>5549</v>
      </c>
      <c r="C1834" s="903" t="s">
        <v>5485</v>
      </c>
      <c r="D1834" s="903"/>
      <c r="E1834" s="903" t="s">
        <v>5486</v>
      </c>
      <c r="F1834" s="904">
        <f t="shared" si="154"/>
        <v>1830000</v>
      </c>
      <c r="G1834" s="904">
        <f t="shared" si="154"/>
        <v>1830000</v>
      </c>
      <c r="H1834" s="904">
        <f t="shared" si="149"/>
        <v>1830000</v>
      </c>
    </row>
    <row r="1835" spans="1:17" s="6" customFormat="1" ht="19.5">
      <c r="A1835" s="237"/>
      <c r="B1835" s="887" t="s">
        <v>5649</v>
      </c>
      <c r="C1835" s="242"/>
      <c r="D1835" s="242"/>
      <c r="E1835" s="888"/>
      <c r="F1835" s="238"/>
      <c r="G1835" s="238"/>
      <c r="H1835" s="238"/>
      <c r="I1835" s="298"/>
      <c r="J1835" s="299"/>
      <c r="K1835" s="957"/>
      <c r="L1835" s="949"/>
      <c r="M1835" s="949"/>
      <c r="N1835" s="301"/>
      <c r="O1835" s="304"/>
      <c r="P1835" s="9"/>
      <c r="Q1835" s="5"/>
    </row>
    <row r="1836" spans="1:17" s="6" customFormat="1" ht="39">
      <c r="A1836" s="237">
        <v>19</v>
      </c>
      <c r="B1836" s="887" t="s">
        <v>5650</v>
      </c>
      <c r="C1836" s="242" t="s">
        <v>855</v>
      </c>
      <c r="D1836" s="242"/>
      <c r="E1836" s="888" t="s">
        <v>4968</v>
      </c>
      <c r="F1836" s="238"/>
      <c r="G1836" s="238">
        <v>480000</v>
      </c>
      <c r="H1836" s="238">
        <f>G1836</f>
        <v>480000</v>
      </c>
      <c r="I1836" s="298"/>
      <c r="J1836" s="299"/>
      <c r="K1836" s="957"/>
      <c r="L1836" s="949"/>
      <c r="M1836" s="949"/>
      <c r="N1836" s="301"/>
      <c r="O1836" s="304"/>
      <c r="P1836" s="9"/>
      <c r="Q1836" s="5"/>
    </row>
    <row r="1837" spans="1:17" s="6" customFormat="1" ht="39">
      <c r="A1837" s="237">
        <v>20</v>
      </c>
      <c r="B1837" s="887" t="s">
        <v>5651</v>
      </c>
      <c r="C1837" s="242" t="s">
        <v>855</v>
      </c>
      <c r="D1837" s="242"/>
      <c r="E1837" s="888" t="s">
        <v>4968</v>
      </c>
      <c r="F1837" s="238"/>
      <c r="G1837" s="238">
        <v>580000</v>
      </c>
      <c r="H1837" s="238">
        <f>G1837</f>
        <v>580000</v>
      </c>
      <c r="I1837" s="298"/>
      <c r="J1837" s="299"/>
      <c r="K1837" s="957"/>
      <c r="L1837" s="949"/>
      <c r="M1837" s="949"/>
      <c r="N1837" s="301"/>
      <c r="O1837" s="304"/>
      <c r="P1837" s="9"/>
      <c r="Q1837" s="5"/>
    </row>
    <row r="1838" spans="1:17" s="6" customFormat="1" ht="66.75" hidden="1" customHeight="1">
      <c r="A1838" s="943"/>
      <c r="B1838" s="1067" t="s">
        <v>6212</v>
      </c>
      <c r="C1838" s="1067"/>
      <c r="D1838" s="1067"/>
      <c r="E1838" s="1067"/>
      <c r="F1838" s="1067"/>
      <c r="G1838" s="1067"/>
      <c r="H1838" s="1067"/>
      <c r="I1838" s="298"/>
      <c r="J1838" s="299"/>
      <c r="K1838" s="957"/>
      <c r="L1838" s="949"/>
      <c r="M1838" s="949"/>
      <c r="N1838" s="301"/>
      <c r="O1838" s="304"/>
      <c r="P1838" s="9"/>
      <c r="Q1838" s="5"/>
    </row>
    <row r="1839" spans="1:17" s="6" customFormat="1" ht="19.5" hidden="1">
      <c r="A1839" s="943"/>
      <c r="B1839" s="1067" t="s">
        <v>5641</v>
      </c>
      <c r="C1839" s="1067"/>
      <c r="D1839" s="1067"/>
      <c r="E1839" s="1067"/>
      <c r="F1839" s="1067"/>
      <c r="G1839" s="1067"/>
      <c r="H1839" s="1067"/>
      <c r="I1839" s="298"/>
      <c r="J1839" s="299"/>
      <c r="K1839" s="957"/>
      <c r="L1839" s="949"/>
      <c r="M1839" s="949"/>
      <c r="N1839" s="301"/>
      <c r="O1839" s="304"/>
      <c r="P1839" s="9"/>
      <c r="Q1839" s="5"/>
    </row>
    <row r="1840" spans="1:17" s="318" customFormat="1" ht="66.75" hidden="1" customHeight="1">
      <c r="A1840" s="310">
        <v>1</v>
      </c>
      <c r="B1840" s="316" t="s">
        <v>5592</v>
      </c>
      <c r="C1840" s="311" t="s">
        <v>5485</v>
      </c>
      <c r="D1840" s="311"/>
      <c r="E1840" s="311" t="s">
        <v>5486</v>
      </c>
      <c r="F1840" s="312">
        <v>2815000</v>
      </c>
      <c r="G1840" s="312">
        <f>F1840</f>
        <v>2815000</v>
      </c>
      <c r="H1840" s="312">
        <f>G1840</f>
        <v>2815000</v>
      </c>
      <c r="I1840" s="317"/>
    </row>
    <row r="1841" spans="1:9" s="318" customFormat="1" ht="66.75" hidden="1" customHeight="1">
      <c r="A1841" s="310">
        <v>2</v>
      </c>
      <c r="B1841" s="316" t="s">
        <v>5593</v>
      </c>
      <c r="C1841" s="311" t="s">
        <v>5485</v>
      </c>
      <c r="D1841" s="311"/>
      <c r="E1841" s="311" t="s">
        <v>5486</v>
      </c>
      <c r="F1841" s="312">
        <v>2570000</v>
      </c>
      <c r="G1841" s="312">
        <f t="shared" ref="G1841:H1857" si="155">F1841</f>
        <v>2570000</v>
      </c>
      <c r="H1841" s="312">
        <f t="shared" si="155"/>
        <v>2570000</v>
      </c>
      <c r="I1841" s="317"/>
    </row>
    <row r="1842" spans="1:9" s="319" customFormat="1" ht="66.75" hidden="1" customHeight="1">
      <c r="A1842" s="314">
        <v>3</v>
      </c>
      <c r="B1842" s="316" t="s">
        <v>5594</v>
      </c>
      <c r="C1842" s="311" t="s">
        <v>5485</v>
      </c>
      <c r="D1842" s="311"/>
      <c r="E1842" s="311" t="s">
        <v>5486</v>
      </c>
      <c r="F1842" s="312">
        <v>2230000</v>
      </c>
      <c r="G1842" s="312">
        <f t="shared" si="155"/>
        <v>2230000</v>
      </c>
      <c r="H1842" s="312">
        <f t="shared" si="155"/>
        <v>2230000</v>
      </c>
      <c r="I1842" s="317"/>
    </row>
    <row r="1843" spans="1:9" s="318" customFormat="1" ht="66.75" hidden="1" customHeight="1">
      <c r="A1843" s="310">
        <v>4</v>
      </c>
      <c r="B1843" s="316" t="s">
        <v>5595</v>
      </c>
      <c r="C1843" s="311" t="s">
        <v>5485</v>
      </c>
      <c r="D1843" s="311"/>
      <c r="E1843" s="311" t="s">
        <v>5486</v>
      </c>
      <c r="F1843" s="312">
        <v>2815000</v>
      </c>
      <c r="G1843" s="312">
        <f t="shared" si="155"/>
        <v>2815000</v>
      </c>
      <c r="H1843" s="312">
        <f t="shared" si="155"/>
        <v>2815000</v>
      </c>
      <c r="I1843" s="317"/>
    </row>
    <row r="1844" spans="1:9" s="318" customFormat="1" ht="66.75" hidden="1" customHeight="1">
      <c r="A1844" s="310">
        <v>5</v>
      </c>
      <c r="B1844" s="316" t="s">
        <v>5596</v>
      </c>
      <c r="C1844" s="311" t="s">
        <v>5485</v>
      </c>
      <c r="D1844" s="311"/>
      <c r="E1844" s="311" t="s">
        <v>5486</v>
      </c>
      <c r="F1844" s="312">
        <v>2570000</v>
      </c>
      <c r="G1844" s="312">
        <f t="shared" si="155"/>
        <v>2570000</v>
      </c>
      <c r="H1844" s="312">
        <f t="shared" si="155"/>
        <v>2570000</v>
      </c>
      <c r="I1844" s="317"/>
    </row>
    <row r="1845" spans="1:9" s="318" customFormat="1" ht="66.75" hidden="1" customHeight="1">
      <c r="A1845" s="310">
        <v>6</v>
      </c>
      <c r="B1845" s="316" t="s">
        <v>5597</v>
      </c>
      <c r="C1845" s="311" t="s">
        <v>5485</v>
      </c>
      <c r="D1845" s="311"/>
      <c r="E1845" s="311" t="s">
        <v>5486</v>
      </c>
      <c r="F1845" s="312">
        <v>2150000</v>
      </c>
      <c r="G1845" s="312">
        <f t="shared" si="155"/>
        <v>2150000</v>
      </c>
      <c r="H1845" s="312">
        <f t="shared" si="155"/>
        <v>2150000</v>
      </c>
      <c r="I1845" s="317"/>
    </row>
    <row r="1846" spans="1:9" s="318" customFormat="1" ht="66.75" hidden="1" customHeight="1">
      <c r="A1846" s="310">
        <v>7</v>
      </c>
      <c r="B1846" s="316" t="s">
        <v>5598</v>
      </c>
      <c r="C1846" s="311" t="s">
        <v>5485</v>
      </c>
      <c r="D1846" s="311"/>
      <c r="E1846" s="311" t="s">
        <v>5486</v>
      </c>
      <c r="F1846" s="312">
        <v>2700000</v>
      </c>
      <c r="G1846" s="312">
        <f t="shared" si="155"/>
        <v>2700000</v>
      </c>
      <c r="H1846" s="312">
        <f t="shared" si="155"/>
        <v>2700000</v>
      </c>
      <c r="I1846" s="317"/>
    </row>
    <row r="1847" spans="1:9" s="318" customFormat="1" ht="66.75" hidden="1" customHeight="1">
      <c r="A1847" s="310">
        <v>8</v>
      </c>
      <c r="B1847" s="316" t="s">
        <v>5599</v>
      </c>
      <c r="C1847" s="311" t="s">
        <v>5485</v>
      </c>
      <c r="D1847" s="311"/>
      <c r="E1847" s="311" t="s">
        <v>5486</v>
      </c>
      <c r="F1847" s="312">
        <v>2470000</v>
      </c>
      <c r="G1847" s="312">
        <f t="shared" si="155"/>
        <v>2470000</v>
      </c>
      <c r="H1847" s="312">
        <f t="shared" si="155"/>
        <v>2470000</v>
      </c>
      <c r="I1847" s="317"/>
    </row>
    <row r="1848" spans="1:9" s="319" customFormat="1" ht="66.75" hidden="1" customHeight="1">
      <c r="A1848" s="314">
        <v>9</v>
      </c>
      <c r="B1848" s="316" t="s">
        <v>5600</v>
      </c>
      <c r="C1848" s="311" t="s">
        <v>5485</v>
      </c>
      <c r="D1848" s="311"/>
      <c r="E1848" s="311" t="s">
        <v>5486</v>
      </c>
      <c r="F1848" s="312">
        <v>2180000</v>
      </c>
      <c r="G1848" s="312">
        <f t="shared" si="155"/>
        <v>2180000</v>
      </c>
      <c r="H1848" s="312">
        <f t="shared" si="155"/>
        <v>2180000</v>
      </c>
      <c r="I1848" s="317"/>
    </row>
    <row r="1849" spans="1:9" s="319" customFormat="1" ht="66.75" hidden="1" customHeight="1">
      <c r="A1849" s="314">
        <v>10</v>
      </c>
      <c r="B1849" s="316" t="s">
        <v>5601</v>
      </c>
      <c r="C1849" s="311" t="s">
        <v>5485</v>
      </c>
      <c r="D1849" s="311"/>
      <c r="E1849" s="311" t="s">
        <v>5486</v>
      </c>
      <c r="F1849" s="312">
        <v>1900000</v>
      </c>
      <c r="G1849" s="312">
        <f t="shared" si="155"/>
        <v>1900000</v>
      </c>
      <c r="H1849" s="312">
        <f t="shared" si="155"/>
        <v>1900000</v>
      </c>
      <c r="I1849" s="317"/>
    </row>
    <row r="1850" spans="1:9" s="318" customFormat="1" ht="66.75" hidden="1" customHeight="1">
      <c r="A1850" s="314">
        <v>11</v>
      </c>
      <c r="B1850" s="316" t="s">
        <v>5602</v>
      </c>
      <c r="C1850" s="311" t="s">
        <v>5485</v>
      </c>
      <c r="D1850" s="311"/>
      <c r="E1850" s="311" t="s">
        <v>5486</v>
      </c>
      <c r="F1850" s="312">
        <v>1800000</v>
      </c>
      <c r="G1850" s="312">
        <f t="shared" si="155"/>
        <v>1800000</v>
      </c>
      <c r="H1850" s="312">
        <f t="shared" si="155"/>
        <v>1800000</v>
      </c>
      <c r="I1850" s="317"/>
    </row>
    <row r="1851" spans="1:9" s="319" customFormat="1" ht="66.75" hidden="1" customHeight="1">
      <c r="A1851" s="314">
        <v>12</v>
      </c>
      <c r="B1851" s="316" t="s">
        <v>5603</v>
      </c>
      <c r="C1851" s="311" t="s">
        <v>5485</v>
      </c>
      <c r="D1851" s="311"/>
      <c r="E1851" s="311" t="s">
        <v>5486</v>
      </c>
      <c r="F1851" s="312">
        <v>1800000</v>
      </c>
      <c r="G1851" s="312">
        <f t="shared" si="155"/>
        <v>1800000</v>
      </c>
      <c r="H1851" s="312">
        <f t="shared" si="155"/>
        <v>1800000</v>
      </c>
      <c r="I1851" s="317"/>
    </row>
    <row r="1852" spans="1:9" s="318" customFormat="1" ht="66.75" hidden="1" customHeight="1">
      <c r="A1852" s="310">
        <v>13</v>
      </c>
      <c r="B1852" s="316" t="s">
        <v>5604</v>
      </c>
      <c r="C1852" s="311" t="s">
        <v>5485</v>
      </c>
      <c r="D1852" s="311"/>
      <c r="E1852" s="311" t="s">
        <v>5486</v>
      </c>
      <c r="F1852" s="312">
        <v>1500000</v>
      </c>
      <c r="G1852" s="312">
        <f t="shared" si="155"/>
        <v>1500000</v>
      </c>
      <c r="H1852" s="312">
        <f t="shared" si="155"/>
        <v>1500000</v>
      </c>
      <c r="I1852" s="317"/>
    </row>
    <row r="1853" spans="1:9" s="318" customFormat="1" ht="66.75" hidden="1" customHeight="1">
      <c r="A1853" s="310">
        <v>14</v>
      </c>
      <c r="B1853" s="316" t="s">
        <v>5605</v>
      </c>
      <c r="C1853" s="311" t="s">
        <v>5485</v>
      </c>
      <c r="D1853" s="311"/>
      <c r="E1853" s="311" t="s">
        <v>5486</v>
      </c>
      <c r="F1853" s="312">
        <v>2750000</v>
      </c>
      <c r="G1853" s="312">
        <f t="shared" si="155"/>
        <v>2750000</v>
      </c>
      <c r="H1853" s="312">
        <f t="shared" si="155"/>
        <v>2750000</v>
      </c>
      <c r="I1853" s="317"/>
    </row>
    <row r="1854" spans="1:9" s="318" customFormat="1" ht="66.75" hidden="1" customHeight="1">
      <c r="A1854" s="310">
        <v>15</v>
      </c>
      <c r="B1854" s="316" t="s">
        <v>5606</v>
      </c>
      <c r="C1854" s="311" t="s">
        <v>5485</v>
      </c>
      <c r="D1854" s="311"/>
      <c r="E1854" s="311" t="s">
        <v>5486</v>
      </c>
      <c r="F1854" s="312">
        <v>2300000</v>
      </c>
      <c r="G1854" s="312">
        <f t="shared" si="155"/>
        <v>2300000</v>
      </c>
      <c r="H1854" s="312">
        <f t="shared" si="155"/>
        <v>2300000</v>
      </c>
      <c r="I1854" s="317"/>
    </row>
    <row r="1855" spans="1:9" s="318" customFormat="1" ht="66.75" hidden="1" customHeight="1">
      <c r="A1855" s="310">
        <v>16</v>
      </c>
      <c r="B1855" s="316" t="s">
        <v>5607</v>
      </c>
      <c r="C1855" s="311" t="s">
        <v>5485</v>
      </c>
      <c r="D1855" s="311"/>
      <c r="E1855" s="311" t="s">
        <v>5486</v>
      </c>
      <c r="F1855" s="312">
        <v>2900000</v>
      </c>
      <c r="G1855" s="312">
        <f t="shared" si="155"/>
        <v>2900000</v>
      </c>
      <c r="H1855" s="312">
        <f t="shared" si="155"/>
        <v>2900000</v>
      </c>
      <c r="I1855" s="317"/>
    </row>
    <row r="1856" spans="1:9" s="318" customFormat="1" ht="66.75" hidden="1" customHeight="1">
      <c r="A1856" s="310">
        <v>17</v>
      </c>
      <c r="B1856" s="316" t="s">
        <v>5608</v>
      </c>
      <c r="C1856" s="311" t="s">
        <v>5485</v>
      </c>
      <c r="D1856" s="311"/>
      <c r="E1856" s="311" t="s">
        <v>5486</v>
      </c>
      <c r="F1856" s="312">
        <v>3000000</v>
      </c>
      <c r="G1856" s="312">
        <f t="shared" si="155"/>
        <v>3000000</v>
      </c>
      <c r="H1856" s="312">
        <f t="shared" si="155"/>
        <v>3000000</v>
      </c>
      <c r="I1856" s="317"/>
    </row>
    <row r="1857" spans="1:9" s="318" customFormat="1" ht="66.75" hidden="1" customHeight="1">
      <c r="A1857" s="310">
        <v>18</v>
      </c>
      <c r="B1857" s="316" t="s">
        <v>5609</v>
      </c>
      <c r="C1857" s="311" t="s">
        <v>5485</v>
      </c>
      <c r="D1857" s="311"/>
      <c r="E1857" s="311" t="s">
        <v>5486</v>
      </c>
      <c r="F1857" s="312">
        <v>3350000</v>
      </c>
      <c r="G1857" s="312">
        <f t="shared" si="155"/>
        <v>3350000</v>
      </c>
      <c r="H1857" s="312">
        <f t="shared" si="155"/>
        <v>3350000</v>
      </c>
      <c r="I1857" s="320"/>
    </row>
    <row r="1858" spans="1:9" s="318" customFormat="1" ht="66.75" hidden="1" customHeight="1">
      <c r="A1858" s="310">
        <v>19</v>
      </c>
      <c r="B1858" s="316" t="s">
        <v>5610</v>
      </c>
      <c r="C1858" s="311" t="s">
        <v>5485</v>
      </c>
      <c r="D1858" s="311"/>
      <c r="E1858" s="311" t="s">
        <v>5486</v>
      </c>
      <c r="F1858" s="312">
        <v>3400000</v>
      </c>
      <c r="G1858" s="312">
        <f t="shared" ref="G1858:H1873" si="156">F1858</f>
        <v>3400000</v>
      </c>
      <c r="H1858" s="312">
        <f t="shared" si="156"/>
        <v>3400000</v>
      </c>
      <c r="I1858" s="320"/>
    </row>
    <row r="1859" spans="1:9" s="318" customFormat="1" ht="66.75" hidden="1" customHeight="1">
      <c r="A1859" s="310">
        <v>20</v>
      </c>
      <c r="B1859" s="316" t="s">
        <v>5611</v>
      </c>
      <c r="C1859" s="311" t="s">
        <v>5485</v>
      </c>
      <c r="D1859" s="311"/>
      <c r="E1859" s="311" t="s">
        <v>5486</v>
      </c>
      <c r="F1859" s="312">
        <v>3300000</v>
      </c>
      <c r="G1859" s="312">
        <f t="shared" si="156"/>
        <v>3300000</v>
      </c>
      <c r="H1859" s="312">
        <f t="shared" si="156"/>
        <v>3300000</v>
      </c>
      <c r="I1859" s="320"/>
    </row>
    <row r="1860" spans="1:9" s="318" customFormat="1" ht="66.75" hidden="1" customHeight="1">
      <c r="A1860" s="310">
        <v>21</v>
      </c>
      <c r="B1860" s="316" t="s">
        <v>5612</v>
      </c>
      <c r="C1860" s="311" t="s">
        <v>5485</v>
      </c>
      <c r="D1860" s="311"/>
      <c r="E1860" s="311" t="s">
        <v>5486</v>
      </c>
      <c r="F1860" s="312">
        <v>3350000</v>
      </c>
      <c r="G1860" s="312">
        <f t="shared" si="156"/>
        <v>3350000</v>
      </c>
      <c r="H1860" s="312">
        <f t="shared" si="156"/>
        <v>3350000</v>
      </c>
      <c r="I1860" s="320"/>
    </row>
    <row r="1861" spans="1:9" s="318" customFormat="1" ht="66.75" hidden="1" customHeight="1">
      <c r="A1861" s="310">
        <v>22</v>
      </c>
      <c r="B1861" s="316" t="s">
        <v>5613</v>
      </c>
      <c r="C1861" s="311" t="s">
        <v>5485</v>
      </c>
      <c r="D1861" s="311"/>
      <c r="E1861" s="311" t="s">
        <v>5486</v>
      </c>
      <c r="F1861" s="312">
        <v>3100000</v>
      </c>
      <c r="G1861" s="312">
        <f t="shared" si="156"/>
        <v>3100000</v>
      </c>
      <c r="H1861" s="312">
        <f t="shared" si="156"/>
        <v>3100000</v>
      </c>
      <c r="I1861" s="320"/>
    </row>
    <row r="1862" spans="1:9" s="318" customFormat="1" ht="66.75" hidden="1" customHeight="1">
      <c r="A1862" s="310">
        <v>23</v>
      </c>
      <c r="B1862" s="316" t="s">
        <v>5614</v>
      </c>
      <c r="C1862" s="311" t="s">
        <v>5485</v>
      </c>
      <c r="D1862" s="311"/>
      <c r="E1862" s="311" t="s">
        <v>5486</v>
      </c>
      <c r="F1862" s="312">
        <v>3200000</v>
      </c>
      <c r="G1862" s="312">
        <f t="shared" si="156"/>
        <v>3200000</v>
      </c>
      <c r="H1862" s="312">
        <f t="shared" si="156"/>
        <v>3200000</v>
      </c>
      <c r="I1862" s="320"/>
    </row>
    <row r="1863" spans="1:9" s="318" customFormat="1" ht="66.75" hidden="1" customHeight="1">
      <c r="A1863" s="310">
        <v>24</v>
      </c>
      <c r="B1863" s="316" t="s">
        <v>5615</v>
      </c>
      <c r="C1863" s="311" t="s">
        <v>5485</v>
      </c>
      <c r="D1863" s="311"/>
      <c r="E1863" s="311" t="s">
        <v>5486</v>
      </c>
      <c r="F1863" s="312">
        <v>2860000</v>
      </c>
      <c r="G1863" s="312">
        <f t="shared" si="156"/>
        <v>2860000</v>
      </c>
      <c r="H1863" s="312">
        <f t="shared" si="156"/>
        <v>2860000</v>
      </c>
      <c r="I1863" s="320"/>
    </row>
    <row r="1864" spans="1:9" s="318" customFormat="1" ht="66.75" hidden="1" customHeight="1">
      <c r="A1864" s="310">
        <v>25</v>
      </c>
      <c r="B1864" s="316" t="s">
        <v>5616</v>
      </c>
      <c r="C1864" s="311" t="s">
        <v>5485</v>
      </c>
      <c r="D1864" s="311"/>
      <c r="E1864" s="311" t="s">
        <v>5486</v>
      </c>
      <c r="F1864" s="312">
        <v>2910000</v>
      </c>
      <c r="G1864" s="312">
        <f t="shared" si="156"/>
        <v>2910000</v>
      </c>
      <c r="H1864" s="312">
        <f t="shared" si="156"/>
        <v>2910000</v>
      </c>
      <c r="I1864" s="320"/>
    </row>
    <row r="1865" spans="1:9" s="318" customFormat="1" ht="66.75" hidden="1" customHeight="1">
      <c r="A1865" s="310">
        <v>26</v>
      </c>
      <c r="B1865" s="316" t="s">
        <v>5617</v>
      </c>
      <c r="C1865" s="311" t="s">
        <v>5485</v>
      </c>
      <c r="D1865" s="311"/>
      <c r="E1865" s="311" t="s">
        <v>5486</v>
      </c>
      <c r="F1865" s="312">
        <v>2820000</v>
      </c>
      <c r="G1865" s="312">
        <f t="shared" si="156"/>
        <v>2820000</v>
      </c>
      <c r="H1865" s="312">
        <f t="shared" si="156"/>
        <v>2820000</v>
      </c>
      <c r="I1865" s="320"/>
    </row>
    <row r="1866" spans="1:9" s="318" customFormat="1" ht="66.75" hidden="1" customHeight="1">
      <c r="A1866" s="310">
        <v>27</v>
      </c>
      <c r="B1866" s="316" t="s">
        <v>5618</v>
      </c>
      <c r="C1866" s="311" t="s">
        <v>5485</v>
      </c>
      <c r="D1866" s="311"/>
      <c r="E1866" s="311" t="s">
        <v>5486</v>
      </c>
      <c r="F1866" s="312">
        <v>2860000</v>
      </c>
      <c r="G1866" s="312">
        <f t="shared" si="156"/>
        <v>2860000</v>
      </c>
      <c r="H1866" s="312">
        <f t="shared" si="156"/>
        <v>2860000</v>
      </c>
      <c r="I1866" s="320"/>
    </row>
    <row r="1867" spans="1:9" s="318" customFormat="1" ht="66.75" hidden="1" customHeight="1">
      <c r="A1867" s="310">
        <v>28</v>
      </c>
      <c r="B1867" s="316" t="s">
        <v>5619</v>
      </c>
      <c r="C1867" s="311" t="s">
        <v>5485</v>
      </c>
      <c r="D1867" s="311"/>
      <c r="E1867" s="311" t="s">
        <v>5486</v>
      </c>
      <c r="F1867" s="312">
        <v>2640000</v>
      </c>
      <c r="G1867" s="312">
        <f t="shared" si="156"/>
        <v>2640000</v>
      </c>
      <c r="H1867" s="312">
        <f t="shared" si="156"/>
        <v>2640000</v>
      </c>
      <c r="I1867" s="320"/>
    </row>
    <row r="1868" spans="1:9" s="318" customFormat="1" ht="66.75" hidden="1" customHeight="1">
      <c r="A1868" s="310">
        <v>29</v>
      </c>
      <c r="B1868" s="316" t="s">
        <v>5620</v>
      </c>
      <c r="C1868" s="311" t="s">
        <v>5485</v>
      </c>
      <c r="D1868" s="311"/>
      <c r="E1868" s="311" t="s">
        <v>5486</v>
      </c>
      <c r="F1868" s="312">
        <v>2700000</v>
      </c>
      <c r="G1868" s="312">
        <f t="shared" si="156"/>
        <v>2700000</v>
      </c>
      <c r="H1868" s="312">
        <f t="shared" si="156"/>
        <v>2700000</v>
      </c>
      <c r="I1868" s="320"/>
    </row>
    <row r="1869" spans="1:9" s="322" customFormat="1" ht="16.5" hidden="1">
      <c r="A1869" s="306"/>
      <c r="B1869" s="306" t="s">
        <v>5640</v>
      </c>
      <c r="C1869" s="308"/>
      <c r="D1869" s="308"/>
      <c r="E1869" s="308"/>
      <c r="F1869" s="307"/>
      <c r="G1869" s="307"/>
      <c r="H1869" s="312"/>
      <c r="I1869" s="321"/>
    </row>
    <row r="1870" spans="1:9" s="318" customFormat="1" ht="66.75" hidden="1" customHeight="1">
      <c r="A1870" s="310">
        <v>1</v>
      </c>
      <c r="B1870" s="316" t="s">
        <v>5621</v>
      </c>
      <c r="C1870" s="311" t="s">
        <v>5485</v>
      </c>
      <c r="D1870" s="311"/>
      <c r="E1870" s="311" t="s">
        <v>5486</v>
      </c>
      <c r="F1870" s="312">
        <v>1750000</v>
      </c>
      <c r="G1870" s="312">
        <f>F1870</f>
        <v>1750000</v>
      </c>
      <c r="H1870" s="312">
        <f t="shared" si="156"/>
        <v>1750000</v>
      </c>
      <c r="I1870" s="320"/>
    </row>
    <row r="1871" spans="1:9" s="318" customFormat="1" ht="66.75" hidden="1" customHeight="1">
      <c r="A1871" s="310">
        <v>2</v>
      </c>
      <c r="B1871" s="316" t="s">
        <v>5622</v>
      </c>
      <c r="C1871" s="311" t="s">
        <v>5485</v>
      </c>
      <c r="D1871" s="311"/>
      <c r="E1871" s="311" t="s">
        <v>5486</v>
      </c>
      <c r="F1871" s="312">
        <v>1800000</v>
      </c>
      <c r="G1871" s="312">
        <f t="shared" ref="G1871:H1889" si="157">F1871</f>
        <v>1800000</v>
      </c>
      <c r="H1871" s="312">
        <f t="shared" si="156"/>
        <v>1800000</v>
      </c>
      <c r="I1871" s="320"/>
    </row>
    <row r="1872" spans="1:9" s="318" customFormat="1" ht="66.75" hidden="1" customHeight="1">
      <c r="A1872" s="310">
        <v>3</v>
      </c>
      <c r="B1872" s="316" t="s">
        <v>5623</v>
      </c>
      <c r="C1872" s="311" t="s">
        <v>5485</v>
      </c>
      <c r="D1872" s="311"/>
      <c r="E1872" s="311" t="s">
        <v>5486</v>
      </c>
      <c r="F1872" s="312">
        <v>1600000</v>
      </c>
      <c r="G1872" s="312">
        <f t="shared" si="157"/>
        <v>1600000</v>
      </c>
      <c r="H1872" s="312">
        <f t="shared" si="156"/>
        <v>1600000</v>
      </c>
      <c r="I1872" s="320"/>
    </row>
    <row r="1873" spans="1:9" s="318" customFormat="1" ht="66.75" hidden="1" customHeight="1">
      <c r="A1873" s="310">
        <v>4</v>
      </c>
      <c r="B1873" s="316" t="s">
        <v>5624</v>
      </c>
      <c r="C1873" s="311" t="s">
        <v>5485</v>
      </c>
      <c r="D1873" s="311"/>
      <c r="E1873" s="311" t="s">
        <v>5486</v>
      </c>
      <c r="F1873" s="312">
        <v>1650000</v>
      </c>
      <c r="G1873" s="312">
        <f t="shared" si="157"/>
        <v>1650000</v>
      </c>
      <c r="H1873" s="312">
        <f t="shared" si="156"/>
        <v>1650000</v>
      </c>
      <c r="I1873" s="320"/>
    </row>
    <row r="1874" spans="1:9" s="318" customFormat="1" ht="66.75" hidden="1" customHeight="1">
      <c r="A1874" s="310">
        <v>5</v>
      </c>
      <c r="B1874" s="316" t="s">
        <v>5625</v>
      </c>
      <c r="C1874" s="311" t="s">
        <v>5485</v>
      </c>
      <c r="D1874" s="311"/>
      <c r="E1874" s="311" t="s">
        <v>5486</v>
      </c>
      <c r="F1874" s="312">
        <v>1750000</v>
      </c>
      <c r="G1874" s="312">
        <f t="shared" si="157"/>
        <v>1750000</v>
      </c>
      <c r="H1874" s="312">
        <f t="shared" si="157"/>
        <v>1750000</v>
      </c>
      <c r="I1874" s="320"/>
    </row>
    <row r="1875" spans="1:9" s="318" customFormat="1" ht="66.75" hidden="1" customHeight="1">
      <c r="A1875" s="310">
        <v>6</v>
      </c>
      <c r="B1875" s="316" t="s">
        <v>5626</v>
      </c>
      <c r="C1875" s="311" t="s">
        <v>5485</v>
      </c>
      <c r="D1875" s="311"/>
      <c r="E1875" s="311" t="s">
        <v>5486</v>
      </c>
      <c r="F1875" s="312">
        <v>2200000</v>
      </c>
      <c r="G1875" s="312">
        <f t="shared" si="157"/>
        <v>2200000</v>
      </c>
      <c r="H1875" s="312">
        <f t="shared" si="157"/>
        <v>2200000</v>
      </c>
      <c r="I1875" s="320"/>
    </row>
    <row r="1876" spans="1:9" s="318" customFormat="1" ht="66.75" hidden="1" customHeight="1">
      <c r="A1876" s="310">
        <v>7</v>
      </c>
      <c r="B1876" s="316" t="s">
        <v>5627</v>
      </c>
      <c r="C1876" s="311" t="s">
        <v>5485</v>
      </c>
      <c r="D1876" s="311"/>
      <c r="E1876" s="311" t="s">
        <v>5486</v>
      </c>
      <c r="F1876" s="312">
        <v>2250000</v>
      </c>
      <c r="G1876" s="312">
        <f t="shared" si="157"/>
        <v>2250000</v>
      </c>
      <c r="H1876" s="312">
        <f t="shared" si="157"/>
        <v>2250000</v>
      </c>
      <c r="I1876" s="320"/>
    </row>
    <row r="1877" spans="1:9" s="318" customFormat="1" ht="66.75" hidden="1" customHeight="1">
      <c r="A1877" s="310">
        <v>8</v>
      </c>
      <c r="B1877" s="316" t="s">
        <v>5628</v>
      </c>
      <c r="C1877" s="311" t="s">
        <v>5485</v>
      </c>
      <c r="D1877" s="311"/>
      <c r="E1877" s="311" t="s">
        <v>5486</v>
      </c>
      <c r="F1877" s="312">
        <v>2400000</v>
      </c>
      <c r="G1877" s="312">
        <f t="shared" si="157"/>
        <v>2400000</v>
      </c>
      <c r="H1877" s="312">
        <f t="shared" si="157"/>
        <v>2400000</v>
      </c>
      <c r="I1877" s="320"/>
    </row>
    <row r="1878" spans="1:9" s="318" customFormat="1" ht="66.75" hidden="1" customHeight="1">
      <c r="A1878" s="310">
        <v>9</v>
      </c>
      <c r="B1878" s="316" t="s">
        <v>5629</v>
      </c>
      <c r="C1878" s="311" t="s">
        <v>5485</v>
      </c>
      <c r="D1878" s="311"/>
      <c r="E1878" s="311" t="s">
        <v>5486</v>
      </c>
      <c r="F1878" s="312">
        <v>2450000</v>
      </c>
      <c r="G1878" s="312">
        <f t="shared" si="157"/>
        <v>2450000</v>
      </c>
      <c r="H1878" s="312">
        <f t="shared" si="157"/>
        <v>2450000</v>
      </c>
      <c r="I1878" s="320"/>
    </row>
    <row r="1879" spans="1:9" s="318" customFormat="1" ht="66.75" hidden="1" customHeight="1">
      <c r="A1879" s="310">
        <v>10</v>
      </c>
      <c r="B1879" s="316" t="s">
        <v>5539</v>
      </c>
      <c r="C1879" s="311" t="s">
        <v>5485</v>
      </c>
      <c r="D1879" s="311"/>
      <c r="E1879" s="311" t="s">
        <v>5486</v>
      </c>
      <c r="F1879" s="312">
        <v>1860000</v>
      </c>
      <c r="G1879" s="312">
        <f t="shared" si="157"/>
        <v>1860000</v>
      </c>
      <c r="H1879" s="312">
        <f t="shared" si="157"/>
        <v>1860000</v>
      </c>
      <c r="I1879" s="320"/>
    </row>
    <row r="1880" spans="1:9" s="318" customFormat="1" ht="66.75" hidden="1" customHeight="1">
      <c r="A1880" s="310">
        <v>11</v>
      </c>
      <c r="B1880" s="316" t="s">
        <v>5630</v>
      </c>
      <c r="C1880" s="311" t="s">
        <v>5485</v>
      </c>
      <c r="D1880" s="311"/>
      <c r="E1880" s="311" t="s">
        <v>5486</v>
      </c>
      <c r="F1880" s="312">
        <v>1950000</v>
      </c>
      <c r="G1880" s="312">
        <f t="shared" si="157"/>
        <v>1950000</v>
      </c>
      <c r="H1880" s="312">
        <f t="shared" si="157"/>
        <v>1950000</v>
      </c>
      <c r="I1880" s="320"/>
    </row>
    <row r="1881" spans="1:9" s="318" customFormat="1" ht="66.75" hidden="1" customHeight="1">
      <c r="A1881" s="310">
        <v>12</v>
      </c>
      <c r="B1881" s="316" t="s">
        <v>5631</v>
      </c>
      <c r="C1881" s="311" t="s">
        <v>5485</v>
      </c>
      <c r="D1881" s="311"/>
      <c r="E1881" s="311" t="s">
        <v>5486</v>
      </c>
      <c r="F1881" s="312">
        <v>2100000</v>
      </c>
      <c r="G1881" s="312">
        <f t="shared" si="157"/>
        <v>2100000</v>
      </c>
      <c r="H1881" s="312">
        <f t="shared" si="157"/>
        <v>2100000</v>
      </c>
      <c r="I1881" s="320"/>
    </row>
    <row r="1882" spans="1:9" s="318" customFormat="1" ht="66.75" hidden="1" customHeight="1">
      <c r="A1882" s="310">
        <v>13</v>
      </c>
      <c r="B1882" s="316" t="s">
        <v>5632</v>
      </c>
      <c r="C1882" s="311" t="s">
        <v>5485</v>
      </c>
      <c r="D1882" s="311"/>
      <c r="E1882" s="311" t="s">
        <v>5486</v>
      </c>
      <c r="F1882" s="312">
        <v>1400000</v>
      </c>
      <c r="G1882" s="312">
        <f t="shared" si="157"/>
        <v>1400000</v>
      </c>
      <c r="H1882" s="312">
        <f t="shared" si="157"/>
        <v>1400000</v>
      </c>
      <c r="I1882" s="320"/>
    </row>
    <row r="1883" spans="1:9" s="318" customFormat="1" ht="66.75" hidden="1" customHeight="1">
      <c r="A1883" s="310">
        <v>14</v>
      </c>
      <c r="B1883" s="316" t="s">
        <v>5633</v>
      </c>
      <c r="C1883" s="311" t="s">
        <v>5485</v>
      </c>
      <c r="D1883" s="311"/>
      <c r="E1883" s="311" t="s">
        <v>5486</v>
      </c>
      <c r="F1883" s="312">
        <v>1450000</v>
      </c>
      <c r="G1883" s="312">
        <f t="shared" si="157"/>
        <v>1450000</v>
      </c>
      <c r="H1883" s="312">
        <f t="shared" si="157"/>
        <v>1450000</v>
      </c>
      <c r="I1883" s="320"/>
    </row>
    <row r="1884" spans="1:9" s="318" customFormat="1" ht="66.75" hidden="1" customHeight="1">
      <c r="A1884" s="310">
        <v>15</v>
      </c>
      <c r="B1884" s="316" t="s">
        <v>5634</v>
      </c>
      <c r="C1884" s="311" t="s">
        <v>5485</v>
      </c>
      <c r="D1884" s="311"/>
      <c r="E1884" s="311" t="s">
        <v>5486</v>
      </c>
      <c r="F1884" s="312">
        <v>2250000</v>
      </c>
      <c r="G1884" s="312">
        <f t="shared" si="157"/>
        <v>2250000</v>
      </c>
      <c r="H1884" s="312">
        <f t="shared" si="157"/>
        <v>2250000</v>
      </c>
      <c r="I1884" s="320"/>
    </row>
    <row r="1885" spans="1:9" s="318" customFormat="1" ht="66.75" hidden="1" customHeight="1">
      <c r="A1885" s="310">
        <v>16</v>
      </c>
      <c r="B1885" s="316" t="s">
        <v>5635</v>
      </c>
      <c r="C1885" s="311" t="s">
        <v>5485</v>
      </c>
      <c r="D1885" s="311"/>
      <c r="E1885" s="311" t="s">
        <v>5486</v>
      </c>
      <c r="F1885" s="312">
        <v>2400000</v>
      </c>
      <c r="G1885" s="312">
        <f t="shared" si="157"/>
        <v>2400000</v>
      </c>
      <c r="H1885" s="312">
        <f t="shared" si="157"/>
        <v>2400000</v>
      </c>
      <c r="I1885" s="320"/>
    </row>
    <row r="1886" spans="1:9" s="318" customFormat="1" ht="66.75" hidden="1" customHeight="1">
      <c r="A1886" s="310">
        <v>17</v>
      </c>
      <c r="B1886" s="316" t="s">
        <v>5636</v>
      </c>
      <c r="C1886" s="311" t="s">
        <v>5485</v>
      </c>
      <c r="D1886" s="311"/>
      <c r="E1886" s="311" t="s">
        <v>5486</v>
      </c>
      <c r="F1886" s="312">
        <v>2250000</v>
      </c>
      <c r="G1886" s="312">
        <f t="shared" si="157"/>
        <v>2250000</v>
      </c>
      <c r="H1886" s="312">
        <f t="shared" si="157"/>
        <v>2250000</v>
      </c>
      <c r="I1886" s="320"/>
    </row>
    <row r="1887" spans="1:9" s="318" customFormat="1" ht="66.75" hidden="1" customHeight="1">
      <c r="A1887" s="310">
        <v>18</v>
      </c>
      <c r="B1887" s="316" t="s">
        <v>5637</v>
      </c>
      <c r="C1887" s="311" t="s">
        <v>5485</v>
      </c>
      <c r="D1887" s="311"/>
      <c r="E1887" s="311" t="s">
        <v>5486</v>
      </c>
      <c r="F1887" s="312">
        <v>2150000</v>
      </c>
      <c r="G1887" s="312">
        <f t="shared" si="157"/>
        <v>2150000</v>
      </c>
      <c r="H1887" s="312">
        <f t="shared" si="157"/>
        <v>2150000</v>
      </c>
      <c r="I1887" s="320"/>
    </row>
    <row r="1888" spans="1:9" s="318" customFormat="1" ht="66.75" hidden="1" customHeight="1">
      <c r="A1888" s="310">
        <v>19</v>
      </c>
      <c r="B1888" s="316" t="s">
        <v>5638</v>
      </c>
      <c r="C1888" s="311" t="s">
        <v>5485</v>
      </c>
      <c r="D1888" s="311"/>
      <c r="E1888" s="311" t="s">
        <v>5486</v>
      </c>
      <c r="F1888" s="312">
        <v>1900000</v>
      </c>
      <c r="G1888" s="312">
        <f t="shared" si="157"/>
        <v>1900000</v>
      </c>
      <c r="H1888" s="312">
        <f t="shared" si="157"/>
        <v>1900000</v>
      </c>
      <c r="I1888" s="320"/>
    </row>
    <row r="1889" spans="1:17" s="318" customFormat="1" ht="66.75" hidden="1" customHeight="1" thickBot="1">
      <c r="A1889" s="310">
        <v>20</v>
      </c>
      <c r="B1889" s="323" t="s">
        <v>5639</v>
      </c>
      <c r="C1889" s="311" t="s">
        <v>5485</v>
      </c>
      <c r="D1889" s="311"/>
      <c r="E1889" s="311" t="s">
        <v>5486</v>
      </c>
      <c r="F1889" s="312">
        <v>1650000</v>
      </c>
      <c r="G1889" s="312">
        <f t="shared" si="157"/>
        <v>1650000</v>
      </c>
      <c r="H1889" s="312">
        <f t="shared" si="157"/>
        <v>1650000</v>
      </c>
      <c r="I1889" s="320"/>
    </row>
    <row r="1890" spans="1:17" s="6" customFormat="1" ht="66" customHeight="1">
      <c r="A1890" s="131"/>
      <c r="B1890" s="1067" t="s">
        <v>6213</v>
      </c>
      <c r="C1890" s="1067"/>
      <c r="D1890" s="1067"/>
      <c r="E1890" s="1067"/>
      <c r="F1890" s="1067"/>
      <c r="G1890" s="1067"/>
      <c r="H1890" s="1067"/>
      <c r="I1890" s="1"/>
      <c r="J1890" s="204"/>
      <c r="K1890" s="204"/>
      <c r="L1890" s="204"/>
      <c r="M1890" s="204"/>
      <c r="N1890" s="303"/>
      <c r="O1890" s="304"/>
      <c r="P1890" s="9"/>
      <c r="Q1890" s="5"/>
    </row>
    <row r="1891" spans="1:17" s="6" customFormat="1" ht="19.5">
      <c r="A1891" s="131"/>
      <c r="B1891" s="1067" t="s">
        <v>5867</v>
      </c>
      <c r="C1891" s="1067"/>
      <c r="D1891" s="1067"/>
      <c r="E1891" s="1067"/>
      <c r="F1891" s="1067"/>
      <c r="G1891" s="1067"/>
      <c r="H1891" s="1067"/>
      <c r="I1891" s="1"/>
      <c r="J1891" s="204"/>
      <c r="K1891" s="204"/>
      <c r="L1891" s="204"/>
      <c r="M1891" s="204"/>
      <c r="N1891" s="303"/>
      <c r="O1891" s="304"/>
      <c r="P1891" s="9"/>
      <c r="Q1891" s="5"/>
    </row>
    <row r="1892" spans="1:17" s="6" customFormat="1" ht="40.5" customHeight="1">
      <c r="A1892" s="943">
        <v>1</v>
      </c>
      <c r="B1892" s="942" t="s">
        <v>5868</v>
      </c>
      <c r="C1892" s="958" t="s">
        <v>855</v>
      </c>
      <c r="D1892" s="958"/>
      <c r="E1892" s="958"/>
      <c r="F1892" s="949"/>
      <c r="G1892" s="238">
        <v>500000</v>
      </c>
      <c r="H1892" s="238">
        <f>+G1892</f>
        <v>500000</v>
      </c>
      <c r="I1892" s="298"/>
      <c r="J1892" s="299"/>
      <c r="K1892" s="957"/>
      <c r="L1892" s="949"/>
      <c r="M1892" s="949"/>
      <c r="N1892" s="301"/>
      <c r="O1892" s="304"/>
      <c r="P1892" s="9"/>
      <c r="Q1892" s="5"/>
    </row>
    <row r="1893" spans="1:17" s="6" customFormat="1" ht="40.5" customHeight="1">
      <c r="A1893" s="943">
        <v>2</v>
      </c>
      <c r="B1893" s="153" t="s">
        <v>5869</v>
      </c>
      <c r="C1893" s="958" t="s">
        <v>855</v>
      </c>
      <c r="D1893" s="958"/>
      <c r="E1893" s="137"/>
      <c r="F1893" s="949"/>
      <c r="G1893" s="238">
        <v>410000</v>
      </c>
      <c r="H1893" s="238">
        <f t="shared" ref="H1893:H1902" si="158">+G1893</f>
        <v>410000</v>
      </c>
      <c r="I1893" s="298"/>
      <c r="J1893" s="299"/>
      <c r="K1893" s="957"/>
      <c r="L1893" s="949">
        <v>2750000</v>
      </c>
      <c r="M1893" s="949"/>
      <c r="N1893" s="301"/>
      <c r="O1893" s="304"/>
      <c r="P1893" s="9"/>
      <c r="Q1893" s="5"/>
    </row>
    <row r="1894" spans="1:17" s="6" customFormat="1" ht="40.5" customHeight="1">
      <c r="A1894" s="943">
        <v>3</v>
      </c>
      <c r="B1894" s="942" t="s">
        <v>5870</v>
      </c>
      <c r="C1894" s="958" t="s">
        <v>855</v>
      </c>
      <c r="D1894" s="958"/>
      <c r="E1894" s="958"/>
      <c r="F1894" s="949"/>
      <c r="G1894" s="238">
        <v>426000</v>
      </c>
      <c r="H1894" s="238">
        <f t="shared" si="158"/>
        <v>426000</v>
      </c>
      <c r="I1894" s="298"/>
      <c r="J1894" s="299"/>
      <c r="K1894" s="957"/>
      <c r="L1894" s="949"/>
      <c r="M1894" s="949"/>
      <c r="N1894" s="301"/>
      <c r="O1894" s="304"/>
      <c r="P1894" s="9"/>
      <c r="Q1894" s="5"/>
    </row>
    <row r="1895" spans="1:17" s="6" customFormat="1" ht="40.5" customHeight="1">
      <c r="A1895" s="943">
        <v>4</v>
      </c>
      <c r="B1895" s="153" t="s">
        <v>5871</v>
      </c>
      <c r="C1895" s="958" t="s">
        <v>855</v>
      </c>
      <c r="D1895" s="958"/>
      <c r="E1895" s="137"/>
      <c r="F1895" s="949"/>
      <c r="G1895" s="238">
        <v>453000</v>
      </c>
      <c r="H1895" s="238">
        <f t="shared" si="158"/>
        <v>453000</v>
      </c>
      <c r="I1895" s="298"/>
      <c r="J1895" s="299"/>
      <c r="K1895" s="957"/>
      <c r="L1895" s="949">
        <v>2750000</v>
      </c>
      <c r="M1895" s="949"/>
      <c r="N1895" s="301"/>
      <c r="O1895" s="304"/>
      <c r="P1895" s="9"/>
      <c r="Q1895" s="5"/>
    </row>
    <row r="1896" spans="1:17" s="6" customFormat="1" ht="40.5" customHeight="1">
      <c r="A1896" s="943">
        <v>5</v>
      </c>
      <c r="B1896" s="153" t="s">
        <v>5872</v>
      </c>
      <c r="C1896" s="958" t="s">
        <v>855</v>
      </c>
      <c r="D1896" s="958"/>
      <c r="E1896" s="137"/>
      <c r="F1896" s="949"/>
      <c r="G1896" s="238">
        <v>462000</v>
      </c>
      <c r="H1896" s="238">
        <f t="shared" si="158"/>
        <v>462000</v>
      </c>
      <c r="I1896" s="298"/>
      <c r="J1896" s="299"/>
      <c r="K1896" s="957"/>
      <c r="L1896" s="949"/>
      <c r="M1896" s="949"/>
      <c r="N1896" s="301"/>
      <c r="O1896" s="304"/>
      <c r="P1896" s="9"/>
      <c r="Q1896" s="5"/>
    </row>
    <row r="1897" spans="1:17" s="6" customFormat="1" ht="40.5" customHeight="1">
      <c r="A1897" s="943">
        <v>6</v>
      </c>
      <c r="B1897" s="153" t="s">
        <v>5873</v>
      </c>
      <c r="C1897" s="958" t="s">
        <v>855</v>
      </c>
      <c r="D1897" s="958"/>
      <c r="E1897" s="137"/>
      <c r="F1897" s="949"/>
      <c r="G1897" s="238">
        <v>490000</v>
      </c>
      <c r="H1897" s="238">
        <f t="shared" si="158"/>
        <v>490000</v>
      </c>
      <c r="I1897" s="298"/>
      <c r="J1897" s="299"/>
      <c r="K1897" s="957"/>
      <c r="L1897" s="949"/>
      <c r="M1897" s="949"/>
      <c r="N1897" s="301"/>
      <c r="O1897" s="304"/>
      <c r="P1897" s="9"/>
      <c r="Q1897" s="5"/>
    </row>
    <row r="1898" spans="1:17" s="6" customFormat="1" ht="40.5" customHeight="1">
      <c r="A1898" s="943">
        <v>7</v>
      </c>
      <c r="B1898" s="153" t="s">
        <v>5874</v>
      </c>
      <c r="C1898" s="958" t="s">
        <v>855</v>
      </c>
      <c r="D1898" s="958"/>
      <c r="E1898" s="137"/>
      <c r="F1898" s="949"/>
      <c r="G1898" s="238">
        <v>480000</v>
      </c>
      <c r="H1898" s="238">
        <f t="shared" si="158"/>
        <v>480000</v>
      </c>
      <c r="I1898" s="298"/>
      <c r="J1898" s="299"/>
      <c r="K1898" s="957"/>
      <c r="L1898" s="949"/>
      <c r="M1898" s="949"/>
      <c r="N1898" s="301"/>
      <c r="O1898" s="304"/>
      <c r="P1898" s="9"/>
      <c r="Q1898" s="5"/>
    </row>
    <row r="1899" spans="1:17" s="6" customFormat="1" ht="40.5" customHeight="1">
      <c r="A1899" s="943">
        <v>8</v>
      </c>
      <c r="B1899" s="942" t="s">
        <v>5875</v>
      </c>
      <c r="C1899" s="958" t="s">
        <v>855</v>
      </c>
      <c r="D1899" s="958"/>
      <c r="E1899" s="958"/>
      <c r="F1899" s="949"/>
      <c r="G1899" s="238">
        <v>517000</v>
      </c>
      <c r="H1899" s="238">
        <f t="shared" si="158"/>
        <v>517000</v>
      </c>
      <c r="I1899" s="298"/>
      <c r="J1899" s="299"/>
      <c r="K1899" s="957"/>
      <c r="L1899" s="949"/>
      <c r="M1899" s="949"/>
      <c r="N1899" s="301"/>
      <c r="O1899" s="304"/>
      <c r="P1899" s="9"/>
      <c r="Q1899" s="5"/>
    </row>
    <row r="1900" spans="1:17" s="6" customFormat="1" ht="40.5" customHeight="1">
      <c r="A1900" s="943">
        <v>9</v>
      </c>
      <c r="B1900" s="153" t="s">
        <v>5876</v>
      </c>
      <c r="C1900" s="958" t="s">
        <v>855</v>
      </c>
      <c r="D1900" s="958"/>
      <c r="E1900" s="137"/>
      <c r="F1900" s="949"/>
      <c r="G1900" s="238">
        <v>526000</v>
      </c>
      <c r="H1900" s="238">
        <f t="shared" si="158"/>
        <v>526000</v>
      </c>
      <c r="I1900" s="298"/>
      <c r="J1900" s="299"/>
      <c r="K1900" s="957"/>
      <c r="L1900" s="949">
        <v>2750000</v>
      </c>
      <c r="M1900" s="949"/>
      <c r="N1900" s="301"/>
      <c r="O1900" s="304"/>
      <c r="P1900" s="9"/>
      <c r="Q1900" s="5"/>
    </row>
    <row r="1901" spans="1:17" s="6" customFormat="1" ht="40.5" customHeight="1">
      <c r="A1901" s="943">
        <v>10</v>
      </c>
      <c r="B1901" s="153" t="s">
        <v>5877</v>
      </c>
      <c r="C1901" s="958" t="s">
        <v>855</v>
      </c>
      <c r="D1901" s="958"/>
      <c r="E1901" s="137"/>
      <c r="F1901" s="949"/>
      <c r="G1901" s="238">
        <v>662000</v>
      </c>
      <c r="H1901" s="238">
        <f t="shared" si="158"/>
        <v>662000</v>
      </c>
      <c r="I1901" s="298"/>
      <c r="J1901" s="299"/>
      <c r="K1901" s="957"/>
      <c r="L1901" s="949"/>
      <c r="M1901" s="949"/>
      <c r="N1901" s="301"/>
      <c r="O1901" s="304"/>
      <c r="P1901" s="9"/>
      <c r="Q1901" s="5"/>
    </row>
    <row r="1902" spans="1:17" s="6" customFormat="1" ht="40.5" customHeight="1">
      <c r="A1902" s="943">
        <v>11</v>
      </c>
      <c r="B1902" s="153" t="s">
        <v>5878</v>
      </c>
      <c r="C1902" s="958" t="s">
        <v>855</v>
      </c>
      <c r="D1902" s="958"/>
      <c r="E1902" s="137"/>
      <c r="F1902" s="949"/>
      <c r="G1902" s="238">
        <v>853000</v>
      </c>
      <c r="H1902" s="238">
        <f t="shared" si="158"/>
        <v>853000</v>
      </c>
      <c r="I1902" s="298"/>
      <c r="J1902" s="299"/>
      <c r="K1902" s="957"/>
      <c r="L1902" s="949"/>
      <c r="M1902" s="949"/>
      <c r="N1902" s="301"/>
      <c r="O1902" s="304"/>
      <c r="P1902" s="9"/>
      <c r="Q1902" s="5"/>
    </row>
    <row r="1903" spans="1:17" s="6" customFormat="1" ht="19.5">
      <c r="A1903" s="131"/>
      <c r="B1903" s="1067" t="s">
        <v>5879</v>
      </c>
      <c r="C1903" s="1067"/>
      <c r="D1903" s="1067"/>
      <c r="E1903" s="1067"/>
      <c r="F1903" s="1067"/>
      <c r="G1903" s="1067"/>
      <c r="H1903" s="1067"/>
      <c r="I1903" s="1"/>
      <c r="J1903" s="204"/>
      <c r="K1903" s="204"/>
      <c r="L1903" s="204"/>
      <c r="M1903" s="204"/>
      <c r="N1903" s="303"/>
      <c r="O1903" s="304"/>
      <c r="P1903" s="9"/>
      <c r="Q1903" s="5"/>
    </row>
    <row r="1904" spans="1:17" s="6" customFormat="1" ht="40.5" customHeight="1">
      <c r="A1904" s="943">
        <v>1</v>
      </c>
      <c r="B1904" s="942" t="s">
        <v>5880</v>
      </c>
      <c r="C1904" s="958" t="s">
        <v>187</v>
      </c>
      <c r="D1904" s="958"/>
      <c r="E1904" s="958"/>
      <c r="F1904" s="949"/>
      <c r="G1904" s="949">
        <v>317000</v>
      </c>
      <c r="H1904" s="949">
        <f>+G1904</f>
        <v>317000</v>
      </c>
      <c r="I1904" s="298"/>
      <c r="J1904" s="299"/>
      <c r="K1904" s="957"/>
      <c r="L1904" s="949"/>
      <c r="M1904" s="949"/>
      <c r="N1904" s="301"/>
      <c r="O1904" s="304"/>
      <c r="P1904" s="9"/>
      <c r="Q1904" s="5"/>
    </row>
    <row r="1905" spans="1:17" s="6" customFormat="1" ht="40.5" customHeight="1">
      <c r="A1905" s="943">
        <v>2</v>
      </c>
      <c r="B1905" s="153" t="s">
        <v>5881</v>
      </c>
      <c r="C1905" s="958" t="s">
        <v>187</v>
      </c>
      <c r="D1905" s="958"/>
      <c r="E1905" s="137"/>
      <c r="F1905" s="949"/>
      <c r="G1905" s="238">
        <v>180000</v>
      </c>
      <c r="H1905" s="238">
        <f t="shared" ref="H1905:H1914" si="159">+G1905</f>
        <v>180000</v>
      </c>
      <c r="I1905" s="298"/>
      <c r="J1905" s="299"/>
      <c r="K1905" s="957"/>
      <c r="L1905" s="949">
        <v>2750000</v>
      </c>
      <c r="M1905" s="949"/>
      <c r="N1905" s="301"/>
      <c r="O1905" s="304"/>
      <c r="P1905" s="9"/>
      <c r="Q1905" s="5"/>
    </row>
    <row r="1906" spans="1:17" s="6" customFormat="1" ht="40.5" customHeight="1">
      <c r="A1906" s="943">
        <v>3</v>
      </c>
      <c r="B1906" s="942" t="s">
        <v>5882</v>
      </c>
      <c r="C1906" s="958" t="s">
        <v>187</v>
      </c>
      <c r="D1906" s="958"/>
      <c r="E1906" s="958"/>
      <c r="F1906" s="949"/>
      <c r="G1906" s="238">
        <v>117000</v>
      </c>
      <c r="H1906" s="238">
        <f t="shared" si="159"/>
        <v>117000</v>
      </c>
      <c r="I1906" s="298"/>
      <c r="J1906" s="299"/>
      <c r="K1906" s="957"/>
      <c r="L1906" s="949"/>
      <c r="M1906" s="949"/>
      <c r="N1906" s="301"/>
      <c r="O1906" s="304"/>
      <c r="P1906" s="9"/>
      <c r="Q1906" s="5"/>
    </row>
    <row r="1907" spans="1:17" s="6" customFormat="1" ht="40.5" customHeight="1">
      <c r="A1907" s="943">
        <v>4</v>
      </c>
      <c r="B1907" s="153" t="s">
        <v>5883</v>
      </c>
      <c r="C1907" s="958" t="s">
        <v>187</v>
      </c>
      <c r="D1907" s="958"/>
      <c r="E1907" s="137"/>
      <c r="F1907" s="949"/>
      <c r="G1907" s="238">
        <v>171000</v>
      </c>
      <c r="H1907" s="238">
        <f t="shared" si="159"/>
        <v>171000</v>
      </c>
      <c r="I1907" s="298"/>
      <c r="J1907" s="299"/>
      <c r="K1907" s="957"/>
      <c r="L1907" s="949">
        <v>2750000</v>
      </c>
      <c r="M1907" s="949"/>
      <c r="N1907" s="301"/>
      <c r="O1907" s="304"/>
      <c r="P1907" s="9"/>
      <c r="Q1907" s="5"/>
    </row>
    <row r="1908" spans="1:17" s="6" customFormat="1" ht="40.5" customHeight="1">
      <c r="A1908" s="943">
        <v>5</v>
      </c>
      <c r="B1908" s="153" t="s">
        <v>5884</v>
      </c>
      <c r="C1908" s="958" t="s">
        <v>187</v>
      </c>
      <c r="D1908" s="958"/>
      <c r="E1908" s="137"/>
      <c r="F1908" s="949"/>
      <c r="G1908" s="238">
        <v>199000</v>
      </c>
      <c r="H1908" s="238">
        <f t="shared" si="159"/>
        <v>199000</v>
      </c>
      <c r="I1908" s="298"/>
      <c r="J1908" s="299"/>
      <c r="K1908" s="957"/>
      <c r="L1908" s="949"/>
      <c r="M1908" s="949"/>
      <c r="N1908" s="301"/>
      <c r="O1908" s="304"/>
      <c r="P1908" s="9"/>
      <c r="Q1908" s="5"/>
    </row>
    <row r="1909" spans="1:17" s="6" customFormat="1" ht="40.5" customHeight="1">
      <c r="A1909" s="943">
        <v>6</v>
      </c>
      <c r="B1909" s="153" t="s">
        <v>5885</v>
      </c>
      <c r="C1909" s="958" t="s">
        <v>187</v>
      </c>
      <c r="D1909" s="958"/>
      <c r="E1909" s="137"/>
      <c r="F1909" s="949"/>
      <c r="G1909" s="238">
        <v>644000</v>
      </c>
      <c r="H1909" s="238">
        <f t="shared" si="159"/>
        <v>644000</v>
      </c>
      <c r="I1909" s="298"/>
      <c r="J1909" s="299"/>
      <c r="K1909" s="957"/>
      <c r="L1909" s="949"/>
      <c r="M1909" s="949"/>
      <c r="N1909" s="301"/>
      <c r="O1909" s="304"/>
      <c r="P1909" s="9"/>
      <c r="Q1909" s="5"/>
    </row>
    <row r="1910" spans="1:17" s="6" customFormat="1" ht="40.5" customHeight="1">
      <c r="A1910" s="943">
        <v>7</v>
      </c>
      <c r="B1910" s="153" t="s">
        <v>5886</v>
      </c>
      <c r="C1910" s="958" t="s">
        <v>187</v>
      </c>
      <c r="D1910" s="958"/>
      <c r="E1910" s="137"/>
      <c r="F1910" s="949"/>
      <c r="G1910" s="238">
        <v>199000</v>
      </c>
      <c r="H1910" s="238">
        <f t="shared" si="159"/>
        <v>199000</v>
      </c>
      <c r="I1910" s="298"/>
      <c r="J1910" s="299"/>
      <c r="K1910" s="957"/>
      <c r="L1910" s="949"/>
      <c r="M1910" s="949"/>
      <c r="N1910" s="301"/>
      <c r="O1910" s="304"/>
      <c r="P1910" s="9"/>
      <c r="Q1910" s="5"/>
    </row>
    <row r="1911" spans="1:17" s="6" customFormat="1" ht="40.5" customHeight="1">
      <c r="A1911" s="943">
        <v>8</v>
      </c>
      <c r="B1911" s="942" t="s">
        <v>5887</v>
      </c>
      <c r="C1911" s="958" t="s">
        <v>187</v>
      </c>
      <c r="D1911" s="958"/>
      <c r="E1911" s="958"/>
      <c r="F1911" s="949"/>
      <c r="G1911" s="238">
        <v>108000</v>
      </c>
      <c r="H1911" s="238">
        <f t="shared" si="159"/>
        <v>108000</v>
      </c>
      <c r="I1911" s="298"/>
      <c r="J1911" s="299"/>
      <c r="K1911" s="957"/>
      <c r="L1911" s="949"/>
      <c r="M1911" s="949"/>
      <c r="N1911" s="301"/>
      <c r="O1911" s="304"/>
      <c r="P1911" s="9"/>
      <c r="Q1911" s="5"/>
    </row>
    <row r="1912" spans="1:17" s="6" customFormat="1" ht="40.5" customHeight="1">
      <c r="A1912" s="943">
        <v>9</v>
      </c>
      <c r="B1912" s="153" t="s">
        <v>5888</v>
      </c>
      <c r="C1912" s="958" t="s">
        <v>187</v>
      </c>
      <c r="D1912" s="958"/>
      <c r="E1912" s="137"/>
      <c r="F1912" s="949"/>
      <c r="G1912" s="238">
        <v>108000</v>
      </c>
      <c r="H1912" s="238">
        <f t="shared" si="159"/>
        <v>108000</v>
      </c>
      <c r="I1912" s="298"/>
      <c r="J1912" s="299"/>
      <c r="K1912" s="957"/>
      <c r="L1912" s="949">
        <v>2750000</v>
      </c>
      <c r="M1912" s="949"/>
      <c r="N1912" s="301"/>
      <c r="O1912" s="304"/>
      <c r="P1912" s="9"/>
      <c r="Q1912" s="5"/>
    </row>
    <row r="1913" spans="1:17" s="6" customFormat="1" ht="40.5" customHeight="1">
      <c r="A1913" s="943">
        <v>10</v>
      </c>
      <c r="B1913" s="153" t="s">
        <v>5889</v>
      </c>
      <c r="C1913" s="958" t="s">
        <v>187</v>
      </c>
      <c r="D1913" s="958"/>
      <c r="E1913" s="137"/>
      <c r="F1913" s="949"/>
      <c r="G1913" s="238">
        <v>90000</v>
      </c>
      <c r="H1913" s="238">
        <f t="shared" si="159"/>
        <v>90000</v>
      </c>
      <c r="I1913" s="298"/>
      <c r="J1913" s="299"/>
      <c r="K1913" s="957"/>
      <c r="L1913" s="949"/>
      <c r="M1913" s="949"/>
      <c r="N1913" s="301"/>
      <c r="O1913" s="304"/>
      <c r="P1913" s="9"/>
      <c r="Q1913" s="5"/>
    </row>
    <row r="1914" spans="1:17" s="6" customFormat="1" ht="40.5" customHeight="1">
      <c r="A1914" s="943">
        <v>11</v>
      </c>
      <c r="B1914" s="153" t="s">
        <v>5890</v>
      </c>
      <c r="C1914" s="958" t="s">
        <v>187</v>
      </c>
      <c r="D1914" s="958"/>
      <c r="E1914" s="137"/>
      <c r="F1914" s="949"/>
      <c r="G1914" s="238">
        <v>108000</v>
      </c>
      <c r="H1914" s="238">
        <f t="shared" si="159"/>
        <v>108000</v>
      </c>
      <c r="I1914" s="298"/>
      <c r="J1914" s="299"/>
      <c r="K1914" s="957"/>
      <c r="L1914" s="949"/>
      <c r="M1914" s="949"/>
      <c r="N1914" s="301"/>
      <c r="O1914" s="304"/>
      <c r="P1914" s="9"/>
      <c r="Q1914" s="5"/>
    </row>
    <row r="1915" spans="1:17" s="6" customFormat="1" ht="40.5" customHeight="1">
      <c r="A1915" s="943">
        <v>12</v>
      </c>
      <c r="B1915" s="942" t="s">
        <v>5891</v>
      </c>
      <c r="C1915" s="958" t="s">
        <v>187</v>
      </c>
      <c r="D1915" s="958"/>
      <c r="E1915" s="958"/>
      <c r="F1915" s="949"/>
      <c r="G1915" s="238">
        <v>90000</v>
      </c>
      <c r="H1915" s="238">
        <f>+G1915</f>
        <v>90000</v>
      </c>
      <c r="I1915" s="298"/>
      <c r="J1915" s="299"/>
      <c r="K1915" s="957"/>
      <c r="L1915" s="949"/>
      <c r="M1915" s="949"/>
      <c r="N1915" s="301"/>
      <c r="O1915" s="304"/>
      <c r="P1915" s="9"/>
      <c r="Q1915" s="5"/>
    </row>
    <row r="1916" spans="1:17" s="6" customFormat="1" ht="40.5" customHeight="1">
      <c r="A1916" s="943">
        <v>13</v>
      </c>
      <c r="B1916" s="153" t="s">
        <v>5892</v>
      </c>
      <c r="C1916" s="958" t="s">
        <v>187</v>
      </c>
      <c r="D1916" s="958"/>
      <c r="E1916" s="137"/>
      <c r="F1916" s="949"/>
      <c r="G1916" s="238">
        <v>90000</v>
      </c>
      <c r="H1916" s="238">
        <f t="shared" ref="H1916:H1924" si="160">+G1916</f>
        <v>90000</v>
      </c>
      <c r="I1916" s="298"/>
      <c r="J1916" s="299"/>
      <c r="K1916" s="957"/>
      <c r="L1916" s="949">
        <v>2750000</v>
      </c>
      <c r="M1916" s="949"/>
      <c r="N1916" s="301"/>
      <c r="O1916" s="304"/>
      <c r="P1916" s="9"/>
      <c r="Q1916" s="5"/>
    </row>
    <row r="1917" spans="1:17" s="6" customFormat="1" ht="40.5" customHeight="1">
      <c r="A1917" s="943">
        <v>14</v>
      </c>
      <c r="B1917" s="942" t="s">
        <v>5893</v>
      </c>
      <c r="C1917" s="958" t="s">
        <v>187</v>
      </c>
      <c r="D1917" s="958"/>
      <c r="E1917" s="958"/>
      <c r="F1917" s="949"/>
      <c r="G1917" s="238">
        <v>90000</v>
      </c>
      <c r="H1917" s="238">
        <f t="shared" si="160"/>
        <v>90000</v>
      </c>
      <c r="I1917" s="298"/>
      <c r="J1917" s="299"/>
      <c r="K1917" s="957"/>
      <c r="L1917" s="949"/>
      <c r="M1917" s="949"/>
      <c r="N1917" s="301"/>
      <c r="O1917" s="304"/>
      <c r="P1917" s="9"/>
      <c r="Q1917" s="5"/>
    </row>
    <row r="1918" spans="1:17" s="6" customFormat="1" ht="40.5" customHeight="1">
      <c r="A1918" s="943">
        <v>15</v>
      </c>
      <c r="B1918" s="153" t="s">
        <v>5894</v>
      </c>
      <c r="C1918" s="958" t="s">
        <v>187</v>
      </c>
      <c r="D1918" s="958"/>
      <c r="E1918" s="137"/>
      <c r="F1918" s="949"/>
      <c r="G1918" s="238">
        <v>90000</v>
      </c>
      <c r="H1918" s="238">
        <f t="shared" si="160"/>
        <v>90000</v>
      </c>
      <c r="I1918" s="298"/>
      <c r="J1918" s="299"/>
      <c r="K1918" s="957"/>
      <c r="L1918" s="949">
        <v>2750000</v>
      </c>
      <c r="M1918" s="949"/>
      <c r="N1918" s="301"/>
      <c r="O1918" s="304"/>
      <c r="P1918" s="9"/>
      <c r="Q1918" s="5"/>
    </row>
    <row r="1919" spans="1:17" s="6" customFormat="1" ht="40.5" customHeight="1">
      <c r="A1919" s="943">
        <v>16</v>
      </c>
      <c r="B1919" s="153" t="s">
        <v>5895</v>
      </c>
      <c r="C1919" s="958" t="s">
        <v>187</v>
      </c>
      <c r="D1919" s="958"/>
      <c r="E1919" s="137"/>
      <c r="F1919" s="949"/>
      <c r="G1919" s="238">
        <v>15000</v>
      </c>
      <c r="H1919" s="238">
        <f t="shared" si="160"/>
        <v>15000</v>
      </c>
      <c r="I1919" s="298"/>
      <c r="J1919" s="299"/>
      <c r="K1919" s="957"/>
      <c r="L1919" s="949"/>
      <c r="M1919" s="949"/>
      <c r="N1919" s="301"/>
      <c r="O1919" s="304"/>
      <c r="P1919" s="9"/>
      <c r="Q1919" s="5"/>
    </row>
    <row r="1920" spans="1:17" s="6" customFormat="1" ht="40.5" customHeight="1">
      <c r="A1920" s="943">
        <v>17</v>
      </c>
      <c r="B1920" s="153" t="s">
        <v>5896</v>
      </c>
      <c r="C1920" s="958" t="s">
        <v>187</v>
      </c>
      <c r="D1920" s="958"/>
      <c r="E1920" s="137"/>
      <c r="F1920" s="949"/>
      <c r="G1920" s="238">
        <v>45000</v>
      </c>
      <c r="H1920" s="238">
        <f t="shared" si="160"/>
        <v>45000</v>
      </c>
      <c r="I1920" s="298"/>
      <c r="J1920" s="299"/>
      <c r="K1920" s="957"/>
      <c r="L1920" s="949"/>
      <c r="M1920" s="949"/>
      <c r="N1920" s="301"/>
      <c r="O1920" s="304"/>
      <c r="P1920" s="9"/>
      <c r="Q1920" s="5"/>
    </row>
    <row r="1921" spans="1:17" s="6" customFormat="1" ht="40.5" customHeight="1">
      <c r="A1921" s="943">
        <v>18</v>
      </c>
      <c r="B1921" s="153" t="s">
        <v>5897</v>
      </c>
      <c r="C1921" s="958" t="s">
        <v>187</v>
      </c>
      <c r="D1921" s="958"/>
      <c r="E1921" s="137"/>
      <c r="F1921" s="949"/>
      <c r="G1921" s="238">
        <v>62000</v>
      </c>
      <c r="H1921" s="238">
        <f t="shared" si="160"/>
        <v>62000</v>
      </c>
      <c r="I1921" s="298"/>
      <c r="J1921" s="299"/>
      <c r="K1921" s="957"/>
      <c r="L1921" s="949"/>
      <c r="M1921" s="949"/>
      <c r="N1921" s="301"/>
      <c r="O1921" s="304"/>
      <c r="P1921" s="9"/>
      <c r="Q1921" s="5"/>
    </row>
    <row r="1922" spans="1:17" s="6" customFormat="1" ht="40.5" customHeight="1">
      <c r="A1922" s="943">
        <v>19</v>
      </c>
      <c r="B1922" s="942" t="s">
        <v>5898</v>
      </c>
      <c r="C1922" s="958" t="s">
        <v>187</v>
      </c>
      <c r="D1922" s="958"/>
      <c r="E1922" s="958"/>
      <c r="F1922" s="949"/>
      <c r="G1922" s="238">
        <v>35000</v>
      </c>
      <c r="H1922" s="238">
        <f t="shared" si="160"/>
        <v>35000</v>
      </c>
      <c r="I1922" s="298"/>
      <c r="J1922" s="299"/>
      <c r="K1922" s="957"/>
      <c r="L1922" s="949"/>
      <c r="M1922" s="949"/>
      <c r="N1922" s="301"/>
      <c r="O1922" s="304"/>
      <c r="P1922" s="9"/>
      <c r="Q1922" s="5"/>
    </row>
    <row r="1923" spans="1:17" s="6" customFormat="1" ht="40.5" customHeight="1">
      <c r="A1923" s="943">
        <v>20</v>
      </c>
      <c r="B1923" s="153" t="s">
        <v>5899</v>
      </c>
      <c r="C1923" s="958" t="s">
        <v>187</v>
      </c>
      <c r="D1923" s="958"/>
      <c r="E1923" s="137"/>
      <c r="F1923" s="949"/>
      <c r="G1923" s="238">
        <v>30000</v>
      </c>
      <c r="H1923" s="238">
        <f t="shared" si="160"/>
        <v>30000</v>
      </c>
      <c r="I1923" s="298"/>
      <c r="J1923" s="299"/>
      <c r="K1923" s="957"/>
      <c r="L1923" s="949">
        <v>2750000</v>
      </c>
      <c r="M1923" s="949"/>
      <c r="N1923" s="301"/>
      <c r="O1923" s="304"/>
      <c r="P1923" s="9"/>
      <c r="Q1923" s="5"/>
    </row>
    <row r="1924" spans="1:17" s="6" customFormat="1" ht="40.5" customHeight="1">
      <c r="A1924" s="943">
        <v>21</v>
      </c>
      <c r="B1924" s="153" t="s">
        <v>5900</v>
      </c>
      <c r="C1924" s="958" t="s">
        <v>187</v>
      </c>
      <c r="D1924" s="958"/>
      <c r="E1924" s="137"/>
      <c r="F1924" s="949"/>
      <c r="G1924" s="238">
        <v>35000</v>
      </c>
      <c r="H1924" s="238">
        <f t="shared" si="160"/>
        <v>35000</v>
      </c>
      <c r="I1924" s="298"/>
      <c r="J1924" s="299"/>
      <c r="K1924" s="957"/>
      <c r="L1924" s="949"/>
      <c r="M1924" s="949"/>
      <c r="N1924" s="301"/>
      <c r="O1924" s="304"/>
      <c r="P1924" s="9"/>
      <c r="Q1924" s="5"/>
    </row>
    <row r="1925" spans="1:17" s="6" customFormat="1" ht="66" customHeight="1">
      <c r="A1925" s="131"/>
      <c r="B1925" s="1067" t="s">
        <v>6191</v>
      </c>
      <c r="C1925" s="1067"/>
      <c r="D1925" s="1067"/>
      <c r="E1925" s="1067"/>
      <c r="F1925" s="1067"/>
      <c r="G1925" s="1067"/>
      <c r="H1925" s="1067"/>
      <c r="I1925" s="1"/>
      <c r="J1925" s="204"/>
      <c r="K1925" s="204"/>
      <c r="L1925" s="204"/>
      <c r="M1925" s="204"/>
      <c r="N1925" s="303"/>
      <c r="O1925" s="304"/>
      <c r="P1925" s="9"/>
      <c r="Q1925" s="5"/>
    </row>
    <row r="1926" spans="1:17" s="6" customFormat="1" ht="19.5">
      <c r="A1926" s="131"/>
      <c r="B1926" s="1067" t="s">
        <v>6192</v>
      </c>
      <c r="C1926" s="1067"/>
      <c r="D1926" s="1067"/>
      <c r="E1926" s="1067"/>
      <c r="F1926" s="1067"/>
      <c r="G1926" s="1067"/>
      <c r="H1926" s="1067"/>
      <c r="I1926" s="1"/>
      <c r="J1926" s="204"/>
      <c r="K1926" s="204"/>
      <c r="L1926" s="204"/>
      <c r="M1926" s="204"/>
      <c r="N1926" s="303"/>
      <c r="O1926" s="304"/>
      <c r="P1926" s="9"/>
      <c r="Q1926" s="5"/>
    </row>
    <row r="1927" spans="1:17" s="6" customFormat="1" ht="40.5" customHeight="1">
      <c r="A1927" s="943">
        <v>1</v>
      </c>
      <c r="B1927" s="942" t="s">
        <v>6193</v>
      </c>
      <c r="C1927" s="958" t="s">
        <v>855</v>
      </c>
      <c r="D1927" s="958"/>
      <c r="E1927" s="958"/>
      <c r="F1927" s="949"/>
      <c r="G1927" s="238">
        <v>525000</v>
      </c>
      <c r="H1927" s="238">
        <v>525000</v>
      </c>
      <c r="I1927" s="298"/>
      <c r="J1927" s="299"/>
      <c r="K1927" s="957"/>
      <c r="L1927" s="949"/>
      <c r="M1927" s="949"/>
      <c r="N1927" s="301"/>
      <c r="O1927" s="304"/>
      <c r="P1927" s="9"/>
      <c r="Q1927" s="5"/>
    </row>
    <row r="1928" spans="1:17" s="6" customFormat="1" ht="40.5" customHeight="1">
      <c r="A1928" s="943">
        <v>2</v>
      </c>
      <c r="B1928" s="153" t="s">
        <v>6194</v>
      </c>
      <c r="C1928" s="958" t="s">
        <v>855</v>
      </c>
      <c r="D1928" s="958"/>
      <c r="E1928" s="137"/>
      <c r="F1928" s="949"/>
      <c r="G1928" s="238">
        <v>555200</v>
      </c>
      <c r="H1928" s="238">
        <v>555200</v>
      </c>
      <c r="I1928" s="298"/>
      <c r="J1928" s="299"/>
      <c r="K1928" s="957"/>
      <c r="L1928" s="949">
        <v>2750000</v>
      </c>
      <c r="M1928" s="949"/>
      <c r="N1928" s="301"/>
      <c r="O1928" s="304"/>
      <c r="P1928" s="9"/>
      <c r="Q1928" s="5"/>
    </row>
    <row r="1929" spans="1:17" s="6" customFormat="1" ht="40.5" customHeight="1">
      <c r="A1929" s="943">
        <v>3</v>
      </c>
      <c r="B1929" s="942" t="s">
        <v>6195</v>
      </c>
      <c r="C1929" s="958" t="s">
        <v>855</v>
      </c>
      <c r="D1929" s="958"/>
      <c r="E1929" s="958"/>
      <c r="F1929" s="949"/>
      <c r="G1929" s="238">
        <v>615000</v>
      </c>
      <c r="H1929" s="238">
        <v>615000</v>
      </c>
      <c r="I1929" s="298"/>
      <c r="J1929" s="299"/>
      <c r="K1929" s="957"/>
      <c r="L1929" s="949"/>
      <c r="M1929" s="949"/>
      <c r="N1929" s="301"/>
      <c r="O1929" s="304"/>
      <c r="P1929" s="9"/>
      <c r="Q1929" s="5"/>
    </row>
    <row r="1930" spans="1:17" s="6" customFormat="1" ht="40.5" customHeight="1">
      <c r="A1930" s="943">
        <v>4</v>
      </c>
      <c r="B1930" s="153" t="s">
        <v>6196</v>
      </c>
      <c r="C1930" s="958" t="s">
        <v>855</v>
      </c>
      <c r="D1930" s="958"/>
      <c r="E1930" s="137"/>
      <c r="F1930" s="949"/>
      <c r="G1930" s="238">
        <v>655900</v>
      </c>
      <c r="H1930" s="238">
        <v>655900</v>
      </c>
      <c r="I1930" s="298"/>
      <c r="J1930" s="299"/>
      <c r="K1930" s="957"/>
      <c r="L1930" s="949">
        <v>2750000</v>
      </c>
      <c r="M1930" s="949"/>
      <c r="N1930" s="301"/>
      <c r="O1930" s="304"/>
      <c r="P1930" s="9"/>
      <c r="Q1930" s="5"/>
    </row>
    <row r="1931" spans="1:17" s="6" customFormat="1" ht="40.5" customHeight="1">
      <c r="A1931" s="943">
        <v>5</v>
      </c>
      <c r="B1931" s="153" t="s">
        <v>6197</v>
      </c>
      <c r="C1931" s="958" t="s">
        <v>855</v>
      </c>
      <c r="D1931" s="958"/>
      <c r="E1931" s="137"/>
      <c r="F1931" s="949"/>
      <c r="G1931" s="238">
        <v>625300</v>
      </c>
      <c r="H1931" s="238">
        <v>625300</v>
      </c>
      <c r="I1931" s="298"/>
      <c r="J1931" s="299"/>
      <c r="K1931" s="957"/>
      <c r="L1931" s="949"/>
      <c r="M1931" s="949"/>
      <c r="N1931" s="301"/>
      <c r="O1931" s="304"/>
      <c r="P1931" s="9"/>
      <c r="Q1931" s="5"/>
    </row>
    <row r="1932" spans="1:17" s="6" customFormat="1" ht="40.5" customHeight="1">
      <c r="A1932" s="943">
        <v>6</v>
      </c>
      <c r="B1932" s="153" t="s">
        <v>6198</v>
      </c>
      <c r="C1932" s="958" t="s">
        <v>855</v>
      </c>
      <c r="D1932" s="958"/>
      <c r="E1932" s="137"/>
      <c r="F1932" s="949"/>
      <c r="G1932" s="238">
        <v>670500</v>
      </c>
      <c r="H1932" s="238">
        <v>670500</v>
      </c>
      <c r="I1932" s="298"/>
      <c r="J1932" s="299"/>
      <c r="K1932" s="957"/>
      <c r="L1932" s="949"/>
      <c r="M1932" s="949"/>
      <c r="N1932" s="301"/>
      <c r="O1932" s="304"/>
      <c r="P1932" s="9"/>
      <c r="Q1932" s="5"/>
    </row>
    <row r="1933" spans="1:17" s="6" customFormat="1" ht="40.5" customHeight="1">
      <c r="A1933" s="943">
        <v>7</v>
      </c>
      <c r="B1933" s="153" t="s">
        <v>6199</v>
      </c>
      <c r="C1933" s="958" t="s">
        <v>855</v>
      </c>
      <c r="D1933" s="958"/>
      <c r="E1933" s="137"/>
      <c r="F1933" s="949"/>
      <c r="G1933" s="238">
        <v>732600</v>
      </c>
      <c r="H1933" s="238">
        <v>732600</v>
      </c>
      <c r="I1933" s="298"/>
      <c r="J1933" s="299"/>
      <c r="K1933" s="957"/>
      <c r="L1933" s="949"/>
      <c r="M1933" s="949"/>
      <c r="N1933" s="301"/>
      <c r="O1933" s="304"/>
      <c r="P1933" s="9"/>
      <c r="Q1933" s="5"/>
    </row>
    <row r="1934" spans="1:17" s="6" customFormat="1" ht="40.5" customHeight="1">
      <c r="A1934" s="943">
        <v>8</v>
      </c>
      <c r="B1934" s="942" t="s">
        <v>6200</v>
      </c>
      <c r="C1934" s="958" t="s">
        <v>855</v>
      </c>
      <c r="D1934" s="958"/>
      <c r="E1934" s="958"/>
      <c r="F1934" s="949"/>
      <c r="G1934" s="238">
        <v>887200</v>
      </c>
      <c r="H1934" s="238">
        <v>887200</v>
      </c>
      <c r="I1934" s="298"/>
      <c r="J1934" s="299"/>
      <c r="K1934" s="957"/>
      <c r="L1934" s="949"/>
      <c r="M1934" s="949"/>
      <c r="N1934" s="301"/>
      <c r="O1934" s="304"/>
      <c r="P1934" s="9"/>
      <c r="Q1934" s="5"/>
    </row>
    <row r="1935" spans="1:17" s="6" customFormat="1" ht="40.5" customHeight="1">
      <c r="A1935" s="943">
        <v>9</v>
      </c>
      <c r="B1935" s="153" t="s">
        <v>6201</v>
      </c>
      <c r="C1935" s="958" t="s">
        <v>855</v>
      </c>
      <c r="D1935" s="958"/>
      <c r="E1935" s="137"/>
      <c r="F1935" s="949"/>
      <c r="G1935" s="238">
        <v>975600</v>
      </c>
      <c r="H1935" s="238">
        <v>975600</v>
      </c>
      <c r="I1935" s="298"/>
      <c r="J1935" s="299"/>
      <c r="K1935" s="957"/>
      <c r="L1935" s="949">
        <v>2750000</v>
      </c>
      <c r="M1935" s="949"/>
      <c r="N1935" s="301"/>
      <c r="O1935" s="304"/>
      <c r="P1935" s="9"/>
      <c r="Q1935" s="5"/>
    </row>
    <row r="1936" spans="1:17" s="6" customFormat="1" ht="19.5">
      <c r="A1936" s="131"/>
      <c r="B1936" s="1067" t="s">
        <v>6210</v>
      </c>
      <c r="C1936" s="1067"/>
      <c r="D1936" s="1067"/>
      <c r="E1936" s="1067"/>
      <c r="F1936" s="1067"/>
      <c r="G1936" s="1067"/>
      <c r="H1936" s="1067"/>
      <c r="I1936" s="1"/>
      <c r="J1936" s="204"/>
      <c r="K1936" s="204"/>
      <c r="L1936" s="204"/>
      <c r="M1936" s="204"/>
      <c r="N1936" s="303"/>
      <c r="O1936" s="304"/>
      <c r="P1936" s="9"/>
      <c r="Q1936" s="5"/>
    </row>
    <row r="1937" spans="1:17" s="6" customFormat="1" ht="40.5" customHeight="1">
      <c r="A1937" s="943">
        <v>1</v>
      </c>
      <c r="B1937" s="942" t="s">
        <v>6202</v>
      </c>
      <c r="C1937" s="958" t="s">
        <v>855</v>
      </c>
      <c r="D1937" s="958"/>
      <c r="E1937" s="958"/>
      <c r="F1937" s="949"/>
      <c r="G1937" s="238">
        <v>1778000</v>
      </c>
      <c r="H1937" s="238">
        <v>1778000</v>
      </c>
      <c r="I1937" s="298"/>
      <c r="J1937" s="299"/>
      <c r="K1937" s="957"/>
      <c r="L1937" s="949"/>
      <c r="M1937" s="949"/>
      <c r="N1937" s="301"/>
      <c r="O1937" s="304"/>
      <c r="P1937" s="9"/>
      <c r="Q1937" s="5"/>
    </row>
    <row r="1938" spans="1:17" s="6" customFormat="1" ht="40.5" customHeight="1">
      <c r="A1938" s="943">
        <v>2</v>
      </c>
      <c r="B1938" s="153" t="s">
        <v>6203</v>
      </c>
      <c r="C1938" s="958" t="s">
        <v>855</v>
      </c>
      <c r="D1938" s="958"/>
      <c r="E1938" s="137"/>
      <c r="F1938" s="949"/>
      <c r="G1938" s="238">
        <v>1884000</v>
      </c>
      <c r="H1938" s="238">
        <v>1884000</v>
      </c>
      <c r="I1938" s="298"/>
      <c r="J1938" s="299"/>
      <c r="K1938" s="957"/>
      <c r="L1938" s="949">
        <v>2750000</v>
      </c>
      <c r="M1938" s="949"/>
      <c r="N1938" s="301"/>
      <c r="O1938" s="304"/>
      <c r="P1938" s="9"/>
      <c r="Q1938" s="5"/>
    </row>
    <row r="1939" spans="1:17" s="6" customFormat="1" ht="40.5" customHeight="1">
      <c r="A1939" s="943">
        <v>3</v>
      </c>
      <c r="B1939" s="942" t="s">
        <v>6204</v>
      </c>
      <c r="C1939" s="958" t="s">
        <v>855</v>
      </c>
      <c r="D1939" s="958"/>
      <c r="E1939" s="958"/>
      <c r="F1939" s="949"/>
      <c r="G1939" s="238">
        <v>2520000</v>
      </c>
      <c r="H1939" s="238">
        <v>2520000</v>
      </c>
      <c r="I1939" s="298"/>
      <c r="J1939" s="299"/>
      <c r="K1939" s="957"/>
      <c r="L1939" s="949"/>
      <c r="M1939" s="949"/>
      <c r="N1939" s="301"/>
      <c r="O1939" s="304"/>
      <c r="P1939" s="9"/>
      <c r="Q1939" s="5"/>
    </row>
    <row r="1940" spans="1:17" s="6" customFormat="1" ht="40.5" customHeight="1">
      <c r="A1940" s="943">
        <v>4</v>
      </c>
      <c r="B1940" s="153" t="s">
        <v>6205</v>
      </c>
      <c r="C1940" s="958" t="s">
        <v>855</v>
      </c>
      <c r="D1940" s="958"/>
      <c r="E1940" s="137"/>
      <c r="F1940" s="949"/>
      <c r="G1940" s="238">
        <v>3096000</v>
      </c>
      <c r="H1940" s="238">
        <v>3096000</v>
      </c>
      <c r="I1940" s="298"/>
      <c r="J1940" s="299"/>
      <c r="K1940" s="957"/>
      <c r="L1940" s="949">
        <v>2750000</v>
      </c>
      <c r="M1940" s="949"/>
      <c r="N1940" s="301"/>
      <c r="O1940" s="304"/>
      <c r="P1940" s="9"/>
      <c r="Q1940" s="5"/>
    </row>
    <row r="1941" spans="1:17" s="6" customFormat="1" ht="40.5" customHeight="1">
      <c r="A1941" s="943">
        <v>5</v>
      </c>
      <c r="B1941" s="942" t="s">
        <v>6206</v>
      </c>
      <c r="C1941" s="958" t="s">
        <v>855</v>
      </c>
      <c r="D1941" s="958"/>
      <c r="E1941" s="958"/>
      <c r="F1941" s="949"/>
      <c r="G1941" s="238">
        <v>2854000</v>
      </c>
      <c r="H1941" s="238">
        <v>2854000</v>
      </c>
      <c r="I1941" s="298"/>
      <c r="J1941" s="299"/>
      <c r="K1941" s="957"/>
      <c r="L1941" s="949"/>
      <c r="M1941" s="949"/>
      <c r="N1941" s="301"/>
      <c r="O1941" s="304"/>
      <c r="P1941" s="9"/>
      <c r="Q1941" s="5"/>
    </row>
    <row r="1942" spans="1:17" s="6" customFormat="1" ht="40.5" customHeight="1">
      <c r="A1942" s="943">
        <v>6</v>
      </c>
      <c r="B1942" s="153" t="s">
        <v>6207</v>
      </c>
      <c r="C1942" s="958" t="s">
        <v>855</v>
      </c>
      <c r="D1942" s="958"/>
      <c r="E1942" s="137"/>
      <c r="F1942" s="949"/>
      <c r="G1942" s="238">
        <v>2256000</v>
      </c>
      <c r="H1942" s="238">
        <v>2256000</v>
      </c>
      <c r="I1942" s="298"/>
      <c r="J1942" s="299"/>
      <c r="K1942" s="957"/>
      <c r="L1942" s="949">
        <v>2750000</v>
      </c>
      <c r="M1942" s="949"/>
      <c r="N1942" s="301"/>
      <c r="O1942" s="304"/>
      <c r="P1942" s="9"/>
      <c r="Q1942" s="5"/>
    </row>
    <row r="1943" spans="1:17" s="6" customFormat="1" ht="40.5" customHeight="1">
      <c r="A1943" s="943">
        <v>7</v>
      </c>
      <c r="B1943" s="942" t="s">
        <v>6208</v>
      </c>
      <c r="C1943" s="958" t="s">
        <v>855</v>
      </c>
      <c r="D1943" s="958"/>
      <c r="E1943" s="958"/>
      <c r="F1943" s="949"/>
      <c r="G1943" s="238">
        <v>716500</v>
      </c>
      <c r="H1943" s="238">
        <v>716500</v>
      </c>
      <c r="I1943" s="298"/>
      <c r="J1943" s="299"/>
      <c r="K1943" s="957"/>
      <c r="L1943" s="949"/>
      <c r="M1943" s="949"/>
      <c r="N1943" s="301"/>
      <c r="O1943" s="304"/>
      <c r="P1943" s="9"/>
      <c r="Q1943" s="5"/>
    </row>
    <row r="1944" spans="1:17" s="6" customFormat="1" ht="40.5" customHeight="1">
      <c r="A1944" s="943">
        <v>8</v>
      </c>
      <c r="B1944" s="153" t="s">
        <v>6209</v>
      </c>
      <c r="C1944" s="958" t="s">
        <v>855</v>
      </c>
      <c r="D1944" s="958"/>
      <c r="E1944" s="137"/>
      <c r="F1944" s="949"/>
      <c r="G1944" s="238">
        <v>845300</v>
      </c>
      <c r="H1944" s="238">
        <v>845300</v>
      </c>
      <c r="I1944" s="298"/>
      <c r="J1944" s="299"/>
      <c r="K1944" s="957"/>
      <c r="L1944" s="949">
        <v>2750000</v>
      </c>
      <c r="M1944" s="949"/>
      <c r="N1944" s="301"/>
      <c r="O1944" s="304"/>
      <c r="P1944" s="9"/>
      <c r="Q1944" s="5"/>
    </row>
    <row r="1945" spans="1:17" s="17" customFormat="1" ht="30.75" customHeight="1">
      <c r="A1945" s="324" t="s">
        <v>856</v>
      </c>
      <c r="B1945" s="1104" t="s">
        <v>857</v>
      </c>
      <c r="C1945" s="1104"/>
      <c r="D1945" s="1104"/>
      <c r="E1945" s="1104"/>
      <c r="F1945" s="1104"/>
      <c r="G1945" s="1104"/>
      <c r="H1945" s="1104"/>
      <c r="I1945" s="126"/>
      <c r="J1945" s="127"/>
      <c r="K1945" s="129"/>
      <c r="L1945" s="129"/>
      <c r="M1945" s="129"/>
      <c r="N1945" s="127"/>
      <c r="O1945" s="130"/>
      <c r="P1945" s="15"/>
      <c r="Q1945" s="16"/>
    </row>
    <row r="1946" spans="1:17" s="17" customFormat="1" ht="66.75" hidden="1" customHeight="1">
      <c r="A1946" s="325"/>
      <c r="B1946" s="326" t="s">
        <v>858</v>
      </c>
      <c r="C1946" s="327"/>
      <c r="D1946" s="327"/>
      <c r="E1946" s="327"/>
      <c r="F1946" s="328"/>
      <c r="G1946" s="328"/>
      <c r="H1946" s="328"/>
      <c r="I1946" s="10"/>
      <c r="J1946" s="11"/>
      <c r="K1946" s="112"/>
      <c r="L1946" s="112"/>
      <c r="M1946" s="112"/>
      <c r="N1946" s="11"/>
      <c r="O1946" s="18"/>
      <c r="P1946" s="15"/>
      <c r="Q1946" s="16"/>
    </row>
    <row r="1947" spans="1:17" s="17" customFormat="1" ht="66.75" hidden="1" customHeight="1">
      <c r="A1947" s="100"/>
      <c r="B1947" s="1066" t="s">
        <v>3395</v>
      </c>
      <c r="C1947" s="1066"/>
      <c r="D1947" s="1066"/>
      <c r="E1947" s="1066"/>
      <c r="F1947" s="1066"/>
      <c r="G1947" s="1066"/>
      <c r="H1947" s="1066"/>
      <c r="I1947" s="1"/>
      <c r="J1947" s="1"/>
      <c r="K1947" s="1"/>
      <c r="L1947" s="1"/>
      <c r="M1947" s="1"/>
      <c r="N1947" s="1"/>
      <c r="O1947" s="44"/>
      <c r="P1947" s="15"/>
      <c r="Q1947" s="16"/>
    </row>
    <row r="1948" spans="1:17" s="17" customFormat="1" ht="66.75" hidden="1" customHeight="1">
      <c r="A1948" s="939"/>
      <c r="B1948" s="329" t="s">
        <v>859</v>
      </c>
      <c r="C1948" s="330"/>
      <c r="D1948" s="330"/>
      <c r="E1948" s="330"/>
      <c r="F1948" s="939"/>
      <c r="G1948" s="939"/>
      <c r="H1948" s="331"/>
      <c r="I1948" s="1"/>
      <c r="J1948" s="1"/>
      <c r="K1948" s="938"/>
      <c r="L1948" s="938"/>
      <c r="M1948" s="938"/>
      <c r="N1948" s="1"/>
      <c r="O1948" s="44"/>
      <c r="P1948" s="15"/>
      <c r="Q1948" s="16"/>
    </row>
    <row r="1949" spans="1:17" s="17" customFormat="1" ht="66.75" hidden="1" customHeight="1">
      <c r="A1949" s="332">
        <v>1</v>
      </c>
      <c r="B1949" s="333" t="s">
        <v>860</v>
      </c>
      <c r="C1949" s="334" t="s">
        <v>1484</v>
      </c>
      <c r="D1949" s="334"/>
      <c r="E1949" s="334"/>
      <c r="F1949" s="335"/>
      <c r="G1949" s="335">
        <v>150818</v>
      </c>
      <c r="H1949" s="335">
        <f t="shared" ref="H1949:H1964" si="161">G1949</f>
        <v>150818</v>
      </c>
      <c r="I1949" s="249"/>
      <c r="J1949" s="250"/>
      <c r="K1949" s="248"/>
      <c r="L1949" s="248">
        <v>150818</v>
      </c>
      <c r="M1949" s="248">
        <f t="shared" ref="M1949:M1964" si="162">L1949</f>
        <v>150818</v>
      </c>
      <c r="N1949" s="250"/>
      <c r="O1949" s="251"/>
      <c r="P1949" s="15"/>
      <c r="Q1949" s="16"/>
    </row>
    <row r="1950" spans="1:17" s="17" customFormat="1" ht="66.75" hidden="1" customHeight="1">
      <c r="A1950" s="332">
        <v>2</v>
      </c>
      <c r="B1950" s="333" t="s">
        <v>861</v>
      </c>
      <c r="C1950" s="334" t="s">
        <v>1484</v>
      </c>
      <c r="D1950" s="334"/>
      <c r="E1950" s="334"/>
      <c r="F1950" s="335"/>
      <c r="G1950" s="335">
        <v>155591</v>
      </c>
      <c r="H1950" s="335">
        <f t="shared" si="161"/>
        <v>155591</v>
      </c>
      <c r="I1950" s="249"/>
      <c r="J1950" s="250"/>
      <c r="K1950" s="248"/>
      <c r="L1950" s="248">
        <v>155591</v>
      </c>
      <c r="M1950" s="248">
        <f t="shared" si="162"/>
        <v>155591</v>
      </c>
      <c r="N1950" s="250"/>
      <c r="O1950" s="251"/>
      <c r="P1950" s="15"/>
      <c r="Q1950" s="16"/>
    </row>
    <row r="1951" spans="1:17" s="17" customFormat="1" ht="66.75" hidden="1" customHeight="1">
      <c r="A1951" s="332">
        <v>3</v>
      </c>
      <c r="B1951" s="333" t="s">
        <v>862</v>
      </c>
      <c r="C1951" s="334" t="s">
        <v>855</v>
      </c>
      <c r="D1951" s="334"/>
      <c r="E1951" s="334"/>
      <c r="F1951" s="335"/>
      <c r="G1951" s="335">
        <v>141273</v>
      </c>
      <c r="H1951" s="335">
        <f t="shared" si="161"/>
        <v>141273</v>
      </c>
      <c r="I1951" s="249"/>
      <c r="J1951" s="250"/>
      <c r="K1951" s="248"/>
      <c r="L1951" s="248">
        <v>141273</v>
      </c>
      <c r="M1951" s="248">
        <f t="shared" si="162"/>
        <v>141273</v>
      </c>
      <c r="N1951" s="250"/>
      <c r="O1951" s="251"/>
      <c r="P1951" s="15"/>
      <c r="Q1951" s="16"/>
    </row>
    <row r="1952" spans="1:17" s="17" customFormat="1" ht="66.75" hidden="1" customHeight="1">
      <c r="A1952" s="332">
        <v>4</v>
      </c>
      <c r="B1952" s="333" t="s">
        <v>863</v>
      </c>
      <c r="C1952" s="334" t="s">
        <v>855</v>
      </c>
      <c r="D1952" s="334"/>
      <c r="E1952" s="334"/>
      <c r="F1952" s="335"/>
      <c r="G1952" s="335">
        <v>162273</v>
      </c>
      <c r="H1952" s="335">
        <f t="shared" si="161"/>
        <v>162273</v>
      </c>
      <c r="I1952" s="249"/>
      <c r="J1952" s="250"/>
      <c r="K1952" s="248"/>
      <c r="L1952" s="248">
        <v>162273</v>
      </c>
      <c r="M1952" s="248">
        <f t="shared" si="162"/>
        <v>162273</v>
      </c>
      <c r="N1952" s="250"/>
      <c r="O1952" s="251"/>
      <c r="P1952" s="15"/>
      <c r="Q1952" s="16"/>
    </row>
    <row r="1953" spans="1:17" s="17" customFormat="1" ht="66.75" hidden="1" customHeight="1">
      <c r="A1953" s="332">
        <v>5</v>
      </c>
      <c r="B1953" s="333" t="s">
        <v>864</v>
      </c>
      <c r="C1953" s="334" t="s">
        <v>855</v>
      </c>
      <c r="D1953" s="334"/>
      <c r="E1953" s="334"/>
      <c r="F1953" s="335"/>
      <c r="G1953" s="335">
        <v>214773</v>
      </c>
      <c r="H1953" s="335">
        <f t="shared" si="161"/>
        <v>214773</v>
      </c>
      <c r="I1953" s="249"/>
      <c r="J1953" s="250"/>
      <c r="K1953" s="248"/>
      <c r="L1953" s="248">
        <v>214773</v>
      </c>
      <c r="M1953" s="248">
        <f t="shared" si="162"/>
        <v>214773</v>
      </c>
      <c r="N1953" s="250"/>
      <c r="O1953" s="251"/>
      <c r="P1953" s="15"/>
      <c r="Q1953" s="16"/>
    </row>
    <row r="1954" spans="1:17" s="17" customFormat="1" ht="66.75" hidden="1" customHeight="1">
      <c r="A1954" s="332">
        <v>6</v>
      </c>
      <c r="B1954" s="333" t="s">
        <v>865</v>
      </c>
      <c r="C1954" s="334" t="s">
        <v>855</v>
      </c>
      <c r="D1954" s="334"/>
      <c r="E1954" s="334"/>
      <c r="F1954" s="335"/>
      <c r="G1954" s="335">
        <v>238636</v>
      </c>
      <c r="H1954" s="335">
        <f t="shared" si="161"/>
        <v>238636</v>
      </c>
      <c r="I1954" s="249"/>
      <c r="J1954" s="250"/>
      <c r="K1954" s="248"/>
      <c r="L1954" s="248">
        <v>238636</v>
      </c>
      <c r="M1954" s="248">
        <f t="shared" si="162"/>
        <v>238636</v>
      </c>
      <c r="N1954" s="250"/>
      <c r="O1954" s="251"/>
      <c r="P1954" s="15"/>
      <c r="Q1954" s="16"/>
    </row>
    <row r="1955" spans="1:17" s="17" customFormat="1" ht="66.75" hidden="1" customHeight="1">
      <c r="A1955" s="332">
        <v>7</v>
      </c>
      <c r="B1955" s="333" t="s">
        <v>866</v>
      </c>
      <c r="C1955" s="334" t="s">
        <v>855</v>
      </c>
      <c r="D1955" s="334"/>
      <c r="E1955" s="334"/>
      <c r="F1955" s="335"/>
      <c r="G1955" s="335">
        <v>181364</v>
      </c>
      <c r="H1955" s="335">
        <f t="shared" si="161"/>
        <v>181364</v>
      </c>
      <c r="I1955" s="249"/>
      <c r="J1955" s="250"/>
      <c r="K1955" s="248"/>
      <c r="L1955" s="248">
        <v>181364</v>
      </c>
      <c r="M1955" s="248">
        <f t="shared" si="162"/>
        <v>181364</v>
      </c>
      <c r="N1955" s="250"/>
      <c r="O1955" s="251"/>
      <c r="P1955" s="15"/>
      <c r="Q1955" s="16"/>
    </row>
    <row r="1956" spans="1:17" s="17" customFormat="1" ht="66.75" hidden="1" customHeight="1">
      <c r="A1956" s="332">
        <v>8</v>
      </c>
      <c r="B1956" s="333" t="s">
        <v>867</v>
      </c>
      <c r="C1956" s="334" t="s">
        <v>855</v>
      </c>
      <c r="D1956" s="334"/>
      <c r="E1956" s="334"/>
      <c r="F1956" s="335"/>
      <c r="G1956" s="335">
        <v>214773</v>
      </c>
      <c r="H1956" s="335">
        <f t="shared" si="161"/>
        <v>214773</v>
      </c>
      <c r="I1956" s="249"/>
      <c r="J1956" s="250"/>
      <c r="K1956" s="248"/>
      <c r="L1956" s="248">
        <v>214773</v>
      </c>
      <c r="M1956" s="248">
        <f t="shared" si="162"/>
        <v>214773</v>
      </c>
      <c r="N1956" s="250"/>
      <c r="O1956" s="251"/>
      <c r="P1956" s="15"/>
      <c r="Q1956" s="16"/>
    </row>
    <row r="1957" spans="1:17" s="17" customFormat="1" ht="66.75" hidden="1" customHeight="1">
      <c r="A1957" s="332">
        <v>9</v>
      </c>
      <c r="B1957" s="333" t="s">
        <v>868</v>
      </c>
      <c r="C1957" s="334" t="s">
        <v>855</v>
      </c>
      <c r="D1957" s="334"/>
      <c r="E1957" s="334"/>
      <c r="F1957" s="335"/>
      <c r="G1957" s="335">
        <v>238636</v>
      </c>
      <c r="H1957" s="335">
        <f t="shared" si="161"/>
        <v>238636</v>
      </c>
      <c r="I1957" s="249"/>
      <c r="J1957" s="250"/>
      <c r="K1957" s="248"/>
      <c r="L1957" s="248">
        <v>238636</v>
      </c>
      <c r="M1957" s="248">
        <f t="shared" si="162"/>
        <v>238636</v>
      </c>
      <c r="N1957" s="250"/>
      <c r="O1957" s="251"/>
      <c r="P1957" s="15"/>
      <c r="Q1957" s="16"/>
    </row>
    <row r="1958" spans="1:17" s="17" customFormat="1" ht="66.75" hidden="1" customHeight="1">
      <c r="A1958" s="332">
        <v>10</v>
      </c>
      <c r="B1958" s="333" t="s">
        <v>869</v>
      </c>
      <c r="C1958" s="334" t="s">
        <v>855</v>
      </c>
      <c r="D1958" s="334"/>
      <c r="E1958" s="334"/>
      <c r="F1958" s="335"/>
      <c r="G1958" s="335">
        <v>195682</v>
      </c>
      <c r="H1958" s="335">
        <f t="shared" si="161"/>
        <v>195682</v>
      </c>
      <c r="I1958" s="249"/>
      <c r="J1958" s="250"/>
      <c r="K1958" s="248"/>
      <c r="L1958" s="248">
        <v>195682</v>
      </c>
      <c r="M1958" s="248">
        <f t="shared" si="162"/>
        <v>195682</v>
      </c>
      <c r="N1958" s="250"/>
      <c r="O1958" s="251"/>
      <c r="P1958" s="15"/>
      <c r="Q1958" s="16"/>
    </row>
    <row r="1959" spans="1:17" s="17" customFormat="1" ht="66.75" hidden="1" customHeight="1">
      <c r="A1959" s="332">
        <v>11</v>
      </c>
      <c r="B1959" s="333" t="s">
        <v>870</v>
      </c>
      <c r="C1959" s="334" t="s">
        <v>855</v>
      </c>
      <c r="D1959" s="334"/>
      <c r="E1959" s="334"/>
      <c r="F1959" s="335"/>
      <c r="G1959" s="335">
        <v>195682</v>
      </c>
      <c r="H1959" s="335">
        <f t="shared" si="161"/>
        <v>195682</v>
      </c>
      <c r="I1959" s="249"/>
      <c r="J1959" s="250"/>
      <c r="K1959" s="248"/>
      <c r="L1959" s="248">
        <v>195682</v>
      </c>
      <c r="M1959" s="248">
        <f t="shared" si="162"/>
        <v>195682</v>
      </c>
      <c r="N1959" s="250"/>
      <c r="O1959" s="251"/>
      <c r="P1959" s="15"/>
      <c r="Q1959" s="16"/>
    </row>
    <row r="1960" spans="1:17" s="17" customFormat="1" ht="66.75" hidden="1" customHeight="1">
      <c r="A1960" s="332">
        <v>12</v>
      </c>
      <c r="B1960" s="333" t="s">
        <v>871</v>
      </c>
      <c r="C1960" s="334" t="s">
        <v>855</v>
      </c>
      <c r="D1960" s="334"/>
      <c r="E1960" s="334"/>
      <c r="F1960" s="335"/>
      <c r="G1960" s="335">
        <v>190909</v>
      </c>
      <c r="H1960" s="335">
        <f t="shared" si="161"/>
        <v>190909</v>
      </c>
      <c r="I1960" s="249"/>
      <c r="J1960" s="250"/>
      <c r="K1960" s="248"/>
      <c r="L1960" s="248">
        <v>190909</v>
      </c>
      <c r="M1960" s="248">
        <f t="shared" si="162"/>
        <v>190909</v>
      </c>
      <c r="N1960" s="250"/>
      <c r="O1960" s="251"/>
      <c r="P1960" s="15"/>
      <c r="Q1960" s="16"/>
    </row>
    <row r="1961" spans="1:17" s="17" customFormat="1" ht="66.75" hidden="1" customHeight="1">
      <c r="A1961" s="332">
        <v>13</v>
      </c>
      <c r="B1961" s="333" t="s">
        <v>872</v>
      </c>
      <c r="C1961" s="334" t="s">
        <v>855</v>
      </c>
      <c r="D1961" s="334"/>
      <c r="E1961" s="334"/>
      <c r="F1961" s="335"/>
      <c r="G1961" s="335">
        <v>233864</v>
      </c>
      <c r="H1961" s="335">
        <f t="shared" si="161"/>
        <v>233864</v>
      </c>
      <c r="I1961" s="249"/>
      <c r="J1961" s="250"/>
      <c r="K1961" s="248"/>
      <c r="L1961" s="248">
        <v>233864</v>
      </c>
      <c r="M1961" s="248">
        <f t="shared" si="162"/>
        <v>233864</v>
      </c>
      <c r="N1961" s="250"/>
      <c r="O1961" s="251"/>
      <c r="P1961" s="15"/>
      <c r="Q1961" s="16"/>
    </row>
    <row r="1962" spans="1:17" s="17" customFormat="1" ht="66.75" hidden="1" customHeight="1">
      <c r="A1962" s="332">
        <v>14</v>
      </c>
      <c r="B1962" s="333" t="s">
        <v>873</v>
      </c>
      <c r="C1962" s="334" t="s">
        <v>855</v>
      </c>
      <c r="D1962" s="334"/>
      <c r="E1962" s="334"/>
      <c r="F1962" s="335"/>
      <c r="G1962" s="335">
        <v>262500</v>
      </c>
      <c r="H1962" s="335">
        <f t="shared" si="161"/>
        <v>262500</v>
      </c>
      <c r="I1962" s="249"/>
      <c r="J1962" s="250"/>
      <c r="K1962" s="248"/>
      <c r="L1962" s="248">
        <v>262500</v>
      </c>
      <c r="M1962" s="248">
        <f t="shared" si="162"/>
        <v>262500</v>
      </c>
      <c r="N1962" s="250"/>
      <c r="O1962" s="251"/>
      <c r="P1962" s="15"/>
      <c r="Q1962" s="16"/>
    </row>
    <row r="1963" spans="1:17" s="17" customFormat="1" ht="66.75" hidden="1" customHeight="1">
      <c r="A1963" s="332">
        <v>15</v>
      </c>
      <c r="B1963" s="333" t="s">
        <v>874</v>
      </c>
      <c r="C1963" s="334" t="s">
        <v>855</v>
      </c>
      <c r="D1963" s="334"/>
      <c r="E1963" s="334"/>
      <c r="F1963" s="335"/>
      <c r="G1963" s="335">
        <v>281591</v>
      </c>
      <c r="H1963" s="335">
        <f t="shared" si="161"/>
        <v>281591</v>
      </c>
      <c r="I1963" s="249"/>
      <c r="J1963" s="250"/>
      <c r="K1963" s="248"/>
      <c r="L1963" s="248">
        <v>281591</v>
      </c>
      <c r="M1963" s="248">
        <f t="shared" si="162"/>
        <v>281591</v>
      </c>
      <c r="N1963" s="250"/>
      <c r="O1963" s="251"/>
      <c r="P1963" s="15"/>
      <c r="Q1963" s="16"/>
    </row>
    <row r="1964" spans="1:17" s="17" customFormat="1" ht="66.75" hidden="1" customHeight="1">
      <c r="A1964" s="332">
        <v>16</v>
      </c>
      <c r="B1964" s="333" t="s">
        <v>875</v>
      </c>
      <c r="C1964" s="334" t="s">
        <v>855</v>
      </c>
      <c r="D1964" s="334"/>
      <c r="E1964" s="334"/>
      <c r="F1964" s="335"/>
      <c r="G1964" s="328">
        <v>386591</v>
      </c>
      <c r="H1964" s="335">
        <f t="shared" si="161"/>
        <v>386591</v>
      </c>
      <c r="I1964" s="249"/>
      <c r="J1964" s="250"/>
      <c r="K1964" s="248"/>
      <c r="L1964" s="112">
        <v>386591</v>
      </c>
      <c r="M1964" s="248">
        <f t="shared" si="162"/>
        <v>386591</v>
      </c>
      <c r="N1964" s="250"/>
      <c r="O1964" s="18"/>
      <c r="P1964" s="15"/>
      <c r="Q1964" s="16"/>
    </row>
    <row r="1965" spans="1:17" s="17" customFormat="1" ht="66.75" hidden="1" customHeight="1">
      <c r="A1965" s="325"/>
      <c r="B1965" s="326" t="s">
        <v>876</v>
      </c>
      <c r="C1965" s="334"/>
      <c r="D1965" s="334"/>
      <c r="E1965" s="334"/>
      <c r="F1965" s="328"/>
      <c r="G1965" s="100"/>
      <c r="H1965" s="328"/>
      <c r="I1965" s="10"/>
      <c r="J1965" s="11"/>
      <c r="K1965" s="112"/>
      <c r="L1965" s="131"/>
      <c r="M1965" s="112"/>
      <c r="N1965" s="11"/>
      <c r="O1965" s="18"/>
      <c r="P1965" s="15"/>
      <c r="Q1965" s="16"/>
    </row>
    <row r="1966" spans="1:17" s="6" customFormat="1" ht="39" customHeight="1">
      <c r="A1966" s="100"/>
      <c r="B1966" s="1066" t="s">
        <v>6882</v>
      </c>
      <c r="C1966" s="1066"/>
      <c r="D1966" s="1066"/>
      <c r="E1966" s="1066"/>
      <c r="F1966" s="1066"/>
      <c r="G1966" s="1066"/>
      <c r="H1966" s="1066"/>
      <c r="I1966" s="1"/>
      <c r="J1966" s="1"/>
      <c r="K1966" s="1"/>
      <c r="L1966" s="1"/>
      <c r="M1966" s="1"/>
      <c r="N1966" s="2"/>
      <c r="O1966" s="40"/>
      <c r="P1966" s="9"/>
      <c r="Q1966" s="5"/>
    </row>
    <row r="1967" spans="1:17" s="6" customFormat="1" ht="16.5" customHeight="1">
      <c r="A1967" s="336">
        <v>1</v>
      </c>
      <c r="B1967" s="337" t="s">
        <v>5080</v>
      </c>
      <c r="C1967" s="336" t="s">
        <v>855</v>
      </c>
      <c r="D1967" s="336"/>
      <c r="E1967" s="338"/>
      <c r="F1967" s="905">
        <v>89300</v>
      </c>
      <c r="G1967" s="339"/>
      <c r="H1967" s="328"/>
      <c r="I1967" s="10"/>
      <c r="J1967" s="11"/>
      <c r="K1967" s="111">
        <v>87300</v>
      </c>
      <c r="L1967" s="111"/>
      <c r="M1967" s="112"/>
      <c r="N1967" s="12"/>
      <c r="O1967" s="13"/>
      <c r="P1967" s="9"/>
      <c r="Q1967" s="5"/>
    </row>
    <row r="1968" spans="1:17" s="6" customFormat="1" ht="19.5">
      <c r="A1968" s="336">
        <f>+A1967+1</f>
        <v>2</v>
      </c>
      <c r="B1968" s="337" t="s">
        <v>5081</v>
      </c>
      <c r="C1968" s="336" t="s">
        <v>855</v>
      </c>
      <c r="D1968" s="336"/>
      <c r="E1968" s="340"/>
      <c r="F1968" s="905">
        <v>84600</v>
      </c>
      <c r="G1968" s="328"/>
      <c r="H1968" s="328"/>
      <c r="I1968" s="10"/>
      <c r="J1968" s="11"/>
      <c r="K1968" s="111">
        <v>82600</v>
      </c>
      <c r="L1968" s="112"/>
      <c r="M1968" s="112"/>
      <c r="N1968" s="12"/>
      <c r="O1968" s="13"/>
      <c r="P1968" s="9"/>
      <c r="Q1968" s="5"/>
    </row>
    <row r="1969" spans="1:17" s="6" customFormat="1" ht="36.75" customHeight="1">
      <c r="A1969" s="336"/>
      <c r="B1969" s="1066" t="s">
        <v>6883</v>
      </c>
      <c r="C1969" s="1066"/>
      <c r="D1969" s="1066"/>
      <c r="E1969" s="1066"/>
      <c r="F1969" s="1066"/>
      <c r="G1969" s="1066"/>
      <c r="H1969" s="1066"/>
      <c r="I1969" s="10"/>
      <c r="J1969" s="11"/>
      <c r="K1969" s="111"/>
      <c r="L1969" s="112"/>
      <c r="M1969" s="112"/>
      <c r="N1969" s="12"/>
      <c r="O1969" s="13"/>
      <c r="P1969" s="9"/>
      <c r="Q1969" s="5"/>
    </row>
    <row r="1970" spans="1:17" s="6" customFormat="1" ht="19.5">
      <c r="A1970" s="336">
        <v>1</v>
      </c>
      <c r="B1970" s="337" t="s">
        <v>5082</v>
      </c>
      <c r="C1970" s="336" t="s">
        <v>855</v>
      </c>
      <c r="D1970" s="336"/>
      <c r="E1970" s="945"/>
      <c r="F1970" s="905">
        <v>154000</v>
      </c>
      <c r="G1970" s="328"/>
      <c r="H1970" s="328"/>
      <c r="I1970" s="10"/>
      <c r="J1970" s="11"/>
      <c r="K1970" s="111"/>
      <c r="L1970" s="112"/>
      <c r="M1970" s="112"/>
      <c r="N1970" s="12"/>
      <c r="O1970" s="13"/>
      <c r="P1970" s="9"/>
      <c r="Q1970" s="5"/>
    </row>
    <row r="1971" spans="1:17" s="6" customFormat="1" ht="19.5">
      <c r="A1971" s="336">
        <v>2</v>
      </c>
      <c r="B1971" s="337" t="s">
        <v>5083</v>
      </c>
      <c r="C1971" s="336" t="s">
        <v>855</v>
      </c>
      <c r="D1971" s="336"/>
      <c r="E1971" s="945"/>
      <c r="F1971" s="905">
        <v>166500</v>
      </c>
      <c r="G1971" s="328"/>
      <c r="H1971" s="328"/>
      <c r="I1971" s="10"/>
      <c r="J1971" s="11"/>
      <c r="K1971" s="111"/>
      <c r="L1971" s="112"/>
      <c r="M1971" s="112"/>
      <c r="N1971" s="12"/>
      <c r="O1971" s="13"/>
      <c r="P1971" s="9"/>
      <c r="Q1971" s="5"/>
    </row>
    <row r="1972" spans="1:17" s="6" customFormat="1" ht="19.5">
      <c r="A1972" s="336">
        <v>3</v>
      </c>
      <c r="B1972" s="337" t="s">
        <v>5084</v>
      </c>
      <c r="C1972" s="336" t="s">
        <v>855</v>
      </c>
      <c r="D1972" s="336"/>
      <c r="E1972" s="945"/>
      <c r="F1972" s="905">
        <v>176500</v>
      </c>
      <c r="G1972" s="328"/>
      <c r="H1972" s="328"/>
      <c r="I1972" s="10"/>
      <c r="J1972" s="11"/>
      <c r="K1972" s="111"/>
      <c r="L1972" s="112"/>
      <c r="M1972" s="112"/>
      <c r="N1972" s="12"/>
      <c r="O1972" s="13"/>
      <c r="P1972" s="9"/>
      <c r="Q1972" s="5"/>
    </row>
    <row r="1973" spans="1:17" s="6" customFormat="1" ht="40.5" customHeight="1">
      <c r="A1973" s="336"/>
      <c r="B1973" s="1066" t="s">
        <v>6884</v>
      </c>
      <c r="C1973" s="1066"/>
      <c r="D1973" s="1066"/>
      <c r="E1973" s="1066"/>
      <c r="F1973" s="1066"/>
      <c r="G1973" s="1066"/>
      <c r="H1973" s="1066"/>
      <c r="I1973" s="10"/>
      <c r="J1973" s="11"/>
      <c r="K1973" s="111"/>
      <c r="L1973" s="112"/>
      <c r="M1973" s="112"/>
      <c r="N1973" s="12"/>
      <c r="O1973" s="13"/>
      <c r="P1973" s="9"/>
      <c r="Q1973" s="5"/>
    </row>
    <row r="1974" spans="1:17" s="6" customFormat="1" ht="19.5">
      <c r="A1974" s="336">
        <v>1</v>
      </c>
      <c r="B1974" s="337" t="s">
        <v>5082</v>
      </c>
      <c r="C1974" s="336" t="s">
        <v>855</v>
      </c>
      <c r="D1974" s="336"/>
      <c r="E1974" s="945"/>
      <c r="F1974" s="905">
        <v>174000</v>
      </c>
      <c r="G1974" s="328"/>
      <c r="H1974" s="328"/>
      <c r="I1974" s="10"/>
      <c r="J1974" s="11"/>
      <c r="K1974" s="111"/>
      <c r="L1974" s="112"/>
      <c r="M1974" s="112"/>
      <c r="N1974" s="12"/>
      <c r="O1974" s="13"/>
      <c r="P1974" s="9"/>
      <c r="Q1974" s="5"/>
    </row>
    <row r="1975" spans="1:17" s="6" customFormat="1" ht="19.5">
      <c r="A1975" s="336">
        <v>2</v>
      </c>
      <c r="B1975" s="337" t="s">
        <v>5083</v>
      </c>
      <c r="C1975" s="336" t="s">
        <v>855</v>
      </c>
      <c r="D1975" s="336"/>
      <c r="E1975" s="945"/>
      <c r="F1975" s="905">
        <v>184100</v>
      </c>
      <c r="G1975" s="328"/>
      <c r="H1975" s="328"/>
      <c r="I1975" s="106"/>
      <c r="J1975" s="34"/>
      <c r="K1975" s="210">
        <v>13050</v>
      </c>
      <c r="L1975" s="946"/>
      <c r="M1975" s="946"/>
      <c r="N1975" s="170"/>
      <c r="O1975" s="171"/>
      <c r="P1975" s="341"/>
      <c r="Q1975" s="5"/>
    </row>
    <row r="1976" spans="1:17" s="6" customFormat="1" ht="19.5">
      <c r="A1976" s="336">
        <v>3</v>
      </c>
      <c r="B1976" s="337" t="s">
        <v>5084</v>
      </c>
      <c r="C1976" s="336" t="s">
        <v>855</v>
      </c>
      <c r="D1976" s="336"/>
      <c r="E1976" s="945"/>
      <c r="F1976" s="905">
        <v>194100</v>
      </c>
      <c r="G1976" s="328"/>
      <c r="H1976" s="328"/>
      <c r="I1976" s="10"/>
      <c r="J1976" s="11"/>
      <c r="K1976" s="210">
        <v>13500</v>
      </c>
      <c r="L1976" s="112"/>
      <c r="M1976" s="112"/>
      <c r="N1976" s="12"/>
      <c r="O1976" s="13"/>
      <c r="P1976" s="341"/>
      <c r="Q1976" s="5"/>
    </row>
    <row r="1977" spans="1:17" s="17" customFormat="1" ht="20.25">
      <c r="A1977" s="325"/>
      <c r="B1977" s="326" t="s">
        <v>878</v>
      </c>
      <c r="C1977" s="342"/>
      <c r="D1977" s="342"/>
      <c r="E1977" s="342"/>
      <c r="F1977" s="343"/>
      <c r="G1977" s="343"/>
      <c r="H1977" s="343"/>
      <c r="I1977" s="262"/>
      <c r="J1977" s="263"/>
      <c r="K1977" s="168"/>
      <c r="L1977" s="168"/>
      <c r="M1977" s="168"/>
      <c r="N1977" s="263"/>
      <c r="O1977" s="264"/>
      <c r="P1977" s="38"/>
      <c r="Q1977" s="16"/>
    </row>
    <row r="1978" spans="1:17" s="17" customFormat="1" ht="19.5" hidden="1">
      <c r="A1978" s="1109" t="s">
        <v>879</v>
      </c>
      <c r="B1978" s="1109"/>
      <c r="C1978" s="1109"/>
      <c r="D1978" s="1109"/>
      <c r="E1978" s="1109"/>
      <c r="F1978" s="1109"/>
      <c r="G1978" s="1109"/>
      <c r="H1978" s="1109"/>
      <c r="I1978" s="208"/>
      <c r="J1978" s="208"/>
      <c r="K1978" s="208"/>
      <c r="L1978" s="208"/>
      <c r="M1978" s="208"/>
      <c r="N1978" s="208"/>
      <c r="O1978" s="209"/>
      <c r="P1978" s="38"/>
      <c r="Q1978" s="16"/>
    </row>
    <row r="1979" spans="1:17" s="17" customFormat="1" ht="16.5" hidden="1">
      <c r="A1979" s="336">
        <v>1</v>
      </c>
      <c r="B1979" s="337" t="s">
        <v>880</v>
      </c>
      <c r="C1979" s="336" t="s">
        <v>999</v>
      </c>
      <c r="D1979" s="336"/>
      <c r="E1979" s="336"/>
      <c r="F1979" s="339">
        <v>682</v>
      </c>
      <c r="G1979" s="328"/>
      <c r="H1979" s="328"/>
      <c r="I1979" s="10"/>
      <c r="J1979" s="11"/>
      <c r="K1979" s="111">
        <v>682</v>
      </c>
      <c r="L1979" s="112"/>
      <c r="M1979" s="112"/>
      <c r="N1979" s="11"/>
      <c r="O1979" s="18"/>
      <c r="P1979" s="15"/>
      <c r="Q1979" s="16"/>
    </row>
    <row r="1980" spans="1:17" s="17" customFormat="1" ht="16.5" hidden="1">
      <c r="A1980" s="336">
        <f>+A1979+1</f>
        <v>2</v>
      </c>
      <c r="B1980" s="337" t="s">
        <v>881</v>
      </c>
      <c r="C1980" s="336" t="s">
        <v>999</v>
      </c>
      <c r="D1980" s="336"/>
      <c r="E1980" s="336"/>
      <c r="F1980" s="339">
        <v>636</v>
      </c>
      <c r="G1980" s="328"/>
      <c r="H1980" s="328"/>
      <c r="I1980" s="10"/>
      <c r="J1980" s="11"/>
      <c r="K1980" s="111">
        <v>636</v>
      </c>
      <c r="L1980" s="112"/>
      <c r="M1980" s="112"/>
      <c r="N1980" s="11"/>
      <c r="O1980" s="18"/>
      <c r="P1980" s="15"/>
      <c r="Q1980" s="16"/>
    </row>
    <row r="1981" spans="1:17" s="17" customFormat="1" ht="16.5" hidden="1">
      <c r="A1981" s="336">
        <f>+A1980+1</f>
        <v>3</v>
      </c>
      <c r="B1981" s="337" t="s">
        <v>882</v>
      </c>
      <c r="C1981" s="336" t="s">
        <v>999</v>
      </c>
      <c r="D1981" s="336"/>
      <c r="E1981" s="336"/>
      <c r="F1981" s="339">
        <v>591</v>
      </c>
      <c r="G1981" s="328"/>
      <c r="H1981" s="328"/>
      <c r="I1981" s="10"/>
      <c r="J1981" s="11"/>
      <c r="K1981" s="111">
        <v>591</v>
      </c>
      <c r="L1981" s="112"/>
      <c r="M1981" s="112"/>
      <c r="N1981" s="11"/>
      <c r="O1981" s="18"/>
      <c r="P1981" s="15"/>
      <c r="Q1981" s="16"/>
    </row>
    <row r="1982" spans="1:17" s="17" customFormat="1" ht="16.5" hidden="1">
      <c r="A1982" s="336">
        <f>+A1981+1</f>
        <v>4</v>
      </c>
      <c r="B1982" s="337" t="s">
        <v>883</v>
      </c>
      <c r="C1982" s="336" t="s">
        <v>999</v>
      </c>
      <c r="D1982" s="336"/>
      <c r="E1982" s="336"/>
      <c r="F1982" s="339">
        <v>545</v>
      </c>
      <c r="G1982" s="328"/>
      <c r="H1982" s="328"/>
      <c r="I1982" s="10"/>
      <c r="J1982" s="11"/>
      <c r="K1982" s="111">
        <v>545</v>
      </c>
      <c r="L1982" s="112"/>
      <c r="M1982" s="112"/>
      <c r="N1982" s="11"/>
      <c r="O1982" s="18"/>
      <c r="P1982" s="15"/>
      <c r="Q1982" s="16"/>
    </row>
    <row r="1983" spans="1:17" s="17" customFormat="1" ht="19.5" hidden="1">
      <c r="A1983" s="1109" t="s">
        <v>4043</v>
      </c>
      <c r="B1983" s="1109"/>
      <c r="C1983" s="1109"/>
      <c r="D1983" s="1109"/>
      <c r="E1983" s="1109"/>
      <c r="F1983" s="1109"/>
      <c r="G1983" s="1109"/>
      <c r="H1983" s="1109"/>
      <c r="I1983" s="208"/>
      <c r="J1983" s="208"/>
      <c r="K1983" s="208"/>
      <c r="L1983" s="208"/>
      <c r="M1983" s="208"/>
      <c r="N1983" s="208"/>
      <c r="O1983" s="209"/>
      <c r="P1983" s="15"/>
      <c r="Q1983" s="16"/>
    </row>
    <row r="1984" spans="1:17" s="17" customFormat="1" ht="16.5" hidden="1">
      <c r="A1984" s="336">
        <v>1</v>
      </c>
      <c r="B1984" s="337" t="s">
        <v>880</v>
      </c>
      <c r="C1984" s="336" t="s">
        <v>999</v>
      </c>
      <c r="D1984" s="336"/>
      <c r="E1984" s="336"/>
      <c r="F1984" s="339">
        <v>850</v>
      </c>
      <c r="G1984" s="328"/>
      <c r="H1984" s="328"/>
      <c r="I1984" s="10"/>
      <c r="J1984" s="11"/>
      <c r="K1984" s="111">
        <v>850</v>
      </c>
      <c r="L1984" s="112"/>
      <c r="M1984" s="112"/>
      <c r="N1984" s="11"/>
      <c r="O1984" s="18"/>
      <c r="P1984" s="15"/>
      <c r="Q1984" s="16"/>
    </row>
    <row r="1985" spans="1:17" s="17" customFormat="1" ht="16.5" hidden="1">
      <c r="A1985" s="336">
        <f>+A1984+1</f>
        <v>2</v>
      </c>
      <c r="B1985" s="337" t="s">
        <v>881</v>
      </c>
      <c r="C1985" s="336" t="s">
        <v>999</v>
      </c>
      <c r="D1985" s="336"/>
      <c r="E1985" s="336"/>
      <c r="F1985" s="339">
        <v>800</v>
      </c>
      <c r="G1985" s="328"/>
      <c r="H1985" s="328"/>
      <c r="I1985" s="10"/>
      <c r="J1985" s="11"/>
      <c r="K1985" s="111">
        <v>800</v>
      </c>
      <c r="L1985" s="112"/>
      <c r="M1985" s="112"/>
      <c r="N1985" s="11"/>
      <c r="O1985" s="18"/>
      <c r="P1985" s="15"/>
      <c r="Q1985" s="16"/>
    </row>
    <row r="1986" spans="1:17" s="17" customFormat="1" ht="16.5" hidden="1">
      <c r="A1986" s="336">
        <f>+A1985+1</f>
        <v>3</v>
      </c>
      <c r="B1986" s="337" t="s">
        <v>882</v>
      </c>
      <c r="C1986" s="336" t="s">
        <v>999</v>
      </c>
      <c r="D1986" s="336"/>
      <c r="E1986" s="336"/>
      <c r="F1986" s="339">
        <v>850</v>
      </c>
      <c r="G1986" s="328"/>
      <c r="H1986" s="328"/>
      <c r="I1986" s="10"/>
      <c r="J1986" s="11"/>
      <c r="K1986" s="111">
        <v>850</v>
      </c>
      <c r="L1986" s="112"/>
      <c r="M1986" s="112"/>
      <c r="N1986" s="11"/>
      <c r="O1986" s="18"/>
      <c r="P1986" s="15"/>
      <c r="Q1986" s="16"/>
    </row>
    <row r="1987" spans="1:17" s="17" customFormat="1" ht="16.5" hidden="1">
      <c r="A1987" s="336">
        <f>+A1986+1</f>
        <v>4</v>
      </c>
      <c r="B1987" s="337" t="s">
        <v>883</v>
      </c>
      <c r="C1987" s="336" t="s">
        <v>999</v>
      </c>
      <c r="D1987" s="336"/>
      <c r="E1987" s="336"/>
      <c r="F1987" s="339">
        <v>800</v>
      </c>
      <c r="G1987" s="328"/>
      <c r="H1987" s="328"/>
      <c r="I1987" s="10"/>
      <c r="J1987" s="11"/>
      <c r="K1987" s="111">
        <v>800</v>
      </c>
      <c r="L1987" s="112"/>
      <c r="M1987" s="112"/>
      <c r="N1987" s="11"/>
      <c r="O1987" s="18"/>
      <c r="P1987" s="15"/>
      <c r="Q1987" s="16"/>
    </row>
    <row r="1988" spans="1:17" s="17" customFormat="1" ht="19.5" hidden="1">
      <c r="A1988" s="1109" t="s">
        <v>884</v>
      </c>
      <c r="B1988" s="1109"/>
      <c r="C1988" s="1109"/>
      <c r="D1988" s="1109"/>
      <c r="E1988" s="1109"/>
      <c r="F1988" s="1109"/>
      <c r="G1988" s="1109"/>
      <c r="H1988" s="1109"/>
      <c r="I1988" s="208"/>
      <c r="J1988" s="208"/>
      <c r="K1988" s="208"/>
      <c r="L1988" s="208"/>
      <c r="M1988" s="208"/>
      <c r="N1988" s="208"/>
      <c r="O1988" s="209"/>
      <c r="P1988" s="15"/>
      <c r="Q1988" s="16"/>
    </row>
    <row r="1989" spans="1:17" s="17" customFormat="1" ht="16.5" hidden="1">
      <c r="A1989" s="336">
        <v>1</v>
      </c>
      <c r="B1989" s="337" t="s">
        <v>880</v>
      </c>
      <c r="C1989" s="336" t="s">
        <v>999</v>
      </c>
      <c r="D1989" s="336"/>
      <c r="E1989" s="336"/>
      <c r="F1989" s="339">
        <v>750</v>
      </c>
      <c r="G1989" s="328"/>
      <c r="H1989" s="328"/>
      <c r="I1989" s="10"/>
      <c r="J1989" s="11"/>
      <c r="K1989" s="111">
        <v>750</v>
      </c>
      <c r="L1989" s="112"/>
      <c r="M1989" s="112"/>
      <c r="N1989" s="11"/>
      <c r="O1989" s="18"/>
      <c r="P1989" s="15"/>
      <c r="Q1989" s="16"/>
    </row>
    <row r="1990" spans="1:17" s="17" customFormat="1" ht="16.5" hidden="1">
      <c r="A1990" s="336">
        <f>+A1989+1</f>
        <v>2</v>
      </c>
      <c r="B1990" s="337" t="s">
        <v>881</v>
      </c>
      <c r="C1990" s="336" t="s">
        <v>999</v>
      </c>
      <c r="D1990" s="336"/>
      <c r="E1990" s="336"/>
      <c r="F1990" s="339">
        <v>680</v>
      </c>
      <c r="G1990" s="328"/>
      <c r="H1990" s="328"/>
      <c r="I1990" s="10"/>
      <c r="J1990" s="11"/>
      <c r="K1990" s="111">
        <v>680</v>
      </c>
      <c r="L1990" s="112"/>
      <c r="M1990" s="112"/>
      <c r="N1990" s="11"/>
      <c r="O1990" s="18"/>
      <c r="P1990" s="15"/>
      <c r="Q1990" s="16"/>
    </row>
    <row r="1991" spans="1:17" s="17" customFormat="1" ht="16.5" hidden="1">
      <c r="A1991" s="336">
        <f>+A1990+1</f>
        <v>3</v>
      </c>
      <c r="B1991" s="337" t="s">
        <v>882</v>
      </c>
      <c r="C1991" s="336" t="s">
        <v>999</v>
      </c>
      <c r="D1991" s="336"/>
      <c r="E1991" s="336"/>
      <c r="F1991" s="339">
        <v>730</v>
      </c>
      <c r="G1991" s="328"/>
      <c r="H1991" s="328"/>
      <c r="I1991" s="10"/>
      <c r="J1991" s="11"/>
      <c r="K1991" s="111">
        <v>730</v>
      </c>
      <c r="L1991" s="112"/>
      <c r="M1991" s="112"/>
      <c r="N1991" s="11"/>
      <c r="O1991" s="18"/>
      <c r="P1991" s="15"/>
      <c r="Q1991" s="16"/>
    </row>
    <row r="1992" spans="1:17" s="17" customFormat="1" ht="16.5" hidden="1">
      <c r="A1992" s="336">
        <f>+A1991+1</f>
        <v>4</v>
      </c>
      <c r="B1992" s="337" t="s">
        <v>883</v>
      </c>
      <c r="C1992" s="336" t="s">
        <v>999</v>
      </c>
      <c r="D1992" s="336"/>
      <c r="E1992" s="336"/>
      <c r="F1992" s="339">
        <v>650</v>
      </c>
      <c r="G1992" s="328"/>
      <c r="H1992" s="328"/>
      <c r="I1992" s="10"/>
      <c r="J1992" s="11"/>
      <c r="K1992" s="111">
        <v>650</v>
      </c>
      <c r="L1992" s="112"/>
      <c r="M1992" s="112"/>
      <c r="N1992" s="11"/>
      <c r="O1992" s="18"/>
      <c r="P1992" s="15"/>
      <c r="Q1992" s="16"/>
    </row>
    <row r="1993" spans="1:17" s="17" customFormat="1" ht="19.5" hidden="1">
      <c r="A1993" s="1109" t="s">
        <v>885</v>
      </c>
      <c r="B1993" s="1109"/>
      <c r="C1993" s="1109"/>
      <c r="D1993" s="1109"/>
      <c r="E1993" s="1109"/>
      <c r="F1993" s="1109"/>
      <c r="G1993" s="1109"/>
      <c r="H1993" s="1109"/>
      <c r="I1993" s="208"/>
      <c r="J1993" s="208"/>
      <c r="K1993" s="208"/>
      <c r="L1993" s="208"/>
      <c r="M1993" s="208"/>
      <c r="N1993" s="208"/>
      <c r="O1993" s="209"/>
      <c r="P1993" s="15"/>
      <c r="Q1993" s="16"/>
    </row>
    <row r="1994" spans="1:17" s="17" customFormat="1" ht="16.5" hidden="1">
      <c r="A1994" s="336">
        <v>1</v>
      </c>
      <c r="B1994" s="337" t="s">
        <v>880</v>
      </c>
      <c r="C1994" s="336" t="s">
        <v>999</v>
      </c>
      <c r="D1994" s="336"/>
      <c r="E1994" s="336"/>
      <c r="F1994" s="339">
        <v>682</v>
      </c>
      <c r="G1994" s="328"/>
      <c r="H1994" s="328"/>
      <c r="I1994" s="10"/>
      <c r="J1994" s="11"/>
      <c r="K1994" s="111">
        <v>682</v>
      </c>
      <c r="L1994" s="112"/>
      <c r="M1994" s="112"/>
      <c r="N1994" s="11"/>
      <c r="O1994" s="18"/>
      <c r="P1994" s="15"/>
      <c r="Q1994" s="16"/>
    </row>
    <row r="1995" spans="1:17" s="17" customFormat="1" ht="16.5" hidden="1">
      <c r="A1995" s="336">
        <f>+A1994+1</f>
        <v>2</v>
      </c>
      <c r="B1995" s="337" t="s">
        <v>881</v>
      </c>
      <c r="C1995" s="336" t="s">
        <v>999</v>
      </c>
      <c r="D1995" s="336"/>
      <c r="E1995" s="336"/>
      <c r="F1995" s="339">
        <v>636</v>
      </c>
      <c r="G1995" s="328"/>
      <c r="H1995" s="328"/>
      <c r="I1995" s="10"/>
      <c r="J1995" s="11"/>
      <c r="K1995" s="111">
        <v>636</v>
      </c>
      <c r="L1995" s="112"/>
      <c r="M1995" s="112"/>
      <c r="N1995" s="11"/>
      <c r="O1995" s="18"/>
      <c r="P1995" s="15"/>
      <c r="Q1995" s="16"/>
    </row>
    <row r="1996" spans="1:17" s="17" customFormat="1" ht="16.5" hidden="1">
      <c r="A1996" s="336">
        <f>+A1995+1</f>
        <v>3</v>
      </c>
      <c r="B1996" s="337" t="s">
        <v>882</v>
      </c>
      <c r="C1996" s="336" t="s">
        <v>999</v>
      </c>
      <c r="D1996" s="336"/>
      <c r="E1996" s="336"/>
      <c r="F1996" s="339">
        <v>618</v>
      </c>
      <c r="G1996" s="328"/>
      <c r="H1996" s="328"/>
      <c r="I1996" s="10"/>
      <c r="J1996" s="11"/>
      <c r="K1996" s="111">
        <v>618</v>
      </c>
      <c r="L1996" s="112"/>
      <c r="M1996" s="112"/>
      <c r="N1996" s="11"/>
      <c r="O1996" s="18"/>
      <c r="P1996" s="15"/>
      <c r="Q1996" s="16"/>
    </row>
    <row r="1997" spans="1:17" s="17" customFormat="1" ht="16.5" hidden="1">
      <c r="A1997" s="336">
        <f>+A1996+1</f>
        <v>4</v>
      </c>
      <c r="B1997" s="337" t="s">
        <v>883</v>
      </c>
      <c r="C1997" s="336" t="s">
        <v>999</v>
      </c>
      <c r="D1997" s="336"/>
      <c r="E1997" s="336"/>
      <c r="F1997" s="339">
        <v>591</v>
      </c>
      <c r="G1997" s="328"/>
      <c r="H1997" s="328"/>
      <c r="I1997" s="10"/>
      <c r="J1997" s="11"/>
      <c r="K1997" s="111">
        <v>591</v>
      </c>
      <c r="L1997" s="112"/>
      <c r="M1997" s="112"/>
      <c r="N1997" s="11"/>
      <c r="O1997" s="18"/>
      <c r="P1997" s="15"/>
      <c r="Q1997" s="16"/>
    </row>
    <row r="1998" spans="1:17" s="6" customFormat="1" ht="33.75" customHeight="1">
      <c r="A1998" s="100"/>
      <c r="B1998" s="1066" t="s">
        <v>6565</v>
      </c>
      <c r="C1998" s="1066"/>
      <c r="D1998" s="1066"/>
      <c r="E1998" s="1066"/>
      <c r="F1998" s="1066"/>
      <c r="G1998" s="1066"/>
      <c r="H1998" s="1066"/>
      <c r="I1998" s="1"/>
      <c r="J1998" s="1"/>
      <c r="K1998" s="1"/>
      <c r="L1998" s="1"/>
      <c r="M1998" s="1"/>
      <c r="N1998" s="2"/>
      <c r="O1998" s="40"/>
      <c r="P1998" s="9"/>
      <c r="Q1998" s="5"/>
    </row>
    <row r="1999" spans="1:17" s="6" customFormat="1" ht="24.6" customHeight="1">
      <c r="A1999" s="336">
        <v>1</v>
      </c>
      <c r="B1999" s="337" t="s">
        <v>6544</v>
      </c>
      <c r="C1999" s="336" t="s">
        <v>999</v>
      </c>
      <c r="D1999" s="336"/>
      <c r="E1999" s="336"/>
      <c r="F1999" s="905">
        <v>1250</v>
      </c>
      <c r="G1999" s="328"/>
      <c r="H1999" s="328"/>
      <c r="I1999" s="344"/>
      <c r="J1999" s="11"/>
      <c r="K1999" s="111">
        <v>1182</v>
      </c>
      <c r="L1999" s="112"/>
      <c r="M1999" s="112"/>
      <c r="N1999" s="12"/>
      <c r="O1999" s="13"/>
      <c r="P1999" s="9"/>
      <c r="Q1999" s="5"/>
    </row>
    <row r="2000" spans="1:17" s="6" customFormat="1" ht="24.6" customHeight="1">
      <c r="A2000" s="336">
        <v>2</v>
      </c>
      <c r="B2000" s="337" t="s">
        <v>6556</v>
      </c>
      <c r="C2000" s="336" t="s">
        <v>999</v>
      </c>
      <c r="D2000" s="336"/>
      <c r="E2000" s="336"/>
      <c r="F2000" s="905">
        <v>1250</v>
      </c>
      <c r="G2000" s="328"/>
      <c r="H2000" s="328"/>
      <c r="I2000" s="344"/>
      <c r="J2000" s="11"/>
      <c r="K2000" s="111">
        <v>1182</v>
      </c>
      <c r="L2000" s="112"/>
      <c r="M2000" s="112"/>
      <c r="N2000" s="12"/>
      <c r="O2000" s="13"/>
      <c r="P2000" s="9"/>
      <c r="Q2000" s="5"/>
    </row>
    <row r="2001" spans="1:17" s="6" customFormat="1" ht="24.6" customHeight="1">
      <c r="A2001" s="336">
        <v>3</v>
      </c>
      <c r="B2001" s="337" t="s">
        <v>6545</v>
      </c>
      <c r="C2001" s="336" t="s">
        <v>999</v>
      </c>
      <c r="D2001" s="336"/>
      <c r="E2001" s="336"/>
      <c r="F2001" s="905">
        <v>1111</v>
      </c>
      <c r="G2001" s="328"/>
      <c r="H2001" s="328"/>
      <c r="I2001" s="344"/>
      <c r="J2001" s="11"/>
      <c r="K2001" s="111">
        <v>1091</v>
      </c>
      <c r="L2001" s="112"/>
      <c r="M2001" s="112"/>
      <c r="N2001" s="12"/>
      <c r="O2001" s="13"/>
      <c r="P2001" s="9"/>
      <c r="Q2001" s="5"/>
    </row>
    <row r="2002" spans="1:17" s="6" customFormat="1" ht="24.6" customHeight="1">
      <c r="A2002" s="336">
        <v>4</v>
      </c>
      <c r="B2002" s="337" t="s">
        <v>6557</v>
      </c>
      <c r="C2002" s="336" t="s">
        <v>999</v>
      </c>
      <c r="D2002" s="336"/>
      <c r="E2002" s="336"/>
      <c r="F2002" s="905">
        <v>1111</v>
      </c>
      <c r="G2002" s="328"/>
      <c r="H2002" s="328"/>
      <c r="I2002" s="344"/>
      <c r="J2002" s="11"/>
      <c r="K2002" s="111">
        <v>1091</v>
      </c>
      <c r="L2002" s="112"/>
      <c r="M2002" s="112"/>
      <c r="N2002" s="12"/>
      <c r="O2002" s="13"/>
      <c r="P2002" s="9"/>
      <c r="Q2002" s="5"/>
    </row>
    <row r="2003" spans="1:17" s="6" customFormat="1" ht="24.6" customHeight="1">
      <c r="A2003" s="336">
        <v>5</v>
      </c>
      <c r="B2003" s="337" t="s">
        <v>6558</v>
      </c>
      <c r="C2003" s="336" t="s">
        <v>999</v>
      </c>
      <c r="D2003" s="336"/>
      <c r="E2003" s="336"/>
      <c r="F2003" s="905">
        <v>1944</v>
      </c>
      <c r="G2003" s="328"/>
      <c r="H2003" s="328"/>
      <c r="I2003" s="344"/>
      <c r="J2003" s="11"/>
      <c r="K2003" s="111">
        <v>1091</v>
      </c>
      <c r="L2003" s="112"/>
      <c r="M2003" s="112"/>
      <c r="N2003" s="12"/>
      <c r="O2003" s="13"/>
      <c r="P2003" s="9"/>
      <c r="Q2003" s="5"/>
    </row>
    <row r="2004" spans="1:17" s="6" customFormat="1" ht="66.75" hidden="1" customHeight="1">
      <c r="A2004" s="336">
        <v>5</v>
      </c>
      <c r="B2004" s="337" t="s">
        <v>6139</v>
      </c>
      <c r="C2004" s="336" t="s">
        <v>999</v>
      </c>
      <c r="D2004" s="336"/>
      <c r="E2004" s="336"/>
      <c r="F2004" s="905">
        <v>8182</v>
      </c>
      <c r="G2004" s="328"/>
      <c r="H2004" s="328"/>
      <c r="I2004" s="344"/>
      <c r="J2004" s="11"/>
      <c r="K2004" s="111">
        <v>8182</v>
      </c>
      <c r="L2004" s="112"/>
      <c r="M2004" s="112"/>
      <c r="N2004" s="12"/>
      <c r="O2004" s="13"/>
      <c r="P2004" s="9"/>
      <c r="Q2004" s="5"/>
    </row>
    <row r="2005" spans="1:17" s="6" customFormat="1" ht="24.6" customHeight="1">
      <c r="A2005" s="336">
        <v>6</v>
      </c>
      <c r="B2005" s="337" t="s">
        <v>6546</v>
      </c>
      <c r="C2005" s="336" t="s">
        <v>999</v>
      </c>
      <c r="D2005" s="336"/>
      <c r="E2005" s="336"/>
      <c r="F2005" s="905">
        <v>8333</v>
      </c>
      <c r="G2005" s="328"/>
      <c r="H2005" s="328"/>
      <c r="I2005" s="344"/>
      <c r="J2005" s="11"/>
      <c r="K2005" s="111">
        <v>8182</v>
      </c>
      <c r="L2005" s="112"/>
      <c r="M2005" s="112"/>
      <c r="N2005" s="12"/>
      <c r="O2005" s="13"/>
      <c r="P2005" s="9"/>
      <c r="Q2005" s="5"/>
    </row>
    <row r="2006" spans="1:17" s="6" customFormat="1" ht="66.75" hidden="1" customHeight="1">
      <c r="A2006" s="336">
        <v>7</v>
      </c>
      <c r="B2006" s="337" t="s">
        <v>6140</v>
      </c>
      <c r="C2006" s="336" t="s">
        <v>999</v>
      </c>
      <c r="D2006" s="336"/>
      <c r="E2006" s="336"/>
      <c r="F2006" s="905">
        <v>5000</v>
      </c>
      <c r="G2006" s="328"/>
      <c r="H2006" s="328"/>
      <c r="I2006" s="344"/>
      <c r="J2006" s="11"/>
      <c r="K2006" s="111">
        <v>5000</v>
      </c>
      <c r="L2006" s="112"/>
      <c r="M2006" s="112"/>
      <c r="N2006" s="12"/>
      <c r="O2006" s="13"/>
      <c r="P2006" s="9"/>
      <c r="Q2006" s="5"/>
    </row>
    <row r="2007" spans="1:17" s="6" customFormat="1" ht="24.6" customHeight="1">
      <c r="A2007" s="336">
        <v>7</v>
      </c>
      <c r="B2007" s="337" t="s">
        <v>6547</v>
      </c>
      <c r="C2007" s="336" t="s">
        <v>999</v>
      </c>
      <c r="D2007" s="336"/>
      <c r="E2007" s="336"/>
      <c r="F2007" s="905">
        <v>6944</v>
      </c>
      <c r="G2007" s="328"/>
      <c r="H2007" s="328"/>
      <c r="I2007" s="344"/>
      <c r="J2007" s="11"/>
      <c r="K2007" s="111">
        <v>7727</v>
      </c>
      <c r="L2007" s="112"/>
      <c r="M2007" s="112"/>
      <c r="N2007" s="12"/>
      <c r="O2007" s="13"/>
      <c r="P2007" s="9"/>
      <c r="Q2007" s="5"/>
    </row>
    <row r="2008" spans="1:17" s="6" customFormat="1" ht="66.75" hidden="1" customHeight="1">
      <c r="A2008" s="336">
        <v>9</v>
      </c>
      <c r="B2008" s="337" t="s">
        <v>886</v>
      </c>
      <c r="C2008" s="336" t="s">
        <v>999</v>
      </c>
      <c r="D2008" s="336"/>
      <c r="E2008" s="336"/>
      <c r="F2008" s="905">
        <v>4907.4074074074069</v>
      </c>
      <c r="G2008" s="328"/>
      <c r="H2008" s="328"/>
      <c r="I2008" s="344"/>
      <c r="J2008" s="11"/>
      <c r="K2008" s="111">
        <v>4907.4074074074069</v>
      </c>
      <c r="L2008" s="112"/>
      <c r="M2008" s="112"/>
      <c r="N2008" s="12"/>
      <c r="O2008" s="13"/>
      <c r="P2008" s="9"/>
      <c r="Q2008" s="5"/>
    </row>
    <row r="2009" spans="1:17" s="6" customFormat="1" ht="24.6" customHeight="1">
      <c r="A2009" s="336">
        <v>8</v>
      </c>
      <c r="B2009" s="337" t="s">
        <v>6548</v>
      </c>
      <c r="C2009" s="336" t="s">
        <v>999</v>
      </c>
      <c r="D2009" s="336"/>
      <c r="E2009" s="336"/>
      <c r="F2009" s="905">
        <v>4630</v>
      </c>
      <c r="G2009" s="328"/>
      <c r="H2009" s="328"/>
      <c r="I2009" s="344"/>
      <c r="J2009" s="11"/>
      <c r="K2009" s="111">
        <v>5000</v>
      </c>
      <c r="L2009" s="112"/>
      <c r="M2009" s="112"/>
      <c r="N2009" s="12"/>
      <c r="O2009" s="13"/>
      <c r="P2009" s="9"/>
      <c r="Q2009" s="5"/>
    </row>
    <row r="2010" spans="1:17" s="6" customFormat="1" ht="66.75" hidden="1" customHeight="1">
      <c r="A2010" s="336">
        <v>11</v>
      </c>
      <c r="B2010" s="337" t="s">
        <v>888</v>
      </c>
      <c r="C2010" s="336" t="s">
        <v>999</v>
      </c>
      <c r="D2010" s="336"/>
      <c r="E2010" s="336"/>
      <c r="F2010" s="905">
        <v>3981.4814814814813</v>
      </c>
      <c r="G2010" s="328"/>
      <c r="H2010" s="328"/>
      <c r="I2010" s="344"/>
      <c r="J2010" s="11"/>
      <c r="K2010" s="111">
        <v>3981.4814814814813</v>
      </c>
      <c r="L2010" s="112"/>
      <c r="M2010" s="112"/>
      <c r="N2010" s="12"/>
      <c r="O2010" s="13"/>
      <c r="P2010" s="9"/>
      <c r="Q2010" s="5"/>
    </row>
    <row r="2011" spans="1:17" s="6" customFormat="1" ht="24.6" customHeight="1">
      <c r="A2011" s="336">
        <v>9</v>
      </c>
      <c r="B2011" s="337" t="s">
        <v>6549</v>
      </c>
      <c r="C2011" s="336" t="s">
        <v>999</v>
      </c>
      <c r="D2011" s="336"/>
      <c r="E2011" s="336"/>
      <c r="F2011" s="905">
        <v>3241</v>
      </c>
      <c r="G2011" s="328"/>
      <c r="H2011" s="328"/>
      <c r="I2011" s="344"/>
      <c r="J2011" s="11"/>
      <c r="K2011" s="111">
        <v>4091</v>
      </c>
      <c r="L2011" s="112"/>
      <c r="M2011" s="112"/>
      <c r="N2011" s="12"/>
      <c r="O2011" s="13"/>
      <c r="P2011" s="9"/>
      <c r="Q2011" s="5"/>
    </row>
    <row r="2012" spans="1:17" s="6" customFormat="1" ht="66.75" hidden="1" customHeight="1">
      <c r="A2012" s="336">
        <v>13</v>
      </c>
      <c r="B2012" s="337" t="s">
        <v>890</v>
      </c>
      <c r="C2012" s="336" t="s">
        <v>999</v>
      </c>
      <c r="D2012" s="336"/>
      <c r="E2012" s="336"/>
      <c r="F2012" s="905">
        <v>13425.925925925925</v>
      </c>
      <c r="G2012" s="328"/>
      <c r="H2012" s="328"/>
      <c r="I2012" s="344"/>
      <c r="J2012" s="11"/>
      <c r="K2012" s="111">
        <v>13425.925925925925</v>
      </c>
      <c r="L2012" s="112"/>
      <c r="M2012" s="112"/>
      <c r="N2012" s="12"/>
      <c r="O2012" s="13"/>
      <c r="P2012" s="9"/>
      <c r="Q2012" s="5"/>
    </row>
    <row r="2013" spans="1:17" s="6" customFormat="1" ht="24.6" customHeight="1">
      <c r="A2013" s="336">
        <v>10</v>
      </c>
      <c r="B2013" s="337" t="s">
        <v>6550</v>
      </c>
      <c r="C2013" s="336" t="s">
        <v>999</v>
      </c>
      <c r="D2013" s="336"/>
      <c r="E2013" s="336"/>
      <c r="F2013" s="905">
        <v>12963</v>
      </c>
      <c r="G2013" s="328"/>
      <c r="H2013" s="328"/>
      <c r="I2013" s="344"/>
      <c r="J2013" s="11"/>
      <c r="K2013" s="111">
        <v>13636</v>
      </c>
      <c r="L2013" s="112"/>
      <c r="M2013" s="112"/>
      <c r="N2013" s="12"/>
      <c r="O2013" s="13"/>
      <c r="P2013" s="9"/>
      <c r="Q2013" s="5"/>
    </row>
    <row r="2014" spans="1:17" s="6" customFormat="1" ht="66.75" hidden="1" customHeight="1">
      <c r="A2014" s="336">
        <v>15</v>
      </c>
      <c r="B2014" s="337" t="s">
        <v>892</v>
      </c>
      <c r="C2014" s="336" t="s">
        <v>999</v>
      </c>
      <c r="D2014" s="336"/>
      <c r="E2014" s="336"/>
      <c r="F2014" s="905">
        <v>8796.2962962962956</v>
      </c>
      <c r="G2014" s="328"/>
      <c r="H2014" s="328"/>
      <c r="I2014" s="344"/>
      <c r="J2014" s="11"/>
      <c r="K2014" s="111">
        <v>8796.2962962962956</v>
      </c>
      <c r="L2014" s="112"/>
      <c r="M2014" s="112"/>
      <c r="N2014" s="12"/>
      <c r="O2014" s="13"/>
      <c r="P2014" s="9"/>
      <c r="Q2014" s="5"/>
    </row>
    <row r="2015" spans="1:17" s="6" customFormat="1" ht="24.6" customHeight="1">
      <c r="A2015" s="336">
        <v>11</v>
      </c>
      <c r="B2015" s="337" t="s">
        <v>6551</v>
      </c>
      <c r="C2015" s="336" t="s">
        <v>999</v>
      </c>
      <c r="D2015" s="336"/>
      <c r="E2015" s="336"/>
      <c r="F2015" s="905">
        <v>8333</v>
      </c>
      <c r="G2015" s="328"/>
      <c r="H2015" s="328"/>
      <c r="I2015" s="344"/>
      <c r="J2015" s="11"/>
      <c r="K2015" s="111">
        <v>9091</v>
      </c>
      <c r="L2015" s="112"/>
      <c r="M2015" s="112"/>
      <c r="N2015" s="12"/>
      <c r="O2015" s="13"/>
      <c r="P2015" s="9"/>
      <c r="Q2015" s="5"/>
    </row>
    <row r="2016" spans="1:17" s="6" customFormat="1" ht="24.6" customHeight="1">
      <c r="A2016" s="336">
        <v>12</v>
      </c>
      <c r="B2016" s="337" t="s">
        <v>6552</v>
      </c>
      <c r="C2016" s="336" t="s">
        <v>999</v>
      </c>
      <c r="D2016" s="336"/>
      <c r="E2016" s="336"/>
      <c r="F2016" s="905">
        <v>2315</v>
      </c>
      <c r="G2016" s="328"/>
      <c r="H2016" s="328"/>
      <c r="I2016" s="344"/>
      <c r="J2016" s="11"/>
      <c r="K2016" s="111">
        <v>3636</v>
      </c>
      <c r="L2016" s="112"/>
      <c r="M2016" s="112"/>
      <c r="N2016" s="12"/>
      <c r="O2016" s="13"/>
      <c r="P2016" s="9"/>
      <c r="Q2016" s="5"/>
    </row>
    <row r="2017" spans="1:17" s="6" customFormat="1" ht="24.6" customHeight="1">
      <c r="A2017" s="336">
        <v>13</v>
      </c>
      <c r="B2017" s="337" t="s">
        <v>6553</v>
      </c>
      <c r="C2017" s="336" t="s">
        <v>999</v>
      </c>
      <c r="D2017" s="336"/>
      <c r="E2017" s="336"/>
      <c r="F2017" s="905">
        <v>2315</v>
      </c>
      <c r="G2017" s="328"/>
      <c r="H2017" s="328"/>
      <c r="I2017" s="344"/>
      <c r="J2017" s="11"/>
      <c r="K2017" s="111">
        <v>3182</v>
      </c>
      <c r="L2017" s="112"/>
      <c r="M2017" s="112"/>
      <c r="N2017" s="12"/>
      <c r="O2017" s="13"/>
      <c r="P2017" s="9"/>
      <c r="Q2017" s="5"/>
    </row>
    <row r="2018" spans="1:17" s="6" customFormat="1" ht="24.6" customHeight="1">
      <c r="A2018" s="336">
        <v>14</v>
      </c>
      <c r="B2018" s="337" t="s">
        <v>896</v>
      </c>
      <c r="C2018" s="336" t="s">
        <v>999</v>
      </c>
      <c r="D2018" s="336"/>
      <c r="E2018" s="336"/>
      <c r="F2018" s="905">
        <v>1574</v>
      </c>
      <c r="G2018" s="328"/>
      <c r="H2018" s="328"/>
      <c r="I2018" s="344"/>
      <c r="J2018" s="11"/>
      <c r="K2018" s="111">
        <v>1818</v>
      </c>
      <c r="L2018" s="112"/>
      <c r="M2018" s="112"/>
      <c r="N2018" s="12"/>
      <c r="O2018" s="13"/>
      <c r="P2018" s="9"/>
      <c r="Q2018" s="5"/>
    </row>
    <row r="2019" spans="1:17" s="6" customFormat="1" ht="24.6" customHeight="1">
      <c r="A2019" s="336">
        <v>15</v>
      </c>
      <c r="B2019" s="337" t="s">
        <v>6554</v>
      </c>
      <c r="C2019" s="336" t="s">
        <v>999</v>
      </c>
      <c r="D2019" s="336"/>
      <c r="E2019" s="336"/>
      <c r="F2019" s="905">
        <v>1481</v>
      </c>
      <c r="G2019" s="328"/>
      <c r="H2019" s="328"/>
      <c r="I2019" s="344"/>
      <c r="J2019" s="11"/>
      <c r="K2019" s="111">
        <v>1636</v>
      </c>
      <c r="L2019" s="112"/>
      <c r="M2019" s="112"/>
      <c r="N2019" s="12"/>
      <c r="O2019" s="13"/>
      <c r="P2019" s="9"/>
      <c r="Q2019" s="5"/>
    </row>
    <row r="2020" spans="1:17" s="6" customFormat="1" ht="24.6" customHeight="1">
      <c r="A2020" s="336">
        <v>16</v>
      </c>
      <c r="B2020" s="337" t="s">
        <v>898</v>
      </c>
      <c r="C2020" s="336" t="s">
        <v>999</v>
      </c>
      <c r="D2020" s="336"/>
      <c r="E2020" s="336"/>
      <c r="F2020" s="905">
        <v>3241</v>
      </c>
      <c r="G2020" s="328"/>
      <c r="H2020" s="328"/>
      <c r="I2020" s="344"/>
      <c r="J2020" s="11"/>
      <c r="K2020" s="111">
        <v>3636</v>
      </c>
      <c r="L2020" s="112"/>
      <c r="M2020" s="112"/>
      <c r="N2020" s="12"/>
      <c r="O2020" s="13"/>
      <c r="P2020" s="9"/>
      <c r="Q2020" s="5"/>
    </row>
    <row r="2021" spans="1:17" s="6" customFormat="1" ht="24.6" customHeight="1">
      <c r="A2021" s="336">
        <v>17</v>
      </c>
      <c r="B2021" s="337" t="s">
        <v>899</v>
      </c>
      <c r="C2021" s="336" t="s">
        <v>999</v>
      </c>
      <c r="D2021" s="336"/>
      <c r="E2021" s="336"/>
      <c r="F2021" s="905">
        <v>26582</v>
      </c>
      <c r="G2021" s="328"/>
      <c r="H2021" s="328"/>
      <c r="I2021" s="344"/>
      <c r="J2021" s="11"/>
      <c r="K2021" s="111">
        <v>24545</v>
      </c>
      <c r="L2021" s="112"/>
      <c r="M2021" s="112"/>
      <c r="N2021" s="12"/>
      <c r="O2021" s="13"/>
      <c r="P2021" s="9"/>
      <c r="Q2021" s="5"/>
    </row>
    <row r="2022" spans="1:17" s="6" customFormat="1" ht="19.5">
      <c r="A2022" s="336">
        <v>19</v>
      </c>
      <c r="B2022" s="337" t="s">
        <v>6555</v>
      </c>
      <c r="C2022" s="336" t="s">
        <v>999</v>
      </c>
      <c r="D2022" s="336"/>
      <c r="E2022" s="336"/>
      <c r="F2022" s="905">
        <v>3704</v>
      </c>
      <c r="G2022" s="328"/>
      <c r="H2022" s="328"/>
      <c r="I2022" s="344"/>
      <c r="J2022" s="11"/>
      <c r="K2022" s="111">
        <v>4545</v>
      </c>
      <c r="L2022" s="112"/>
      <c r="M2022" s="112"/>
      <c r="N2022" s="12"/>
      <c r="O2022" s="13"/>
      <c r="P2022" s="9"/>
      <c r="Q2022" s="5"/>
    </row>
    <row r="2023" spans="1:17" s="6" customFormat="1" ht="24.6" customHeight="1">
      <c r="A2023" s="336">
        <v>20</v>
      </c>
      <c r="B2023" s="337" t="s">
        <v>902</v>
      </c>
      <c r="C2023" s="336" t="s">
        <v>999</v>
      </c>
      <c r="D2023" s="336"/>
      <c r="E2023" s="336"/>
      <c r="F2023" s="905">
        <v>6481</v>
      </c>
      <c r="G2023" s="328"/>
      <c r="H2023" s="328"/>
      <c r="I2023" s="344"/>
      <c r="J2023" s="11"/>
      <c r="K2023" s="111">
        <v>7273</v>
      </c>
      <c r="L2023" s="112"/>
      <c r="M2023" s="112"/>
      <c r="N2023" s="12"/>
      <c r="O2023" s="13"/>
      <c r="P2023" s="9"/>
      <c r="Q2023" s="5"/>
    </row>
    <row r="2024" spans="1:17" s="6" customFormat="1" ht="36.75" customHeight="1">
      <c r="A2024" s="100"/>
      <c r="B2024" s="1066" t="s">
        <v>6564</v>
      </c>
      <c r="C2024" s="1066"/>
      <c r="D2024" s="1066"/>
      <c r="E2024" s="1066"/>
      <c r="F2024" s="1066"/>
      <c r="G2024" s="1066"/>
      <c r="H2024" s="1066"/>
      <c r="I2024" s="1"/>
      <c r="J2024" s="1"/>
      <c r="K2024" s="1"/>
      <c r="L2024" s="1"/>
      <c r="M2024" s="1"/>
      <c r="N2024" s="2"/>
      <c r="O2024" s="40"/>
      <c r="P2024" s="9"/>
      <c r="Q2024" s="5"/>
    </row>
    <row r="2025" spans="1:17" s="6" customFormat="1" ht="24.6" customHeight="1">
      <c r="A2025" s="336">
        <v>1</v>
      </c>
      <c r="B2025" s="337" t="s">
        <v>6559</v>
      </c>
      <c r="C2025" s="336" t="s">
        <v>999</v>
      </c>
      <c r="D2025" s="336"/>
      <c r="E2025" s="336"/>
      <c r="F2025" s="905">
        <v>926</v>
      </c>
      <c r="G2025" s="328"/>
      <c r="H2025" s="328"/>
      <c r="I2025" s="10"/>
      <c r="J2025" s="11"/>
      <c r="K2025" s="111">
        <v>833</v>
      </c>
      <c r="L2025" s="112"/>
      <c r="M2025" s="112"/>
      <c r="N2025" s="12"/>
      <c r="O2025" s="13"/>
      <c r="P2025" s="9"/>
      <c r="Q2025" s="5"/>
    </row>
    <row r="2026" spans="1:17" s="6" customFormat="1" ht="24.6" customHeight="1">
      <c r="A2026" s="336">
        <f>+A2025+1</f>
        <v>2</v>
      </c>
      <c r="B2026" s="337" t="s">
        <v>6557</v>
      </c>
      <c r="C2026" s="336" t="s">
        <v>999</v>
      </c>
      <c r="D2026" s="336"/>
      <c r="E2026" s="336"/>
      <c r="F2026" s="905">
        <v>926</v>
      </c>
      <c r="G2026" s="328"/>
      <c r="H2026" s="328"/>
      <c r="I2026" s="10"/>
      <c r="J2026" s="11"/>
      <c r="K2026" s="111">
        <v>833</v>
      </c>
      <c r="L2026" s="112"/>
      <c r="M2026" s="112"/>
      <c r="N2026" s="12"/>
      <c r="O2026" s="13"/>
      <c r="P2026" s="9"/>
      <c r="Q2026" s="5"/>
    </row>
    <row r="2027" spans="1:17" s="6" customFormat="1" ht="36.75" customHeight="1">
      <c r="A2027" s="100"/>
      <c r="B2027" s="1066" t="s">
        <v>6563</v>
      </c>
      <c r="C2027" s="1066"/>
      <c r="D2027" s="1066"/>
      <c r="E2027" s="1066"/>
      <c r="F2027" s="1066"/>
      <c r="G2027" s="1066"/>
      <c r="H2027" s="1066"/>
      <c r="I2027" s="1"/>
      <c r="J2027" s="1"/>
      <c r="K2027" s="1"/>
      <c r="L2027" s="1"/>
      <c r="M2027" s="1"/>
      <c r="N2027" s="2"/>
      <c r="O2027" s="40"/>
      <c r="P2027" s="9"/>
      <c r="Q2027" s="5"/>
    </row>
    <row r="2028" spans="1:17" s="6" customFormat="1" ht="19.5">
      <c r="A2028" s="336">
        <v>1</v>
      </c>
      <c r="B2028" s="337" t="s">
        <v>6559</v>
      </c>
      <c r="C2028" s="336" t="s">
        <v>999</v>
      </c>
      <c r="D2028" s="336"/>
      <c r="E2028" s="336"/>
      <c r="F2028" s="905">
        <v>926</v>
      </c>
      <c r="G2028" s="328"/>
      <c r="H2028" s="328"/>
      <c r="I2028" s="10"/>
      <c r="J2028" s="11"/>
      <c r="K2028" s="111">
        <v>769</v>
      </c>
      <c r="L2028" s="112"/>
      <c r="M2028" s="112"/>
      <c r="N2028" s="12"/>
      <c r="O2028" s="13"/>
      <c r="P2028" s="9"/>
      <c r="Q2028" s="5"/>
    </row>
    <row r="2029" spans="1:17" s="6" customFormat="1" ht="19.5">
      <c r="A2029" s="336">
        <v>2</v>
      </c>
      <c r="B2029" s="337" t="s">
        <v>6557</v>
      </c>
      <c r="C2029" s="336" t="s">
        <v>999</v>
      </c>
      <c r="D2029" s="336"/>
      <c r="E2029" s="336"/>
      <c r="F2029" s="905">
        <v>926</v>
      </c>
      <c r="G2029" s="328"/>
      <c r="H2029" s="328"/>
      <c r="I2029" s="10"/>
      <c r="J2029" s="11"/>
      <c r="K2029" s="111">
        <v>769</v>
      </c>
      <c r="L2029" s="112"/>
      <c r="M2029" s="112"/>
      <c r="N2029" s="12"/>
      <c r="O2029" s="13"/>
      <c r="P2029" s="9"/>
      <c r="Q2029" s="5"/>
    </row>
    <row r="2030" spans="1:17" s="17" customFormat="1" ht="66.75" hidden="1" customHeight="1">
      <c r="A2030" s="336">
        <v>3</v>
      </c>
      <c r="B2030" s="337" t="s">
        <v>903</v>
      </c>
      <c r="C2030" s="336" t="s">
        <v>999</v>
      </c>
      <c r="D2030" s="336"/>
      <c r="E2030" s="336"/>
      <c r="F2030" s="339">
        <v>5909</v>
      </c>
      <c r="G2030" s="328"/>
      <c r="H2030" s="328"/>
      <c r="I2030" s="10"/>
      <c r="J2030" s="11"/>
      <c r="K2030" s="111">
        <v>5909</v>
      </c>
      <c r="L2030" s="112"/>
      <c r="M2030" s="112"/>
      <c r="N2030" s="11"/>
      <c r="O2030" s="18"/>
      <c r="P2030" s="15"/>
      <c r="Q2030" s="16"/>
    </row>
    <row r="2031" spans="1:17" s="17" customFormat="1" ht="66.75" hidden="1" customHeight="1">
      <c r="A2031" s="336">
        <v>4</v>
      </c>
      <c r="B2031" s="337" t="s">
        <v>904</v>
      </c>
      <c r="C2031" s="336" t="s">
        <v>999</v>
      </c>
      <c r="D2031" s="336"/>
      <c r="E2031" s="336"/>
      <c r="F2031" s="339">
        <v>3182</v>
      </c>
      <c r="G2031" s="328"/>
      <c r="H2031" s="328"/>
      <c r="I2031" s="10"/>
      <c r="J2031" s="11"/>
      <c r="K2031" s="111">
        <v>3182</v>
      </c>
      <c r="L2031" s="112"/>
      <c r="M2031" s="112"/>
      <c r="N2031" s="11"/>
      <c r="O2031" s="18"/>
      <c r="P2031" s="15"/>
      <c r="Q2031" s="16"/>
    </row>
    <row r="2032" spans="1:17" s="17" customFormat="1" ht="66.75" hidden="1" customHeight="1">
      <c r="A2032" s="336">
        <v>5</v>
      </c>
      <c r="B2032" s="337" t="s">
        <v>905</v>
      </c>
      <c r="C2032" s="336" t="s">
        <v>999</v>
      </c>
      <c r="D2032" s="336"/>
      <c r="E2032" s="336"/>
      <c r="F2032" s="339">
        <v>1545</v>
      </c>
      <c r="G2032" s="328"/>
      <c r="H2032" s="328"/>
      <c r="I2032" s="10"/>
      <c r="J2032" s="11"/>
      <c r="K2032" s="111">
        <v>1545</v>
      </c>
      <c r="L2032" s="112"/>
      <c r="M2032" s="112"/>
      <c r="N2032" s="11"/>
      <c r="O2032" s="18"/>
      <c r="P2032" s="15"/>
      <c r="Q2032" s="16"/>
    </row>
    <row r="2033" spans="1:17" s="17" customFormat="1" ht="66.75" hidden="1" customHeight="1">
      <c r="A2033" s="336">
        <v>6</v>
      </c>
      <c r="B2033" s="337" t="s">
        <v>898</v>
      </c>
      <c r="C2033" s="336" t="s">
        <v>999</v>
      </c>
      <c r="D2033" s="336"/>
      <c r="E2033" s="336"/>
      <c r="F2033" s="339">
        <v>3818</v>
      </c>
      <c r="G2033" s="328"/>
      <c r="H2033" s="328"/>
      <c r="I2033" s="10"/>
      <c r="J2033" s="11"/>
      <c r="K2033" s="111">
        <v>3818</v>
      </c>
      <c r="L2033" s="112"/>
      <c r="M2033" s="112"/>
      <c r="N2033" s="11"/>
      <c r="O2033" s="18"/>
      <c r="P2033" s="15"/>
      <c r="Q2033" s="16"/>
    </row>
    <row r="2034" spans="1:17" s="17" customFormat="1" ht="66.75" hidden="1" customHeight="1">
      <c r="A2034" s="336">
        <v>7</v>
      </c>
      <c r="B2034" s="337" t="s">
        <v>906</v>
      </c>
      <c r="C2034" s="336" t="s">
        <v>999</v>
      </c>
      <c r="D2034" s="336"/>
      <c r="E2034" s="336"/>
      <c r="F2034" s="339">
        <v>4091</v>
      </c>
      <c r="G2034" s="328"/>
      <c r="H2034" s="328"/>
      <c r="I2034" s="10"/>
      <c r="J2034" s="11"/>
      <c r="K2034" s="111">
        <v>4091</v>
      </c>
      <c r="L2034" s="112"/>
      <c r="M2034" s="112"/>
      <c r="N2034" s="11"/>
      <c r="O2034" s="18"/>
      <c r="P2034" s="15"/>
      <c r="Q2034" s="16"/>
    </row>
    <row r="2035" spans="1:17" s="6" customFormat="1" ht="24" customHeight="1">
      <c r="A2035" s="345"/>
      <c r="B2035" s="346" t="s">
        <v>907</v>
      </c>
      <c r="C2035" s="347"/>
      <c r="D2035" s="347"/>
      <c r="E2035" s="347"/>
      <c r="F2035" s="348"/>
      <c r="G2035" s="348"/>
      <c r="H2035" s="348"/>
      <c r="I2035" s="158"/>
      <c r="J2035" s="159"/>
      <c r="K2035" s="160"/>
      <c r="L2035" s="160"/>
      <c r="M2035" s="160"/>
      <c r="N2035" s="161"/>
      <c r="O2035" s="162"/>
      <c r="P2035" s="9"/>
      <c r="Q2035" s="5"/>
    </row>
    <row r="2036" spans="1:17" s="6" customFormat="1" ht="45" customHeight="1">
      <c r="A2036" s="100"/>
      <c r="B2036" s="1066" t="s">
        <v>6562</v>
      </c>
      <c r="C2036" s="1066"/>
      <c r="D2036" s="1066"/>
      <c r="E2036" s="1066"/>
      <c r="F2036" s="1066"/>
      <c r="G2036" s="1066"/>
      <c r="H2036" s="1066"/>
      <c r="I2036" s="1"/>
      <c r="J2036" s="1"/>
      <c r="K2036" s="1"/>
      <c r="L2036" s="1"/>
      <c r="M2036" s="1"/>
      <c r="N2036" s="2"/>
      <c r="O2036" s="40"/>
      <c r="P2036" s="9"/>
      <c r="Q2036" s="5"/>
    </row>
    <row r="2037" spans="1:17" s="6" customFormat="1" ht="19.5" customHeight="1">
      <c r="A2037" s="944"/>
      <c r="B2037" s="350" t="s">
        <v>6560</v>
      </c>
      <c r="C2037" s="327"/>
      <c r="D2037" s="327"/>
      <c r="E2037" s="327"/>
      <c r="F2037" s="906"/>
      <c r="G2037" s="944"/>
      <c r="H2037" s="352"/>
      <c r="I2037" s="106"/>
      <c r="J2037" s="106"/>
      <c r="K2037" s="354"/>
      <c r="L2037" s="946"/>
      <c r="M2037" s="946"/>
      <c r="N2037" s="7"/>
      <c r="O2037" s="8"/>
      <c r="P2037" s="9"/>
      <c r="Q2037" s="5"/>
    </row>
    <row r="2038" spans="1:17" s="6" customFormat="1" ht="19.5" customHeight="1">
      <c r="A2038" s="944"/>
      <c r="B2038" s="350" t="s">
        <v>3616</v>
      </c>
      <c r="C2038" s="327" t="s">
        <v>1484</v>
      </c>
      <c r="D2038" s="327"/>
      <c r="E2038" s="327"/>
      <c r="F2038" s="906">
        <v>100926</v>
      </c>
      <c r="G2038" s="944"/>
      <c r="H2038" s="352"/>
      <c r="I2038" s="106"/>
      <c r="J2038" s="106"/>
      <c r="K2038" s="354">
        <v>100909</v>
      </c>
      <c r="L2038" s="946"/>
      <c r="M2038" s="946"/>
      <c r="N2038" s="7"/>
      <c r="O2038" s="8"/>
      <c r="P2038" s="9"/>
      <c r="Q2038" s="5"/>
    </row>
    <row r="2039" spans="1:17" s="6" customFormat="1" ht="19.5" customHeight="1">
      <c r="A2039" s="944"/>
      <c r="B2039" s="350" t="s">
        <v>3617</v>
      </c>
      <c r="C2039" s="327" t="s">
        <v>1484</v>
      </c>
      <c r="D2039" s="327"/>
      <c r="E2039" s="327"/>
      <c r="F2039" s="906">
        <v>98148</v>
      </c>
      <c r="G2039" s="944"/>
      <c r="H2039" s="352"/>
      <c r="I2039" s="106"/>
      <c r="J2039" s="106"/>
      <c r="K2039" s="354">
        <v>98182</v>
      </c>
      <c r="L2039" s="946"/>
      <c r="M2039" s="946"/>
      <c r="N2039" s="7"/>
      <c r="O2039" s="8"/>
      <c r="P2039" s="9"/>
      <c r="Q2039" s="5"/>
    </row>
    <row r="2040" spans="1:17" s="6" customFormat="1" ht="19.5" customHeight="1">
      <c r="A2040" s="944"/>
      <c r="B2040" s="350" t="s">
        <v>6561</v>
      </c>
      <c r="C2040" s="327"/>
      <c r="D2040" s="327"/>
      <c r="E2040" s="327"/>
      <c r="F2040" s="906"/>
      <c r="G2040" s="944"/>
      <c r="H2040" s="352"/>
      <c r="I2040" s="106"/>
      <c r="J2040" s="106"/>
      <c r="K2040" s="353">
        <v>0</v>
      </c>
      <c r="L2040" s="946"/>
      <c r="M2040" s="946"/>
      <c r="N2040" s="7"/>
      <c r="O2040" s="8"/>
      <c r="P2040" s="9"/>
      <c r="Q2040" s="5"/>
    </row>
    <row r="2041" spans="1:17" s="6" customFormat="1" ht="19.5" customHeight="1">
      <c r="A2041" s="944"/>
      <c r="B2041" s="350" t="s">
        <v>3616</v>
      </c>
      <c r="C2041" s="327" t="s">
        <v>1484</v>
      </c>
      <c r="D2041" s="327"/>
      <c r="E2041" s="327"/>
      <c r="F2041" s="906">
        <v>115741</v>
      </c>
      <c r="G2041" s="944"/>
      <c r="H2041" s="352"/>
      <c r="I2041" s="106"/>
      <c r="J2041" s="106"/>
      <c r="K2041" s="354">
        <v>115455</v>
      </c>
      <c r="L2041" s="946"/>
      <c r="M2041" s="946"/>
      <c r="N2041" s="7"/>
      <c r="O2041" s="8"/>
      <c r="P2041" s="9"/>
      <c r="Q2041" s="5"/>
    </row>
    <row r="2042" spans="1:17" s="6" customFormat="1" ht="19.5" customHeight="1">
      <c r="A2042" s="944"/>
      <c r="B2042" s="350" t="s">
        <v>3617</v>
      </c>
      <c r="C2042" s="327" t="s">
        <v>1484</v>
      </c>
      <c r="D2042" s="327"/>
      <c r="E2042" s="327"/>
      <c r="F2042" s="906">
        <v>112963</v>
      </c>
      <c r="G2042" s="944"/>
      <c r="H2042" s="352"/>
      <c r="I2042" s="106"/>
      <c r="J2042" s="106"/>
      <c r="K2042" s="354">
        <v>112727</v>
      </c>
      <c r="L2042" s="946"/>
      <c r="M2042" s="946"/>
      <c r="N2042" s="7"/>
      <c r="O2042" s="8"/>
      <c r="P2042" s="9"/>
      <c r="Q2042" s="5"/>
    </row>
    <row r="2043" spans="1:17" s="6" customFormat="1" ht="19.5" customHeight="1">
      <c r="A2043" s="944"/>
      <c r="B2043" s="350" t="s">
        <v>3618</v>
      </c>
      <c r="C2043" s="327"/>
      <c r="D2043" s="327"/>
      <c r="E2043" s="327"/>
      <c r="F2043" s="906"/>
      <c r="G2043" s="944"/>
      <c r="H2043" s="352"/>
      <c r="I2043" s="106"/>
      <c r="J2043" s="106"/>
      <c r="K2043" s="354"/>
      <c r="L2043" s="946"/>
      <c r="M2043" s="946"/>
      <c r="N2043" s="7"/>
      <c r="O2043" s="8"/>
      <c r="P2043" s="9"/>
      <c r="Q2043" s="5"/>
    </row>
    <row r="2044" spans="1:17" s="6" customFormat="1" ht="19.5" customHeight="1">
      <c r="A2044" s="944"/>
      <c r="B2044" s="350" t="s">
        <v>3616</v>
      </c>
      <c r="C2044" s="327" t="s">
        <v>1484</v>
      </c>
      <c r="D2044" s="327"/>
      <c r="E2044" s="327"/>
      <c r="F2044" s="906">
        <v>113889</v>
      </c>
      <c r="G2044" s="944"/>
      <c r="H2044" s="352"/>
      <c r="I2044" s="106"/>
      <c r="J2044" s="106"/>
      <c r="K2044" s="354">
        <v>113636</v>
      </c>
      <c r="L2044" s="946"/>
      <c r="M2044" s="946"/>
      <c r="N2044" s="7"/>
      <c r="O2044" s="8"/>
      <c r="P2044" s="9"/>
      <c r="Q2044" s="5"/>
    </row>
    <row r="2045" spans="1:17" s="6" customFormat="1" ht="19.5" customHeight="1">
      <c r="A2045" s="944"/>
      <c r="B2045" s="350" t="s">
        <v>3617</v>
      </c>
      <c r="C2045" s="327" t="s">
        <v>1484</v>
      </c>
      <c r="D2045" s="327"/>
      <c r="E2045" s="327"/>
      <c r="F2045" s="906">
        <v>106481</v>
      </c>
      <c r="G2045" s="944"/>
      <c r="H2045" s="352"/>
      <c r="I2045" s="106"/>
      <c r="J2045" s="106"/>
      <c r="K2045" s="354">
        <v>106364</v>
      </c>
      <c r="L2045" s="946"/>
      <c r="M2045" s="946"/>
      <c r="N2045" s="7"/>
      <c r="O2045" s="8"/>
      <c r="P2045" s="9"/>
      <c r="Q2045" s="5"/>
    </row>
    <row r="2046" spans="1:17" s="6" customFormat="1" ht="19.5" customHeight="1">
      <c r="A2046" s="944"/>
      <c r="B2046" s="350" t="s">
        <v>3619</v>
      </c>
      <c r="C2046" s="327"/>
      <c r="D2046" s="327"/>
      <c r="E2046" s="327"/>
      <c r="F2046" s="906"/>
      <c r="G2046" s="944"/>
      <c r="H2046" s="352"/>
      <c r="I2046" s="106"/>
      <c r="J2046" s="106"/>
      <c r="K2046" s="354"/>
      <c r="L2046" s="946"/>
      <c r="M2046" s="946"/>
      <c r="N2046" s="7"/>
      <c r="O2046" s="8"/>
      <c r="P2046" s="9"/>
      <c r="Q2046" s="5"/>
    </row>
    <row r="2047" spans="1:17" s="6" customFormat="1" ht="19.5" customHeight="1">
      <c r="A2047" s="944"/>
      <c r="B2047" s="350" t="s">
        <v>3616</v>
      </c>
      <c r="C2047" s="327" t="s">
        <v>1484</v>
      </c>
      <c r="D2047" s="327"/>
      <c r="E2047" s="327"/>
      <c r="F2047" s="906">
        <v>123148</v>
      </c>
      <c r="G2047" s="944"/>
      <c r="H2047" s="352"/>
      <c r="I2047" s="106"/>
      <c r="J2047" s="106"/>
      <c r="K2047" s="354">
        <v>122727</v>
      </c>
      <c r="L2047" s="946"/>
      <c r="M2047" s="946"/>
      <c r="N2047" s="7"/>
      <c r="O2047" s="8"/>
      <c r="P2047" s="9"/>
      <c r="Q2047" s="5"/>
    </row>
    <row r="2048" spans="1:17" s="6" customFormat="1" ht="19.5" customHeight="1">
      <c r="A2048" s="944"/>
      <c r="B2048" s="350" t="s">
        <v>3617</v>
      </c>
      <c r="C2048" s="327" t="s">
        <v>1484</v>
      </c>
      <c r="D2048" s="327"/>
      <c r="E2048" s="327"/>
      <c r="F2048" s="906">
        <v>115741</v>
      </c>
      <c r="G2048" s="944"/>
      <c r="H2048" s="352"/>
      <c r="I2048" s="106"/>
      <c r="J2048" s="106"/>
      <c r="K2048" s="354">
        <v>115455</v>
      </c>
      <c r="L2048" s="946"/>
      <c r="M2048" s="946"/>
      <c r="N2048" s="7"/>
      <c r="O2048" s="8"/>
      <c r="P2048" s="9"/>
      <c r="Q2048" s="5"/>
    </row>
    <row r="2049" spans="1:17" s="6" customFormat="1" ht="16.5" hidden="1">
      <c r="A2049" s="944"/>
      <c r="B2049" s="350" t="s">
        <v>3620</v>
      </c>
      <c r="C2049" s="327"/>
      <c r="D2049" s="327"/>
      <c r="E2049" s="327"/>
      <c r="F2049" s="351">
        <v>0</v>
      </c>
      <c r="G2049" s="944"/>
      <c r="H2049" s="352"/>
      <c r="I2049" s="106"/>
      <c r="J2049" s="106"/>
      <c r="K2049" s="353">
        <v>0</v>
      </c>
      <c r="L2049" s="946"/>
      <c r="M2049" s="946"/>
      <c r="N2049" s="7"/>
      <c r="O2049" s="8"/>
      <c r="P2049" s="9"/>
      <c r="Q2049" s="5"/>
    </row>
    <row r="2050" spans="1:17" s="6" customFormat="1" ht="16.5" hidden="1">
      <c r="A2050" s="944"/>
      <c r="B2050" s="350" t="s">
        <v>3616</v>
      </c>
      <c r="C2050" s="327" t="s">
        <v>1484</v>
      </c>
      <c r="D2050" s="327"/>
      <c r="E2050" s="327"/>
      <c r="F2050" s="351">
        <v>111111</v>
      </c>
      <c r="G2050" s="944"/>
      <c r="H2050" s="352"/>
      <c r="I2050" s="106"/>
      <c r="J2050" s="106"/>
      <c r="K2050" s="353">
        <v>109259.25925925926</v>
      </c>
      <c r="L2050" s="946"/>
      <c r="M2050" s="946"/>
      <c r="N2050" s="7"/>
      <c r="O2050" s="8"/>
      <c r="P2050" s="9"/>
      <c r="Q2050" s="5"/>
    </row>
    <row r="2051" spans="1:17" s="6" customFormat="1" ht="16.5" hidden="1">
      <c r="A2051" s="944"/>
      <c r="B2051" s="350" t="s">
        <v>3617</v>
      </c>
      <c r="C2051" s="327" t="s">
        <v>1484</v>
      </c>
      <c r="D2051" s="327"/>
      <c r="E2051" s="327"/>
      <c r="F2051" s="351">
        <v>103704</v>
      </c>
      <c r="G2051" s="944"/>
      <c r="H2051" s="352"/>
      <c r="I2051" s="106"/>
      <c r="J2051" s="106"/>
      <c r="K2051" s="353">
        <v>101851.85185185184</v>
      </c>
      <c r="L2051" s="946"/>
      <c r="M2051" s="946"/>
      <c r="N2051" s="7"/>
      <c r="O2051" s="8"/>
      <c r="P2051" s="9"/>
      <c r="Q2051" s="5"/>
    </row>
    <row r="2052" spans="1:17" s="6" customFormat="1" ht="16.5" hidden="1">
      <c r="A2052" s="944"/>
      <c r="B2052" s="350" t="s">
        <v>3621</v>
      </c>
      <c r="C2052" s="327"/>
      <c r="D2052" s="327"/>
      <c r="E2052" s="327"/>
      <c r="F2052" s="351">
        <v>0</v>
      </c>
      <c r="G2052" s="944"/>
      <c r="H2052" s="352"/>
      <c r="I2052" s="106"/>
      <c r="J2052" s="106"/>
      <c r="K2052" s="353">
        <v>0</v>
      </c>
      <c r="L2052" s="946"/>
      <c r="M2052" s="946"/>
      <c r="N2052" s="7"/>
      <c r="O2052" s="8"/>
      <c r="P2052" s="9"/>
      <c r="Q2052" s="5"/>
    </row>
    <row r="2053" spans="1:17" s="6" customFormat="1" ht="16.5" hidden="1">
      <c r="A2053" s="944"/>
      <c r="B2053" s="350" t="s">
        <v>3616</v>
      </c>
      <c r="C2053" s="327" t="s">
        <v>1484</v>
      </c>
      <c r="D2053" s="327"/>
      <c r="E2053" s="327"/>
      <c r="F2053" s="351">
        <v>120370</v>
      </c>
      <c r="G2053" s="944"/>
      <c r="H2053" s="352"/>
      <c r="I2053" s="106"/>
      <c r="J2053" s="106"/>
      <c r="K2053" s="353">
        <v>118518.51851851851</v>
      </c>
      <c r="L2053" s="946"/>
      <c r="M2053" s="946"/>
      <c r="N2053" s="7"/>
      <c r="O2053" s="8"/>
      <c r="P2053" s="9"/>
      <c r="Q2053" s="5"/>
    </row>
    <row r="2054" spans="1:17" s="6" customFormat="1" ht="16.5" hidden="1">
      <c r="A2054" s="944"/>
      <c r="B2054" s="350" t="s">
        <v>3617</v>
      </c>
      <c r="C2054" s="327" t="s">
        <v>1484</v>
      </c>
      <c r="D2054" s="327"/>
      <c r="E2054" s="327"/>
      <c r="F2054" s="351">
        <v>112963</v>
      </c>
      <c r="G2054" s="944"/>
      <c r="H2054" s="352"/>
      <c r="I2054" s="106"/>
      <c r="J2054" s="106"/>
      <c r="K2054" s="353">
        <v>111111.11111111111</v>
      </c>
      <c r="L2054" s="946"/>
      <c r="M2054" s="946"/>
      <c r="N2054" s="7"/>
      <c r="O2054" s="8"/>
      <c r="P2054" s="9"/>
      <c r="Q2054" s="5"/>
    </row>
    <row r="2055" spans="1:17" s="17" customFormat="1" ht="66.75" hidden="1" customHeight="1">
      <c r="A2055" s="417"/>
      <c r="B2055" s="417"/>
      <c r="C2055" s="417"/>
      <c r="D2055" s="417"/>
      <c r="E2055" s="417"/>
      <c r="F2055" s="417"/>
      <c r="G2055" s="417"/>
      <c r="H2055" s="331"/>
      <c r="I2055" s="1"/>
      <c r="J2055" s="1"/>
      <c r="K2055" s="418"/>
      <c r="L2055" s="418"/>
      <c r="M2055" s="418"/>
      <c r="N2055" s="1"/>
      <c r="O2055" s="44"/>
      <c r="P2055" s="15"/>
      <c r="Q2055" s="16"/>
    </row>
    <row r="2056" spans="1:17" s="17" customFormat="1" ht="66.75" hidden="1" customHeight="1">
      <c r="A2056" s="417"/>
      <c r="B2056" s="417"/>
      <c r="C2056" s="417"/>
      <c r="D2056" s="417"/>
      <c r="E2056" s="417"/>
      <c r="F2056" s="417"/>
      <c r="G2056" s="417"/>
      <c r="H2056" s="331"/>
      <c r="I2056" s="1"/>
      <c r="J2056" s="1"/>
      <c r="K2056" s="418"/>
      <c r="L2056" s="418"/>
      <c r="M2056" s="418"/>
      <c r="N2056" s="1"/>
      <c r="O2056" s="44"/>
      <c r="P2056" s="15"/>
      <c r="Q2056" s="16"/>
    </row>
    <row r="2057" spans="1:17" s="17" customFormat="1" ht="66.75" hidden="1" customHeight="1">
      <c r="A2057" s="432"/>
      <c r="B2057" s="337" t="s">
        <v>4130</v>
      </c>
      <c r="C2057" s="327"/>
      <c r="D2057" s="327"/>
      <c r="E2057" s="327"/>
      <c r="F2057" s="328"/>
      <c r="G2057" s="328"/>
      <c r="H2057" s="328"/>
      <c r="I2057" s="10"/>
      <c r="J2057" s="11"/>
      <c r="K2057" s="112"/>
      <c r="L2057" s="112"/>
      <c r="M2057" s="112"/>
      <c r="N2057" s="11"/>
      <c r="O2057" s="18"/>
      <c r="P2057" s="15"/>
      <c r="Q2057" s="16"/>
    </row>
    <row r="2058" spans="1:17" s="17" customFormat="1" ht="66.75" hidden="1" customHeight="1">
      <c r="A2058" s="336">
        <v>1</v>
      </c>
      <c r="B2058" s="433" t="s">
        <v>908</v>
      </c>
      <c r="C2058" s="336" t="s">
        <v>1484</v>
      </c>
      <c r="D2058" s="336"/>
      <c r="E2058" s="336"/>
      <c r="F2058" s="434">
        <v>89091</v>
      </c>
      <c r="G2058" s="434"/>
      <c r="H2058" s="328"/>
      <c r="I2058" s="266"/>
      <c r="J2058" s="267"/>
      <c r="K2058" s="265">
        <v>89091</v>
      </c>
      <c r="L2058" s="265"/>
      <c r="M2058" s="265"/>
      <c r="N2058" s="267"/>
      <c r="O2058" s="15"/>
      <c r="P2058" s="15"/>
      <c r="Q2058" s="16"/>
    </row>
    <row r="2059" spans="1:17" s="17" customFormat="1" ht="66.75" hidden="1" customHeight="1">
      <c r="A2059" s="336">
        <f>+A2058+1</f>
        <v>2</v>
      </c>
      <c r="B2059" s="433" t="s">
        <v>909</v>
      </c>
      <c r="C2059" s="336" t="s">
        <v>1484</v>
      </c>
      <c r="D2059" s="336"/>
      <c r="E2059" s="336"/>
      <c r="F2059" s="434">
        <v>86364</v>
      </c>
      <c r="G2059" s="434"/>
      <c r="H2059" s="328"/>
      <c r="I2059" s="266"/>
      <c r="J2059" s="267"/>
      <c r="K2059" s="265">
        <v>86364</v>
      </c>
      <c r="L2059" s="265"/>
      <c r="M2059" s="265"/>
      <c r="N2059" s="267"/>
      <c r="O2059" s="15"/>
      <c r="P2059" s="15"/>
      <c r="Q2059" s="16"/>
    </row>
    <row r="2060" spans="1:17" s="17" customFormat="1" ht="66.75" hidden="1" customHeight="1">
      <c r="A2060" s="432"/>
      <c r="B2060" s="337" t="s">
        <v>910</v>
      </c>
      <c r="C2060" s="327"/>
      <c r="D2060" s="327"/>
      <c r="E2060" s="327"/>
      <c r="F2060" s="434"/>
      <c r="G2060" s="100"/>
      <c r="H2060" s="328"/>
      <c r="J2060" s="252"/>
      <c r="K2060" s="265"/>
      <c r="L2060" s="131"/>
      <c r="M2060" s="131"/>
      <c r="N2060" s="252"/>
      <c r="O2060" s="38"/>
      <c r="P2060" s="38"/>
      <c r="Q2060" s="16"/>
    </row>
    <row r="2061" spans="1:17" s="17" customFormat="1" ht="66.75" hidden="1" customHeight="1">
      <c r="A2061" s="336">
        <v>1</v>
      </c>
      <c r="B2061" s="433" t="s">
        <v>908</v>
      </c>
      <c r="C2061" s="336" t="s">
        <v>1484</v>
      </c>
      <c r="D2061" s="336"/>
      <c r="E2061" s="336"/>
      <c r="F2061" s="434">
        <v>91818</v>
      </c>
      <c r="G2061" s="100"/>
      <c r="H2061" s="328"/>
      <c r="J2061" s="252"/>
      <c r="K2061" s="265">
        <v>91818</v>
      </c>
      <c r="L2061" s="131"/>
      <c r="M2061" s="131"/>
      <c r="N2061" s="252"/>
      <c r="O2061" s="38"/>
      <c r="P2061" s="38"/>
      <c r="Q2061" s="16"/>
    </row>
    <row r="2062" spans="1:17" s="17" customFormat="1" ht="66.75" hidden="1" customHeight="1">
      <c r="A2062" s="336">
        <f>+A2061+1</f>
        <v>2</v>
      </c>
      <c r="B2062" s="433" t="s">
        <v>909</v>
      </c>
      <c r="C2062" s="336" t="s">
        <v>1484</v>
      </c>
      <c r="D2062" s="336"/>
      <c r="E2062" s="336"/>
      <c r="F2062" s="434">
        <v>89091</v>
      </c>
      <c r="G2062" s="100"/>
      <c r="H2062" s="328"/>
      <c r="J2062" s="252"/>
      <c r="K2062" s="265">
        <v>89091</v>
      </c>
      <c r="L2062" s="131"/>
      <c r="M2062" s="131"/>
      <c r="N2062" s="252"/>
      <c r="O2062" s="38"/>
      <c r="P2062" s="38"/>
      <c r="Q2062" s="16"/>
    </row>
    <row r="2063" spans="1:17" s="17" customFormat="1" ht="66.75" hidden="1" customHeight="1">
      <c r="A2063" s="336"/>
      <c r="B2063" s="433" t="s">
        <v>911</v>
      </c>
      <c r="C2063" s="327"/>
      <c r="D2063" s="327"/>
      <c r="E2063" s="327"/>
      <c r="F2063" s="434"/>
      <c r="G2063" s="328"/>
      <c r="H2063" s="328"/>
      <c r="I2063" s="10"/>
      <c r="J2063" s="11"/>
      <c r="K2063" s="265"/>
      <c r="L2063" s="112"/>
      <c r="M2063" s="112"/>
      <c r="N2063" s="11"/>
      <c r="O2063" s="18"/>
      <c r="P2063" s="15"/>
      <c r="Q2063" s="16"/>
    </row>
    <row r="2064" spans="1:17" s="17" customFormat="1" ht="66.75" hidden="1" customHeight="1">
      <c r="A2064" s="336">
        <v>1</v>
      </c>
      <c r="B2064" s="433" t="s">
        <v>908</v>
      </c>
      <c r="C2064" s="336" t="s">
        <v>1484</v>
      </c>
      <c r="D2064" s="336"/>
      <c r="E2064" s="336"/>
      <c r="F2064" s="434">
        <v>90909</v>
      </c>
      <c r="G2064" s="434"/>
      <c r="H2064" s="328"/>
      <c r="I2064" s="266"/>
      <c r="J2064" s="267"/>
      <c r="K2064" s="265">
        <v>90909</v>
      </c>
      <c r="L2064" s="265"/>
      <c r="M2064" s="265"/>
      <c r="N2064" s="267"/>
      <c r="O2064" s="15"/>
      <c r="P2064" s="15"/>
      <c r="Q2064" s="16"/>
    </row>
    <row r="2065" spans="1:17" s="17" customFormat="1" ht="66.75" hidden="1" customHeight="1">
      <c r="A2065" s="336">
        <v>2</v>
      </c>
      <c r="B2065" s="433" t="s">
        <v>909</v>
      </c>
      <c r="C2065" s="336" t="s">
        <v>1484</v>
      </c>
      <c r="D2065" s="336"/>
      <c r="E2065" s="336"/>
      <c r="F2065" s="434">
        <v>88182</v>
      </c>
      <c r="G2065" s="100"/>
      <c r="H2065" s="328"/>
      <c r="J2065" s="252"/>
      <c r="K2065" s="265">
        <v>88182</v>
      </c>
      <c r="L2065" s="131"/>
      <c r="M2065" s="131"/>
      <c r="N2065" s="252"/>
      <c r="O2065" s="38"/>
      <c r="P2065" s="38"/>
      <c r="Q2065" s="16"/>
    </row>
    <row r="2066" spans="1:17" s="17" customFormat="1" ht="66.75" hidden="1" customHeight="1">
      <c r="A2066" s="336"/>
      <c r="B2066" s="433" t="s">
        <v>3425</v>
      </c>
      <c r="C2066" s="336"/>
      <c r="D2066" s="336"/>
      <c r="E2066" s="336"/>
      <c r="F2066" s="434"/>
      <c r="G2066" s="100"/>
      <c r="H2066" s="328"/>
      <c r="J2066" s="252"/>
      <c r="K2066" s="265"/>
      <c r="L2066" s="131"/>
      <c r="M2066" s="131"/>
      <c r="N2066" s="252"/>
      <c r="O2066" s="38"/>
      <c r="P2066" s="38"/>
      <c r="Q2066" s="16"/>
    </row>
    <row r="2067" spans="1:17" s="17" customFormat="1" ht="66.75" hidden="1" customHeight="1">
      <c r="A2067" s="336"/>
      <c r="B2067" s="433" t="s">
        <v>908</v>
      </c>
      <c r="C2067" s="336" t="s">
        <v>1484</v>
      </c>
      <c r="D2067" s="336"/>
      <c r="E2067" s="336"/>
      <c r="F2067" s="434">
        <v>93636</v>
      </c>
      <c r="G2067" s="100"/>
      <c r="H2067" s="328"/>
      <c r="J2067" s="252"/>
      <c r="K2067" s="265">
        <v>93636</v>
      </c>
      <c r="L2067" s="131"/>
      <c r="M2067" s="131"/>
      <c r="N2067" s="252"/>
      <c r="O2067" s="38"/>
      <c r="P2067" s="38"/>
      <c r="Q2067" s="16"/>
    </row>
    <row r="2068" spans="1:17" s="17" customFormat="1" ht="66.75" hidden="1" customHeight="1">
      <c r="A2068" s="336"/>
      <c r="B2068" s="433" t="s">
        <v>909</v>
      </c>
      <c r="C2068" s="336" t="s">
        <v>1484</v>
      </c>
      <c r="D2068" s="336"/>
      <c r="E2068" s="336"/>
      <c r="F2068" s="434">
        <v>90909</v>
      </c>
      <c r="G2068" s="100"/>
      <c r="H2068" s="328"/>
      <c r="J2068" s="252"/>
      <c r="K2068" s="265">
        <v>90909</v>
      </c>
      <c r="L2068" s="131"/>
      <c r="M2068" s="131"/>
      <c r="N2068" s="252"/>
      <c r="O2068" s="38"/>
      <c r="P2068" s="38"/>
      <c r="Q2068" s="16"/>
    </row>
    <row r="2069" spans="1:17" s="17" customFormat="1" ht="66.75" hidden="1" customHeight="1">
      <c r="A2069" s="336"/>
      <c r="B2069" s="433" t="s">
        <v>912</v>
      </c>
      <c r="C2069" s="327"/>
      <c r="D2069" s="327"/>
      <c r="E2069" s="327"/>
      <c r="F2069" s="434"/>
      <c r="G2069" s="434"/>
      <c r="H2069" s="328"/>
      <c r="I2069" s="266"/>
      <c r="J2069" s="267"/>
      <c r="K2069" s="265"/>
      <c r="L2069" s="265"/>
      <c r="M2069" s="265"/>
      <c r="N2069" s="267"/>
      <c r="O2069" s="15"/>
      <c r="P2069" s="15"/>
      <c r="Q2069" s="16"/>
    </row>
    <row r="2070" spans="1:17" s="17" customFormat="1" ht="66.75" hidden="1" customHeight="1">
      <c r="A2070" s="336">
        <v>1</v>
      </c>
      <c r="B2070" s="435" t="s">
        <v>913</v>
      </c>
      <c r="C2070" s="336"/>
      <c r="D2070" s="336"/>
      <c r="E2070" s="336"/>
      <c r="F2070" s="434">
        <v>95455</v>
      </c>
      <c r="G2070" s="434"/>
      <c r="H2070" s="328"/>
      <c r="I2070" s="266"/>
      <c r="J2070" s="267"/>
      <c r="K2070" s="265">
        <v>95455</v>
      </c>
      <c r="L2070" s="265"/>
      <c r="M2070" s="265"/>
      <c r="N2070" s="267"/>
      <c r="O2070" s="15"/>
      <c r="P2070" s="15"/>
      <c r="Q2070" s="16"/>
    </row>
    <row r="2071" spans="1:17" s="17" customFormat="1" ht="66.75" hidden="1" customHeight="1">
      <c r="A2071" s="336">
        <v>2</v>
      </c>
      <c r="B2071" s="433" t="s">
        <v>908</v>
      </c>
      <c r="C2071" s="336" t="s">
        <v>1484</v>
      </c>
      <c r="D2071" s="336"/>
      <c r="E2071" s="336"/>
      <c r="F2071" s="434">
        <v>92727</v>
      </c>
      <c r="G2071" s="434"/>
      <c r="H2071" s="328"/>
      <c r="I2071" s="266"/>
      <c r="J2071" s="267"/>
      <c r="K2071" s="265">
        <v>92727</v>
      </c>
      <c r="L2071" s="265"/>
      <c r="M2071" s="265"/>
      <c r="N2071" s="267"/>
      <c r="O2071" s="15"/>
      <c r="P2071" s="15"/>
      <c r="Q2071" s="16"/>
    </row>
    <row r="2072" spans="1:17" s="17" customFormat="1" ht="66.75" hidden="1" customHeight="1">
      <c r="A2072" s="336">
        <v>3</v>
      </c>
      <c r="B2072" s="433" t="s">
        <v>909</v>
      </c>
      <c r="C2072" s="336" t="s">
        <v>1484</v>
      </c>
      <c r="D2072" s="336"/>
      <c r="E2072" s="336"/>
      <c r="F2072" s="434">
        <v>90000</v>
      </c>
      <c r="G2072" s="100"/>
      <c r="H2072" s="328"/>
      <c r="J2072" s="252"/>
      <c r="K2072" s="265">
        <v>90000</v>
      </c>
      <c r="L2072" s="131"/>
      <c r="M2072" s="131"/>
      <c r="N2072" s="252"/>
      <c r="O2072" s="38"/>
      <c r="P2072" s="38"/>
      <c r="Q2072" s="16"/>
    </row>
    <row r="2073" spans="1:17" s="17" customFormat="1" ht="66.75" hidden="1" customHeight="1">
      <c r="A2073" s="432"/>
      <c r="B2073" s="433" t="s">
        <v>914</v>
      </c>
      <c r="C2073" s="327"/>
      <c r="D2073" s="327"/>
      <c r="E2073" s="327"/>
      <c r="F2073" s="434"/>
      <c r="G2073" s="434"/>
      <c r="H2073" s="328"/>
      <c r="I2073" s="266"/>
      <c r="J2073" s="267"/>
      <c r="K2073" s="265"/>
      <c r="L2073" s="265"/>
      <c r="M2073" s="265"/>
      <c r="N2073" s="267"/>
      <c r="O2073" s="15"/>
      <c r="P2073" s="15"/>
      <c r="Q2073" s="16"/>
    </row>
    <row r="2074" spans="1:17" s="17" customFormat="1" ht="66.75" hidden="1" customHeight="1">
      <c r="A2074" s="336">
        <v>1</v>
      </c>
      <c r="B2074" s="433" t="s">
        <v>908</v>
      </c>
      <c r="C2074" s="336" t="s">
        <v>1484</v>
      </c>
      <c r="D2074" s="336"/>
      <c r="E2074" s="336"/>
      <c r="F2074" s="434">
        <v>95455</v>
      </c>
      <c r="G2074" s="434"/>
      <c r="H2074" s="328"/>
      <c r="I2074" s="266"/>
      <c r="J2074" s="267"/>
      <c r="K2074" s="265">
        <v>95455</v>
      </c>
      <c r="L2074" s="265"/>
      <c r="M2074" s="265"/>
      <c r="N2074" s="267"/>
      <c r="O2074" s="15"/>
      <c r="P2074" s="15"/>
      <c r="Q2074" s="16"/>
    </row>
    <row r="2075" spans="1:17" s="17" customFormat="1" ht="66.75" hidden="1" customHeight="1">
      <c r="A2075" s="336">
        <f>+A2074+1</f>
        <v>2</v>
      </c>
      <c r="B2075" s="433" t="s">
        <v>909</v>
      </c>
      <c r="C2075" s="336" t="s">
        <v>1484</v>
      </c>
      <c r="D2075" s="336"/>
      <c r="E2075" s="336"/>
      <c r="F2075" s="434">
        <v>92727</v>
      </c>
      <c r="G2075" s="100"/>
      <c r="H2075" s="328"/>
      <c r="J2075" s="252"/>
      <c r="K2075" s="265">
        <v>92727</v>
      </c>
      <c r="L2075" s="131"/>
      <c r="M2075" s="131"/>
      <c r="N2075" s="252"/>
      <c r="O2075" s="38"/>
      <c r="P2075" s="38"/>
      <c r="Q2075" s="16"/>
    </row>
    <row r="2076" spans="1:17" s="17" customFormat="1" ht="66.75" hidden="1" customHeight="1">
      <c r="A2076" s="432"/>
      <c r="B2076" s="433" t="s">
        <v>915</v>
      </c>
      <c r="C2076" s="327"/>
      <c r="D2076" s="327"/>
      <c r="E2076" s="327"/>
      <c r="F2076" s="434"/>
      <c r="G2076" s="434"/>
      <c r="H2076" s="328"/>
      <c r="I2076" s="266"/>
      <c r="J2076" s="267"/>
      <c r="K2076" s="265"/>
      <c r="L2076" s="265"/>
      <c r="M2076" s="265"/>
      <c r="N2076" s="267"/>
      <c r="O2076" s="15"/>
      <c r="P2076" s="15"/>
      <c r="Q2076" s="16"/>
    </row>
    <row r="2077" spans="1:17" s="17" customFormat="1" ht="66.75" hidden="1" customHeight="1">
      <c r="A2077" s="336">
        <v>1</v>
      </c>
      <c r="B2077" s="433" t="s">
        <v>908</v>
      </c>
      <c r="C2077" s="336" t="s">
        <v>1484</v>
      </c>
      <c r="D2077" s="336"/>
      <c r="E2077" s="336"/>
      <c r="F2077" s="434">
        <v>97273</v>
      </c>
      <c r="G2077" s="434"/>
      <c r="H2077" s="328"/>
      <c r="I2077" s="266"/>
      <c r="J2077" s="267"/>
      <c r="K2077" s="265">
        <v>97273</v>
      </c>
      <c r="L2077" s="265"/>
      <c r="M2077" s="265"/>
      <c r="N2077" s="267"/>
      <c r="O2077" s="15"/>
      <c r="P2077" s="15"/>
      <c r="Q2077" s="16"/>
    </row>
    <row r="2078" spans="1:17" s="17" customFormat="1" ht="66.75" hidden="1" customHeight="1">
      <c r="A2078" s="336">
        <f>+A2077+1</f>
        <v>2</v>
      </c>
      <c r="B2078" s="433" t="s">
        <v>909</v>
      </c>
      <c r="C2078" s="336" t="s">
        <v>1484</v>
      </c>
      <c r="D2078" s="336"/>
      <c r="E2078" s="336"/>
      <c r="F2078" s="434">
        <v>92727</v>
      </c>
      <c r="G2078" s="100"/>
      <c r="H2078" s="328"/>
      <c r="J2078" s="252"/>
      <c r="K2078" s="265">
        <v>92727</v>
      </c>
      <c r="L2078" s="131"/>
      <c r="M2078" s="131"/>
      <c r="N2078" s="252"/>
      <c r="O2078" s="38"/>
      <c r="P2078" s="38"/>
      <c r="Q2078" s="16"/>
    </row>
    <row r="2079" spans="1:17" s="17" customFormat="1" ht="66.75" hidden="1" customHeight="1">
      <c r="A2079" s="432"/>
      <c r="B2079" s="433" t="s">
        <v>916</v>
      </c>
      <c r="C2079" s="327"/>
      <c r="D2079" s="327"/>
      <c r="E2079" s="327"/>
      <c r="F2079" s="434"/>
      <c r="G2079" s="434"/>
      <c r="H2079" s="328"/>
      <c r="I2079" s="266"/>
      <c r="J2079" s="267"/>
      <c r="K2079" s="265"/>
      <c r="L2079" s="265"/>
      <c r="M2079" s="265"/>
      <c r="N2079" s="267"/>
      <c r="O2079" s="15"/>
      <c r="P2079" s="15"/>
      <c r="Q2079" s="16"/>
    </row>
    <row r="2080" spans="1:17" s="17" customFormat="1" ht="66.75" hidden="1" customHeight="1">
      <c r="A2080" s="432">
        <v>1</v>
      </c>
      <c r="B2080" s="433" t="s">
        <v>908</v>
      </c>
      <c r="C2080" s="336" t="s">
        <v>1484</v>
      </c>
      <c r="D2080" s="336"/>
      <c r="E2080" s="336"/>
      <c r="F2080" s="434">
        <v>99091</v>
      </c>
      <c r="G2080" s="434"/>
      <c r="H2080" s="328"/>
      <c r="I2080" s="266"/>
      <c r="J2080" s="267"/>
      <c r="K2080" s="265">
        <v>99091</v>
      </c>
      <c r="L2080" s="265"/>
      <c r="M2080" s="265"/>
      <c r="N2080" s="267"/>
      <c r="O2080" s="15"/>
      <c r="P2080" s="15"/>
      <c r="Q2080" s="16"/>
    </row>
    <row r="2081" spans="1:17" s="17" customFormat="1" ht="66.75" hidden="1" customHeight="1">
      <c r="A2081" s="432">
        <f>+A2080+1</f>
        <v>2</v>
      </c>
      <c r="B2081" s="433" t="s">
        <v>909</v>
      </c>
      <c r="C2081" s="336" t="s">
        <v>1484</v>
      </c>
      <c r="D2081" s="336"/>
      <c r="E2081" s="336"/>
      <c r="F2081" s="434">
        <v>94545</v>
      </c>
      <c r="G2081" s="100"/>
      <c r="H2081" s="328"/>
      <c r="J2081" s="252"/>
      <c r="K2081" s="265">
        <v>94545</v>
      </c>
      <c r="L2081" s="131"/>
      <c r="M2081" s="131"/>
      <c r="N2081" s="252"/>
      <c r="O2081" s="38"/>
      <c r="P2081" s="38"/>
      <c r="Q2081" s="16"/>
    </row>
    <row r="2082" spans="1:17" s="17" customFormat="1" ht="66.75" hidden="1" customHeight="1">
      <c r="A2082" s="432"/>
      <c r="B2082" s="433" t="s">
        <v>917</v>
      </c>
      <c r="C2082" s="327"/>
      <c r="D2082" s="327"/>
      <c r="E2082" s="327"/>
      <c r="F2082" s="434"/>
      <c r="G2082" s="434"/>
      <c r="H2082" s="328"/>
      <c r="I2082" s="266"/>
      <c r="J2082" s="267"/>
      <c r="K2082" s="265"/>
      <c r="L2082" s="265"/>
      <c r="M2082" s="265"/>
      <c r="N2082" s="267"/>
      <c r="O2082" s="15"/>
      <c r="P2082" s="15"/>
      <c r="Q2082" s="16"/>
    </row>
    <row r="2083" spans="1:17" s="17" customFormat="1" ht="66.75" hidden="1" customHeight="1">
      <c r="A2083" s="432">
        <v>1</v>
      </c>
      <c r="B2083" s="433" t="s">
        <v>908</v>
      </c>
      <c r="C2083" s="336" t="s">
        <v>1484</v>
      </c>
      <c r="D2083" s="336"/>
      <c r="E2083" s="336"/>
      <c r="F2083" s="434">
        <v>109091</v>
      </c>
      <c r="G2083" s="434"/>
      <c r="H2083" s="328"/>
      <c r="I2083" s="266"/>
      <c r="J2083" s="267"/>
      <c r="K2083" s="265">
        <v>109091</v>
      </c>
      <c r="L2083" s="265"/>
      <c r="M2083" s="265"/>
      <c r="N2083" s="267"/>
      <c r="O2083" s="15"/>
      <c r="P2083" s="15"/>
      <c r="Q2083" s="16"/>
    </row>
    <row r="2084" spans="1:17" s="17" customFormat="1" ht="66.75" hidden="1" customHeight="1">
      <c r="A2084" s="432">
        <f>+A2083+1</f>
        <v>2</v>
      </c>
      <c r="B2084" s="433" t="s">
        <v>909</v>
      </c>
      <c r="C2084" s="336" t="s">
        <v>1484</v>
      </c>
      <c r="D2084" s="336"/>
      <c r="E2084" s="336"/>
      <c r="F2084" s="434">
        <v>106364</v>
      </c>
      <c r="G2084" s="100"/>
      <c r="H2084" s="328"/>
      <c r="J2084" s="252"/>
      <c r="K2084" s="265">
        <v>106364</v>
      </c>
      <c r="L2084" s="131"/>
      <c r="M2084" s="131"/>
      <c r="N2084" s="252"/>
      <c r="O2084" s="38"/>
      <c r="P2084" s="38"/>
      <c r="Q2084" s="16"/>
    </row>
    <row r="2085" spans="1:17" s="17" customFormat="1" ht="66.75" hidden="1" customHeight="1">
      <c r="A2085" s="336"/>
      <c r="B2085" s="433" t="s">
        <v>918</v>
      </c>
      <c r="C2085" s="327"/>
      <c r="D2085" s="327"/>
      <c r="E2085" s="327"/>
      <c r="F2085" s="328"/>
      <c r="G2085" s="328"/>
      <c r="H2085" s="328"/>
      <c r="I2085" s="10"/>
      <c r="J2085" s="11"/>
      <c r="K2085" s="112"/>
      <c r="L2085" s="112"/>
      <c r="M2085" s="112"/>
      <c r="N2085" s="11"/>
      <c r="O2085" s="18"/>
      <c r="P2085" s="15"/>
      <c r="Q2085" s="16"/>
    </row>
    <row r="2086" spans="1:17" s="17" customFormat="1" ht="66.75" hidden="1" customHeight="1">
      <c r="A2086" s="336">
        <v>1</v>
      </c>
      <c r="B2086" s="433" t="s">
        <v>908</v>
      </c>
      <c r="C2086" s="336" t="s">
        <v>1484</v>
      </c>
      <c r="D2086" s="336"/>
      <c r="E2086" s="336"/>
      <c r="F2086" s="434">
        <v>104545</v>
      </c>
      <c r="G2086" s="434"/>
      <c r="H2086" s="328"/>
      <c r="I2086" s="266"/>
      <c r="J2086" s="267"/>
      <c r="K2086" s="265">
        <v>104545</v>
      </c>
      <c r="L2086" s="265"/>
      <c r="M2086" s="265"/>
      <c r="N2086" s="267"/>
      <c r="O2086" s="15"/>
      <c r="P2086" s="15"/>
      <c r="Q2086" s="16"/>
    </row>
    <row r="2087" spans="1:17" s="17" customFormat="1" ht="66.75" hidden="1" customHeight="1">
      <c r="A2087" s="336">
        <v>2</v>
      </c>
      <c r="B2087" s="433" t="s">
        <v>909</v>
      </c>
      <c r="C2087" s="336" t="s">
        <v>1484</v>
      </c>
      <c r="D2087" s="336"/>
      <c r="E2087" s="336"/>
      <c r="F2087" s="434">
        <v>97273</v>
      </c>
      <c r="G2087" s="100"/>
      <c r="H2087" s="328"/>
      <c r="J2087" s="252"/>
      <c r="K2087" s="265">
        <v>97273</v>
      </c>
      <c r="L2087" s="131"/>
      <c r="M2087" s="131"/>
      <c r="N2087" s="252"/>
      <c r="O2087" s="38"/>
      <c r="P2087" s="38"/>
      <c r="Q2087" s="16"/>
    </row>
    <row r="2088" spans="1:17" s="17" customFormat="1" ht="66.75" hidden="1" customHeight="1">
      <c r="A2088" s="336"/>
      <c r="B2088" s="433" t="s">
        <v>919</v>
      </c>
      <c r="C2088" s="327"/>
      <c r="D2088" s="327"/>
      <c r="E2088" s="327"/>
      <c r="F2088" s="328"/>
      <c r="G2088" s="328"/>
      <c r="H2088" s="328"/>
      <c r="I2088" s="10"/>
      <c r="J2088" s="11"/>
      <c r="K2088" s="112"/>
      <c r="L2088" s="112"/>
      <c r="M2088" s="112"/>
      <c r="N2088" s="11"/>
      <c r="O2088" s="18"/>
      <c r="P2088" s="15"/>
      <c r="Q2088" s="16"/>
    </row>
    <row r="2089" spans="1:17" s="17" customFormat="1" ht="66.75" hidden="1" customHeight="1">
      <c r="A2089" s="336">
        <v>1</v>
      </c>
      <c r="B2089" s="433" t="s">
        <v>908</v>
      </c>
      <c r="C2089" s="336" t="s">
        <v>1484</v>
      </c>
      <c r="D2089" s="336"/>
      <c r="E2089" s="336"/>
      <c r="F2089" s="434">
        <v>113636</v>
      </c>
      <c r="G2089" s="434"/>
      <c r="H2089" s="328"/>
      <c r="I2089" s="266"/>
      <c r="J2089" s="267"/>
      <c r="K2089" s="265">
        <v>113636</v>
      </c>
      <c r="L2089" s="265"/>
      <c r="M2089" s="265"/>
      <c r="N2089" s="267"/>
      <c r="O2089" s="15"/>
      <c r="P2089" s="15"/>
      <c r="Q2089" s="16"/>
    </row>
    <row r="2090" spans="1:17" s="17" customFormat="1" ht="66.75" hidden="1" customHeight="1">
      <c r="A2090" s="336">
        <v>2</v>
      </c>
      <c r="B2090" s="433" t="s">
        <v>909</v>
      </c>
      <c r="C2090" s="336" t="s">
        <v>1484</v>
      </c>
      <c r="D2090" s="336"/>
      <c r="E2090" s="336"/>
      <c r="F2090" s="434">
        <v>106364</v>
      </c>
      <c r="G2090" s="100"/>
      <c r="H2090" s="328"/>
      <c r="J2090" s="252"/>
      <c r="K2090" s="265">
        <v>106364</v>
      </c>
      <c r="L2090" s="131"/>
      <c r="M2090" s="131"/>
      <c r="N2090" s="252"/>
      <c r="O2090" s="38"/>
      <c r="P2090" s="38"/>
      <c r="Q2090" s="16"/>
    </row>
    <row r="2091" spans="1:17" s="17" customFormat="1" ht="66.75" hidden="1" customHeight="1">
      <c r="A2091" s="336"/>
      <c r="B2091" s="433" t="s">
        <v>920</v>
      </c>
      <c r="C2091" s="327"/>
      <c r="D2091" s="327"/>
      <c r="E2091" s="327"/>
      <c r="F2091" s="328"/>
      <c r="G2091" s="328"/>
      <c r="H2091" s="328"/>
      <c r="I2091" s="10"/>
      <c r="J2091" s="11"/>
      <c r="K2091" s="112"/>
      <c r="L2091" s="112"/>
      <c r="M2091" s="112"/>
      <c r="N2091" s="11"/>
      <c r="O2091" s="18"/>
      <c r="P2091" s="15"/>
      <c r="Q2091" s="16"/>
    </row>
    <row r="2092" spans="1:17" s="17" customFormat="1" ht="66.75" hidden="1" customHeight="1">
      <c r="A2092" s="336">
        <v>1</v>
      </c>
      <c r="B2092" s="433" t="s">
        <v>908</v>
      </c>
      <c r="C2092" s="336" t="s">
        <v>1484</v>
      </c>
      <c r="D2092" s="336"/>
      <c r="E2092" s="336"/>
      <c r="F2092" s="434">
        <v>109091</v>
      </c>
      <c r="G2092" s="434"/>
      <c r="H2092" s="328"/>
      <c r="I2092" s="266"/>
      <c r="J2092" s="267"/>
      <c r="K2092" s="265">
        <v>109091</v>
      </c>
      <c r="L2092" s="265"/>
      <c r="M2092" s="265"/>
      <c r="N2092" s="267"/>
      <c r="O2092" s="15"/>
      <c r="P2092" s="15"/>
      <c r="Q2092" s="16"/>
    </row>
    <row r="2093" spans="1:17" s="17" customFormat="1" ht="66.75" hidden="1" customHeight="1">
      <c r="A2093" s="336">
        <v>2</v>
      </c>
      <c r="B2093" s="433" t="s">
        <v>909</v>
      </c>
      <c r="C2093" s="336" t="s">
        <v>1484</v>
      </c>
      <c r="D2093" s="336"/>
      <c r="E2093" s="336"/>
      <c r="F2093" s="434">
        <v>101818</v>
      </c>
      <c r="G2093" s="100"/>
      <c r="H2093" s="328"/>
      <c r="J2093" s="252"/>
      <c r="K2093" s="265">
        <v>101818</v>
      </c>
      <c r="L2093" s="131"/>
      <c r="M2093" s="131"/>
      <c r="N2093" s="252"/>
      <c r="O2093" s="38"/>
      <c r="P2093" s="38"/>
      <c r="Q2093" s="16"/>
    </row>
    <row r="2094" spans="1:17" s="17" customFormat="1" ht="66.75" hidden="1" customHeight="1">
      <c r="A2094" s="336"/>
      <c r="B2094" s="433" t="s">
        <v>921</v>
      </c>
      <c r="C2094" s="327"/>
      <c r="D2094" s="327"/>
      <c r="E2094" s="327"/>
      <c r="F2094" s="328"/>
      <c r="G2094" s="328"/>
      <c r="H2094" s="328"/>
      <c r="I2094" s="10"/>
      <c r="J2094" s="11"/>
      <c r="K2094" s="112"/>
      <c r="L2094" s="112"/>
      <c r="M2094" s="112"/>
      <c r="N2094" s="11"/>
      <c r="O2094" s="18"/>
      <c r="P2094" s="15"/>
      <c r="Q2094" s="16"/>
    </row>
    <row r="2095" spans="1:17" s="17" customFormat="1" ht="66.75" hidden="1" customHeight="1">
      <c r="A2095" s="336">
        <v>1</v>
      </c>
      <c r="B2095" s="433" t="s">
        <v>908</v>
      </c>
      <c r="C2095" s="336" t="s">
        <v>1484</v>
      </c>
      <c r="D2095" s="336"/>
      <c r="E2095" s="336"/>
      <c r="F2095" s="434">
        <v>118182</v>
      </c>
      <c r="G2095" s="434"/>
      <c r="H2095" s="328"/>
      <c r="I2095" s="266"/>
      <c r="J2095" s="267"/>
      <c r="K2095" s="265">
        <v>118182</v>
      </c>
      <c r="L2095" s="265"/>
      <c r="M2095" s="265"/>
      <c r="N2095" s="267"/>
      <c r="O2095" s="15"/>
      <c r="P2095" s="15"/>
      <c r="Q2095" s="16"/>
    </row>
    <row r="2096" spans="1:17" s="17" customFormat="1" ht="66.75" hidden="1" customHeight="1">
      <c r="A2096" s="336">
        <v>2</v>
      </c>
      <c r="B2096" s="433" t="s">
        <v>909</v>
      </c>
      <c r="C2096" s="336" t="s">
        <v>1484</v>
      </c>
      <c r="D2096" s="336"/>
      <c r="E2096" s="336"/>
      <c r="F2096" s="434">
        <v>110909</v>
      </c>
      <c r="G2096" s="100"/>
      <c r="H2096" s="328"/>
      <c r="J2096" s="252"/>
      <c r="K2096" s="265">
        <v>110909</v>
      </c>
      <c r="L2096" s="131"/>
      <c r="M2096" s="131"/>
      <c r="N2096" s="252"/>
      <c r="O2096" s="38"/>
      <c r="P2096" s="38"/>
      <c r="Q2096" s="16"/>
    </row>
    <row r="2097" spans="1:17" s="17" customFormat="1" ht="66.75" hidden="1" customHeight="1">
      <c r="A2097" s="1066" t="s">
        <v>4215</v>
      </c>
      <c r="B2097" s="1066"/>
      <c r="C2097" s="1066"/>
      <c r="D2097" s="1066"/>
      <c r="E2097" s="1066"/>
      <c r="F2097" s="1066"/>
      <c r="G2097" s="1066"/>
      <c r="H2097" s="1066"/>
      <c r="I2097" s="1"/>
      <c r="J2097" s="1"/>
      <c r="K2097" s="1"/>
      <c r="L2097" s="1"/>
      <c r="M2097" s="1"/>
      <c r="N2097" s="1"/>
      <c r="O2097" s="44"/>
      <c r="P2097" s="38"/>
      <c r="Q2097" s="16"/>
    </row>
    <row r="2098" spans="1:17" s="17" customFormat="1" ht="66.75" hidden="1" customHeight="1">
      <c r="A2098" s="432">
        <v>1</v>
      </c>
      <c r="B2098" s="433" t="s">
        <v>922</v>
      </c>
      <c r="C2098" s="336" t="s">
        <v>923</v>
      </c>
      <c r="D2098" s="336"/>
      <c r="E2098" s="336"/>
      <c r="F2098" s="436">
        <v>145455</v>
      </c>
      <c r="G2098" s="328">
        <v>149090</v>
      </c>
      <c r="H2098" s="328">
        <v>150909</v>
      </c>
      <c r="I2098" s="10"/>
      <c r="J2098" s="11"/>
      <c r="K2098" s="300">
        <v>145455</v>
      </c>
      <c r="L2098" s="112">
        <v>149090</v>
      </c>
      <c r="M2098" s="112">
        <v>150909</v>
      </c>
      <c r="N2098" s="11"/>
      <c r="O2098" s="18"/>
      <c r="P2098" s="38"/>
      <c r="Q2098" s="16"/>
    </row>
    <row r="2099" spans="1:17" s="17" customFormat="1" ht="66.75" hidden="1" customHeight="1">
      <c r="A2099" s="432">
        <v>2</v>
      </c>
      <c r="B2099" s="433" t="s">
        <v>924</v>
      </c>
      <c r="C2099" s="336" t="s">
        <v>923</v>
      </c>
      <c r="D2099" s="336"/>
      <c r="E2099" s="336"/>
      <c r="F2099" s="436">
        <v>155455</v>
      </c>
      <c r="G2099" s="328">
        <v>159090</v>
      </c>
      <c r="H2099" s="328">
        <v>161818</v>
      </c>
      <c r="I2099" s="10"/>
      <c r="J2099" s="11"/>
      <c r="K2099" s="300">
        <v>155455</v>
      </c>
      <c r="L2099" s="112">
        <v>159090</v>
      </c>
      <c r="M2099" s="112">
        <v>161818</v>
      </c>
      <c r="N2099" s="11"/>
      <c r="O2099" s="18"/>
      <c r="P2099" s="38"/>
      <c r="Q2099" s="16"/>
    </row>
    <row r="2100" spans="1:17" s="17" customFormat="1" ht="66.75" hidden="1" customHeight="1">
      <c r="A2100" s="432">
        <v>3</v>
      </c>
      <c r="B2100" s="433" t="s">
        <v>925</v>
      </c>
      <c r="C2100" s="336" t="s">
        <v>923</v>
      </c>
      <c r="D2100" s="336"/>
      <c r="E2100" s="336"/>
      <c r="F2100" s="436">
        <v>109091</v>
      </c>
      <c r="G2100" s="328">
        <v>113636</v>
      </c>
      <c r="H2100" s="328">
        <v>115455</v>
      </c>
      <c r="I2100" s="10"/>
      <c r="J2100" s="11"/>
      <c r="K2100" s="300">
        <v>109091</v>
      </c>
      <c r="L2100" s="112">
        <v>113636</v>
      </c>
      <c r="M2100" s="112">
        <v>115455</v>
      </c>
      <c r="N2100" s="11"/>
      <c r="O2100" s="18"/>
      <c r="P2100" s="38"/>
      <c r="Q2100" s="16"/>
    </row>
    <row r="2101" spans="1:17" s="17" customFormat="1" ht="66.75" hidden="1" customHeight="1">
      <c r="A2101" s="432">
        <v>4</v>
      </c>
      <c r="B2101" s="433" t="s">
        <v>926</v>
      </c>
      <c r="C2101" s="336" t="s">
        <v>923</v>
      </c>
      <c r="D2101" s="336"/>
      <c r="E2101" s="336"/>
      <c r="F2101" s="436">
        <v>86364</v>
      </c>
      <c r="G2101" s="328">
        <v>88182</v>
      </c>
      <c r="H2101" s="328">
        <v>90000</v>
      </c>
      <c r="I2101" s="10"/>
      <c r="J2101" s="11"/>
      <c r="K2101" s="300">
        <v>86364</v>
      </c>
      <c r="L2101" s="112">
        <v>88182</v>
      </c>
      <c r="M2101" s="112">
        <v>90000</v>
      </c>
      <c r="N2101" s="11"/>
      <c r="O2101" s="18"/>
      <c r="P2101" s="38"/>
      <c r="Q2101" s="16"/>
    </row>
    <row r="2102" spans="1:17" s="17" customFormat="1" ht="66.75" hidden="1" customHeight="1">
      <c r="A2102" s="432">
        <v>5</v>
      </c>
      <c r="B2102" s="433" t="s">
        <v>927</v>
      </c>
      <c r="C2102" s="336" t="s">
        <v>923</v>
      </c>
      <c r="D2102" s="336"/>
      <c r="E2102" s="336"/>
      <c r="F2102" s="436">
        <v>100000</v>
      </c>
      <c r="G2102" s="328">
        <v>104545</v>
      </c>
      <c r="H2102" s="328">
        <v>107273</v>
      </c>
      <c r="I2102" s="10"/>
      <c r="J2102" s="11"/>
      <c r="K2102" s="300">
        <v>100000</v>
      </c>
      <c r="L2102" s="112">
        <v>104545</v>
      </c>
      <c r="M2102" s="112">
        <v>107273</v>
      </c>
      <c r="N2102" s="11"/>
      <c r="O2102" s="18"/>
      <c r="P2102" s="38"/>
      <c r="Q2102" s="16"/>
    </row>
    <row r="2103" spans="1:17" s="17" customFormat="1" ht="66.75" hidden="1" customHeight="1">
      <c r="A2103" s="432">
        <v>6</v>
      </c>
      <c r="B2103" s="433" t="s">
        <v>928</v>
      </c>
      <c r="C2103" s="336" t="s">
        <v>923</v>
      </c>
      <c r="D2103" s="336"/>
      <c r="E2103" s="336"/>
      <c r="F2103" s="436">
        <v>111818</v>
      </c>
      <c r="G2103" s="328">
        <v>115455</v>
      </c>
      <c r="H2103" s="328">
        <v>117273</v>
      </c>
      <c r="I2103" s="10"/>
      <c r="J2103" s="11"/>
      <c r="K2103" s="300">
        <v>111818</v>
      </c>
      <c r="L2103" s="112">
        <v>115455</v>
      </c>
      <c r="M2103" s="112">
        <v>117273</v>
      </c>
      <c r="N2103" s="11"/>
      <c r="O2103" s="18"/>
      <c r="P2103" s="38"/>
      <c r="Q2103" s="16"/>
    </row>
    <row r="2104" spans="1:17" s="17" customFormat="1" ht="66.75" hidden="1" customHeight="1">
      <c r="A2104" s="432">
        <v>7</v>
      </c>
      <c r="B2104" s="433" t="s">
        <v>929</v>
      </c>
      <c r="C2104" s="336" t="s">
        <v>855</v>
      </c>
      <c r="D2104" s="336"/>
      <c r="E2104" s="336"/>
      <c r="F2104" s="436">
        <v>109090</v>
      </c>
      <c r="G2104" s="328">
        <v>112727</v>
      </c>
      <c r="H2104" s="328">
        <v>114545</v>
      </c>
      <c r="I2104" s="10"/>
      <c r="J2104" s="11"/>
      <c r="K2104" s="300">
        <v>109090</v>
      </c>
      <c r="L2104" s="112">
        <v>112727</v>
      </c>
      <c r="M2104" s="112">
        <v>114545</v>
      </c>
      <c r="N2104" s="11"/>
      <c r="O2104" s="18"/>
      <c r="P2104" s="38"/>
      <c r="Q2104" s="16"/>
    </row>
    <row r="2105" spans="1:17" s="17" customFormat="1" ht="66.75" hidden="1" customHeight="1">
      <c r="A2105" s="432">
        <f>A2104+1</f>
        <v>8</v>
      </c>
      <c r="B2105" s="433" t="s">
        <v>930</v>
      </c>
      <c r="C2105" s="336" t="s">
        <v>855</v>
      </c>
      <c r="D2105" s="336"/>
      <c r="E2105" s="336"/>
      <c r="F2105" s="436">
        <v>109090</v>
      </c>
      <c r="G2105" s="328">
        <v>112727</v>
      </c>
      <c r="H2105" s="328">
        <v>114545</v>
      </c>
      <c r="I2105" s="10"/>
      <c r="J2105" s="11"/>
      <c r="K2105" s="300">
        <v>109090</v>
      </c>
      <c r="L2105" s="112">
        <v>112727</v>
      </c>
      <c r="M2105" s="112">
        <v>114545</v>
      </c>
      <c r="N2105" s="11"/>
      <c r="O2105" s="18"/>
      <c r="P2105" s="38"/>
      <c r="Q2105" s="16"/>
    </row>
    <row r="2106" spans="1:17" s="17" customFormat="1" ht="66.75" hidden="1" customHeight="1">
      <c r="A2106" s="432">
        <f>A2105+1</f>
        <v>9</v>
      </c>
      <c r="B2106" s="433" t="s">
        <v>931</v>
      </c>
      <c r="C2106" s="336" t="s">
        <v>855</v>
      </c>
      <c r="D2106" s="336"/>
      <c r="E2106" s="336"/>
      <c r="F2106" s="436">
        <v>109090</v>
      </c>
      <c r="G2106" s="328">
        <v>112727</v>
      </c>
      <c r="H2106" s="328">
        <v>114545</v>
      </c>
      <c r="I2106" s="10"/>
      <c r="J2106" s="11"/>
      <c r="K2106" s="300">
        <v>109090</v>
      </c>
      <c r="L2106" s="112">
        <v>112727</v>
      </c>
      <c r="M2106" s="112">
        <v>114545</v>
      </c>
      <c r="N2106" s="11"/>
      <c r="O2106" s="18"/>
      <c r="P2106" s="38"/>
      <c r="Q2106" s="16"/>
    </row>
    <row r="2107" spans="1:17" s="17" customFormat="1" ht="66.75" hidden="1" customHeight="1">
      <c r="A2107" s="432">
        <f>A2106+1</f>
        <v>10</v>
      </c>
      <c r="B2107" s="433" t="s">
        <v>932</v>
      </c>
      <c r="C2107" s="336" t="s">
        <v>855</v>
      </c>
      <c r="D2107" s="336"/>
      <c r="E2107" s="336"/>
      <c r="F2107" s="436">
        <v>122727</v>
      </c>
      <c r="G2107" s="328">
        <v>126364</v>
      </c>
      <c r="H2107" s="328">
        <v>128182</v>
      </c>
      <c r="I2107" s="10"/>
      <c r="J2107" s="11"/>
      <c r="K2107" s="300">
        <v>122727</v>
      </c>
      <c r="L2107" s="112">
        <v>126364</v>
      </c>
      <c r="M2107" s="112">
        <v>128182</v>
      </c>
      <c r="N2107" s="11"/>
      <c r="O2107" s="18"/>
      <c r="P2107" s="38"/>
      <c r="Q2107" s="16"/>
    </row>
    <row r="2108" spans="1:17" s="17" customFormat="1" ht="66.75" hidden="1" customHeight="1">
      <c r="A2108" s="432">
        <f>A2107+1</f>
        <v>11</v>
      </c>
      <c r="B2108" s="433" t="s">
        <v>933</v>
      </c>
      <c r="C2108" s="336" t="s">
        <v>855</v>
      </c>
      <c r="D2108" s="336"/>
      <c r="E2108" s="336"/>
      <c r="F2108" s="436">
        <v>122727</v>
      </c>
      <c r="G2108" s="328">
        <v>126364</v>
      </c>
      <c r="H2108" s="328">
        <v>128182</v>
      </c>
      <c r="I2108" s="10"/>
      <c r="J2108" s="11"/>
      <c r="K2108" s="300">
        <v>122727</v>
      </c>
      <c r="L2108" s="112">
        <v>126364</v>
      </c>
      <c r="M2108" s="112">
        <v>128182</v>
      </c>
      <c r="N2108" s="11"/>
      <c r="O2108" s="18"/>
      <c r="P2108" s="38"/>
      <c r="Q2108" s="16"/>
    </row>
    <row r="2109" spans="1:17" s="17" customFormat="1" ht="66.75" hidden="1" customHeight="1">
      <c r="A2109" s="432">
        <f>A2108+1</f>
        <v>12</v>
      </c>
      <c r="B2109" s="433" t="s">
        <v>934</v>
      </c>
      <c r="C2109" s="336" t="s">
        <v>855</v>
      </c>
      <c r="D2109" s="336"/>
      <c r="E2109" s="336"/>
      <c r="F2109" s="436">
        <v>134545</v>
      </c>
      <c r="G2109" s="328">
        <v>138182</v>
      </c>
      <c r="H2109" s="328">
        <v>140000</v>
      </c>
      <c r="I2109" s="10"/>
      <c r="J2109" s="11"/>
      <c r="K2109" s="300">
        <v>134545</v>
      </c>
      <c r="L2109" s="112">
        <v>138182</v>
      </c>
      <c r="M2109" s="112">
        <v>140000</v>
      </c>
      <c r="N2109" s="11"/>
      <c r="O2109" s="18"/>
      <c r="P2109" s="38"/>
      <c r="Q2109" s="16"/>
    </row>
    <row r="2110" spans="1:17" s="17" customFormat="1" ht="66.75" hidden="1" customHeight="1">
      <c r="A2110" s="1066" t="s">
        <v>4216</v>
      </c>
      <c r="B2110" s="1066"/>
      <c r="C2110" s="1066"/>
      <c r="D2110" s="1066"/>
      <c r="E2110" s="1066"/>
      <c r="F2110" s="1066"/>
      <c r="G2110" s="1066"/>
      <c r="H2110" s="1066"/>
      <c r="I2110" s="1"/>
      <c r="J2110" s="1"/>
      <c r="K2110" s="1"/>
      <c r="L2110" s="1"/>
      <c r="M2110" s="1"/>
      <c r="N2110" s="1"/>
      <c r="O2110" s="44"/>
      <c r="P2110" s="38"/>
      <c r="Q2110" s="16"/>
    </row>
    <row r="2111" spans="1:17" s="17" customFormat="1" ht="66.75" hidden="1" customHeight="1">
      <c r="A2111" s="432">
        <v>1</v>
      </c>
      <c r="B2111" s="433" t="s">
        <v>929</v>
      </c>
      <c r="C2111" s="336" t="s">
        <v>855</v>
      </c>
      <c r="D2111" s="336"/>
      <c r="E2111" s="336"/>
      <c r="F2111" s="328">
        <v>147272</v>
      </c>
      <c r="G2111" s="328">
        <v>150090</v>
      </c>
      <c r="H2111" s="328">
        <v>152727</v>
      </c>
      <c r="I2111" s="10"/>
      <c r="J2111" s="11"/>
      <c r="K2111" s="112">
        <v>147272</v>
      </c>
      <c r="L2111" s="112">
        <v>150090</v>
      </c>
      <c r="M2111" s="112">
        <v>152727</v>
      </c>
      <c r="N2111" s="11"/>
      <c r="O2111" s="18"/>
      <c r="P2111" s="38"/>
      <c r="Q2111" s="16"/>
    </row>
    <row r="2112" spans="1:17" s="17" customFormat="1" ht="66.75" hidden="1" customHeight="1">
      <c r="A2112" s="432">
        <f>A2111+1</f>
        <v>2</v>
      </c>
      <c r="B2112" s="433" t="s">
        <v>930</v>
      </c>
      <c r="C2112" s="336" t="s">
        <v>855</v>
      </c>
      <c r="D2112" s="336"/>
      <c r="E2112" s="336"/>
      <c r="F2112" s="328">
        <f>F2111</f>
        <v>147272</v>
      </c>
      <c r="G2112" s="328">
        <f>G2111</f>
        <v>150090</v>
      </c>
      <c r="H2112" s="328">
        <f>H2111</f>
        <v>152727</v>
      </c>
      <c r="I2112" s="10"/>
      <c r="J2112" s="11"/>
      <c r="K2112" s="112">
        <f>K2111</f>
        <v>147272</v>
      </c>
      <c r="L2112" s="112">
        <f>L2111</f>
        <v>150090</v>
      </c>
      <c r="M2112" s="112">
        <f>M2111</f>
        <v>152727</v>
      </c>
      <c r="N2112" s="11"/>
      <c r="O2112" s="18"/>
      <c r="P2112" s="38"/>
      <c r="Q2112" s="16"/>
    </row>
    <row r="2113" spans="1:17" s="17" customFormat="1" ht="66.75" hidden="1" customHeight="1">
      <c r="A2113" s="432">
        <f t="shared" ref="A2113:A2133" si="163">A2112+1</f>
        <v>3</v>
      </c>
      <c r="B2113" s="433" t="s">
        <v>935</v>
      </c>
      <c r="C2113" s="336" t="s">
        <v>855</v>
      </c>
      <c r="D2113" s="336"/>
      <c r="E2113" s="336"/>
      <c r="F2113" s="328">
        <f>F2111</f>
        <v>147272</v>
      </c>
      <c r="G2113" s="328">
        <f>G2111</f>
        <v>150090</v>
      </c>
      <c r="H2113" s="328">
        <f>H2111</f>
        <v>152727</v>
      </c>
      <c r="I2113" s="10"/>
      <c r="J2113" s="11"/>
      <c r="K2113" s="112">
        <f>K2111</f>
        <v>147272</v>
      </c>
      <c r="L2113" s="112">
        <f>L2111</f>
        <v>150090</v>
      </c>
      <c r="M2113" s="112">
        <f>M2111</f>
        <v>152727</v>
      </c>
      <c r="N2113" s="11"/>
      <c r="O2113" s="18"/>
      <c r="P2113" s="38"/>
      <c r="Q2113" s="16"/>
    </row>
    <row r="2114" spans="1:17" s="17" customFormat="1" ht="66.75" hidden="1" customHeight="1">
      <c r="A2114" s="432">
        <f t="shared" si="163"/>
        <v>4</v>
      </c>
      <c r="B2114" s="433" t="s">
        <v>931</v>
      </c>
      <c r="C2114" s="336" t="s">
        <v>855</v>
      </c>
      <c r="D2114" s="336"/>
      <c r="E2114" s="336"/>
      <c r="F2114" s="328">
        <v>150000</v>
      </c>
      <c r="G2114" s="328">
        <v>153636</v>
      </c>
      <c r="H2114" s="328">
        <v>155455</v>
      </c>
      <c r="I2114" s="10"/>
      <c r="J2114" s="11"/>
      <c r="K2114" s="112">
        <v>150000</v>
      </c>
      <c r="L2114" s="112">
        <v>153636</v>
      </c>
      <c r="M2114" s="112">
        <v>155455</v>
      </c>
      <c r="N2114" s="11"/>
      <c r="O2114" s="18"/>
      <c r="P2114" s="38"/>
      <c r="Q2114" s="16"/>
    </row>
    <row r="2115" spans="1:17" s="17" customFormat="1" ht="66.75" hidden="1" customHeight="1">
      <c r="A2115" s="432">
        <f t="shared" si="163"/>
        <v>5</v>
      </c>
      <c r="B2115" s="433" t="s">
        <v>936</v>
      </c>
      <c r="C2115" s="336" t="s">
        <v>855</v>
      </c>
      <c r="D2115" s="336"/>
      <c r="E2115" s="336"/>
      <c r="F2115" s="328">
        <v>180000</v>
      </c>
      <c r="G2115" s="328">
        <v>183636</v>
      </c>
      <c r="H2115" s="328">
        <v>186364</v>
      </c>
      <c r="I2115" s="10"/>
      <c r="J2115" s="11"/>
      <c r="K2115" s="112">
        <v>180000</v>
      </c>
      <c r="L2115" s="112">
        <v>183636</v>
      </c>
      <c r="M2115" s="112">
        <v>186364</v>
      </c>
      <c r="N2115" s="11"/>
      <c r="O2115" s="18"/>
      <c r="P2115" s="38"/>
      <c r="Q2115" s="16"/>
    </row>
    <row r="2116" spans="1:17" s="17" customFormat="1" ht="66.75" hidden="1" customHeight="1">
      <c r="A2116" s="432">
        <f t="shared" si="163"/>
        <v>6</v>
      </c>
      <c r="B2116" s="433" t="s">
        <v>937</v>
      </c>
      <c r="C2116" s="336" t="s">
        <v>855</v>
      </c>
      <c r="D2116" s="336"/>
      <c r="E2116" s="336"/>
      <c r="F2116" s="328">
        <v>186364</v>
      </c>
      <c r="G2116" s="328">
        <v>189901</v>
      </c>
      <c r="H2116" s="328">
        <v>191818</v>
      </c>
      <c r="I2116" s="10"/>
      <c r="J2116" s="11"/>
      <c r="K2116" s="112">
        <v>186364</v>
      </c>
      <c r="L2116" s="112">
        <v>189901</v>
      </c>
      <c r="M2116" s="112">
        <v>191818</v>
      </c>
      <c r="N2116" s="11"/>
      <c r="O2116" s="18"/>
      <c r="P2116" s="38"/>
      <c r="Q2116" s="16"/>
    </row>
    <row r="2117" spans="1:17" s="17" customFormat="1" ht="66.75" hidden="1" customHeight="1">
      <c r="A2117" s="432">
        <f t="shared" si="163"/>
        <v>7</v>
      </c>
      <c r="B2117" s="433" t="s">
        <v>938</v>
      </c>
      <c r="C2117" s="336" t="s">
        <v>855</v>
      </c>
      <c r="D2117" s="336"/>
      <c r="E2117" s="336"/>
      <c r="F2117" s="328">
        <v>197273</v>
      </c>
      <c r="G2117" s="328">
        <v>200909</v>
      </c>
      <c r="H2117" s="328">
        <v>202727</v>
      </c>
      <c r="I2117" s="10"/>
      <c r="J2117" s="11"/>
      <c r="K2117" s="112">
        <v>197273</v>
      </c>
      <c r="L2117" s="112">
        <v>200909</v>
      </c>
      <c r="M2117" s="112">
        <v>202727</v>
      </c>
      <c r="N2117" s="11"/>
      <c r="O2117" s="18"/>
      <c r="P2117" s="38"/>
      <c r="Q2117" s="16"/>
    </row>
    <row r="2118" spans="1:17" s="17" customFormat="1" ht="66.75" hidden="1" customHeight="1">
      <c r="A2118" s="432">
        <f t="shared" si="163"/>
        <v>8</v>
      </c>
      <c r="B2118" s="433" t="s">
        <v>939</v>
      </c>
      <c r="C2118" s="336" t="s">
        <v>855</v>
      </c>
      <c r="D2118" s="336"/>
      <c r="E2118" s="336"/>
      <c r="F2118" s="436">
        <v>181818</v>
      </c>
      <c r="G2118" s="328">
        <v>185455</v>
      </c>
      <c r="H2118" s="328">
        <v>187273</v>
      </c>
      <c r="I2118" s="10"/>
      <c r="J2118" s="11"/>
      <c r="K2118" s="300">
        <v>181818</v>
      </c>
      <c r="L2118" s="112">
        <v>185455</v>
      </c>
      <c r="M2118" s="112">
        <v>187273</v>
      </c>
      <c r="N2118" s="11"/>
      <c r="O2118" s="18"/>
      <c r="P2118" s="38"/>
      <c r="Q2118" s="16"/>
    </row>
    <row r="2119" spans="1:17" s="17" customFormat="1" ht="66.75" hidden="1" customHeight="1">
      <c r="A2119" s="432">
        <f t="shared" si="163"/>
        <v>9</v>
      </c>
      <c r="B2119" s="433" t="s">
        <v>940</v>
      </c>
      <c r="C2119" s="336" t="s">
        <v>855</v>
      </c>
      <c r="D2119" s="336"/>
      <c r="E2119" s="336"/>
      <c r="F2119" s="436">
        <v>181818</v>
      </c>
      <c r="G2119" s="328">
        <v>185455</v>
      </c>
      <c r="H2119" s="328">
        <v>187273</v>
      </c>
      <c r="I2119" s="10"/>
      <c r="J2119" s="11"/>
      <c r="K2119" s="300">
        <v>181818</v>
      </c>
      <c r="L2119" s="112">
        <v>185455</v>
      </c>
      <c r="M2119" s="112">
        <v>187273</v>
      </c>
      <c r="N2119" s="11"/>
      <c r="O2119" s="18"/>
      <c r="P2119" s="38"/>
      <c r="Q2119" s="16"/>
    </row>
    <row r="2120" spans="1:17" s="17" customFormat="1" ht="66.75" hidden="1" customHeight="1">
      <c r="A2120" s="432">
        <f t="shared" si="163"/>
        <v>10</v>
      </c>
      <c r="B2120" s="433" t="s">
        <v>941</v>
      </c>
      <c r="C2120" s="336" t="s">
        <v>855</v>
      </c>
      <c r="D2120" s="336"/>
      <c r="E2120" s="336"/>
      <c r="F2120" s="436">
        <v>181818</v>
      </c>
      <c r="G2120" s="328">
        <v>185455</v>
      </c>
      <c r="H2120" s="328">
        <v>187273</v>
      </c>
      <c r="I2120" s="10"/>
      <c r="J2120" s="11"/>
      <c r="K2120" s="300">
        <v>181818</v>
      </c>
      <c r="L2120" s="112">
        <v>185455</v>
      </c>
      <c r="M2120" s="112">
        <v>187273</v>
      </c>
      <c r="N2120" s="11"/>
      <c r="O2120" s="18"/>
      <c r="P2120" s="38"/>
      <c r="Q2120" s="16"/>
    </row>
    <row r="2121" spans="1:17" s="17" customFormat="1" ht="66.75" hidden="1" customHeight="1">
      <c r="A2121" s="432">
        <f t="shared" si="163"/>
        <v>11</v>
      </c>
      <c r="B2121" s="433" t="s">
        <v>942</v>
      </c>
      <c r="C2121" s="336" t="s">
        <v>855</v>
      </c>
      <c r="D2121" s="336"/>
      <c r="E2121" s="336"/>
      <c r="F2121" s="436">
        <v>220909</v>
      </c>
      <c r="G2121" s="328">
        <v>225455</v>
      </c>
      <c r="H2121" s="328">
        <v>228182</v>
      </c>
      <c r="I2121" s="10"/>
      <c r="J2121" s="11"/>
      <c r="K2121" s="300">
        <v>220909</v>
      </c>
      <c r="L2121" s="112">
        <v>225455</v>
      </c>
      <c r="M2121" s="112">
        <v>228182</v>
      </c>
      <c r="N2121" s="11"/>
      <c r="O2121" s="18"/>
      <c r="P2121" s="38"/>
      <c r="Q2121" s="16"/>
    </row>
    <row r="2122" spans="1:17" s="17" customFormat="1" ht="66.75" hidden="1" customHeight="1">
      <c r="A2122" s="432">
        <f t="shared" si="163"/>
        <v>12</v>
      </c>
      <c r="B2122" s="433" t="s">
        <v>943</v>
      </c>
      <c r="C2122" s="336" t="s">
        <v>855</v>
      </c>
      <c r="D2122" s="336"/>
      <c r="E2122" s="336"/>
      <c r="F2122" s="436">
        <v>220909</v>
      </c>
      <c r="G2122" s="328">
        <v>225455</v>
      </c>
      <c r="H2122" s="328">
        <v>228182</v>
      </c>
      <c r="I2122" s="10"/>
      <c r="J2122" s="11"/>
      <c r="K2122" s="300">
        <v>220909</v>
      </c>
      <c r="L2122" s="112">
        <v>225455</v>
      </c>
      <c r="M2122" s="112">
        <v>228182</v>
      </c>
      <c r="N2122" s="11"/>
      <c r="O2122" s="18"/>
      <c r="P2122" s="38"/>
      <c r="Q2122" s="16"/>
    </row>
    <row r="2123" spans="1:17" s="17" customFormat="1" ht="66.75" hidden="1" customHeight="1">
      <c r="A2123" s="432">
        <f t="shared" si="163"/>
        <v>13</v>
      </c>
      <c r="B2123" s="433" t="s">
        <v>944</v>
      </c>
      <c r="C2123" s="336" t="s">
        <v>855</v>
      </c>
      <c r="D2123" s="336"/>
      <c r="E2123" s="336"/>
      <c r="F2123" s="436">
        <v>220909</v>
      </c>
      <c r="G2123" s="328">
        <v>225455</v>
      </c>
      <c r="H2123" s="328">
        <v>228182</v>
      </c>
      <c r="I2123" s="10"/>
      <c r="J2123" s="11"/>
      <c r="K2123" s="300">
        <v>220909</v>
      </c>
      <c r="L2123" s="112">
        <v>225455</v>
      </c>
      <c r="M2123" s="112">
        <v>228182</v>
      </c>
      <c r="N2123" s="11"/>
      <c r="O2123" s="18"/>
      <c r="P2123" s="38"/>
      <c r="Q2123" s="16"/>
    </row>
    <row r="2124" spans="1:17" s="17" customFormat="1" ht="66.75" hidden="1" customHeight="1">
      <c r="A2124" s="432">
        <f t="shared" si="163"/>
        <v>14</v>
      </c>
      <c r="B2124" s="433" t="s">
        <v>945</v>
      </c>
      <c r="C2124" s="336" t="s">
        <v>855</v>
      </c>
      <c r="D2124" s="336"/>
      <c r="E2124" s="336"/>
      <c r="F2124" s="436">
        <v>220909</v>
      </c>
      <c r="G2124" s="328">
        <v>225455</v>
      </c>
      <c r="H2124" s="328">
        <v>228182</v>
      </c>
      <c r="I2124" s="10"/>
      <c r="J2124" s="11"/>
      <c r="K2124" s="300">
        <v>220909</v>
      </c>
      <c r="L2124" s="112">
        <v>225455</v>
      </c>
      <c r="M2124" s="112">
        <v>228182</v>
      </c>
      <c r="N2124" s="11"/>
      <c r="O2124" s="18"/>
      <c r="P2124" s="38"/>
      <c r="Q2124" s="16"/>
    </row>
    <row r="2125" spans="1:17" s="17" customFormat="1" ht="66.75" hidden="1" customHeight="1">
      <c r="A2125" s="432">
        <f t="shared" si="163"/>
        <v>15</v>
      </c>
      <c r="B2125" s="433" t="s">
        <v>946</v>
      </c>
      <c r="C2125" s="336" t="s">
        <v>855</v>
      </c>
      <c r="D2125" s="336"/>
      <c r="E2125" s="336"/>
      <c r="F2125" s="436">
        <v>268182</v>
      </c>
      <c r="G2125" s="328">
        <v>272727</v>
      </c>
      <c r="H2125" s="328">
        <v>275455</v>
      </c>
      <c r="I2125" s="10"/>
      <c r="J2125" s="11"/>
      <c r="K2125" s="300">
        <v>268182</v>
      </c>
      <c r="L2125" s="112">
        <v>272727</v>
      </c>
      <c r="M2125" s="112">
        <v>275455</v>
      </c>
      <c r="N2125" s="11"/>
      <c r="O2125" s="18"/>
      <c r="P2125" s="38"/>
      <c r="Q2125" s="16"/>
    </row>
    <row r="2126" spans="1:17" s="17" customFormat="1" ht="66.75" hidden="1" customHeight="1">
      <c r="A2126" s="432">
        <v>16</v>
      </c>
      <c r="B2126" s="433" t="s">
        <v>947</v>
      </c>
      <c r="C2126" s="336" t="s">
        <v>855</v>
      </c>
      <c r="D2126" s="336"/>
      <c r="E2126" s="336"/>
      <c r="F2126" s="436">
        <v>256364</v>
      </c>
      <c r="G2126" s="328">
        <v>260909</v>
      </c>
      <c r="H2126" s="328">
        <v>263634</v>
      </c>
      <c r="I2126" s="10"/>
      <c r="J2126" s="11"/>
      <c r="K2126" s="300">
        <v>256364</v>
      </c>
      <c r="L2126" s="112">
        <v>260909</v>
      </c>
      <c r="M2126" s="112">
        <v>263634</v>
      </c>
      <c r="N2126" s="11"/>
      <c r="O2126" s="18"/>
      <c r="P2126" s="38"/>
      <c r="Q2126" s="16"/>
    </row>
    <row r="2127" spans="1:17" s="17" customFormat="1" ht="66.75" hidden="1" customHeight="1">
      <c r="A2127" s="432">
        <f t="shared" si="163"/>
        <v>17</v>
      </c>
      <c r="B2127" s="433" t="s">
        <v>948</v>
      </c>
      <c r="C2127" s="336" t="s">
        <v>855</v>
      </c>
      <c r="D2127" s="336"/>
      <c r="E2127" s="336"/>
      <c r="F2127" s="436">
        <v>256364</v>
      </c>
      <c r="G2127" s="328">
        <v>260909</v>
      </c>
      <c r="H2127" s="328">
        <v>263634</v>
      </c>
      <c r="I2127" s="10"/>
      <c r="J2127" s="11"/>
      <c r="K2127" s="300">
        <v>256364</v>
      </c>
      <c r="L2127" s="112">
        <v>260909</v>
      </c>
      <c r="M2127" s="112">
        <v>263634</v>
      </c>
      <c r="N2127" s="11"/>
      <c r="O2127" s="18"/>
      <c r="P2127" s="38"/>
      <c r="Q2127" s="16"/>
    </row>
    <row r="2128" spans="1:17" s="17" customFormat="1" ht="66.75" hidden="1" customHeight="1">
      <c r="A2128" s="432">
        <f t="shared" si="163"/>
        <v>18</v>
      </c>
      <c r="B2128" s="433" t="s">
        <v>949</v>
      </c>
      <c r="C2128" s="336" t="s">
        <v>855</v>
      </c>
      <c r="D2128" s="336"/>
      <c r="E2128" s="336"/>
      <c r="F2128" s="436">
        <v>245455</v>
      </c>
      <c r="G2128" s="328">
        <v>250000</v>
      </c>
      <c r="H2128" s="328">
        <v>252727</v>
      </c>
      <c r="I2128" s="10"/>
      <c r="J2128" s="11"/>
      <c r="K2128" s="300">
        <v>245455</v>
      </c>
      <c r="L2128" s="112">
        <v>250000</v>
      </c>
      <c r="M2128" s="112">
        <v>252727</v>
      </c>
      <c r="N2128" s="11"/>
      <c r="O2128" s="18"/>
      <c r="P2128" s="38"/>
      <c r="Q2128" s="16"/>
    </row>
    <row r="2129" spans="1:17" s="17" customFormat="1" ht="66.75" hidden="1" customHeight="1">
      <c r="A2129" s="432">
        <f t="shared" si="163"/>
        <v>19</v>
      </c>
      <c r="B2129" s="433" t="s">
        <v>950</v>
      </c>
      <c r="C2129" s="336" t="s">
        <v>855</v>
      </c>
      <c r="D2129" s="336"/>
      <c r="E2129" s="336"/>
      <c r="F2129" s="436">
        <v>272727</v>
      </c>
      <c r="G2129" s="328">
        <v>277273</v>
      </c>
      <c r="H2129" s="328">
        <v>280000</v>
      </c>
      <c r="I2129" s="10"/>
      <c r="J2129" s="11"/>
      <c r="K2129" s="300">
        <v>272727</v>
      </c>
      <c r="L2129" s="112">
        <v>277273</v>
      </c>
      <c r="M2129" s="112">
        <v>280000</v>
      </c>
      <c r="N2129" s="11"/>
      <c r="O2129" s="18"/>
      <c r="P2129" s="38"/>
      <c r="Q2129" s="16"/>
    </row>
    <row r="2130" spans="1:17" s="17" customFormat="1" ht="66.75" hidden="1" customHeight="1">
      <c r="A2130" s="432">
        <f>A2129+1</f>
        <v>20</v>
      </c>
      <c r="B2130" s="433" t="s">
        <v>951</v>
      </c>
      <c r="C2130" s="336" t="s">
        <v>855</v>
      </c>
      <c r="D2130" s="336"/>
      <c r="E2130" s="336"/>
      <c r="F2130" s="436">
        <v>272727</v>
      </c>
      <c r="G2130" s="328">
        <v>277273</v>
      </c>
      <c r="H2130" s="328">
        <v>280000</v>
      </c>
      <c r="I2130" s="10"/>
      <c r="J2130" s="11"/>
      <c r="K2130" s="300">
        <v>272727</v>
      </c>
      <c r="L2130" s="112">
        <v>277273</v>
      </c>
      <c r="M2130" s="112">
        <v>280000</v>
      </c>
      <c r="N2130" s="11"/>
      <c r="O2130" s="18"/>
      <c r="P2130" s="38"/>
      <c r="Q2130" s="16"/>
    </row>
    <row r="2131" spans="1:17" s="17" customFormat="1" ht="66.75" hidden="1" customHeight="1">
      <c r="A2131" s="432">
        <f t="shared" si="163"/>
        <v>21</v>
      </c>
      <c r="B2131" s="433" t="s">
        <v>952</v>
      </c>
      <c r="C2131" s="336"/>
      <c r="D2131" s="336"/>
      <c r="E2131" s="336"/>
      <c r="F2131" s="436">
        <v>477273</v>
      </c>
      <c r="G2131" s="328">
        <v>486364</v>
      </c>
      <c r="H2131" s="328">
        <v>495455</v>
      </c>
      <c r="I2131" s="10"/>
      <c r="J2131" s="11"/>
      <c r="K2131" s="300">
        <v>477273</v>
      </c>
      <c r="L2131" s="112">
        <v>486364</v>
      </c>
      <c r="M2131" s="112">
        <v>495455</v>
      </c>
      <c r="N2131" s="11"/>
      <c r="O2131" s="18"/>
      <c r="P2131" s="38"/>
      <c r="Q2131" s="16"/>
    </row>
    <row r="2132" spans="1:17" s="17" customFormat="1" ht="66.75" hidden="1" customHeight="1">
      <c r="A2132" s="432">
        <f t="shared" si="163"/>
        <v>22</v>
      </c>
      <c r="B2132" s="433" t="s">
        <v>953</v>
      </c>
      <c r="C2132" s="336" t="s">
        <v>855</v>
      </c>
      <c r="D2132" s="336"/>
      <c r="E2132" s="336"/>
      <c r="F2132" s="436">
        <v>536634</v>
      </c>
      <c r="G2132" s="328">
        <v>545455</v>
      </c>
      <c r="H2132" s="328">
        <v>563636</v>
      </c>
      <c r="I2132" s="10"/>
      <c r="J2132" s="11"/>
      <c r="K2132" s="300">
        <v>536634</v>
      </c>
      <c r="L2132" s="112">
        <v>545455</v>
      </c>
      <c r="M2132" s="112">
        <v>563636</v>
      </c>
      <c r="N2132" s="11"/>
      <c r="O2132" s="18"/>
      <c r="P2132" s="38"/>
      <c r="Q2132" s="16"/>
    </row>
    <row r="2133" spans="1:17" s="17" customFormat="1" ht="66.75" hidden="1" customHeight="1">
      <c r="A2133" s="432">
        <f t="shared" si="163"/>
        <v>23</v>
      </c>
      <c r="B2133" s="433" t="s">
        <v>954</v>
      </c>
      <c r="C2133" s="336" t="s">
        <v>855</v>
      </c>
      <c r="D2133" s="336"/>
      <c r="E2133" s="336"/>
      <c r="F2133" s="436">
        <v>559091</v>
      </c>
      <c r="G2133" s="328">
        <v>568182</v>
      </c>
      <c r="H2133" s="328">
        <v>577273</v>
      </c>
      <c r="I2133" s="10"/>
      <c r="J2133" s="11"/>
      <c r="K2133" s="300">
        <v>559091</v>
      </c>
      <c r="L2133" s="112">
        <v>568182</v>
      </c>
      <c r="M2133" s="112">
        <v>577273</v>
      </c>
      <c r="N2133" s="11"/>
      <c r="O2133" s="18"/>
      <c r="P2133" s="38"/>
      <c r="Q2133" s="16"/>
    </row>
    <row r="2134" spans="1:17" s="17" customFormat="1" ht="66.75" hidden="1" customHeight="1">
      <c r="A2134" s="1066" t="s">
        <v>4217</v>
      </c>
      <c r="B2134" s="1066"/>
      <c r="C2134" s="1066"/>
      <c r="D2134" s="1066"/>
      <c r="E2134" s="1066"/>
      <c r="F2134" s="1066"/>
      <c r="G2134" s="1066"/>
      <c r="H2134" s="1066"/>
      <c r="I2134" s="1"/>
      <c r="J2134" s="1"/>
      <c r="K2134" s="1"/>
      <c r="L2134" s="1"/>
      <c r="M2134" s="1"/>
      <c r="N2134" s="1"/>
      <c r="O2134" s="44"/>
      <c r="P2134" s="38"/>
      <c r="Q2134" s="16"/>
    </row>
    <row r="2135" spans="1:17" s="17" customFormat="1" ht="66.75" hidden="1" customHeight="1">
      <c r="A2135" s="432">
        <v>1</v>
      </c>
      <c r="B2135" s="433" t="s">
        <v>955</v>
      </c>
      <c r="C2135" s="336" t="s">
        <v>923</v>
      </c>
      <c r="D2135" s="336"/>
      <c r="E2135" s="336"/>
      <c r="F2135" s="436">
        <v>86364</v>
      </c>
      <c r="G2135" s="328">
        <v>91818</v>
      </c>
      <c r="H2135" s="328">
        <v>94545</v>
      </c>
      <c r="I2135" s="10"/>
      <c r="J2135" s="11"/>
      <c r="K2135" s="300">
        <v>86364</v>
      </c>
      <c r="L2135" s="112">
        <v>91818</v>
      </c>
      <c r="M2135" s="112">
        <v>94545</v>
      </c>
      <c r="N2135" s="11"/>
      <c r="O2135" s="18"/>
      <c r="P2135" s="38"/>
      <c r="Q2135" s="16"/>
    </row>
    <row r="2136" spans="1:17" s="17" customFormat="1" ht="66.75" hidden="1" customHeight="1">
      <c r="A2136" s="432">
        <v>2</v>
      </c>
      <c r="B2136" s="433" t="s">
        <v>956</v>
      </c>
      <c r="C2136" s="336" t="s">
        <v>855</v>
      </c>
      <c r="D2136" s="336"/>
      <c r="E2136" s="336"/>
      <c r="F2136" s="436">
        <v>90909</v>
      </c>
      <c r="G2136" s="328">
        <v>95455</v>
      </c>
      <c r="H2136" s="328">
        <v>100000</v>
      </c>
      <c r="I2136" s="10"/>
      <c r="J2136" s="11"/>
      <c r="K2136" s="300">
        <v>90909</v>
      </c>
      <c r="L2136" s="112">
        <v>95455</v>
      </c>
      <c r="M2136" s="112">
        <v>100000</v>
      </c>
      <c r="N2136" s="11"/>
      <c r="O2136" s="18"/>
      <c r="P2136" s="38"/>
      <c r="Q2136" s="16"/>
    </row>
    <row r="2137" spans="1:17" s="17" customFormat="1" ht="66.75" hidden="1" customHeight="1">
      <c r="A2137" s="432">
        <v>3</v>
      </c>
      <c r="B2137" s="100" t="s">
        <v>957</v>
      </c>
      <c r="C2137" s="336" t="s">
        <v>855</v>
      </c>
      <c r="D2137" s="336"/>
      <c r="E2137" s="336"/>
      <c r="F2137" s="436">
        <v>122727</v>
      </c>
      <c r="G2137" s="328">
        <v>126364</v>
      </c>
      <c r="H2137" s="328">
        <v>128182</v>
      </c>
      <c r="I2137" s="10"/>
      <c r="J2137" s="11"/>
      <c r="K2137" s="300">
        <v>122727</v>
      </c>
      <c r="L2137" s="112">
        <v>126364</v>
      </c>
      <c r="M2137" s="112">
        <v>128182</v>
      </c>
      <c r="N2137" s="11"/>
      <c r="O2137" s="18"/>
      <c r="P2137" s="38"/>
      <c r="Q2137" s="16"/>
    </row>
    <row r="2138" spans="1:17" s="17" customFormat="1" ht="66.75" hidden="1" customHeight="1">
      <c r="A2138" s="432">
        <f t="shared" ref="A2138:A2158" si="164">A2137+1</f>
        <v>4</v>
      </c>
      <c r="B2138" s="100" t="s">
        <v>958</v>
      </c>
      <c r="C2138" s="336" t="s">
        <v>855</v>
      </c>
      <c r="D2138" s="336"/>
      <c r="E2138" s="336"/>
      <c r="F2138" s="436">
        <v>122727</v>
      </c>
      <c r="G2138" s="328">
        <v>126364</v>
      </c>
      <c r="H2138" s="328">
        <v>128182</v>
      </c>
      <c r="I2138" s="10"/>
      <c r="J2138" s="11"/>
      <c r="K2138" s="300">
        <v>122727</v>
      </c>
      <c r="L2138" s="112">
        <v>126364</v>
      </c>
      <c r="M2138" s="112">
        <v>128182</v>
      </c>
      <c r="N2138" s="11"/>
      <c r="O2138" s="18"/>
      <c r="P2138" s="38"/>
      <c r="Q2138" s="16"/>
    </row>
    <row r="2139" spans="1:17" s="17" customFormat="1" ht="66.75" hidden="1" customHeight="1">
      <c r="A2139" s="432">
        <f t="shared" si="164"/>
        <v>5</v>
      </c>
      <c r="B2139" s="100" t="s">
        <v>959</v>
      </c>
      <c r="C2139" s="336" t="s">
        <v>855</v>
      </c>
      <c r="D2139" s="336"/>
      <c r="E2139" s="336"/>
      <c r="F2139" s="436">
        <v>124545</v>
      </c>
      <c r="G2139" s="328">
        <v>128182</v>
      </c>
      <c r="H2139" s="328">
        <v>130000</v>
      </c>
      <c r="I2139" s="10"/>
      <c r="J2139" s="11"/>
      <c r="K2139" s="300">
        <v>124545</v>
      </c>
      <c r="L2139" s="112">
        <v>128182</v>
      </c>
      <c r="M2139" s="112">
        <v>130000</v>
      </c>
      <c r="N2139" s="11"/>
      <c r="O2139" s="18"/>
      <c r="P2139" s="38"/>
      <c r="Q2139" s="16"/>
    </row>
    <row r="2140" spans="1:17" s="17" customFormat="1" ht="66.75" hidden="1" customHeight="1">
      <c r="A2140" s="432">
        <f t="shared" si="164"/>
        <v>6</v>
      </c>
      <c r="B2140" s="100" t="s">
        <v>960</v>
      </c>
      <c r="C2140" s="336" t="s">
        <v>855</v>
      </c>
      <c r="D2140" s="336"/>
      <c r="E2140" s="336"/>
      <c r="F2140" s="436">
        <v>127273</v>
      </c>
      <c r="G2140" s="328">
        <v>130909</v>
      </c>
      <c r="H2140" s="328">
        <v>132727</v>
      </c>
      <c r="I2140" s="10"/>
      <c r="J2140" s="11"/>
      <c r="K2140" s="300">
        <v>127273</v>
      </c>
      <c r="L2140" s="112">
        <v>130909</v>
      </c>
      <c r="M2140" s="112">
        <v>132727</v>
      </c>
      <c r="N2140" s="11"/>
      <c r="O2140" s="18"/>
      <c r="P2140" s="38"/>
      <c r="Q2140" s="16"/>
    </row>
    <row r="2141" spans="1:17" s="17" customFormat="1" ht="66.75" hidden="1" customHeight="1">
      <c r="A2141" s="432">
        <v>7</v>
      </c>
      <c r="B2141" s="100" t="s">
        <v>961</v>
      </c>
      <c r="C2141" s="336" t="s">
        <v>855</v>
      </c>
      <c r="D2141" s="336"/>
      <c r="E2141" s="336"/>
      <c r="F2141" s="1183">
        <v>131818</v>
      </c>
      <c r="G2141" s="1110">
        <v>127273</v>
      </c>
      <c r="H2141" s="1110">
        <v>131818</v>
      </c>
      <c r="I2141" s="139"/>
      <c r="J2141" s="140"/>
      <c r="K2141" s="1233">
        <v>131818</v>
      </c>
      <c r="L2141" s="1232">
        <v>127273</v>
      </c>
      <c r="M2141" s="1232">
        <v>131818</v>
      </c>
      <c r="N2141" s="140"/>
      <c r="O2141" s="437"/>
      <c r="P2141" s="38"/>
      <c r="Q2141" s="16"/>
    </row>
    <row r="2142" spans="1:17" s="17" customFormat="1" ht="66.75" hidden="1" customHeight="1">
      <c r="A2142" s="432">
        <v>8</v>
      </c>
      <c r="B2142" s="100" t="s">
        <v>962</v>
      </c>
      <c r="C2142" s="336" t="s">
        <v>855</v>
      </c>
      <c r="D2142" s="336"/>
      <c r="E2142" s="336"/>
      <c r="F2142" s="1183"/>
      <c r="G2142" s="1110"/>
      <c r="H2142" s="1110"/>
      <c r="I2142" s="139"/>
      <c r="J2142" s="140"/>
      <c r="K2142" s="1233"/>
      <c r="L2142" s="1232"/>
      <c r="M2142" s="1232"/>
      <c r="N2142" s="140"/>
      <c r="O2142" s="140"/>
      <c r="P2142" s="38"/>
      <c r="Q2142" s="16"/>
    </row>
    <row r="2143" spans="1:17" s="17" customFormat="1" ht="66.75" hidden="1" customHeight="1">
      <c r="A2143" s="432">
        <v>9</v>
      </c>
      <c r="B2143" s="100" t="s">
        <v>963</v>
      </c>
      <c r="C2143" s="336" t="s">
        <v>855</v>
      </c>
      <c r="D2143" s="336"/>
      <c r="E2143" s="336"/>
      <c r="F2143" s="1183"/>
      <c r="G2143" s="1110"/>
      <c r="H2143" s="1110"/>
      <c r="I2143" s="139"/>
      <c r="J2143" s="140"/>
      <c r="K2143" s="1233"/>
      <c r="L2143" s="1232"/>
      <c r="M2143" s="1232"/>
      <c r="N2143" s="140"/>
      <c r="O2143" s="438"/>
      <c r="P2143" s="38"/>
      <c r="Q2143" s="16"/>
    </row>
    <row r="2144" spans="1:17" s="17" customFormat="1" ht="66.75" hidden="1" customHeight="1">
      <c r="A2144" s="432">
        <v>10</v>
      </c>
      <c r="B2144" s="100" t="s">
        <v>964</v>
      </c>
      <c r="C2144" s="336" t="s">
        <v>855</v>
      </c>
      <c r="D2144" s="336"/>
      <c r="E2144" s="336"/>
      <c r="F2144" s="436">
        <v>131818</v>
      </c>
      <c r="G2144" s="328">
        <v>135455</v>
      </c>
      <c r="H2144" s="328">
        <v>138182</v>
      </c>
      <c r="I2144" s="10"/>
      <c r="J2144" s="11"/>
      <c r="K2144" s="300">
        <v>131818</v>
      </c>
      <c r="L2144" s="112">
        <v>135455</v>
      </c>
      <c r="M2144" s="112">
        <v>138182</v>
      </c>
      <c r="N2144" s="11"/>
      <c r="O2144" s="18"/>
      <c r="P2144" s="38"/>
      <c r="Q2144" s="16"/>
    </row>
    <row r="2145" spans="1:17" s="17" customFormat="1" ht="66.75" hidden="1" customHeight="1">
      <c r="A2145" s="432">
        <f t="shared" si="164"/>
        <v>11</v>
      </c>
      <c r="B2145" s="100" t="s">
        <v>965</v>
      </c>
      <c r="C2145" s="336" t="s">
        <v>855</v>
      </c>
      <c r="D2145" s="336"/>
      <c r="E2145" s="336"/>
      <c r="F2145" s="436">
        <v>131818</v>
      </c>
      <c r="G2145" s="328">
        <v>135455</v>
      </c>
      <c r="H2145" s="328">
        <v>138182</v>
      </c>
      <c r="I2145" s="10"/>
      <c r="J2145" s="11"/>
      <c r="K2145" s="300">
        <v>131818</v>
      </c>
      <c r="L2145" s="112">
        <v>135455</v>
      </c>
      <c r="M2145" s="112">
        <v>138182</v>
      </c>
      <c r="N2145" s="11"/>
      <c r="O2145" s="18"/>
      <c r="P2145" s="38"/>
      <c r="Q2145" s="16"/>
    </row>
    <row r="2146" spans="1:17" s="17" customFormat="1" ht="66.75" hidden="1" customHeight="1">
      <c r="A2146" s="432">
        <f t="shared" si="164"/>
        <v>12</v>
      </c>
      <c r="B2146" s="100" t="s">
        <v>966</v>
      </c>
      <c r="C2146" s="336" t="s">
        <v>855</v>
      </c>
      <c r="D2146" s="336"/>
      <c r="E2146" s="336"/>
      <c r="F2146" s="436">
        <v>148181</v>
      </c>
      <c r="G2146" s="328">
        <v>151818</v>
      </c>
      <c r="H2146" s="328">
        <v>153636</v>
      </c>
      <c r="I2146" s="10"/>
      <c r="J2146" s="11"/>
      <c r="K2146" s="300">
        <v>148181</v>
      </c>
      <c r="L2146" s="112">
        <v>151818</v>
      </c>
      <c r="M2146" s="112">
        <v>153636</v>
      </c>
      <c r="N2146" s="11"/>
      <c r="O2146" s="18"/>
      <c r="P2146" s="38"/>
      <c r="Q2146" s="16"/>
    </row>
    <row r="2147" spans="1:17" s="17" customFormat="1" ht="66.75" hidden="1" customHeight="1">
      <c r="A2147" s="432">
        <v>13</v>
      </c>
      <c r="B2147" s="100" t="s">
        <v>967</v>
      </c>
      <c r="C2147" s="336" t="s">
        <v>855</v>
      </c>
      <c r="D2147" s="336"/>
      <c r="E2147" s="336"/>
      <c r="F2147" s="1183">
        <v>163636</v>
      </c>
      <c r="G2147" s="1110">
        <v>167273</v>
      </c>
      <c r="H2147" s="1110">
        <v>169000</v>
      </c>
      <c r="I2147" s="139"/>
      <c r="J2147" s="140"/>
      <c r="K2147" s="1233">
        <v>163636</v>
      </c>
      <c r="L2147" s="1232">
        <v>167273</v>
      </c>
      <c r="M2147" s="1232">
        <v>169000</v>
      </c>
      <c r="N2147" s="140"/>
      <c r="O2147" s="437"/>
      <c r="P2147" s="38"/>
      <c r="Q2147" s="16"/>
    </row>
    <row r="2148" spans="1:17" s="17" customFormat="1" ht="66.75" hidden="1" customHeight="1">
      <c r="A2148" s="432">
        <f t="shared" si="164"/>
        <v>14</v>
      </c>
      <c r="B2148" s="100" t="s">
        <v>968</v>
      </c>
      <c r="C2148" s="336" t="s">
        <v>855</v>
      </c>
      <c r="D2148" s="336"/>
      <c r="E2148" s="336"/>
      <c r="F2148" s="1183"/>
      <c r="G2148" s="1110"/>
      <c r="H2148" s="1110"/>
      <c r="I2148" s="139"/>
      <c r="J2148" s="140"/>
      <c r="K2148" s="1233"/>
      <c r="L2148" s="1232"/>
      <c r="M2148" s="1232"/>
      <c r="N2148" s="140"/>
      <c r="O2148" s="140"/>
      <c r="P2148" s="38"/>
      <c r="Q2148" s="16"/>
    </row>
    <row r="2149" spans="1:17" s="17" customFormat="1" ht="66.75" hidden="1" customHeight="1">
      <c r="A2149" s="432">
        <f t="shared" si="164"/>
        <v>15</v>
      </c>
      <c r="B2149" s="100" t="s">
        <v>969</v>
      </c>
      <c r="C2149" s="336" t="s">
        <v>855</v>
      </c>
      <c r="D2149" s="336"/>
      <c r="E2149" s="336"/>
      <c r="F2149" s="1183"/>
      <c r="G2149" s="1110"/>
      <c r="H2149" s="1110"/>
      <c r="I2149" s="139"/>
      <c r="J2149" s="140"/>
      <c r="K2149" s="1233"/>
      <c r="L2149" s="1232"/>
      <c r="M2149" s="1232"/>
      <c r="N2149" s="140"/>
      <c r="O2149" s="438"/>
      <c r="P2149" s="38"/>
      <c r="Q2149" s="16"/>
    </row>
    <row r="2150" spans="1:17" s="17" customFormat="1" ht="66.75" hidden="1" customHeight="1">
      <c r="A2150" s="432">
        <f t="shared" si="164"/>
        <v>16</v>
      </c>
      <c r="B2150" s="100" t="s">
        <v>970</v>
      </c>
      <c r="C2150" s="336" t="s">
        <v>855</v>
      </c>
      <c r="D2150" s="336"/>
      <c r="E2150" s="336"/>
      <c r="F2150" s="1183">
        <v>196364</v>
      </c>
      <c r="G2150" s="1110">
        <v>200000</v>
      </c>
      <c r="H2150" s="1110">
        <v>202727</v>
      </c>
      <c r="I2150" s="139"/>
      <c r="J2150" s="140"/>
      <c r="K2150" s="1233">
        <v>196364</v>
      </c>
      <c r="L2150" s="1232">
        <v>200000</v>
      </c>
      <c r="M2150" s="1232">
        <v>202727</v>
      </c>
      <c r="N2150" s="140"/>
      <c r="O2150" s="437"/>
      <c r="P2150" s="38"/>
      <c r="Q2150" s="16"/>
    </row>
    <row r="2151" spans="1:17" s="17" customFormat="1" ht="66.75" hidden="1" customHeight="1">
      <c r="A2151" s="432">
        <f t="shared" si="164"/>
        <v>17</v>
      </c>
      <c r="B2151" s="100" t="s">
        <v>971</v>
      </c>
      <c r="C2151" s="336" t="s">
        <v>855</v>
      </c>
      <c r="D2151" s="336"/>
      <c r="E2151" s="336"/>
      <c r="F2151" s="1183"/>
      <c r="G2151" s="1110"/>
      <c r="H2151" s="1110"/>
      <c r="I2151" s="139"/>
      <c r="J2151" s="140"/>
      <c r="K2151" s="1233"/>
      <c r="L2151" s="1232"/>
      <c r="M2151" s="1232"/>
      <c r="N2151" s="140"/>
      <c r="O2151" s="140"/>
      <c r="P2151" s="38"/>
      <c r="Q2151" s="16"/>
    </row>
    <row r="2152" spans="1:17" s="17" customFormat="1" ht="66.75" hidden="1" customHeight="1">
      <c r="A2152" s="432">
        <f t="shared" si="164"/>
        <v>18</v>
      </c>
      <c r="B2152" s="100" t="s">
        <v>972</v>
      </c>
      <c r="C2152" s="336" t="s">
        <v>855</v>
      </c>
      <c r="D2152" s="336"/>
      <c r="E2152" s="336"/>
      <c r="F2152" s="1183"/>
      <c r="G2152" s="1110"/>
      <c r="H2152" s="1110"/>
      <c r="I2152" s="139"/>
      <c r="J2152" s="140"/>
      <c r="K2152" s="1233"/>
      <c r="L2152" s="1232"/>
      <c r="M2152" s="1232"/>
      <c r="N2152" s="140"/>
      <c r="O2152" s="438"/>
      <c r="P2152" s="38"/>
      <c r="Q2152" s="16"/>
    </row>
    <row r="2153" spans="1:17" s="17" customFormat="1" ht="66.75" hidden="1" customHeight="1">
      <c r="A2153" s="432">
        <f t="shared" si="164"/>
        <v>19</v>
      </c>
      <c r="B2153" s="100" t="s">
        <v>973</v>
      </c>
      <c r="C2153" s="336" t="s">
        <v>855</v>
      </c>
      <c r="D2153" s="336"/>
      <c r="E2153" s="336"/>
      <c r="F2153" s="1183">
        <v>204545</v>
      </c>
      <c r="G2153" s="1110">
        <v>208182</v>
      </c>
      <c r="H2153" s="1110">
        <v>212727</v>
      </c>
      <c r="I2153" s="139"/>
      <c r="J2153" s="140"/>
      <c r="K2153" s="1233">
        <v>204545</v>
      </c>
      <c r="L2153" s="1232">
        <v>208182</v>
      </c>
      <c r="M2153" s="1232">
        <v>212727</v>
      </c>
      <c r="N2153" s="140"/>
      <c r="O2153" s="437"/>
      <c r="P2153" s="38"/>
      <c r="Q2153" s="16"/>
    </row>
    <row r="2154" spans="1:17" s="17" customFormat="1" ht="66.75" hidden="1" customHeight="1">
      <c r="A2154" s="432">
        <f t="shared" si="164"/>
        <v>20</v>
      </c>
      <c r="B2154" s="100" t="s">
        <v>974</v>
      </c>
      <c r="C2154" s="336" t="s">
        <v>855</v>
      </c>
      <c r="D2154" s="336"/>
      <c r="E2154" s="336"/>
      <c r="F2154" s="1183"/>
      <c r="G2154" s="1110"/>
      <c r="H2154" s="1110"/>
      <c r="I2154" s="139"/>
      <c r="J2154" s="140"/>
      <c r="K2154" s="1233"/>
      <c r="L2154" s="1232"/>
      <c r="M2154" s="1232"/>
      <c r="N2154" s="140"/>
      <c r="O2154" s="140"/>
      <c r="P2154" s="38"/>
      <c r="Q2154" s="16"/>
    </row>
    <row r="2155" spans="1:17" s="17" customFormat="1" ht="66.75" hidden="1" customHeight="1">
      <c r="A2155" s="432">
        <f t="shared" si="164"/>
        <v>21</v>
      </c>
      <c r="B2155" s="100" t="s">
        <v>975</v>
      </c>
      <c r="C2155" s="336" t="s">
        <v>855</v>
      </c>
      <c r="D2155" s="336"/>
      <c r="E2155" s="336"/>
      <c r="F2155" s="1183"/>
      <c r="G2155" s="1110"/>
      <c r="H2155" s="1110"/>
      <c r="I2155" s="139"/>
      <c r="J2155" s="140"/>
      <c r="K2155" s="1233"/>
      <c r="L2155" s="1232"/>
      <c r="M2155" s="1232"/>
      <c r="N2155" s="140"/>
      <c r="O2155" s="438"/>
      <c r="P2155" s="38"/>
      <c r="Q2155" s="16"/>
    </row>
    <row r="2156" spans="1:17" s="17" customFormat="1" ht="66.75" hidden="1" customHeight="1">
      <c r="A2156" s="432">
        <f t="shared" si="164"/>
        <v>22</v>
      </c>
      <c r="B2156" s="100" t="s">
        <v>976</v>
      </c>
      <c r="C2156" s="336" t="s">
        <v>855</v>
      </c>
      <c r="D2156" s="336"/>
      <c r="E2156" s="336"/>
      <c r="F2156" s="1183">
        <v>236364</v>
      </c>
      <c r="G2156" s="1110">
        <v>241818</v>
      </c>
      <c r="H2156" s="1110">
        <v>243636</v>
      </c>
      <c r="I2156" s="139"/>
      <c r="J2156" s="140"/>
      <c r="K2156" s="1233">
        <v>236364</v>
      </c>
      <c r="L2156" s="1232">
        <v>241818</v>
      </c>
      <c r="M2156" s="1232">
        <v>243636</v>
      </c>
      <c r="N2156" s="140"/>
      <c r="O2156" s="437"/>
      <c r="P2156" s="38"/>
      <c r="Q2156" s="16"/>
    </row>
    <row r="2157" spans="1:17" s="17" customFormat="1" ht="66.75" hidden="1" customHeight="1">
      <c r="A2157" s="432">
        <f t="shared" si="164"/>
        <v>23</v>
      </c>
      <c r="B2157" s="100" t="s">
        <v>977</v>
      </c>
      <c r="C2157" s="336" t="s">
        <v>855</v>
      </c>
      <c r="D2157" s="336"/>
      <c r="E2157" s="336"/>
      <c r="F2157" s="1183"/>
      <c r="G2157" s="1110"/>
      <c r="H2157" s="1110"/>
      <c r="I2157" s="139"/>
      <c r="J2157" s="140"/>
      <c r="K2157" s="1233"/>
      <c r="L2157" s="1232"/>
      <c r="M2157" s="1232"/>
      <c r="N2157" s="140"/>
      <c r="O2157" s="140"/>
      <c r="P2157" s="38"/>
      <c r="Q2157" s="16"/>
    </row>
    <row r="2158" spans="1:17" s="17" customFormat="1" ht="66.75" hidden="1" customHeight="1">
      <c r="A2158" s="432">
        <f t="shared" si="164"/>
        <v>24</v>
      </c>
      <c r="B2158" s="100" t="s">
        <v>978</v>
      </c>
      <c r="C2158" s="336" t="s">
        <v>855</v>
      </c>
      <c r="D2158" s="336"/>
      <c r="E2158" s="336"/>
      <c r="F2158" s="1183"/>
      <c r="G2158" s="1110"/>
      <c r="H2158" s="1110"/>
      <c r="I2158" s="139"/>
      <c r="J2158" s="140"/>
      <c r="K2158" s="1233"/>
      <c r="L2158" s="1232"/>
      <c r="M2158" s="1232"/>
      <c r="N2158" s="140"/>
      <c r="O2158" s="438"/>
      <c r="P2158" s="38"/>
      <c r="Q2158" s="16"/>
    </row>
    <row r="2159" spans="1:17" s="17" customFormat="1" ht="66.75" hidden="1" customHeight="1">
      <c r="A2159" s="1066" t="s">
        <v>4218</v>
      </c>
      <c r="B2159" s="1066"/>
      <c r="C2159" s="1066"/>
      <c r="D2159" s="1066"/>
      <c r="E2159" s="1066"/>
      <c r="F2159" s="1066"/>
      <c r="G2159" s="1066"/>
      <c r="H2159" s="1066"/>
      <c r="I2159" s="1"/>
      <c r="J2159" s="1"/>
      <c r="K2159" s="1"/>
      <c r="L2159" s="1"/>
      <c r="M2159" s="1"/>
      <c r="N2159" s="1"/>
      <c r="O2159" s="44"/>
      <c r="P2159" s="38"/>
      <c r="Q2159" s="16"/>
    </row>
    <row r="2160" spans="1:17" s="17" customFormat="1" ht="66.75" hidden="1" customHeight="1">
      <c r="A2160" s="432">
        <v>1</v>
      </c>
      <c r="B2160" s="100" t="s">
        <v>4118</v>
      </c>
      <c r="C2160" s="336" t="s">
        <v>190</v>
      </c>
      <c r="D2160" s="336"/>
      <c r="E2160" s="336"/>
      <c r="F2160" s="436">
        <v>2081818</v>
      </c>
      <c r="G2160" s="436">
        <v>2172727</v>
      </c>
      <c r="H2160" s="436">
        <v>2218182</v>
      </c>
      <c r="I2160" s="298"/>
      <c r="J2160" s="299"/>
      <c r="K2160" s="300">
        <v>2081818</v>
      </c>
      <c r="L2160" s="300">
        <v>2172727</v>
      </c>
      <c r="M2160" s="300">
        <v>2218182</v>
      </c>
      <c r="N2160" s="299"/>
      <c r="O2160" s="439"/>
      <c r="P2160" s="38"/>
      <c r="Q2160" s="16"/>
    </row>
    <row r="2161" spans="1:17" s="17" customFormat="1" ht="66.75" hidden="1" customHeight="1">
      <c r="A2161" s="432">
        <f>A2160+1</f>
        <v>2</v>
      </c>
      <c r="B2161" s="100" t="s">
        <v>4119</v>
      </c>
      <c r="C2161" s="336" t="s">
        <v>190</v>
      </c>
      <c r="D2161" s="336"/>
      <c r="E2161" s="336"/>
      <c r="F2161" s="436">
        <v>2172727</v>
      </c>
      <c r="G2161" s="436">
        <v>2263636</v>
      </c>
      <c r="H2161" s="436">
        <v>2309091</v>
      </c>
      <c r="I2161" s="298"/>
      <c r="J2161" s="299"/>
      <c r="K2161" s="300">
        <v>2172727</v>
      </c>
      <c r="L2161" s="300">
        <v>2263636</v>
      </c>
      <c r="M2161" s="300">
        <v>2309091</v>
      </c>
      <c r="N2161" s="299"/>
      <c r="O2161" s="439"/>
      <c r="P2161" s="38"/>
      <c r="Q2161" s="16"/>
    </row>
    <row r="2162" spans="1:17" s="17" customFormat="1" ht="66.75" hidden="1" customHeight="1">
      <c r="A2162" s="432">
        <f t="shared" ref="A2162:A2175" si="165">A2161+1</f>
        <v>3</v>
      </c>
      <c r="B2162" s="100" t="s">
        <v>979</v>
      </c>
      <c r="C2162" s="336" t="s">
        <v>190</v>
      </c>
      <c r="D2162" s="336"/>
      <c r="E2162" s="336"/>
      <c r="F2162" s="436">
        <v>2372727</v>
      </c>
      <c r="G2162" s="436">
        <v>2463636</v>
      </c>
      <c r="H2162" s="436">
        <v>2509091</v>
      </c>
      <c r="I2162" s="298"/>
      <c r="J2162" s="299"/>
      <c r="K2162" s="300">
        <v>2372727</v>
      </c>
      <c r="L2162" s="300">
        <v>2463636</v>
      </c>
      <c r="M2162" s="300">
        <v>2509091</v>
      </c>
      <c r="N2162" s="299"/>
      <c r="O2162" s="439"/>
      <c r="P2162" s="38"/>
      <c r="Q2162" s="16"/>
    </row>
    <row r="2163" spans="1:17" s="17" customFormat="1" ht="66.75" hidden="1" customHeight="1">
      <c r="A2163" s="432">
        <f t="shared" si="165"/>
        <v>4</v>
      </c>
      <c r="B2163" s="100" t="s">
        <v>4120</v>
      </c>
      <c r="C2163" s="336" t="s">
        <v>190</v>
      </c>
      <c r="D2163" s="336"/>
      <c r="E2163" s="336"/>
      <c r="F2163" s="436">
        <v>2990909</v>
      </c>
      <c r="G2163" s="436">
        <v>3081818</v>
      </c>
      <c r="H2163" s="436">
        <v>3127273</v>
      </c>
      <c r="I2163" s="298"/>
      <c r="J2163" s="299"/>
      <c r="K2163" s="300">
        <v>2990909</v>
      </c>
      <c r="L2163" s="300">
        <v>3081818</v>
      </c>
      <c r="M2163" s="300">
        <v>3127273</v>
      </c>
      <c r="N2163" s="299"/>
      <c r="O2163" s="439"/>
      <c r="P2163" s="38"/>
      <c r="Q2163" s="16"/>
    </row>
    <row r="2164" spans="1:17" s="17" customFormat="1" ht="66.75" hidden="1" customHeight="1">
      <c r="A2164" s="432">
        <f t="shared" si="165"/>
        <v>5</v>
      </c>
      <c r="B2164" s="100" t="s">
        <v>3955</v>
      </c>
      <c r="C2164" s="336" t="s">
        <v>190</v>
      </c>
      <c r="D2164" s="336"/>
      <c r="E2164" s="336"/>
      <c r="F2164" s="436">
        <v>3900000</v>
      </c>
      <c r="G2164" s="436">
        <v>3990909</v>
      </c>
      <c r="H2164" s="436">
        <v>4036364</v>
      </c>
      <c r="I2164" s="298"/>
      <c r="J2164" s="299"/>
      <c r="K2164" s="300">
        <v>3900000</v>
      </c>
      <c r="L2164" s="300">
        <v>3990909</v>
      </c>
      <c r="M2164" s="300">
        <v>4036364</v>
      </c>
      <c r="N2164" s="299"/>
      <c r="O2164" s="439"/>
      <c r="P2164" s="38"/>
      <c r="Q2164" s="16"/>
    </row>
    <row r="2165" spans="1:17" s="17" customFormat="1" ht="66.75" hidden="1" customHeight="1">
      <c r="A2165" s="432">
        <f t="shared" si="165"/>
        <v>6</v>
      </c>
      <c r="B2165" s="100" t="s">
        <v>980</v>
      </c>
      <c r="C2165" s="336" t="s">
        <v>923</v>
      </c>
      <c r="D2165" s="336"/>
      <c r="E2165" s="336"/>
      <c r="F2165" s="436">
        <v>536364</v>
      </c>
      <c r="G2165" s="436">
        <v>545455</v>
      </c>
      <c r="H2165" s="436">
        <v>554545</v>
      </c>
      <c r="I2165" s="298"/>
      <c r="J2165" s="299"/>
      <c r="K2165" s="300">
        <v>536364</v>
      </c>
      <c r="L2165" s="300">
        <v>545455</v>
      </c>
      <c r="M2165" s="300">
        <v>554545</v>
      </c>
      <c r="N2165" s="299"/>
      <c r="O2165" s="439"/>
      <c r="P2165" s="38"/>
      <c r="Q2165" s="16"/>
    </row>
    <row r="2166" spans="1:17" s="17" customFormat="1" ht="66.75" hidden="1" customHeight="1">
      <c r="A2166" s="432">
        <f t="shared" si="165"/>
        <v>7</v>
      </c>
      <c r="B2166" s="100" t="s">
        <v>981</v>
      </c>
      <c r="C2166" s="336" t="s">
        <v>855</v>
      </c>
      <c r="D2166" s="336"/>
      <c r="E2166" s="336"/>
      <c r="F2166" s="436">
        <v>740909</v>
      </c>
      <c r="G2166" s="436">
        <v>759091</v>
      </c>
      <c r="H2166" s="436">
        <v>768182</v>
      </c>
      <c r="I2166" s="298"/>
      <c r="J2166" s="299"/>
      <c r="K2166" s="300">
        <v>740909</v>
      </c>
      <c r="L2166" s="300">
        <v>759091</v>
      </c>
      <c r="M2166" s="300">
        <v>768182</v>
      </c>
      <c r="N2166" s="299"/>
      <c r="O2166" s="439"/>
      <c r="P2166" s="38"/>
      <c r="Q2166" s="16"/>
    </row>
    <row r="2167" spans="1:17" s="17" customFormat="1" ht="66.75" hidden="1" customHeight="1">
      <c r="A2167" s="1184" t="s">
        <v>4219</v>
      </c>
      <c r="B2167" s="1184"/>
      <c r="C2167" s="1184"/>
      <c r="D2167" s="1184"/>
      <c r="E2167" s="1184"/>
      <c r="F2167" s="1184"/>
      <c r="G2167" s="1184"/>
      <c r="H2167" s="1184"/>
      <c r="I2167" s="440"/>
      <c r="J2167" s="440"/>
      <c r="K2167" s="440"/>
      <c r="L2167" s="440"/>
      <c r="M2167" s="440"/>
      <c r="N2167" s="440"/>
      <c r="O2167" s="441"/>
      <c r="P2167" s="38"/>
      <c r="Q2167" s="16"/>
    </row>
    <row r="2168" spans="1:17" s="17" customFormat="1" ht="66.75" hidden="1" customHeight="1">
      <c r="A2168" s="432">
        <v>1</v>
      </c>
      <c r="B2168" s="100" t="s">
        <v>982</v>
      </c>
      <c r="C2168" s="336" t="s">
        <v>923</v>
      </c>
      <c r="D2168" s="336"/>
      <c r="E2168" s="336"/>
      <c r="F2168" s="436">
        <v>237273</v>
      </c>
      <c r="G2168" s="328">
        <v>240909</v>
      </c>
      <c r="H2168" s="328">
        <v>242727</v>
      </c>
      <c r="I2168" s="10"/>
      <c r="J2168" s="11"/>
      <c r="K2168" s="300">
        <v>237273</v>
      </c>
      <c r="L2168" s="112">
        <v>240909</v>
      </c>
      <c r="M2168" s="112">
        <v>242727</v>
      </c>
      <c r="N2168" s="11"/>
      <c r="O2168" s="18"/>
      <c r="P2168" s="38"/>
      <c r="Q2168" s="16"/>
    </row>
    <row r="2169" spans="1:17" s="17" customFormat="1" ht="66.75" hidden="1" customHeight="1">
      <c r="A2169" s="432">
        <f t="shared" si="165"/>
        <v>2</v>
      </c>
      <c r="B2169" s="100" t="s">
        <v>983</v>
      </c>
      <c r="C2169" s="336" t="s">
        <v>923</v>
      </c>
      <c r="D2169" s="336"/>
      <c r="E2169" s="336"/>
      <c r="F2169" s="436">
        <v>205455</v>
      </c>
      <c r="G2169" s="328">
        <v>209091</v>
      </c>
      <c r="H2169" s="328">
        <v>210909</v>
      </c>
      <c r="I2169" s="10"/>
      <c r="J2169" s="11"/>
      <c r="K2169" s="300">
        <v>205455</v>
      </c>
      <c r="L2169" s="112">
        <v>209091</v>
      </c>
      <c r="M2169" s="112">
        <v>210909</v>
      </c>
      <c r="N2169" s="11"/>
      <c r="O2169" s="18"/>
      <c r="P2169" s="38"/>
      <c r="Q2169" s="16"/>
    </row>
    <row r="2170" spans="1:17" s="17" customFormat="1" ht="66.75" hidden="1" customHeight="1">
      <c r="A2170" s="432">
        <f t="shared" si="165"/>
        <v>3</v>
      </c>
      <c r="B2170" s="100" t="s">
        <v>984</v>
      </c>
      <c r="C2170" s="336" t="s">
        <v>855</v>
      </c>
      <c r="D2170" s="336"/>
      <c r="E2170" s="336"/>
      <c r="F2170" s="436">
        <v>291818</v>
      </c>
      <c r="G2170" s="328">
        <v>295455</v>
      </c>
      <c r="H2170" s="328">
        <v>297273</v>
      </c>
      <c r="I2170" s="10"/>
      <c r="J2170" s="11"/>
      <c r="K2170" s="300">
        <v>291818</v>
      </c>
      <c r="L2170" s="112">
        <v>295455</v>
      </c>
      <c r="M2170" s="112">
        <v>297273</v>
      </c>
      <c r="N2170" s="11"/>
      <c r="O2170" s="18"/>
      <c r="P2170" s="38"/>
      <c r="Q2170" s="16"/>
    </row>
    <row r="2171" spans="1:17" s="17" customFormat="1" ht="66.75" hidden="1" customHeight="1">
      <c r="A2171" s="432">
        <f t="shared" si="165"/>
        <v>4</v>
      </c>
      <c r="B2171" s="100" t="s">
        <v>4121</v>
      </c>
      <c r="C2171" s="336" t="s">
        <v>923</v>
      </c>
      <c r="D2171" s="336"/>
      <c r="E2171" s="336"/>
      <c r="F2171" s="436">
        <v>259091</v>
      </c>
      <c r="G2171" s="328">
        <v>262727</v>
      </c>
      <c r="H2171" s="328">
        <v>264545</v>
      </c>
      <c r="I2171" s="10"/>
      <c r="J2171" s="11"/>
      <c r="K2171" s="300">
        <v>259091</v>
      </c>
      <c r="L2171" s="112">
        <v>262727</v>
      </c>
      <c r="M2171" s="112">
        <v>264545</v>
      </c>
      <c r="N2171" s="11"/>
      <c r="O2171" s="18"/>
      <c r="P2171" s="38"/>
      <c r="Q2171" s="16"/>
    </row>
    <row r="2172" spans="1:17" s="17" customFormat="1" ht="66.75" hidden="1" customHeight="1">
      <c r="A2172" s="432">
        <f t="shared" si="165"/>
        <v>5</v>
      </c>
      <c r="B2172" s="100" t="s">
        <v>985</v>
      </c>
      <c r="C2172" s="336" t="s">
        <v>923</v>
      </c>
      <c r="D2172" s="336"/>
      <c r="E2172" s="336"/>
      <c r="F2172" s="436">
        <v>110909</v>
      </c>
      <c r="G2172" s="328">
        <v>114545</v>
      </c>
      <c r="H2172" s="328">
        <v>116364</v>
      </c>
      <c r="I2172" s="10"/>
      <c r="J2172" s="11"/>
      <c r="K2172" s="300">
        <v>110909</v>
      </c>
      <c r="L2172" s="112">
        <v>114545</v>
      </c>
      <c r="M2172" s="112">
        <v>116364</v>
      </c>
      <c r="N2172" s="11"/>
      <c r="O2172" s="18"/>
      <c r="P2172" s="38"/>
      <c r="Q2172" s="16"/>
    </row>
    <row r="2173" spans="1:17" s="17" customFormat="1" ht="66.75" hidden="1" customHeight="1">
      <c r="A2173" s="432">
        <f t="shared" si="165"/>
        <v>6</v>
      </c>
      <c r="B2173" s="100" t="s">
        <v>986</v>
      </c>
      <c r="C2173" s="336" t="s">
        <v>923</v>
      </c>
      <c r="D2173" s="336"/>
      <c r="E2173" s="336"/>
      <c r="F2173" s="436">
        <v>276364</v>
      </c>
      <c r="G2173" s="328">
        <v>280000</v>
      </c>
      <c r="H2173" s="328">
        <v>281818</v>
      </c>
      <c r="I2173" s="10"/>
      <c r="J2173" s="11"/>
      <c r="K2173" s="300">
        <v>276364</v>
      </c>
      <c r="L2173" s="112">
        <v>280000</v>
      </c>
      <c r="M2173" s="112">
        <v>281818</v>
      </c>
      <c r="N2173" s="11"/>
      <c r="O2173" s="18"/>
      <c r="P2173" s="38"/>
      <c r="Q2173" s="16"/>
    </row>
    <row r="2174" spans="1:17" s="17" customFormat="1" ht="66.75" hidden="1" customHeight="1">
      <c r="A2174" s="432">
        <f t="shared" si="165"/>
        <v>7</v>
      </c>
      <c r="B2174" s="100" t="s">
        <v>987</v>
      </c>
      <c r="C2174" s="336" t="s">
        <v>855</v>
      </c>
      <c r="D2174" s="336"/>
      <c r="E2174" s="336"/>
      <c r="F2174" s="436">
        <v>695455</v>
      </c>
      <c r="G2174" s="328">
        <v>699091</v>
      </c>
      <c r="H2174" s="328">
        <v>700909</v>
      </c>
      <c r="I2174" s="10"/>
      <c r="J2174" s="11"/>
      <c r="K2174" s="300">
        <v>695455</v>
      </c>
      <c r="L2174" s="112">
        <v>699091</v>
      </c>
      <c r="M2174" s="112">
        <v>700909</v>
      </c>
      <c r="N2174" s="11"/>
      <c r="O2174" s="18"/>
      <c r="P2174" s="38"/>
      <c r="Q2174" s="16"/>
    </row>
    <row r="2175" spans="1:17" s="17" customFormat="1" ht="66.75" hidden="1" customHeight="1">
      <c r="A2175" s="432">
        <f t="shared" si="165"/>
        <v>8</v>
      </c>
      <c r="B2175" s="100" t="s">
        <v>988</v>
      </c>
      <c r="C2175" s="336" t="s">
        <v>855</v>
      </c>
      <c r="D2175" s="336"/>
      <c r="E2175" s="336"/>
      <c r="F2175" s="436">
        <v>736364</v>
      </c>
      <c r="G2175" s="328">
        <v>740000</v>
      </c>
      <c r="H2175" s="328">
        <v>741818</v>
      </c>
      <c r="I2175" s="10"/>
      <c r="J2175" s="11"/>
      <c r="K2175" s="300">
        <v>736364</v>
      </c>
      <c r="L2175" s="112">
        <v>740000</v>
      </c>
      <c r="M2175" s="112">
        <v>741818</v>
      </c>
      <c r="N2175" s="11"/>
      <c r="O2175" s="18"/>
      <c r="P2175" s="38"/>
      <c r="Q2175" s="16"/>
    </row>
    <row r="2176" spans="1:17" s="17" customFormat="1" ht="66.75" hidden="1" customHeight="1">
      <c r="A2176" s="1146" t="s">
        <v>989</v>
      </c>
      <c r="B2176" s="1146"/>
      <c r="C2176" s="336"/>
      <c r="D2176" s="336"/>
      <c r="E2176" s="336"/>
      <c r="F2176" s="436"/>
      <c r="G2176" s="328"/>
      <c r="H2176" s="328"/>
      <c r="I2176" s="10"/>
      <c r="J2176" s="11"/>
      <c r="K2176" s="300"/>
      <c r="L2176" s="112"/>
      <c r="M2176" s="112"/>
      <c r="N2176" s="11"/>
      <c r="O2176" s="18"/>
      <c r="P2176" s="38"/>
      <c r="Q2176" s="16"/>
    </row>
    <row r="2177" spans="1:17" s="17" customFormat="1" ht="66.75" hidden="1" customHeight="1">
      <c r="A2177" s="432">
        <v>1</v>
      </c>
      <c r="B2177" s="100" t="s">
        <v>990</v>
      </c>
      <c r="C2177" s="336" t="s">
        <v>855</v>
      </c>
      <c r="D2177" s="336"/>
      <c r="E2177" s="336"/>
      <c r="F2177" s="436">
        <v>68182</v>
      </c>
      <c r="G2177" s="328"/>
      <c r="H2177" s="328"/>
      <c r="I2177" s="10"/>
      <c r="J2177" s="11"/>
      <c r="K2177" s="300">
        <v>68182</v>
      </c>
      <c r="L2177" s="112"/>
      <c r="M2177" s="112"/>
      <c r="N2177" s="11"/>
      <c r="O2177" s="18"/>
      <c r="P2177" s="38"/>
      <c r="Q2177" s="16"/>
    </row>
    <row r="2178" spans="1:17" s="17" customFormat="1" ht="66.75" hidden="1" customHeight="1">
      <c r="A2178" s="432">
        <v>2</v>
      </c>
      <c r="B2178" s="100" t="s">
        <v>991</v>
      </c>
      <c r="C2178" s="336" t="s">
        <v>855</v>
      </c>
      <c r="D2178" s="336"/>
      <c r="E2178" s="336"/>
      <c r="F2178" s="436">
        <v>63636</v>
      </c>
      <c r="G2178" s="328"/>
      <c r="H2178" s="328"/>
      <c r="I2178" s="10"/>
      <c r="J2178" s="11"/>
      <c r="K2178" s="300">
        <v>63636</v>
      </c>
      <c r="L2178" s="112"/>
      <c r="M2178" s="112"/>
      <c r="N2178" s="11"/>
      <c r="O2178" s="18"/>
      <c r="P2178" s="38"/>
      <c r="Q2178" s="16"/>
    </row>
    <row r="2179" spans="1:17" s="17" customFormat="1" ht="16.5" hidden="1">
      <c r="A2179" s="432">
        <v>3</v>
      </c>
      <c r="B2179" s="100" t="s">
        <v>992</v>
      </c>
      <c r="C2179" s="336" t="s">
        <v>855</v>
      </c>
      <c r="D2179" s="336"/>
      <c r="E2179" s="336"/>
      <c r="F2179" s="436">
        <v>63636</v>
      </c>
      <c r="G2179" s="328"/>
      <c r="H2179" s="328"/>
      <c r="I2179" s="10"/>
      <c r="J2179" s="11"/>
      <c r="K2179" s="300">
        <v>63636</v>
      </c>
      <c r="L2179" s="112"/>
      <c r="M2179" s="112"/>
      <c r="N2179" s="11"/>
      <c r="O2179" s="18"/>
      <c r="P2179" s="38"/>
      <c r="Q2179" s="16"/>
    </row>
    <row r="2180" spans="1:17" s="17" customFormat="1" ht="16.5" hidden="1">
      <c r="A2180" s="432">
        <v>4</v>
      </c>
      <c r="B2180" s="100" t="s">
        <v>993</v>
      </c>
      <c r="C2180" s="336" t="s">
        <v>855</v>
      </c>
      <c r="D2180" s="336"/>
      <c r="E2180" s="336"/>
      <c r="F2180" s="436">
        <v>31818</v>
      </c>
      <c r="G2180" s="328"/>
      <c r="H2180" s="328"/>
      <c r="I2180" s="10"/>
      <c r="J2180" s="11"/>
      <c r="K2180" s="300">
        <v>31818</v>
      </c>
      <c r="L2180" s="112"/>
      <c r="M2180" s="112"/>
      <c r="N2180" s="11"/>
      <c r="O2180" s="18"/>
      <c r="P2180" s="38"/>
      <c r="Q2180" s="16"/>
    </row>
    <row r="2181" spans="1:17" s="17" customFormat="1" ht="16.5" hidden="1">
      <c r="A2181" s="432">
        <v>5</v>
      </c>
      <c r="B2181" s="100" t="s">
        <v>994</v>
      </c>
      <c r="C2181" s="336" t="s">
        <v>855</v>
      </c>
      <c r="D2181" s="336"/>
      <c r="E2181" s="336"/>
      <c r="F2181" s="436">
        <v>45455</v>
      </c>
      <c r="G2181" s="328"/>
      <c r="H2181" s="328"/>
      <c r="I2181" s="10"/>
      <c r="J2181" s="11"/>
      <c r="K2181" s="300">
        <v>45455</v>
      </c>
      <c r="L2181" s="112"/>
      <c r="M2181" s="112"/>
      <c r="N2181" s="11"/>
      <c r="O2181" s="18"/>
      <c r="P2181" s="38"/>
      <c r="Q2181" s="16"/>
    </row>
    <row r="2182" spans="1:17" s="17" customFormat="1" ht="16.5" hidden="1">
      <c r="A2182" s="432">
        <v>6</v>
      </c>
      <c r="B2182" s="100" t="s">
        <v>995</v>
      </c>
      <c r="C2182" s="336" t="s">
        <v>855</v>
      </c>
      <c r="D2182" s="336"/>
      <c r="E2182" s="336"/>
      <c r="F2182" s="436">
        <v>54545</v>
      </c>
      <c r="G2182" s="328"/>
      <c r="H2182" s="328"/>
      <c r="I2182" s="10"/>
      <c r="J2182" s="11"/>
      <c r="K2182" s="300">
        <v>54545</v>
      </c>
      <c r="L2182" s="112"/>
      <c r="M2182" s="112"/>
      <c r="N2182" s="11"/>
      <c r="O2182" s="18"/>
      <c r="P2182" s="38"/>
      <c r="Q2182" s="16"/>
    </row>
    <row r="2183" spans="1:17" s="6" customFormat="1" ht="48" customHeight="1">
      <c r="A2183" s="100"/>
      <c r="B2183" s="1066" t="s">
        <v>6755</v>
      </c>
      <c r="C2183" s="1066"/>
      <c r="D2183" s="1066"/>
      <c r="E2183" s="1066"/>
      <c r="F2183" s="1066"/>
      <c r="G2183" s="1066"/>
      <c r="H2183" s="1066"/>
      <c r="I2183" s="2"/>
      <c r="J2183" s="303"/>
      <c r="K2183" s="303"/>
      <c r="L2183" s="303"/>
      <c r="M2183" s="303"/>
      <c r="N2183" s="303"/>
      <c r="O2183" s="13"/>
      <c r="P2183" s="132"/>
      <c r="Q2183" s="5"/>
    </row>
    <row r="2184" spans="1:17" s="6" customFormat="1" ht="19.5">
      <c r="A2184" s="100"/>
      <c r="B2184" s="101" t="s">
        <v>6686</v>
      </c>
      <c r="C2184" s="102"/>
      <c r="D2184" s="3"/>
      <c r="E2184" s="417"/>
      <c r="F2184" s="417"/>
      <c r="G2184" s="417"/>
      <c r="H2184" s="417"/>
      <c r="I2184" s="2"/>
      <c r="J2184" s="303"/>
      <c r="K2184" s="303"/>
      <c r="L2184" s="303"/>
      <c r="M2184" s="303"/>
      <c r="N2184" s="303"/>
      <c r="O2184" s="13"/>
      <c r="P2184" s="132"/>
      <c r="Q2184" s="5"/>
    </row>
    <row r="2185" spans="1:17" s="6" customFormat="1" ht="39" customHeight="1">
      <c r="A2185" s="131">
        <v>1</v>
      </c>
      <c r="B2185" s="442" t="s">
        <v>6687</v>
      </c>
      <c r="C2185" s="242" t="s">
        <v>5252</v>
      </c>
      <c r="D2185" s="1127" t="s">
        <v>6694</v>
      </c>
      <c r="E2185" s="1125" t="s">
        <v>6703</v>
      </c>
      <c r="F2185" s="863">
        <v>121296</v>
      </c>
      <c r="G2185" s="863">
        <v>128704</v>
      </c>
      <c r="H2185" s="863">
        <v>131481</v>
      </c>
      <c r="I2185" s="2"/>
      <c r="J2185" s="303"/>
      <c r="K2185" s="303"/>
      <c r="L2185" s="303"/>
      <c r="M2185" s="303"/>
      <c r="N2185" s="303"/>
      <c r="O2185" s="13"/>
      <c r="P2185" s="132"/>
      <c r="Q2185" s="5"/>
    </row>
    <row r="2186" spans="1:17" s="6" customFormat="1" ht="19.5">
      <c r="A2186" s="131">
        <v>2</v>
      </c>
      <c r="B2186" s="442" t="s">
        <v>6749</v>
      </c>
      <c r="C2186" s="242" t="s">
        <v>5252</v>
      </c>
      <c r="D2186" s="1127"/>
      <c r="E2186" s="1127"/>
      <c r="F2186" s="863">
        <v>130556</v>
      </c>
      <c r="G2186" s="863">
        <v>137963</v>
      </c>
      <c r="H2186" s="863">
        <v>140741</v>
      </c>
      <c r="I2186" s="2"/>
      <c r="J2186" s="303"/>
      <c r="K2186" s="303"/>
      <c r="L2186" s="303"/>
      <c r="M2186" s="303"/>
      <c r="N2186" s="303"/>
      <c r="O2186" s="13"/>
      <c r="P2186" s="132"/>
      <c r="Q2186" s="5"/>
    </row>
    <row r="2187" spans="1:17" s="6" customFormat="1" ht="19.5">
      <c r="A2187" s="131">
        <v>3</v>
      </c>
      <c r="B2187" s="442" t="s">
        <v>4850</v>
      </c>
      <c r="C2187" s="242" t="s">
        <v>5252</v>
      </c>
      <c r="D2187" s="1127"/>
      <c r="E2187" s="1127"/>
      <c r="F2187" s="863">
        <v>148148</v>
      </c>
      <c r="G2187" s="863">
        <v>155556</v>
      </c>
      <c r="H2187" s="863">
        <v>158333</v>
      </c>
      <c r="I2187" s="2"/>
      <c r="J2187" s="303"/>
      <c r="K2187" s="303"/>
      <c r="L2187" s="303"/>
      <c r="M2187" s="303"/>
      <c r="N2187" s="303"/>
      <c r="O2187" s="13"/>
      <c r="P2187" s="132"/>
      <c r="Q2187" s="5"/>
    </row>
    <row r="2188" spans="1:17" s="6" customFormat="1" ht="19.5">
      <c r="A2188" s="131">
        <v>4</v>
      </c>
      <c r="B2188" s="442" t="s">
        <v>6688</v>
      </c>
      <c r="C2188" s="242" t="s">
        <v>5252</v>
      </c>
      <c r="D2188" s="1127"/>
      <c r="E2188" s="1127"/>
      <c r="F2188" s="863">
        <v>162037</v>
      </c>
      <c r="G2188" s="863">
        <v>169444</v>
      </c>
      <c r="H2188" s="863">
        <v>172222</v>
      </c>
      <c r="I2188" s="2"/>
      <c r="J2188" s="303"/>
      <c r="K2188" s="303"/>
      <c r="L2188" s="303"/>
      <c r="M2188" s="303"/>
      <c r="N2188" s="303"/>
      <c r="O2188" s="13"/>
      <c r="P2188" s="132"/>
      <c r="Q2188" s="5"/>
    </row>
    <row r="2189" spans="1:17" s="6" customFormat="1" ht="19.5">
      <c r="A2189" s="131">
        <v>5</v>
      </c>
      <c r="B2189" s="442" t="s">
        <v>6750</v>
      </c>
      <c r="C2189" s="242" t="s">
        <v>5252</v>
      </c>
      <c r="D2189" s="1127"/>
      <c r="E2189" s="1127"/>
      <c r="F2189" s="863">
        <v>162037</v>
      </c>
      <c r="G2189" s="863">
        <v>169444</v>
      </c>
      <c r="H2189" s="863">
        <v>172222</v>
      </c>
      <c r="I2189" s="2"/>
      <c r="J2189" s="303"/>
      <c r="K2189" s="303"/>
      <c r="L2189" s="303"/>
      <c r="M2189" s="303"/>
      <c r="N2189" s="303"/>
      <c r="O2189" s="13"/>
      <c r="P2189" s="132"/>
      <c r="Q2189" s="5"/>
    </row>
    <row r="2190" spans="1:17" s="6" customFormat="1" ht="19.5">
      <c r="A2190" s="131">
        <v>6</v>
      </c>
      <c r="B2190" s="442" t="s">
        <v>4853</v>
      </c>
      <c r="C2190" s="242" t="s">
        <v>5252</v>
      </c>
      <c r="D2190" s="1127"/>
      <c r="E2190" s="1127"/>
      <c r="F2190" s="863">
        <v>175926</v>
      </c>
      <c r="G2190" s="863">
        <v>183333</v>
      </c>
      <c r="H2190" s="863">
        <v>186111</v>
      </c>
      <c r="I2190" s="2"/>
      <c r="J2190" s="303"/>
      <c r="K2190" s="303"/>
      <c r="L2190" s="303"/>
      <c r="M2190" s="303"/>
      <c r="N2190" s="303"/>
      <c r="O2190" s="13"/>
      <c r="P2190" s="132"/>
      <c r="Q2190" s="5"/>
    </row>
    <row r="2191" spans="1:17" s="6" customFormat="1" ht="39" customHeight="1">
      <c r="A2191" s="131">
        <v>7</v>
      </c>
      <c r="B2191" s="442" t="s">
        <v>4854</v>
      </c>
      <c r="C2191" s="242" t="s">
        <v>5252</v>
      </c>
      <c r="D2191" s="1126"/>
      <c r="E2191" s="1127"/>
      <c r="F2191" s="863">
        <v>189815</v>
      </c>
      <c r="G2191" s="863">
        <v>197222</v>
      </c>
      <c r="H2191" s="863">
        <v>200000</v>
      </c>
      <c r="I2191" s="2"/>
      <c r="J2191" s="303"/>
      <c r="K2191" s="303"/>
      <c r="L2191" s="303"/>
      <c r="M2191" s="303"/>
      <c r="N2191" s="303"/>
      <c r="O2191" s="13"/>
      <c r="P2191" s="132"/>
      <c r="Q2191" s="5"/>
    </row>
    <row r="2192" spans="1:17" s="6" customFormat="1" ht="39" customHeight="1">
      <c r="A2192" s="131">
        <v>8</v>
      </c>
      <c r="B2192" s="442" t="s">
        <v>4855</v>
      </c>
      <c r="C2192" s="242" t="s">
        <v>5252</v>
      </c>
      <c r="D2192" s="1125" t="s">
        <v>6695</v>
      </c>
      <c r="E2192" s="1127"/>
      <c r="F2192" s="863">
        <v>194444</v>
      </c>
      <c r="G2192" s="863">
        <v>203704</v>
      </c>
      <c r="H2192" s="863">
        <v>206481</v>
      </c>
      <c r="I2192" s="2"/>
      <c r="J2192" s="303"/>
      <c r="K2192" s="303"/>
      <c r="L2192" s="303"/>
      <c r="M2192" s="303"/>
      <c r="N2192" s="303"/>
      <c r="O2192" s="13"/>
      <c r="P2192" s="132"/>
      <c r="Q2192" s="5"/>
    </row>
    <row r="2193" spans="1:17" s="6" customFormat="1" ht="19.5">
      <c r="A2193" s="131">
        <v>9</v>
      </c>
      <c r="B2193" s="442" t="s">
        <v>4856</v>
      </c>
      <c r="C2193" s="242" t="s">
        <v>5252</v>
      </c>
      <c r="D2193" s="1127"/>
      <c r="E2193" s="1127"/>
      <c r="F2193" s="863">
        <v>226852</v>
      </c>
      <c r="G2193" s="863">
        <v>236111</v>
      </c>
      <c r="H2193" s="863">
        <v>238889</v>
      </c>
      <c r="I2193" s="2"/>
      <c r="J2193" s="303"/>
      <c r="K2193" s="303"/>
      <c r="L2193" s="303"/>
      <c r="M2193" s="303"/>
      <c r="N2193" s="303"/>
      <c r="O2193" s="13"/>
      <c r="P2193" s="132"/>
      <c r="Q2193" s="5"/>
    </row>
    <row r="2194" spans="1:17" s="6" customFormat="1" ht="19.5">
      <c r="A2194" s="131">
        <v>10</v>
      </c>
      <c r="B2194" s="442" t="s">
        <v>6751</v>
      </c>
      <c r="C2194" s="242" t="s">
        <v>5252</v>
      </c>
      <c r="D2194" s="1126"/>
      <c r="E2194" s="1126"/>
      <c r="F2194" s="863">
        <v>203704</v>
      </c>
      <c r="G2194" s="863">
        <v>212963</v>
      </c>
      <c r="H2194" s="863">
        <v>215741</v>
      </c>
      <c r="I2194" s="2"/>
      <c r="J2194" s="303"/>
      <c r="K2194" s="303"/>
      <c r="L2194" s="303"/>
      <c r="M2194" s="303"/>
      <c r="N2194" s="303"/>
      <c r="O2194" s="13"/>
      <c r="P2194" s="132"/>
      <c r="Q2194" s="5"/>
    </row>
    <row r="2195" spans="1:17" s="6" customFormat="1" ht="19.5">
      <c r="A2195" s="131"/>
      <c r="B2195" s="442" t="s">
        <v>6689</v>
      </c>
      <c r="C2195" s="242"/>
      <c r="D2195" s="837"/>
      <c r="E2195" s="835"/>
      <c r="F2195" s="863"/>
      <c r="G2195" s="863"/>
      <c r="H2195" s="871"/>
      <c r="I2195" s="2"/>
      <c r="J2195" s="303"/>
      <c r="K2195" s="303"/>
      <c r="L2195" s="303"/>
      <c r="M2195" s="303"/>
      <c r="N2195" s="303"/>
      <c r="O2195" s="13"/>
      <c r="P2195" s="132"/>
      <c r="Q2195" s="5"/>
    </row>
    <row r="2196" spans="1:17" s="6" customFormat="1" ht="39" customHeight="1">
      <c r="A2196" s="131">
        <v>1</v>
      </c>
      <c r="B2196" s="442" t="s">
        <v>6690</v>
      </c>
      <c r="C2196" s="242" t="s">
        <v>5252</v>
      </c>
      <c r="D2196" s="1125" t="s">
        <v>6696</v>
      </c>
      <c r="E2196" s="1125" t="s">
        <v>6704</v>
      </c>
      <c r="F2196" s="863">
        <v>122222</v>
      </c>
      <c r="G2196" s="863">
        <v>129630</v>
      </c>
      <c r="H2196" s="863">
        <v>132407</v>
      </c>
      <c r="I2196" s="2"/>
      <c r="J2196" s="303"/>
      <c r="K2196" s="303"/>
      <c r="L2196" s="303"/>
      <c r="M2196" s="303"/>
      <c r="N2196" s="303"/>
      <c r="O2196" s="13"/>
      <c r="P2196" s="132"/>
      <c r="Q2196" s="5"/>
    </row>
    <row r="2197" spans="1:17" s="6" customFormat="1" ht="19.5">
      <c r="A2197" s="131">
        <v>2</v>
      </c>
      <c r="B2197" s="442" t="s">
        <v>4865</v>
      </c>
      <c r="C2197" s="242" t="s">
        <v>5252</v>
      </c>
      <c r="D2197" s="1126"/>
      <c r="E2197" s="1127"/>
      <c r="F2197" s="863">
        <v>162037</v>
      </c>
      <c r="G2197" s="863">
        <v>169444</v>
      </c>
      <c r="H2197" s="863">
        <v>172222</v>
      </c>
      <c r="I2197" s="2"/>
      <c r="J2197" s="303"/>
      <c r="K2197" s="303"/>
      <c r="L2197" s="303"/>
      <c r="M2197" s="303"/>
      <c r="N2197" s="303"/>
      <c r="O2197" s="13"/>
      <c r="P2197" s="132"/>
      <c r="Q2197" s="5"/>
    </row>
    <row r="2198" spans="1:17" s="6" customFormat="1" ht="39" customHeight="1">
      <c r="A2198" s="131">
        <v>3</v>
      </c>
      <c r="B2198" s="442" t="s">
        <v>6691</v>
      </c>
      <c r="C2198" s="242" t="s">
        <v>5252</v>
      </c>
      <c r="D2198" s="1125" t="s">
        <v>6697</v>
      </c>
      <c r="E2198" s="1126"/>
      <c r="F2198" s="863">
        <v>175926</v>
      </c>
      <c r="G2198" s="863">
        <v>185185</v>
      </c>
      <c r="H2198" s="863">
        <v>187963</v>
      </c>
      <c r="I2198" s="2"/>
      <c r="J2198" s="303"/>
      <c r="K2198" s="303"/>
      <c r="L2198" s="303"/>
      <c r="M2198" s="303"/>
      <c r="N2198" s="303"/>
      <c r="O2198" s="13"/>
      <c r="P2198" s="132"/>
      <c r="Q2198" s="5"/>
    </row>
    <row r="2199" spans="1:17" s="6" customFormat="1" ht="19.5">
      <c r="A2199" s="131">
        <v>4</v>
      </c>
      <c r="B2199" s="442" t="s">
        <v>6692</v>
      </c>
      <c r="C2199" s="242" t="s">
        <v>5252</v>
      </c>
      <c r="D2199" s="1126"/>
      <c r="E2199" s="835"/>
      <c r="F2199" s="863">
        <v>215741</v>
      </c>
      <c r="G2199" s="863">
        <v>225000</v>
      </c>
      <c r="H2199" s="863">
        <v>227778</v>
      </c>
      <c r="I2199" s="2"/>
      <c r="J2199" s="303"/>
      <c r="K2199" s="303"/>
      <c r="L2199" s="303"/>
      <c r="M2199" s="303"/>
      <c r="N2199" s="303"/>
      <c r="O2199" s="13"/>
      <c r="P2199" s="132"/>
      <c r="Q2199" s="5"/>
    </row>
    <row r="2200" spans="1:17" s="6" customFormat="1" ht="19.5">
      <c r="A2200" s="131"/>
      <c r="B2200" s="442" t="s">
        <v>6693</v>
      </c>
      <c r="C2200" s="242"/>
      <c r="D2200" s="837"/>
      <c r="E2200" s="835"/>
      <c r="F2200" s="863"/>
      <c r="G2200" s="863"/>
      <c r="H2200" s="839"/>
      <c r="I2200" s="2"/>
      <c r="J2200" s="303"/>
      <c r="K2200" s="303"/>
      <c r="L2200" s="303"/>
      <c r="M2200" s="303"/>
      <c r="N2200" s="303"/>
      <c r="O2200" s="13"/>
      <c r="P2200" s="132"/>
      <c r="Q2200" s="5"/>
    </row>
    <row r="2201" spans="1:17" s="6" customFormat="1" ht="78">
      <c r="A2201" s="131">
        <v>1</v>
      </c>
      <c r="B2201" s="442" t="s">
        <v>4872</v>
      </c>
      <c r="C2201" s="242" t="s">
        <v>6215</v>
      </c>
      <c r="D2201" s="837" t="s">
        <v>6698</v>
      </c>
      <c r="E2201" s="583" t="s">
        <v>6705</v>
      </c>
      <c r="F2201" s="863">
        <v>124074</v>
      </c>
      <c r="G2201" s="863">
        <v>131481</v>
      </c>
      <c r="H2201" s="863">
        <v>134259</v>
      </c>
      <c r="I2201" s="2"/>
      <c r="J2201" s="303"/>
      <c r="K2201" s="303"/>
      <c r="L2201" s="303"/>
      <c r="M2201" s="303"/>
      <c r="N2201" s="303"/>
      <c r="O2201" s="13"/>
      <c r="P2201" s="132"/>
      <c r="Q2201" s="5"/>
    </row>
    <row r="2202" spans="1:17" s="6" customFormat="1" ht="72" customHeight="1">
      <c r="A2202" s="131">
        <v>2</v>
      </c>
      <c r="B2202" s="442" t="s">
        <v>6752</v>
      </c>
      <c r="C2202" s="242" t="s">
        <v>6215</v>
      </c>
      <c r="D2202" s="862" t="s">
        <v>6753</v>
      </c>
      <c r="E2202" s="862" t="s">
        <v>6754</v>
      </c>
      <c r="F2202" s="863">
        <v>122222</v>
      </c>
      <c r="G2202" s="863">
        <v>129630</v>
      </c>
      <c r="H2202" s="863">
        <v>132407</v>
      </c>
      <c r="I2202" s="2"/>
      <c r="J2202" s="303"/>
      <c r="K2202" s="303"/>
      <c r="L2202" s="303"/>
      <c r="M2202" s="303"/>
      <c r="N2202" s="303"/>
      <c r="O2202" s="13"/>
      <c r="P2202" s="132"/>
      <c r="Q2202" s="5"/>
    </row>
    <row r="2203" spans="1:17" s="6" customFormat="1" ht="67.5" customHeight="1">
      <c r="A2203" s="131">
        <v>3</v>
      </c>
      <c r="B2203" s="442" t="s">
        <v>3673</v>
      </c>
      <c r="C2203" s="242" t="s">
        <v>6215</v>
      </c>
      <c r="D2203" s="1127" t="s">
        <v>6699</v>
      </c>
      <c r="E2203" s="1125" t="s">
        <v>6706</v>
      </c>
      <c r="F2203" s="863">
        <v>145370</v>
      </c>
      <c r="G2203" s="863">
        <v>152778</v>
      </c>
      <c r="H2203" s="863">
        <v>155556</v>
      </c>
      <c r="I2203" s="2"/>
      <c r="J2203" s="303"/>
      <c r="K2203" s="303"/>
      <c r="L2203" s="303"/>
      <c r="M2203" s="303"/>
      <c r="N2203" s="303"/>
      <c r="O2203" s="13"/>
      <c r="P2203" s="132"/>
      <c r="Q2203" s="5"/>
    </row>
    <row r="2204" spans="1:17" s="6" customFormat="1" ht="71.25" customHeight="1">
      <c r="A2204" s="131">
        <v>4</v>
      </c>
      <c r="B2204" s="442" t="s">
        <v>3674</v>
      </c>
      <c r="C2204" s="242" t="s">
        <v>6215</v>
      </c>
      <c r="D2204" s="1126"/>
      <c r="E2204" s="1126"/>
      <c r="F2204" s="863">
        <v>159259</v>
      </c>
      <c r="G2204" s="863">
        <v>166667</v>
      </c>
      <c r="H2204" s="863">
        <v>169444</v>
      </c>
      <c r="I2204" s="2"/>
      <c r="J2204" s="303"/>
      <c r="K2204" s="303"/>
      <c r="L2204" s="303"/>
      <c r="M2204" s="303"/>
      <c r="N2204" s="303"/>
      <c r="O2204" s="13"/>
      <c r="P2204" s="132"/>
      <c r="Q2204" s="5"/>
    </row>
    <row r="2205" spans="1:17" s="6" customFormat="1" ht="78" customHeight="1">
      <c r="A2205" s="131">
        <v>5</v>
      </c>
      <c r="B2205" s="442" t="s">
        <v>6214</v>
      </c>
      <c r="C2205" s="242" t="s">
        <v>5252</v>
      </c>
      <c r="D2205" s="837" t="s">
        <v>6699</v>
      </c>
      <c r="E2205" s="583" t="s">
        <v>6707</v>
      </c>
      <c r="F2205" s="863">
        <v>180556</v>
      </c>
      <c r="G2205" s="863">
        <v>187963</v>
      </c>
      <c r="H2205" s="863">
        <v>190741</v>
      </c>
      <c r="I2205" s="2"/>
      <c r="J2205" s="303"/>
      <c r="K2205" s="303"/>
      <c r="L2205" s="303"/>
      <c r="M2205" s="303"/>
      <c r="N2205" s="303"/>
      <c r="O2205" s="13"/>
      <c r="P2205" s="132"/>
      <c r="Q2205" s="5"/>
    </row>
    <row r="2206" spans="1:17" s="6" customFormat="1" ht="53.25" customHeight="1">
      <c r="A2206" s="131">
        <v>6</v>
      </c>
      <c r="B2206" s="442" t="s">
        <v>4876</v>
      </c>
      <c r="C2206" s="242" t="s">
        <v>5252</v>
      </c>
      <c r="D2206" s="837" t="s">
        <v>6700</v>
      </c>
      <c r="E2206" s="1125" t="s">
        <v>6704</v>
      </c>
      <c r="F2206" s="863">
        <v>375000</v>
      </c>
      <c r="G2206" s="863">
        <v>384259</v>
      </c>
      <c r="H2206" s="863">
        <v>387037</v>
      </c>
      <c r="I2206" s="2"/>
      <c r="J2206" s="303"/>
      <c r="K2206" s="303"/>
      <c r="L2206" s="303"/>
      <c r="M2206" s="303"/>
      <c r="N2206" s="303"/>
      <c r="O2206" s="13"/>
      <c r="P2206" s="132"/>
      <c r="Q2206" s="5"/>
    </row>
    <row r="2207" spans="1:17" s="6" customFormat="1" ht="39">
      <c r="A2207" s="131">
        <v>7</v>
      </c>
      <c r="B2207" s="442" t="s">
        <v>4858</v>
      </c>
      <c r="C2207" s="242" t="s">
        <v>5252</v>
      </c>
      <c r="D2207" s="837" t="s">
        <v>6701</v>
      </c>
      <c r="E2207" s="1127"/>
      <c r="F2207" s="863">
        <v>319444</v>
      </c>
      <c r="G2207" s="863">
        <v>328704</v>
      </c>
      <c r="H2207" s="863">
        <v>331481</v>
      </c>
      <c r="I2207" s="2"/>
      <c r="J2207" s="303"/>
      <c r="K2207" s="303"/>
      <c r="L2207" s="303"/>
      <c r="M2207" s="303"/>
      <c r="N2207" s="303"/>
      <c r="O2207" s="13"/>
      <c r="P2207" s="132"/>
      <c r="Q2207" s="5"/>
    </row>
    <row r="2208" spans="1:17" s="6" customFormat="1" ht="39">
      <c r="A2208" s="131">
        <v>8</v>
      </c>
      <c r="B2208" s="442" t="s">
        <v>4859</v>
      </c>
      <c r="C2208" s="242" t="s">
        <v>5252</v>
      </c>
      <c r="D2208" s="838" t="s">
        <v>6702</v>
      </c>
      <c r="E2208" s="1126"/>
      <c r="F2208" s="863">
        <v>433333</v>
      </c>
      <c r="G2208" s="863">
        <v>442593</v>
      </c>
      <c r="H2208" s="863">
        <v>445370</v>
      </c>
      <c r="I2208" s="2"/>
      <c r="J2208" s="303"/>
      <c r="K2208" s="303"/>
      <c r="L2208" s="303"/>
      <c r="M2208" s="303"/>
      <c r="N2208" s="303"/>
      <c r="O2208" s="13"/>
      <c r="P2208" s="132"/>
      <c r="Q2208" s="5"/>
    </row>
    <row r="2209" spans="1:17" s="6" customFormat="1" ht="66.75" hidden="1" customHeight="1">
      <c r="A2209" s="425"/>
      <c r="B2209" s="193" t="s">
        <v>3622</v>
      </c>
      <c r="C2209" s="107"/>
      <c r="D2209" s="143"/>
      <c r="E2209" s="444" t="s">
        <v>3671</v>
      </c>
      <c r="F2209" s="300">
        <v>259259.25925925924</v>
      </c>
      <c r="G2209" s="112">
        <v>268518.51851851848</v>
      </c>
      <c r="H2209" s="112"/>
      <c r="I2209" s="119"/>
      <c r="J2209" s="12"/>
      <c r="K2209" s="436"/>
      <c r="L2209" s="328"/>
      <c r="M2209" s="328"/>
      <c r="N2209" s="12"/>
      <c r="O2209" s="13"/>
      <c r="P2209" s="132"/>
      <c r="Q2209" s="5"/>
    </row>
    <row r="2210" spans="1:17" s="6" customFormat="1" ht="66.75" hidden="1" customHeight="1">
      <c r="A2210" s="425">
        <v>1</v>
      </c>
      <c r="B2210" s="131" t="s">
        <v>4850</v>
      </c>
      <c r="C2210" s="445" t="s">
        <v>855</v>
      </c>
      <c r="D2210" s="445"/>
      <c r="E2210" s="445"/>
      <c r="F2210" s="300">
        <v>162037.03703703702</v>
      </c>
      <c r="G2210" s="112">
        <v>166666.66666666666</v>
      </c>
      <c r="H2210" s="112"/>
      <c r="I2210" s="119"/>
      <c r="J2210" s="12"/>
      <c r="K2210" s="436">
        <v>122222.22222222222</v>
      </c>
      <c r="L2210" s="328">
        <v>129629.62962962962</v>
      </c>
      <c r="M2210" s="328">
        <f>L2210</f>
        <v>129629.62962962962</v>
      </c>
      <c r="N2210" s="12"/>
      <c r="O2210" s="13"/>
      <c r="P2210" s="132"/>
      <c r="Q2210" s="5"/>
    </row>
    <row r="2211" spans="1:17" s="6" customFormat="1" ht="66.75" hidden="1" customHeight="1">
      <c r="A2211" s="425">
        <v>2</v>
      </c>
      <c r="B2211" s="131" t="s">
        <v>4851</v>
      </c>
      <c r="C2211" s="445" t="s">
        <v>855</v>
      </c>
      <c r="D2211" s="445"/>
      <c r="E2211" s="445"/>
      <c r="F2211" s="300">
        <v>180555.55555555553</v>
      </c>
      <c r="G2211" s="112">
        <v>185185.18518518517</v>
      </c>
      <c r="H2211" s="112"/>
      <c r="I2211" s="119"/>
      <c r="J2211" s="12"/>
      <c r="K2211" s="436">
        <v>136111.11111111109</v>
      </c>
      <c r="L2211" s="328">
        <v>143518.51851851851</v>
      </c>
      <c r="M2211" s="328">
        <f t="shared" ref="M2211:M2256" si="166">L2211</f>
        <v>143518.51851851851</v>
      </c>
      <c r="N2211" s="12"/>
      <c r="O2211" s="13"/>
      <c r="P2211" s="132"/>
      <c r="Q2211" s="5"/>
    </row>
    <row r="2212" spans="1:17" s="6" customFormat="1" ht="66.75" hidden="1" customHeight="1">
      <c r="A2212" s="425">
        <v>3</v>
      </c>
      <c r="B2212" s="131" t="s">
        <v>4852</v>
      </c>
      <c r="C2212" s="445" t="s">
        <v>855</v>
      </c>
      <c r="D2212" s="445"/>
      <c r="E2212" s="445"/>
      <c r="F2212" s="300">
        <v>203703.70370370368</v>
      </c>
      <c r="G2212" s="112">
        <v>208333.33333333331</v>
      </c>
      <c r="H2212" s="112"/>
      <c r="I2212" s="119"/>
      <c r="J2212" s="12"/>
      <c r="K2212" s="436"/>
      <c r="L2212" s="328"/>
      <c r="M2212" s="328"/>
      <c r="N2212" s="12"/>
      <c r="O2212" s="13"/>
      <c r="P2212" s="132"/>
      <c r="Q2212" s="5"/>
    </row>
    <row r="2213" spans="1:17" s="6" customFormat="1" ht="66.75" hidden="1" customHeight="1">
      <c r="A2213" s="425">
        <v>4</v>
      </c>
      <c r="B2213" s="131" t="s">
        <v>4853</v>
      </c>
      <c r="C2213" s="445" t="s">
        <v>855</v>
      </c>
      <c r="D2213" s="445"/>
      <c r="E2213" s="445"/>
      <c r="F2213" s="300">
        <v>203703.70370370368</v>
      </c>
      <c r="G2213" s="112">
        <v>208333.33333333331</v>
      </c>
      <c r="H2213" s="112"/>
      <c r="I2213" s="119"/>
      <c r="J2213" s="12"/>
      <c r="K2213" s="436">
        <v>157407.40740740739</v>
      </c>
      <c r="L2213" s="328">
        <v>164814.8148148148</v>
      </c>
      <c r="M2213" s="328">
        <f t="shared" si="166"/>
        <v>164814.8148148148</v>
      </c>
      <c r="N2213" s="12"/>
      <c r="O2213" s="13"/>
      <c r="P2213" s="132"/>
      <c r="Q2213" s="5"/>
    </row>
    <row r="2214" spans="1:17" s="6" customFormat="1" ht="66.75" hidden="1" customHeight="1">
      <c r="A2214" s="425">
        <v>5</v>
      </c>
      <c r="B2214" s="131" t="s">
        <v>4854</v>
      </c>
      <c r="C2214" s="445" t="s">
        <v>855</v>
      </c>
      <c r="D2214" s="445"/>
      <c r="E2214" s="445"/>
      <c r="F2214" s="300">
        <v>222222.22222222222</v>
      </c>
      <c r="G2214" s="112">
        <v>226851.85185185182</v>
      </c>
      <c r="H2214" s="112"/>
      <c r="I2214" s="119"/>
      <c r="J2214" s="12"/>
      <c r="K2214" s="436">
        <v>194444.44444444444</v>
      </c>
      <c r="L2214" s="328">
        <v>201851.85185185182</v>
      </c>
      <c r="M2214" s="328">
        <f t="shared" si="166"/>
        <v>201851.85185185182</v>
      </c>
      <c r="N2214" s="12"/>
      <c r="O2214" s="13"/>
      <c r="P2214" s="132"/>
      <c r="Q2214" s="5"/>
    </row>
    <row r="2215" spans="1:17" s="6" customFormat="1" ht="66.75" hidden="1" customHeight="1">
      <c r="A2215" s="425">
        <v>6</v>
      </c>
      <c r="B2215" s="131" t="s">
        <v>4855</v>
      </c>
      <c r="C2215" s="445" t="s">
        <v>855</v>
      </c>
      <c r="D2215" s="445"/>
      <c r="E2215" s="445"/>
      <c r="F2215" s="300">
        <v>217592.59259259258</v>
      </c>
      <c r="G2215" s="112">
        <v>228703.70370370368</v>
      </c>
      <c r="H2215" s="112"/>
      <c r="I2215" s="119"/>
      <c r="J2215" s="12"/>
      <c r="K2215" s="436"/>
      <c r="L2215" s="328"/>
      <c r="M2215" s="328"/>
      <c r="N2215" s="12"/>
      <c r="O2215" s="13"/>
      <c r="P2215" s="132"/>
      <c r="Q2215" s="5"/>
    </row>
    <row r="2216" spans="1:17" s="6" customFormat="1" ht="66.75" hidden="1" customHeight="1">
      <c r="A2216" s="425">
        <v>7</v>
      </c>
      <c r="B2216" s="131" t="s">
        <v>4856</v>
      </c>
      <c r="C2216" s="445" t="s">
        <v>855</v>
      </c>
      <c r="D2216" s="445"/>
      <c r="E2216" s="445"/>
      <c r="F2216" s="300">
        <v>236111.11111111109</v>
      </c>
      <c r="G2216" s="112">
        <v>244444.44444444444</v>
      </c>
      <c r="H2216" s="112"/>
      <c r="I2216" s="119"/>
      <c r="J2216" s="12"/>
      <c r="K2216" s="436"/>
      <c r="L2216" s="328"/>
      <c r="M2216" s="328"/>
      <c r="N2216" s="12"/>
      <c r="O2216" s="13"/>
      <c r="P2216" s="132"/>
      <c r="Q2216" s="5"/>
    </row>
    <row r="2217" spans="1:17" s="6" customFormat="1" ht="66.75" hidden="1" customHeight="1">
      <c r="A2217" s="425">
        <v>8</v>
      </c>
      <c r="B2217" s="131" t="s">
        <v>3623</v>
      </c>
      <c r="C2217" s="445" t="s">
        <v>855</v>
      </c>
      <c r="D2217" s="445"/>
      <c r="E2217" s="445"/>
      <c r="F2217" s="300">
        <v>287037.03703703702</v>
      </c>
      <c r="G2217" s="112">
        <v>293518.51851851848</v>
      </c>
      <c r="H2217" s="112"/>
      <c r="I2217" s="119"/>
      <c r="J2217" s="12"/>
      <c r="K2217" s="436">
        <v>222222.22222222222</v>
      </c>
      <c r="L2217" s="328">
        <v>231481.48148148146</v>
      </c>
      <c r="M2217" s="328">
        <f t="shared" si="166"/>
        <v>231481.48148148146</v>
      </c>
      <c r="N2217" s="12"/>
      <c r="O2217" s="13"/>
      <c r="P2217" s="132"/>
      <c r="Q2217" s="5"/>
    </row>
    <row r="2218" spans="1:17" s="6" customFormat="1" ht="66.75" hidden="1" customHeight="1">
      <c r="A2218" s="425">
        <v>9</v>
      </c>
      <c r="B2218" s="131" t="s">
        <v>4857</v>
      </c>
      <c r="C2218" s="445" t="s">
        <v>855</v>
      </c>
      <c r="D2218" s="445"/>
      <c r="E2218" s="445"/>
      <c r="F2218" s="300">
        <v>467592.59259259258</v>
      </c>
      <c r="G2218" s="112">
        <v>474074.07407407404</v>
      </c>
      <c r="H2218" s="112"/>
      <c r="I2218" s="119"/>
      <c r="J2218" s="12"/>
      <c r="K2218" s="436">
        <v>263888.88888888888</v>
      </c>
      <c r="L2218" s="328">
        <v>273148.14814814815</v>
      </c>
      <c r="M2218" s="328">
        <f t="shared" si="166"/>
        <v>273148.14814814815</v>
      </c>
      <c r="N2218" s="12"/>
      <c r="O2218" s="13"/>
      <c r="P2218" s="132"/>
      <c r="Q2218" s="5"/>
    </row>
    <row r="2219" spans="1:17" s="6" customFormat="1" ht="66.75" hidden="1" customHeight="1">
      <c r="A2219" s="425">
        <v>10</v>
      </c>
      <c r="B2219" s="131" t="s">
        <v>4858</v>
      </c>
      <c r="C2219" s="445" t="s">
        <v>855</v>
      </c>
      <c r="D2219" s="445"/>
      <c r="E2219" s="445"/>
      <c r="F2219" s="300">
        <v>388888.88888888888</v>
      </c>
      <c r="G2219" s="112">
        <v>395370.37037037034</v>
      </c>
      <c r="H2219" s="112"/>
      <c r="I2219" s="119"/>
      <c r="J2219" s="12"/>
      <c r="K2219" s="436">
        <v>439814.81481481477</v>
      </c>
      <c r="L2219" s="328">
        <v>453703.70370370365</v>
      </c>
      <c r="M2219" s="328">
        <f t="shared" si="166"/>
        <v>453703.70370370365</v>
      </c>
      <c r="N2219" s="12"/>
      <c r="O2219" s="13"/>
      <c r="P2219" s="132"/>
      <c r="Q2219" s="5"/>
    </row>
    <row r="2220" spans="1:17" s="6" customFormat="1" ht="66.75" hidden="1" customHeight="1">
      <c r="A2220" s="425">
        <v>11</v>
      </c>
      <c r="B2220" s="131" t="s">
        <v>4859</v>
      </c>
      <c r="C2220" s="445" t="s">
        <v>855</v>
      </c>
      <c r="D2220" s="445"/>
      <c r="E2220" s="445"/>
      <c r="F2220" s="300">
        <v>474074.07407407404</v>
      </c>
      <c r="G2220" s="112">
        <v>485185.18518518517</v>
      </c>
      <c r="H2220" s="112"/>
      <c r="I2220" s="119"/>
      <c r="J2220" s="12"/>
      <c r="K2220" s="436">
        <v>365740.74074074073</v>
      </c>
      <c r="L2220" s="328">
        <v>379629.62962962961</v>
      </c>
      <c r="M2220" s="328">
        <f t="shared" si="166"/>
        <v>379629.62962962961</v>
      </c>
      <c r="N2220" s="12"/>
      <c r="O2220" s="13"/>
      <c r="P2220" s="132"/>
      <c r="Q2220" s="5"/>
    </row>
    <row r="2221" spans="1:17" s="6" customFormat="1" ht="66.75" hidden="1" customHeight="1">
      <c r="A2221" s="425">
        <v>12</v>
      </c>
      <c r="B2221" s="131" t="s">
        <v>4860</v>
      </c>
      <c r="C2221" s="445" t="s">
        <v>855</v>
      </c>
      <c r="D2221" s="445"/>
      <c r="E2221" s="445"/>
      <c r="F2221" s="300">
        <v>492592.59259259258</v>
      </c>
      <c r="G2221" s="112">
        <v>499074.07407407404</v>
      </c>
      <c r="H2221" s="112"/>
      <c r="I2221" s="119"/>
      <c r="J2221" s="12"/>
      <c r="K2221" s="436">
        <v>458333.33333333331</v>
      </c>
      <c r="L2221" s="328">
        <v>472222.22222222219</v>
      </c>
      <c r="M2221" s="328">
        <f t="shared" si="166"/>
        <v>472222.22222222219</v>
      </c>
      <c r="N2221" s="12"/>
      <c r="O2221" s="13"/>
      <c r="P2221" s="132"/>
      <c r="Q2221" s="5"/>
    </row>
    <row r="2222" spans="1:17" s="6" customFormat="1" ht="66.75" hidden="1" customHeight="1">
      <c r="A2222" s="425">
        <v>13</v>
      </c>
      <c r="B2222" s="131" t="s">
        <v>4861</v>
      </c>
      <c r="C2222" s="445" t="s">
        <v>855</v>
      </c>
      <c r="D2222" s="445"/>
      <c r="E2222" s="445"/>
      <c r="F2222" s="300">
        <v>492592.59259259258</v>
      </c>
      <c r="G2222" s="112">
        <v>499074.07407407404</v>
      </c>
      <c r="H2222" s="112"/>
      <c r="I2222" s="119"/>
      <c r="J2222" s="12"/>
      <c r="K2222" s="436">
        <v>481481.48148148146</v>
      </c>
      <c r="L2222" s="328">
        <v>490740.74074074073</v>
      </c>
      <c r="M2222" s="328">
        <f t="shared" si="166"/>
        <v>490740.74074074073</v>
      </c>
      <c r="N2222" s="12"/>
      <c r="O2222" s="13"/>
      <c r="P2222" s="132"/>
      <c r="Q2222" s="5"/>
    </row>
    <row r="2223" spans="1:17" s="6" customFormat="1" ht="66.75" hidden="1" customHeight="1">
      <c r="A2223" s="425">
        <v>14</v>
      </c>
      <c r="B2223" s="131" t="s">
        <v>4862</v>
      </c>
      <c r="C2223" s="445" t="s">
        <v>855</v>
      </c>
      <c r="D2223" s="445"/>
      <c r="E2223" s="445"/>
      <c r="F2223" s="300">
        <v>298148.14814814815</v>
      </c>
      <c r="G2223" s="112">
        <v>304629.62962962966</v>
      </c>
      <c r="H2223" s="112"/>
      <c r="I2223" s="119"/>
      <c r="J2223" s="12"/>
      <c r="K2223" s="436">
        <v>296296.29629629629</v>
      </c>
      <c r="L2223" s="328">
        <v>305555.55555555556</v>
      </c>
      <c r="M2223" s="328">
        <f t="shared" si="166"/>
        <v>305555.55555555556</v>
      </c>
      <c r="N2223" s="12"/>
      <c r="O2223" s="13"/>
      <c r="P2223" s="132"/>
      <c r="Q2223" s="5"/>
    </row>
    <row r="2224" spans="1:17" s="6" customFormat="1" ht="66.75" hidden="1" customHeight="1">
      <c r="A2224" s="425">
        <v>15</v>
      </c>
      <c r="B2224" s="131" t="s">
        <v>4863</v>
      </c>
      <c r="C2224" s="445" t="s">
        <v>855</v>
      </c>
      <c r="D2224" s="445"/>
      <c r="E2224" s="445"/>
      <c r="F2224" s="300">
        <v>222222.22222222222</v>
      </c>
      <c r="G2224" s="112">
        <v>228703.70370370368</v>
      </c>
      <c r="H2224" s="112"/>
      <c r="I2224" s="119"/>
      <c r="J2224" s="12"/>
      <c r="K2224" s="436">
        <v>212962.96296296295</v>
      </c>
      <c r="L2224" s="328">
        <v>220370.37037037036</v>
      </c>
      <c r="M2224" s="328">
        <f t="shared" si="166"/>
        <v>220370.37037037036</v>
      </c>
      <c r="N2224" s="12"/>
      <c r="O2224" s="13"/>
      <c r="P2224" s="132"/>
      <c r="Q2224" s="5"/>
    </row>
    <row r="2225" spans="1:17" s="6" customFormat="1" ht="66.75" hidden="1" customHeight="1">
      <c r="A2225" s="425">
        <v>16</v>
      </c>
      <c r="B2225" s="131" t="s">
        <v>4864</v>
      </c>
      <c r="C2225" s="445" t="s">
        <v>855</v>
      </c>
      <c r="D2225" s="445"/>
      <c r="E2225" s="445"/>
      <c r="F2225" s="300">
        <v>300925.9259259259</v>
      </c>
      <c r="G2225" s="112">
        <v>307407.40740740742</v>
      </c>
      <c r="H2225" s="112"/>
      <c r="I2225" s="119"/>
      <c r="J2225" s="12"/>
      <c r="K2225" s="436">
        <v>298148.14814814815</v>
      </c>
      <c r="L2225" s="328">
        <v>305555.55555555556</v>
      </c>
      <c r="M2225" s="328">
        <f t="shared" si="166"/>
        <v>305555.55555555556</v>
      </c>
      <c r="N2225" s="12"/>
      <c r="O2225" s="13"/>
      <c r="P2225" s="132"/>
      <c r="Q2225" s="5"/>
    </row>
    <row r="2226" spans="1:17" s="6" customFormat="1" ht="66.75" hidden="1" customHeight="1">
      <c r="A2226" s="425">
        <v>17</v>
      </c>
      <c r="B2226" s="131" t="s">
        <v>4865</v>
      </c>
      <c r="C2226" s="445" t="s">
        <v>855</v>
      </c>
      <c r="D2226" s="445"/>
      <c r="E2226" s="445"/>
      <c r="F2226" s="300">
        <v>180555.55555555553</v>
      </c>
      <c r="G2226" s="112">
        <v>187037.03703703702</v>
      </c>
      <c r="H2226" s="112"/>
      <c r="I2226" s="119"/>
      <c r="J2226" s="12"/>
      <c r="K2226" s="436">
        <v>122222.22222222222</v>
      </c>
      <c r="L2226" s="328">
        <v>129629.62962962962</v>
      </c>
      <c r="M2226" s="328">
        <f t="shared" si="166"/>
        <v>129629.62962962962</v>
      </c>
      <c r="N2226" s="12"/>
      <c r="O2226" s="13"/>
      <c r="P2226" s="132"/>
      <c r="Q2226" s="5"/>
    </row>
    <row r="2227" spans="1:17" s="6" customFormat="1" ht="66.75" hidden="1" customHeight="1">
      <c r="A2227" s="425">
        <v>18</v>
      </c>
      <c r="B2227" s="131" t="s">
        <v>4866</v>
      </c>
      <c r="C2227" s="445" t="s">
        <v>855</v>
      </c>
      <c r="D2227" s="445"/>
      <c r="E2227" s="445"/>
      <c r="F2227" s="300">
        <v>143518.51851851851</v>
      </c>
      <c r="G2227" s="112">
        <v>148148.14814814815</v>
      </c>
      <c r="H2227" s="112"/>
      <c r="I2227" s="119"/>
      <c r="J2227" s="12"/>
      <c r="K2227" s="436">
        <v>122222.22222222222</v>
      </c>
      <c r="L2227" s="328">
        <v>129629.62962962962</v>
      </c>
      <c r="M2227" s="328">
        <f t="shared" si="166"/>
        <v>129629.62962962962</v>
      </c>
      <c r="N2227" s="12"/>
      <c r="O2227" s="13"/>
      <c r="P2227" s="132"/>
      <c r="Q2227" s="5"/>
    </row>
    <row r="2228" spans="1:17" s="6" customFormat="1" ht="66.75" hidden="1" customHeight="1">
      <c r="A2228" s="425">
        <v>19</v>
      </c>
      <c r="B2228" s="131" t="s">
        <v>4867</v>
      </c>
      <c r="C2228" s="445" t="s">
        <v>855</v>
      </c>
      <c r="D2228" s="445"/>
      <c r="E2228" s="445"/>
      <c r="F2228" s="300">
        <v>152777.77777777778</v>
      </c>
      <c r="G2228" s="112">
        <v>157407.40740740739</v>
      </c>
      <c r="H2228" s="112"/>
      <c r="I2228" s="119"/>
      <c r="J2228" s="12"/>
      <c r="K2228" s="436">
        <v>131481.48148148146</v>
      </c>
      <c r="L2228" s="328">
        <v>138888.88888888888</v>
      </c>
      <c r="M2228" s="328">
        <f t="shared" si="166"/>
        <v>138888.88888888888</v>
      </c>
      <c r="N2228" s="12"/>
      <c r="O2228" s="13"/>
      <c r="P2228" s="132"/>
      <c r="Q2228" s="5"/>
    </row>
    <row r="2229" spans="1:17" s="6" customFormat="1" ht="66.75" hidden="1" customHeight="1">
      <c r="A2229" s="425">
        <v>20</v>
      </c>
      <c r="B2229" s="131" t="s">
        <v>4868</v>
      </c>
      <c r="C2229" s="445" t="s">
        <v>855</v>
      </c>
      <c r="D2229" s="445"/>
      <c r="E2229" s="445"/>
      <c r="F2229" s="300">
        <v>152777.77777777778</v>
      </c>
      <c r="G2229" s="112">
        <v>157407.40740740739</v>
      </c>
      <c r="H2229" s="112"/>
      <c r="I2229" s="119"/>
      <c r="J2229" s="12"/>
      <c r="K2229" s="436">
        <v>166666.66666666666</v>
      </c>
      <c r="L2229" s="328">
        <v>175925.92592592593</v>
      </c>
      <c r="M2229" s="328">
        <f t="shared" si="166"/>
        <v>175925.92592592593</v>
      </c>
      <c r="N2229" s="12"/>
      <c r="O2229" s="13"/>
      <c r="P2229" s="132"/>
      <c r="Q2229" s="5"/>
    </row>
    <row r="2230" spans="1:17" s="6" customFormat="1" ht="66.75" hidden="1" customHeight="1">
      <c r="A2230" s="425">
        <v>21</v>
      </c>
      <c r="B2230" s="131" t="s">
        <v>4869</v>
      </c>
      <c r="C2230" s="445" t="s">
        <v>855</v>
      </c>
      <c r="D2230" s="445"/>
      <c r="E2230" s="445"/>
      <c r="F2230" s="300">
        <v>180555.55555555553</v>
      </c>
      <c r="G2230" s="112">
        <v>187037.03703703702</v>
      </c>
      <c r="H2230" s="112"/>
      <c r="I2230" s="119"/>
      <c r="J2230" s="12"/>
      <c r="K2230" s="436">
        <v>200925.92592592593</v>
      </c>
      <c r="L2230" s="328">
        <v>210185.18518518517</v>
      </c>
      <c r="M2230" s="328">
        <f t="shared" si="166"/>
        <v>210185.18518518517</v>
      </c>
      <c r="N2230" s="12"/>
      <c r="O2230" s="13"/>
      <c r="P2230" s="132"/>
      <c r="Q2230" s="5"/>
    </row>
    <row r="2231" spans="1:17" s="6" customFormat="1" ht="66.75" hidden="1" customHeight="1">
      <c r="A2231" s="425">
        <v>22</v>
      </c>
      <c r="B2231" s="131" t="s">
        <v>4870</v>
      </c>
      <c r="C2231" s="445" t="s">
        <v>855</v>
      </c>
      <c r="D2231" s="445"/>
      <c r="E2231" s="445"/>
      <c r="F2231" s="300">
        <v>222222.22222222222</v>
      </c>
      <c r="G2231" s="112">
        <v>226851.85185185182</v>
      </c>
      <c r="H2231" s="112"/>
      <c r="I2231" s="119"/>
      <c r="J2231" s="12"/>
      <c r="K2231" s="436">
        <v>242592.59259259258</v>
      </c>
      <c r="L2231" s="328">
        <v>251851.85185185182</v>
      </c>
      <c r="M2231" s="328">
        <f t="shared" si="166"/>
        <v>251851.85185185182</v>
      </c>
      <c r="N2231" s="12"/>
      <c r="O2231" s="13"/>
      <c r="P2231" s="132"/>
      <c r="Q2231" s="5"/>
    </row>
    <row r="2232" spans="1:17" s="6" customFormat="1" ht="66.75" hidden="1" customHeight="1">
      <c r="A2232" s="425">
        <v>23</v>
      </c>
      <c r="B2232" s="131" t="s">
        <v>4871</v>
      </c>
      <c r="C2232" s="445" t="s">
        <v>855</v>
      </c>
      <c r="D2232" s="446"/>
      <c r="E2232" s="445"/>
      <c r="F2232" s="300">
        <v>254629.62962962961</v>
      </c>
      <c r="G2232" s="112">
        <v>259259.25925925924</v>
      </c>
      <c r="H2232" s="112"/>
      <c r="I2232" s="119"/>
      <c r="J2232" s="12"/>
      <c r="K2232" s="436"/>
      <c r="L2232" s="328"/>
      <c r="M2232" s="328"/>
      <c r="N2232" s="12"/>
      <c r="O2232" s="13"/>
      <c r="P2232" s="132"/>
      <c r="Q2232" s="5"/>
    </row>
    <row r="2233" spans="1:17" s="6" customFormat="1" ht="66.75" hidden="1" customHeight="1">
      <c r="A2233" s="425"/>
      <c r="B2233" s="193" t="s">
        <v>4220</v>
      </c>
      <c r="C2233" s="107"/>
      <c r="D2233" s="143"/>
      <c r="E2233" s="444" t="s">
        <v>3672</v>
      </c>
      <c r="F2233" s="300"/>
      <c r="G2233" s="112"/>
      <c r="H2233" s="112">
        <f>G2233</f>
        <v>0</v>
      </c>
      <c r="I2233" s="119"/>
      <c r="J2233" s="12"/>
      <c r="K2233" s="436"/>
      <c r="L2233" s="328"/>
      <c r="M2233" s="328">
        <f t="shared" si="166"/>
        <v>0</v>
      </c>
      <c r="N2233" s="12"/>
      <c r="O2233" s="13"/>
      <c r="P2233" s="132"/>
      <c r="Q2233" s="5"/>
    </row>
    <row r="2234" spans="1:17" s="6" customFormat="1" ht="66.75" hidden="1" customHeight="1">
      <c r="A2234" s="425">
        <v>1</v>
      </c>
      <c r="B2234" s="131" t="s">
        <v>3626</v>
      </c>
      <c r="C2234" s="107" t="s">
        <v>4122</v>
      </c>
      <c r="D2234" s="107"/>
      <c r="E2234" s="107"/>
      <c r="F2234" s="300">
        <v>231481.48148148146</v>
      </c>
      <c r="G2234" s="112">
        <v>237962.96296296295</v>
      </c>
      <c r="H2234" s="112">
        <v>231481.48148148146</v>
      </c>
      <c r="I2234" s="119"/>
      <c r="J2234" s="12"/>
      <c r="K2234" s="436">
        <v>224074.07407407407</v>
      </c>
      <c r="L2234" s="328">
        <v>231481.48148148146</v>
      </c>
      <c r="M2234" s="328">
        <f t="shared" si="166"/>
        <v>231481.48148148146</v>
      </c>
      <c r="N2234" s="12"/>
      <c r="O2234" s="13"/>
      <c r="P2234" s="132"/>
      <c r="Q2234" s="5"/>
    </row>
    <row r="2235" spans="1:17" s="6" customFormat="1" ht="66.75" hidden="1" customHeight="1">
      <c r="A2235" s="425">
        <v>2</v>
      </c>
      <c r="B2235" s="131" t="s">
        <v>3627</v>
      </c>
      <c r="C2235" s="107" t="s">
        <v>4122</v>
      </c>
      <c r="D2235" s="107"/>
      <c r="E2235" s="107"/>
      <c r="F2235" s="300">
        <v>148148.14814814815</v>
      </c>
      <c r="G2235" s="112">
        <v>152777.77777777778</v>
      </c>
      <c r="H2235" s="112"/>
      <c r="I2235" s="119"/>
      <c r="J2235" s="12"/>
      <c r="K2235" s="436">
        <v>131481.48148148146</v>
      </c>
      <c r="L2235" s="328">
        <v>138888.88888888888</v>
      </c>
      <c r="M2235" s="328">
        <f t="shared" si="166"/>
        <v>138888.88888888888</v>
      </c>
      <c r="N2235" s="12"/>
      <c r="O2235" s="13"/>
      <c r="P2235" s="132"/>
      <c r="Q2235" s="5"/>
    </row>
    <row r="2236" spans="1:17" s="6" customFormat="1" ht="66.75" hidden="1" customHeight="1">
      <c r="A2236" s="425">
        <v>3</v>
      </c>
      <c r="B2236" s="131" t="s">
        <v>3628</v>
      </c>
      <c r="C2236" s="107" t="s">
        <v>4122</v>
      </c>
      <c r="D2236" s="107"/>
      <c r="E2236" s="107"/>
      <c r="F2236" s="300">
        <v>152777.77777777778</v>
      </c>
      <c r="G2236" s="112">
        <v>157407.40740740739</v>
      </c>
      <c r="H2236" s="112"/>
      <c r="I2236" s="119"/>
      <c r="J2236" s="12"/>
      <c r="K2236" s="436">
        <v>140740.74074074073</v>
      </c>
      <c r="L2236" s="328">
        <v>148148.14814814815</v>
      </c>
      <c r="M2236" s="328">
        <f t="shared" si="166"/>
        <v>148148.14814814815</v>
      </c>
      <c r="N2236" s="12"/>
      <c r="O2236" s="13"/>
      <c r="P2236" s="132"/>
      <c r="Q2236" s="5"/>
    </row>
    <row r="2237" spans="1:17" s="6" customFormat="1" ht="66.75" hidden="1" customHeight="1">
      <c r="A2237" s="425">
        <v>4</v>
      </c>
      <c r="B2237" s="131" t="s">
        <v>3629</v>
      </c>
      <c r="C2237" s="107" t="s">
        <v>4122</v>
      </c>
      <c r="D2237" s="107"/>
      <c r="E2237" s="107"/>
      <c r="F2237" s="300">
        <v>152777.77777777778</v>
      </c>
      <c r="G2237" s="112">
        <v>159259.25925925924</v>
      </c>
      <c r="H2237" s="112"/>
      <c r="I2237" s="119"/>
      <c r="J2237" s="12"/>
      <c r="K2237" s="436">
        <v>140740.74074074073</v>
      </c>
      <c r="L2237" s="328">
        <v>148148.14814814815</v>
      </c>
      <c r="M2237" s="328">
        <f t="shared" si="166"/>
        <v>148148.14814814815</v>
      </c>
      <c r="N2237" s="12"/>
      <c r="O2237" s="13"/>
      <c r="P2237" s="132"/>
      <c r="Q2237" s="5"/>
    </row>
    <row r="2238" spans="1:17" s="6" customFormat="1" ht="66.75" hidden="1" customHeight="1">
      <c r="A2238" s="425">
        <v>5</v>
      </c>
      <c r="B2238" s="131" t="s">
        <v>4872</v>
      </c>
      <c r="C2238" s="107" t="s">
        <v>4122</v>
      </c>
      <c r="D2238" s="107"/>
      <c r="E2238" s="107"/>
      <c r="F2238" s="300">
        <v>120370.37037037036</v>
      </c>
      <c r="G2238" s="112">
        <v>126851.85185185184</v>
      </c>
      <c r="H2238" s="112"/>
      <c r="I2238" s="119"/>
      <c r="J2238" s="12"/>
      <c r="K2238" s="436">
        <v>108333.33333333333</v>
      </c>
      <c r="L2238" s="328">
        <v>115740.74074074073</v>
      </c>
      <c r="M2238" s="328">
        <f t="shared" si="166"/>
        <v>115740.74074074073</v>
      </c>
      <c r="N2238" s="12"/>
      <c r="O2238" s="13"/>
      <c r="P2238" s="132"/>
      <c r="Q2238" s="5"/>
    </row>
    <row r="2239" spans="1:17" s="6" customFormat="1" ht="66.75" hidden="1" customHeight="1">
      <c r="A2239" s="425">
        <v>6</v>
      </c>
      <c r="B2239" s="131" t="s">
        <v>3673</v>
      </c>
      <c r="C2239" s="107" t="s">
        <v>4122</v>
      </c>
      <c r="D2239" s="107"/>
      <c r="E2239" s="107"/>
      <c r="F2239" s="300">
        <v>148148.14814814815</v>
      </c>
      <c r="G2239" s="112">
        <v>152777.77777777778</v>
      </c>
      <c r="H2239" s="112"/>
      <c r="I2239" s="119"/>
      <c r="J2239" s="12"/>
      <c r="K2239" s="436">
        <v>140740.74074074073</v>
      </c>
      <c r="L2239" s="328">
        <v>148148.14814814815</v>
      </c>
      <c r="M2239" s="328">
        <f t="shared" si="166"/>
        <v>148148.14814814815</v>
      </c>
      <c r="N2239" s="12"/>
      <c r="O2239" s="13"/>
      <c r="P2239" s="132"/>
      <c r="Q2239" s="5"/>
    </row>
    <row r="2240" spans="1:17" s="6" customFormat="1" ht="66.75" hidden="1" customHeight="1">
      <c r="A2240" s="425">
        <v>7</v>
      </c>
      <c r="B2240" s="131" t="s">
        <v>3674</v>
      </c>
      <c r="C2240" s="107" t="s">
        <v>4122</v>
      </c>
      <c r="D2240" s="107"/>
      <c r="E2240" s="107"/>
      <c r="F2240" s="300">
        <v>162037.03703703702</v>
      </c>
      <c r="G2240" s="112">
        <v>166666.66666666666</v>
      </c>
      <c r="H2240" s="112"/>
      <c r="I2240" s="119"/>
      <c r="J2240" s="12"/>
      <c r="K2240" s="436"/>
      <c r="L2240" s="328"/>
      <c r="M2240" s="328"/>
      <c r="N2240" s="12"/>
      <c r="O2240" s="13"/>
      <c r="P2240" s="132"/>
      <c r="Q2240" s="5"/>
    </row>
    <row r="2241" spans="1:17" s="6" customFormat="1" ht="66.75" hidden="1" customHeight="1">
      <c r="A2241" s="425">
        <v>8</v>
      </c>
      <c r="B2241" s="131" t="s">
        <v>3630</v>
      </c>
      <c r="C2241" s="107" t="s">
        <v>4122</v>
      </c>
      <c r="D2241" s="107"/>
      <c r="E2241" s="107"/>
      <c r="F2241" s="300">
        <v>115740.74074074073</v>
      </c>
      <c r="G2241" s="112">
        <v>120370.37037037036</v>
      </c>
      <c r="H2241" s="112"/>
      <c r="I2241" s="119"/>
      <c r="J2241" s="12"/>
      <c r="K2241" s="436">
        <v>94444.444444444438</v>
      </c>
      <c r="L2241" s="328">
        <v>101851.85185185184</v>
      </c>
      <c r="M2241" s="328">
        <f t="shared" si="166"/>
        <v>101851.85185185184</v>
      </c>
      <c r="N2241" s="12"/>
      <c r="O2241" s="13"/>
      <c r="P2241" s="132"/>
      <c r="Q2241" s="5"/>
    </row>
    <row r="2242" spans="1:17" s="6" customFormat="1" ht="66.75" hidden="1" customHeight="1">
      <c r="A2242" s="425">
        <v>9</v>
      </c>
      <c r="B2242" s="131" t="s">
        <v>3631</v>
      </c>
      <c r="C2242" s="107" t="s">
        <v>4122</v>
      </c>
      <c r="D2242" s="107"/>
      <c r="E2242" s="107"/>
      <c r="F2242" s="300">
        <v>134259.25925925924</v>
      </c>
      <c r="G2242" s="112">
        <v>138888.88888888888</v>
      </c>
      <c r="H2242" s="112"/>
      <c r="I2242" s="119"/>
      <c r="J2242" s="12"/>
      <c r="K2242" s="436">
        <v>122222.22222222222</v>
      </c>
      <c r="L2242" s="328">
        <v>129629.62962962962</v>
      </c>
      <c r="M2242" s="328">
        <f t="shared" si="166"/>
        <v>129629.62962962962</v>
      </c>
      <c r="N2242" s="12"/>
      <c r="O2242" s="13"/>
      <c r="P2242" s="132"/>
      <c r="Q2242" s="5"/>
    </row>
    <row r="2243" spans="1:17" s="6" customFormat="1" ht="66.75" hidden="1" customHeight="1">
      <c r="A2243" s="425">
        <v>10</v>
      </c>
      <c r="B2243" s="131" t="s">
        <v>4873</v>
      </c>
      <c r="C2243" s="445" t="s">
        <v>855</v>
      </c>
      <c r="D2243" s="445"/>
      <c r="E2243" s="445"/>
      <c r="F2243" s="300">
        <v>138888.88888888888</v>
      </c>
      <c r="G2243" s="112">
        <v>143518.51851851851</v>
      </c>
      <c r="H2243" s="112"/>
      <c r="I2243" s="119"/>
      <c r="J2243" s="12"/>
      <c r="K2243" s="436">
        <v>122222.22222222222</v>
      </c>
      <c r="L2243" s="328">
        <v>129629.62962962962</v>
      </c>
      <c r="M2243" s="328">
        <f t="shared" si="166"/>
        <v>129629.62962962962</v>
      </c>
      <c r="N2243" s="12"/>
      <c r="O2243" s="13"/>
      <c r="P2243" s="132"/>
      <c r="Q2243" s="5"/>
    </row>
    <row r="2244" spans="1:17" s="6" customFormat="1" ht="66.75" hidden="1" customHeight="1">
      <c r="A2244" s="425">
        <v>11</v>
      </c>
      <c r="B2244" s="131" t="s">
        <v>4874</v>
      </c>
      <c r="C2244" s="445" t="s">
        <v>855</v>
      </c>
      <c r="D2244" s="445"/>
      <c r="E2244" s="445"/>
      <c r="F2244" s="300">
        <v>155555.55555555553</v>
      </c>
      <c r="G2244" s="112">
        <v>160185.18518518517</v>
      </c>
      <c r="H2244" s="112"/>
      <c r="I2244" s="119"/>
      <c r="J2244" s="12"/>
      <c r="K2244" s="436"/>
      <c r="L2244" s="328"/>
      <c r="M2244" s="328"/>
      <c r="N2244" s="12"/>
      <c r="O2244" s="13"/>
      <c r="P2244" s="132"/>
      <c r="Q2244" s="5"/>
    </row>
    <row r="2245" spans="1:17" s="6" customFormat="1" ht="66.75" hidden="1" customHeight="1">
      <c r="A2245" s="425">
        <v>12</v>
      </c>
      <c r="B2245" s="131" t="s">
        <v>4875</v>
      </c>
      <c r="C2245" s="445" t="s">
        <v>855</v>
      </c>
      <c r="D2245" s="445"/>
      <c r="E2245" s="445"/>
      <c r="F2245" s="300">
        <v>180555.55555555553</v>
      </c>
      <c r="G2245" s="112">
        <v>185185.18518518517</v>
      </c>
      <c r="H2245" s="112"/>
      <c r="I2245" s="119"/>
      <c r="J2245" s="12"/>
      <c r="K2245" s="436">
        <v>157407.40740740739</v>
      </c>
      <c r="L2245" s="328">
        <v>164814.8148148148</v>
      </c>
      <c r="M2245" s="328">
        <f t="shared" si="166"/>
        <v>164814.8148148148</v>
      </c>
      <c r="N2245" s="12"/>
      <c r="O2245" s="13"/>
      <c r="P2245" s="132"/>
      <c r="Q2245" s="5"/>
    </row>
    <row r="2246" spans="1:17" s="6" customFormat="1" ht="66.75" hidden="1" customHeight="1">
      <c r="A2246" s="425">
        <v>13</v>
      </c>
      <c r="B2246" s="131" t="s">
        <v>4852</v>
      </c>
      <c r="C2246" s="445" t="s">
        <v>855</v>
      </c>
      <c r="D2246" s="445"/>
      <c r="E2246" s="445"/>
      <c r="F2246" s="300">
        <v>203703.70370370368</v>
      </c>
      <c r="G2246" s="112">
        <v>208333.33333333331</v>
      </c>
      <c r="H2246" s="112"/>
      <c r="I2246" s="119"/>
      <c r="J2246" s="12"/>
      <c r="K2246" s="436">
        <v>196296.29629629629</v>
      </c>
      <c r="L2246" s="328">
        <v>203703.70370370368</v>
      </c>
      <c r="M2246" s="328">
        <f t="shared" si="166"/>
        <v>203703.70370370368</v>
      </c>
      <c r="N2246" s="12"/>
      <c r="O2246" s="13"/>
      <c r="P2246" s="132"/>
      <c r="Q2246" s="5"/>
    </row>
    <row r="2247" spans="1:17" s="6" customFormat="1" ht="66.75" hidden="1" customHeight="1">
      <c r="A2247" s="425">
        <v>14</v>
      </c>
      <c r="B2247" s="131" t="s">
        <v>3632</v>
      </c>
      <c r="C2247" s="445" t="s">
        <v>855</v>
      </c>
      <c r="D2247" s="445"/>
      <c r="E2247" s="445"/>
      <c r="F2247" s="300">
        <v>203703.70370370368</v>
      </c>
      <c r="G2247" s="112">
        <v>212037.03703703702</v>
      </c>
      <c r="H2247" s="112"/>
      <c r="I2247" s="119"/>
      <c r="J2247" s="12"/>
      <c r="K2247" s="436">
        <v>196296.29629629629</v>
      </c>
      <c r="L2247" s="328">
        <v>203703.70370370368</v>
      </c>
      <c r="M2247" s="328">
        <f t="shared" si="166"/>
        <v>203703.70370370368</v>
      </c>
      <c r="N2247" s="12"/>
      <c r="O2247" s="13"/>
      <c r="P2247" s="132"/>
      <c r="Q2247" s="5"/>
    </row>
    <row r="2248" spans="1:17" s="6" customFormat="1" ht="66.75" hidden="1" customHeight="1">
      <c r="A2248" s="425">
        <v>15</v>
      </c>
      <c r="B2248" s="131" t="s">
        <v>3633</v>
      </c>
      <c r="C2248" s="445" t="s">
        <v>855</v>
      </c>
      <c r="D2248" s="445"/>
      <c r="E2248" s="445"/>
      <c r="F2248" s="300">
        <v>261111.11111111109</v>
      </c>
      <c r="G2248" s="112">
        <v>267592.59259259258</v>
      </c>
      <c r="H2248" s="112"/>
      <c r="I2248" s="119"/>
      <c r="J2248" s="12"/>
      <c r="K2248" s="436">
        <v>256481.48148148146</v>
      </c>
      <c r="L2248" s="328">
        <v>263888.88888888888</v>
      </c>
      <c r="M2248" s="328">
        <f t="shared" si="166"/>
        <v>263888.88888888888</v>
      </c>
      <c r="N2248" s="12"/>
      <c r="O2248" s="13"/>
      <c r="P2248" s="132"/>
      <c r="Q2248" s="5"/>
    </row>
    <row r="2249" spans="1:17" s="6" customFormat="1" ht="66.75" hidden="1" customHeight="1">
      <c r="A2249" s="425">
        <v>16</v>
      </c>
      <c r="B2249" s="131" t="s">
        <v>4856</v>
      </c>
      <c r="C2249" s="445" t="s">
        <v>855</v>
      </c>
      <c r="D2249" s="445"/>
      <c r="E2249" s="445"/>
      <c r="F2249" s="300">
        <v>236111.11111111109</v>
      </c>
      <c r="G2249" s="112">
        <v>244444.44444444444</v>
      </c>
      <c r="H2249" s="112"/>
      <c r="I2249" s="119"/>
      <c r="J2249" s="12"/>
      <c r="K2249" s="436">
        <v>222222.22222222222</v>
      </c>
      <c r="L2249" s="328">
        <v>231481.48148148146</v>
      </c>
      <c r="M2249" s="328">
        <f t="shared" si="166"/>
        <v>231481.48148148146</v>
      </c>
      <c r="N2249" s="12"/>
      <c r="O2249" s="13"/>
      <c r="P2249" s="132"/>
      <c r="Q2249" s="5"/>
    </row>
    <row r="2250" spans="1:17" s="6" customFormat="1" ht="66.75" hidden="1" customHeight="1">
      <c r="A2250" s="425">
        <v>17</v>
      </c>
      <c r="B2250" s="131" t="s">
        <v>4876</v>
      </c>
      <c r="C2250" s="445" t="s">
        <v>855</v>
      </c>
      <c r="D2250" s="445"/>
      <c r="E2250" s="445"/>
      <c r="F2250" s="300">
        <v>509259.25925925921</v>
      </c>
      <c r="G2250" s="112">
        <v>518518.51851851848</v>
      </c>
      <c r="H2250" s="112"/>
      <c r="I2250" s="119"/>
      <c r="J2250" s="12"/>
      <c r="K2250" s="436">
        <v>458333.33333333331</v>
      </c>
      <c r="L2250" s="328">
        <v>472222.22222222219</v>
      </c>
      <c r="M2250" s="328">
        <f t="shared" si="166"/>
        <v>472222.22222222219</v>
      </c>
      <c r="N2250" s="12"/>
      <c r="O2250" s="13"/>
      <c r="P2250" s="132"/>
      <c r="Q2250" s="5"/>
    </row>
    <row r="2251" spans="1:17" s="6" customFormat="1" ht="66.75" hidden="1" customHeight="1">
      <c r="A2251" s="425">
        <v>18</v>
      </c>
      <c r="B2251" s="131" t="s">
        <v>4877</v>
      </c>
      <c r="C2251" s="445" t="s">
        <v>855</v>
      </c>
      <c r="D2251" s="445"/>
      <c r="E2251" s="445"/>
      <c r="F2251" s="300">
        <v>152777.77777777778</v>
      </c>
      <c r="G2251" s="112">
        <v>157407.40740740739</v>
      </c>
      <c r="H2251" s="112"/>
      <c r="I2251" s="119"/>
      <c r="J2251" s="12"/>
      <c r="K2251" s="436">
        <v>122222.22222222222</v>
      </c>
      <c r="L2251" s="328">
        <v>129629.62962962962</v>
      </c>
      <c r="M2251" s="328">
        <f t="shared" si="166"/>
        <v>129629.62962962962</v>
      </c>
      <c r="N2251" s="12"/>
      <c r="O2251" s="13"/>
      <c r="P2251" s="132"/>
      <c r="Q2251" s="5"/>
    </row>
    <row r="2252" spans="1:17" s="6" customFormat="1" ht="66.75" hidden="1" customHeight="1">
      <c r="A2252" s="425">
        <v>19</v>
      </c>
      <c r="B2252" s="131" t="s">
        <v>4878</v>
      </c>
      <c r="C2252" s="445" t="s">
        <v>855</v>
      </c>
      <c r="D2252" s="445"/>
      <c r="E2252" s="445"/>
      <c r="F2252" s="300">
        <v>152777.77777777778</v>
      </c>
      <c r="G2252" s="112">
        <v>157407.40740740739</v>
      </c>
      <c r="H2252" s="112"/>
      <c r="I2252" s="119"/>
      <c r="J2252" s="12"/>
      <c r="K2252" s="436">
        <v>131481.48148148146</v>
      </c>
      <c r="L2252" s="328">
        <v>138888.88888888888</v>
      </c>
      <c r="M2252" s="328">
        <f t="shared" si="166"/>
        <v>138888.88888888888</v>
      </c>
      <c r="N2252" s="12"/>
      <c r="O2252" s="13"/>
      <c r="P2252" s="132"/>
      <c r="Q2252" s="5"/>
    </row>
    <row r="2253" spans="1:17" s="6" customFormat="1" ht="66.75" hidden="1" customHeight="1">
      <c r="A2253" s="425">
        <v>20</v>
      </c>
      <c r="B2253" s="131" t="s">
        <v>3634</v>
      </c>
      <c r="C2253" s="445" t="s">
        <v>855</v>
      </c>
      <c r="D2253" s="445"/>
      <c r="E2253" s="445"/>
      <c r="F2253" s="300">
        <v>203703.70370370368</v>
      </c>
      <c r="G2253" s="112">
        <v>210185.18518518517</v>
      </c>
      <c r="H2253" s="112"/>
      <c r="I2253" s="119"/>
      <c r="J2253" s="12"/>
      <c r="K2253" s="436">
        <v>196296.29629629629</v>
      </c>
      <c r="L2253" s="328">
        <v>203703.70370370368</v>
      </c>
      <c r="M2253" s="328">
        <f t="shared" si="166"/>
        <v>203703.70370370368</v>
      </c>
      <c r="N2253" s="12"/>
      <c r="O2253" s="13"/>
      <c r="P2253" s="132"/>
      <c r="Q2253" s="5"/>
    </row>
    <row r="2254" spans="1:17" s="6" customFormat="1" ht="66.75" hidden="1" customHeight="1">
      <c r="A2254" s="425">
        <v>21</v>
      </c>
      <c r="B2254" s="131" t="s">
        <v>3624</v>
      </c>
      <c r="C2254" s="445" t="s">
        <v>855</v>
      </c>
      <c r="D2254" s="445"/>
      <c r="E2254" s="445"/>
      <c r="F2254" s="300">
        <v>180555.55555555553</v>
      </c>
      <c r="G2254" s="112">
        <v>187037.03703703702</v>
      </c>
      <c r="H2254" s="112"/>
      <c r="I2254" s="119"/>
      <c r="J2254" s="12"/>
      <c r="K2254" s="436">
        <v>168518.51851851851</v>
      </c>
      <c r="L2254" s="328">
        <v>175925.92592592593</v>
      </c>
      <c r="M2254" s="328">
        <f t="shared" si="166"/>
        <v>175925.92592592593</v>
      </c>
      <c r="N2254" s="12"/>
      <c r="O2254" s="13"/>
      <c r="P2254" s="132"/>
      <c r="Q2254" s="5"/>
    </row>
    <row r="2255" spans="1:17" s="6" customFormat="1" ht="66.75" hidden="1" customHeight="1">
      <c r="A2255" s="425">
        <v>22</v>
      </c>
      <c r="B2255" s="131" t="s">
        <v>4879</v>
      </c>
      <c r="C2255" s="445" t="s">
        <v>855</v>
      </c>
      <c r="D2255" s="445"/>
      <c r="E2255" s="445"/>
      <c r="F2255" s="300">
        <v>229629.62962962961</v>
      </c>
      <c r="G2255" s="112">
        <v>236111.11111111109</v>
      </c>
      <c r="H2255" s="112"/>
      <c r="I2255" s="119"/>
      <c r="J2255" s="12"/>
      <c r="K2255" s="436">
        <v>200925.92592592593</v>
      </c>
      <c r="L2255" s="328">
        <v>210185.18518518517</v>
      </c>
      <c r="M2255" s="328">
        <f t="shared" si="166"/>
        <v>210185.18518518517</v>
      </c>
      <c r="N2255" s="12"/>
      <c r="O2255" s="13"/>
      <c r="P2255" s="132"/>
      <c r="Q2255" s="5"/>
    </row>
    <row r="2256" spans="1:17" s="6" customFormat="1" ht="66.75" hidden="1" customHeight="1">
      <c r="A2256" s="425">
        <v>23</v>
      </c>
      <c r="B2256" s="131" t="s">
        <v>3625</v>
      </c>
      <c r="C2256" s="445" t="s">
        <v>855</v>
      </c>
      <c r="D2256" s="445"/>
      <c r="E2256" s="445"/>
      <c r="F2256" s="300">
        <v>254629.62962962961</v>
      </c>
      <c r="G2256" s="112">
        <v>259259.25925925924</v>
      </c>
      <c r="H2256" s="112"/>
      <c r="I2256" s="119"/>
      <c r="J2256" s="12"/>
      <c r="K2256" s="436">
        <v>242592.59259259258</v>
      </c>
      <c r="L2256" s="328">
        <v>251851.85185185182</v>
      </c>
      <c r="M2256" s="328">
        <f t="shared" si="166"/>
        <v>251851.85185185182</v>
      </c>
      <c r="N2256" s="12"/>
      <c r="O2256" s="13"/>
      <c r="P2256" s="132"/>
      <c r="Q2256" s="5"/>
    </row>
    <row r="2257" spans="1:17" s="6" customFormat="1" ht="57" customHeight="1">
      <c r="A2257" s="131"/>
      <c r="B2257" s="1108" t="s">
        <v>6484</v>
      </c>
      <c r="C2257" s="1108"/>
      <c r="D2257" s="1108"/>
      <c r="E2257" s="1108"/>
      <c r="F2257" s="1108"/>
      <c r="G2257" s="1108"/>
      <c r="H2257" s="1108"/>
      <c r="I2257" s="447"/>
      <c r="J2257" s="447"/>
      <c r="K2257" s="447"/>
      <c r="L2257" s="447"/>
      <c r="M2257" s="447"/>
      <c r="N2257" s="447"/>
      <c r="O2257" s="448"/>
      <c r="P2257" s="132"/>
      <c r="Q2257" s="5"/>
    </row>
    <row r="2258" spans="1:17" s="6" customFormat="1" ht="24.75" customHeight="1">
      <c r="A2258" s="246">
        <v>1</v>
      </c>
      <c r="B2258" s="449" t="s">
        <v>1024</v>
      </c>
      <c r="C2258" s="200"/>
      <c r="D2258" s="200"/>
      <c r="E2258" s="200"/>
      <c r="F2258" s="875"/>
      <c r="G2258" s="875"/>
      <c r="H2258" s="875"/>
      <c r="I2258" s="119"/>
      <c r="J2258" s="12"/>
      <c r="K2258" s="328"/>
      <c r="L2258" s="328"/>
      <c r="M2258" s="328"/>
      <c r="N2258" s="12"/>
      <c r="O2258" s="13"/>
      <c r="P2258" s="132"/>
      <c r="Q2258" s="5"/>
    </row>
    <row r="2259" spans="1:17" s="6" customFormat="1" ht="19.5">
      <c r="A2259" s="246"/>
      <c r="B2259" s="213" t="s">
        <v>1025</v>
      </c>
      <c r="C2259" s="200" t="s">
        <v>5136</v>
      </c>
      <c r="D2259" s="200"/>
      <c r="E2259" s="200"/>
      <c r="F2259" s="875"/>
      <c r="G2259" s="875">
        <v>196079</v>
      </c>
      <c r="H2259" s="875">
        <f t="shared" ref="H2259:H2293" si="167">G2259</f>
        <v>196079</v>
      </c>
      <c r="I2259" s="119"/>
      <c r="J2259" s="12"/>
      <c r="K2259" s="450">
        <f>+(L2259-M2259)/M2259</f>
        <v>1.8518133746117167E-2</v>
      </c>
      <c r="L2259" s="328">
        <v>196079</v>
      </c>
      <c r="M2259" s="328">
        <v>192514</v>
      </c>
      <c r="N2259" s="12"/>
      <c r="O2259" s="13"/>
      <c r="P2259" s="132"/>
      <c r="Q2259" s="5"/>
    </row>
    <row r="2260" spans="1:17" s="6" customFormat="1" ht="66.75" hidden="1" customHeight="1">
      <c r="A2260" s="246"/>
      <c r="B2260" s="213" t="s">
        <v>1026</v>
      </c>
      <c r="C2260" s="200" t="s">
        <v>5136</v>
      </c>
      <c r="D2260" s="200"/>
      <c r="E2260" s="200"/>
      <c r="F2260" s="875"/>
      <c r="G2260" s="875"/>
      <c r="H2260" s="875">
        <f t="shared" si="167"/>
        <v>0</v>
      </c>
      <c r="I2260" s="119"/>
      <c r="J2260" s="12"/>
      <c r="K2260" s="450">
        <f t="shared" ref="K2260:K2292" si="168">+(L2260-M2260)/M2260</f>
        <v>-1</v>
      </c>
      <c r="L2260" s="328"/>
      <c r="M2260" s="328">
        <v>155591</v>
      </c>
      <c r="N2260" s="12"/>
      <c r="O2260" s="13"/>
      <c r="P2260" s="132"/>
      <c r="Q2260" s="5"/>
    </row>
    <row r="2261" spans="1:17" s="6" customFormat="1" ht="66.75" hidden="1" customHeight="1">
      <c r="A2261" s="246"/>
      <c r="B2261" s="213" t="s">
        <v>1024</v>
      </c>
      <c r="C2261" s="200" t="s">
        <v>5136</v>
      </c>
      <c r="D2261" s="200"/>
      <c r="E2261" s="200"/>
      <c r="F2261" s="875"/>
      <c r="G2261" s="875"/>
      <c r="H2261" s="875">
        <f t="shared" si="167"/>
        <v>0</v>
      </c>
      <c r="I2261" s="119"/>
      <c r="J2261" s="12"/>
      <c r="K2261" s="450" t="e">
        <f t="shared" si="168"/>
        <v>#DIV/0!</v>
      </c>
      <c r="L2261" s="328"/>
      <c r="M2261" s="328"/>
      <c r="N2261" s="12"/>
      <c r="O2261" s="13"/>
      <c r="P2261" s="132"/>
      <c r="Q2261" s="5"/>
    </row>
    <row r="2262" spans="1:17" s="6" customFormat="1" ht="23.25">
      <c r="A2262" s="246"/>
      <c r="B2262" s="213" t="s">
        <v>1027</v>
      </c>
      <c r="C2262" s="242" t="s">
        <v>6650</v>
      </c>
      <c r="D2262" s="200"/>
      <c r="E2262" s="200"/>
      <c r="F2262" s="875"/>
      <c r="G2262" s="875">
        <v>179739</v>
      </c>
      <c r="H2262" s="875">
        <f t="shared" si="167"/>
        <v>179739</v>
      </c>
      <c r="I2262" s="119"/>
      <c r="J2262" s="12"/>
      <c r="K2262" s="450">
        <f t="shared" si="168"/>
        <v>1.8518623456545268E-2</v>
      </c>
      <c r="L2262" s="328">
        <v>179739</v>
      </c>
      <c r="M2262" s="328">
        <v>176471</v>
      </c>
      <c r="N2262" s="12"/>
      <c r="O2262" s="13"/>
      <c r="P2262" s="132"/>
      <c r="Q2262" s="5"/>
    </row>
    <row r="2263" spans="1:17" s="6" customFormat="1" ht="19.5">
      <c r="A2263" s="246">
        <v>2</v>
      </c>
      <c r="B2263" s="213" t="s">
        <v>1028</v>
      </c>
      <c r="C2263" s="200"/>
      <c r="D2263" s="200"/>
      <c r="E2263" s="200"/>
      <c r="F2263" s="875"/>
      <c r="G2263" s="875"/>
      <c r="H2263" s="875">
        <f t="shared" si="167"/>
        <v>0</v>
      </c>
      <c r="I2263" s="119"/>
      <c r="J2263" s="12"/>
      <c r="K2263" s="450" t="e">
        <f t="shared" si="168"/>
        <v>#DIV/0!</v>
      </c>
      <c r="L2263" s="328"/>
      <c r="M2263" s="328"/>
      <c r="N2263" s="12"/>
      <c r="O2263" s="13"/>
      <c r="P2263" s="132"/>
      <c r="Q2263" s="5"/>
    </row>
    <row r="2264" spans="1:17" s="6" customFormat="1" ht="23.25">
      <c r="A2264" s="246"/>
      <c r="B2264" s="213" t="s">
        <v>1029</v>
      </c>
      <c r="C2264" s="242" t="s">
        <v>6650</v>
      </c>
      <c r="D2264" s="200"/>
      <c r="E2264" s="200"/>
      <c r="F2264" s="875"/>
      <c r="G2264" s="875">
        <v>206971</v>
      </c>
      <c r="H2264" s="875">
        <f t="shared" si="167"/>
        <v>206971</v>
      </c>
      <c r="I2264" s="119"/>
      <c r="J2264" s="12"/>
      <c r="K2264" s="450">
        <f t="shared" si="168"/>
        <v>1.8517971733396324E-2</v>
      </c>
      <c r="L2264" s="328">
        <v>206971</v>
      </c>
      <c r="M2264" s="328">
        <v>203208</v>
      </c>
      <c r="N2264" s="12"/>
      <c r="O2264" s="13"/>
      <c r="P2264" s="132"/>
      <c r="Q2264" s="5"/>
    </row>
    <row r="2265" spans="1:17" s="6" customFormat="1" ht="19.5">
      <c r="A2265" s="246">
        <v>3</v>
      </c>
      <c r="B2265" s="213" t="s">
        <v>1024</v>
      </c>
      <c r="C2265" s="200"/>
      <c r="D2265" s="200"/>
      <c r="E2265" s="200"/>
      <c r="F2265" s="875"/>
      <c r="G2265" s="875"/>
      <c r="H2265" s="875">
        <f t="shared" si="167"/>
        <v>0</v>
      </c>
      <c r="I2265" s="119"/>
      <c r="J2265" s="12"/>
      <c r="K2265" s="450" t="e">
        <f t="shared" si="168"/>
        <v>#DIV/0!</v>
      </c>
      <c r="L2265" s="328"/>
      <c r="M2265" s="328"/>
      <c r="N2265" s="12"/>
      <c r="O2265" s="13"/>
      <c r="P2265" s="132"/>
      <c r="Q2265" s="5"/>
    </row>
    <row r="2266" spans="1:17" s="6" customFormat="1" ht="23.25">
      <c r="A2266" s="246"/>
      <c r="B2266" s="213" t="s">
        <v>1029</v>
      </c>
      <c r="C2266" s="242" t="s">
        <v>6650</v>
      </c>
      <c r="D2266" s="200"/>
      <c r="E2266" s="200"/>
      <c r="F2266" s="875"/>
      <c r="G2266" s="875">
        <v>266884</v>
      </c>
      <c r="H2266" s="875">
        <f t="shared" si="167"/>
        <v>266884</v>
      </c>
      <c r="I2266" s="119"/>
      <c r="J2266" s="12"/>
      <c r="K2266" s="450">
        <f t="shared" si="168"/>
        <v>1.8516822372839959E-2</v>
      </c>
      <c r="L2266" s="328">
        <v>266884</v>
      </c>
      <c r="M2266" s="328">
        <v>262032</v>
      </c>
      <c r="N2266" s="12"/>
      <c r="O2266" s="13"/>
      <c r="P2266" s="132"/>
      <c r="Q2266" s="5"/>
    </row>
    <row r="2267" spans="1:17" s="6" customFormat="1" ht="23.25">
      <c r="A2267" s="246"/>
      <c r="B2267" s="213" t="s">
        <v>1030</v>
      </c>
      <c r="C2267" s="242" t="s">
        <v>6650</v>
      </c>
      <c r="D2267" s="200"/>
      <c r="E2267" s="200"/>
      <c r="F2267" s="875"/>
      <c r="G2267" s="875">
        <v>288671</v>
      </c>
      <c r="H2267" s="875">
        <f t="shared" si="167"/>
        <v>288671</v>
      </c>
      <c r="I2267" s="119"/>
      <c r="J2267" s="12"/>
      <c r="K2267" s="450">
        <f t="shared" si="168"/>
        <v>1.8516493015739724E-2</v>
      </c>
      <c r="L2267" s="328">
        <v>288671</v>
      </c>
      <c r="M2267" s="328">
        <v>283423</v>
      </c>
      <c r="N2267" s="12"/>
      <c r="O2267" s="13"/>
      <c r="P2267" s="132"/>
      <c r="Q2267" s="5"/>
    </row>
    <row r="2268" spans="1:17" s="6" customFormat="1" ht="19.5">
      <c r="A2268" s="246">
        <v>4</v>
      </c>
      <c r="B2268" s="213" t="s">
        <v>1024</v>
      </c>
      <c r="C2268" s="200"/>
      <c r="D2268" s="200"/>
      <c r="E2268" s="200"/>
      <c r="F2268" s="875"/>
      <c r="G2268" s="875"/>
      <c r="H2268" s="875">
        <f t="shared" si="167"/>
        <v>0</v>
      </c>
      <c r="I2268" s="119"/>
      <c r="J2268" s="12"/>
      <c r="K2268" s="450" t="e">
        <f t="shared" si="168"/>
        <v>#DIV/0!</v>
      </c>
      <c r="L2268" s="328"/>
      <c r="M2268" s="328"/>
      <c r="N2268" s="12"/>
      <c r="O2268" s="13"/>
      <c r="P2268" s="132"/>
      <c r="Q2268" s="5"/>
    </row>
    <row r="2269" spans="1:17" s="6" customFormat="1" ht="23.25">
      <c r="A2269" s="246"/>
      <c r="B2269" s="213" t="s">
        <v>1032</v>
      </c>
      <c r="C2269" s="242" t="s">
        <v>6650</v>
      </c>
      <c r="D2269" s="200"/>
      <c r="E2269" s="200"/>
      <c r="F2269" s="875"/>
      <c r="G2269" s="875">
        <v>234205</v>
      </c>
      <c r="H2269" s="875">
        <f t="shared" si="167"/>
        <v>234205</v>
      </c>
      <c r="I2269" s="119"/>
      <c r="J2269" s="12"/>
      <c r="K2269" s="450">
        <f t="shared" si="168"/>
        <v>1.8521739886756022E-2</v>
      </c>
      <c r="L2269" s="328">
        <v>234205</v>
      </c>
      <c r="M2269" s="328">
        <v>229946</v>
      </c>
      <c r="N2269" s="12"/>
      <c r="O2269" s="13"/>
      <c r="P2269" s="132"/>
      <c r="Q2269" s="5"/>
    </row>
    <row r="2270" spans="1:17" s="6" customFormat="1" ht="23.25">
      <c r="A2270" s="246"/>
      <c r="B2270" s="213" t="s">
        <v>1033</v>
      </c>
      <c r="C2270" s="242" t="s">
        <v>6650</v>
      </c>
      <c r="D2270" s="200"/>
      <c r="E2270" s="200"/>
      <c r="F2270" s="875"/>
      <c r="G2270" s="875">
        <v>299564</v>
      </c>
      <c r="H2270" s="875">
        <f t="shared" si="167"/>
        <v>299564</v>
      </c>
      <c r="I2270" s="119"/>
      <c r="J2270" s="12"/>
      <c r="K2270" s="450">
        <f t="shared" si="168"/>
        <v>1.8519840743649638E-2</v>
      </c>
      <c r="L2270" s="328">
        <v>299564</v>
      </c>
      <c r="M2270" s="328">
        <v>294117</v>
      </c>
      <c r="N2270" s="12"/>
      <c r="O2270" s="13"/>
      <c r="P2270" s="132"/>
      <c r="Q2270" s="5"/>
    </row>
    <row r="2271" spans="1:17" s="6" customFormat="1" ht="23.25">
      <c r="A2271" s="246"/>
      <c r="B2271" s="213" t="s">
        <v>3419</v>
      </c>
      <c r="C2271" s="242" t="s">
        <v>6650</v>
      </c>
      <c r="D2271" s="200"/>
      <c r="E2271" s="200"/>
      <c r="F2271" s="875"/>
      <c r="G2271" s="875"/>
      <c r="H2271" s="875">
        <f t="shared" si="167"/>
        <v>0</v>
      </c>
      <c r="I2271" s="119"/>
      <c r="J2271" s="12"/>
      <c r="K2271" s="450" t="e">
        <f t="shared" si="168"/>
        <v>#DIV/0!</v>
      </c>
      <c r="L2271" s="328"/>
      <c r="M2271" s="328"/>
      <c r="N2271" s="12"/>
      <c r="O2271" s="13"/>
      <c r="P2271" s="132"/>
      <c r="Q2271" s="5"/>
    </row>
    <row r="2272" spans="1:17" s="6" customFormat="1" ht="19.5">
      <c r="A2272" s="246">
        <v>5</v>
      </c>
      <c r="B2272" s="213" t="s">
        <v>1031</v>
      </c>
      <c r="C2272" s="200"/>
      <c r="D2272" s="200"/>
      <c r="E2272" s="200"/>
      <c r="F2272" s="875"/>
      <c r="G2272" s="875">
        <v>266884</v>
      </c>
      <c r="H2272" s="875">
        <f t="shared" si="167"/>
        <v>266884</v>
      </c>
      <c r="I2272" s="119"/>
      <c r="J2272" s="12"/>
      <c r="K2272" s="450">
        <f t="shared" si="168"/>
        <v>1.8516822372839959E-2</v>
      </c>
      <c r="L2272" s="328">
        <v>266884</v>
      </c>
      <c r="M2272" s="328">
        <v>262032</v>
      </c>
      <c r="N2272" s="12"/>
      <c r="O2272" s="13"/>
      <c r="P2272" s="132"/>
      <c r="Q2272" s="5"/>
    </row>
    <row r="2273" spans="1:17" s="6" customFormat="1" ht="23.25">
      <c r="A2273" s="246"/>
      <c r="B2273" s="213" t="s">
        <v>1032</v>
      </c>
      <c r="C2273" s="242" t="s">
        <v>6650</v>
      </c>
      <c r="D2273" s="200"/>
      <c r="E2273" s="200"/>
      <c r="F2273" s="875"/>
      <c r="G2273" s="875">
        <v>288671</v>
      </c>
      <c r="H2273" s="875">
        <f t="shared" si="167"/>
        <v>288671</v>
      </c>
      <c r="I2273" s="119"/>
      <c r="J2273" s="12"/>
      <c r="K2273" s="450">
        <f t="shared" si="168"/>
        <v>1.8516493015739724E-2</v>
      </c>
      <c r="L2273" s="328">
        <v>288671</v>
      </c>
      <c r="M2273" s="328">
        <v>283423</v>
      </c>
      <c r="N2273" s="12"/>
      <c r="O2273" s="13"/>
      <c r="P2273" s="132"/>
      <c r="Q2273" s="5"/>
    </row>
    <row r="2274" spans="1:17" s="6" customFormat="1" ht="23.25">
      <c r="A2274" s="246"/>
      <c r="B2274" s="213" t="s">
        <v>3418</v>
      </c>
      <c r="C2274" s="242" t="s">
        <v>6650</v>
      </c>
      <c r="D2274" s="200"/>
      <c r="E2274" s="200"/>
      <c r="F2274" s="875"/>
      <c r="G2274" s="875">
        <v>397604</v>
      </c>
      <c r="H2274" s="875">
        <f t="shared" si="167"/>
        <v>397604</v>
      </c>
      <c r="I2274" s="119"/>
      <c r="J2274" s="12"/>
      <c r="K2274" s="450">
        <f t="shared" si="168"/>
        <v>1.8518091578610309E-2</v>
      </c>
      <c r="L2274" s="328">
        <v>397604</v>
      </c>
      <c r="M2274" s="328">
        <v>390375</v>
      </c>
      <c r="N2274" s="12"/>
      <c r="O2274" s="13"/>
      <c r="P2274" s="132"/>
      <c r="Q2274" s="5"/>
    </row>
    <row r="2275" spans="1:17" s="6" customFormat="1" ht="19.5">
      <c r="A2275" s="246">
        <v>6</v>
      </c>
      <c r="B2275" s="213" t="s">
        <v>1034</v>
      </c>
      <c r="C2275" s="200"/>
      <c r="D2275" s="200"/>
      <c r="E2275" s="200"/>
      <c r="F2275" s="875"/>
      <c r="G2275" s="875"/>
      <c r="H2275" s="875">
        <f t="shared" si="167"/>
        <v>0</v>
      </c>
      <c r="I2275" s="119"/>
      <c r="J2275" s="12"/>
      <c r="K2275" s="450" t="e">
        <f t="shared" si="168"/>
        <v>#DIV/0!</v>
      </c>
      <c r="L2275" s="328"/>
      <c r="M2275" s="328"/>
      <c r="N2275" s="12"/>
      <c r="O2275" s="13"/>
      <c r="P2275" s="132"/>
      <c r="Q2275" s="5"/>
    </row>
    <row r="2276" spans="1:17" s="6" customFormat="1" ht="23.25">
      <c r="A2276" s="246"/>
      <c r="B2276" s="213" t="s">
        <v>1029</v>
      </c>
      <c r="C2276" s="242" t="s">
        <v>6650</v>
      </c>
      <c r="D2276" s="200"/>
      <c r="E2276" s="200"/>
      <c r="F2276" s="875"/>
      <c r="G2276" s="875">
        <v>234205</v>
      </c>
      <c r="H2276" s="875">
        <f t="shared" si="167"/>
        <v>234205</v>
      </c>
      <c r="I2276" s="119"/>
      <c r="J2276" s="12"/>
      <c r="K2276" s="450">
        <f t="shared" si="168"/>
        <v>1.8521739886756022E-2</v>
      </c>
      <c r="L2276" s="328">
        <v>234205</v>
      </c>
      <c r="M2276" s="328">
        <v>229946</v>
      </c>
      <c r="N2276" s="12"/>
      <c r="O2276" s="13"/>
      <c r="P2276" s="132"/>
      <c r="Q2276" s="5"/>
    </row>
    <row r="2277" spans="1:17" s="6" customFormat="1" ht="23.25">
      <c r="A2277" s="246"/>
      <c r="B2277" s="213" t="s">
        <v>1032</v>
      </c>
      <c r="C2277" s="242" t="s">
        <v>6650</v>
      </c>
      <c r="D2277" s="200"/>
      <c r="E2277" s="200"/>
      <c r="F2277" s="875"/>
      <c r="G2277" s="875">
        <v>234205</v>
      </c>
      <c r="H2277" s="875">
        <f t="shared" si="167"/>
        <v>234205</v>
      </c>
      <c r="I2277" s="119"/>
      <c r="J2277" s="12"/>
      <c r="K2277" s="450">
        <f t="shared" si="168"/>
        <v>1.8521739886756022E-2</v>
      </c>
      <c r="L2277" s="328">
        <v>234205</v>
      </c>
      <c r="M2277" s="328">
        <v>229946</v>
      </c>
      <c r="N2277" s="12"/>
      <c r="O2277" s="13"/>
      <c r="P2277" s="132"/>
      <c r="Q2277" s="5"/>
    </row>
    <row r="2278" spans="1:17" s="6" customFormat="1" ht="23.25">
      <c r="A2278" s="246"/>
      <c r="B2278" s="213" t="s">
        <v>3418</v>
      </c>
      <c r="C2278" s="242" t="s">
        <v>6650</v>
      </c>
      <c r="D2278" s="200"/>
      <c r="E2278" s="200"/>
      <c r="F2278" s="875"/>
      <c r="G2278" s="875">
        <v>310457</v>
      </c>
      <c r="H2278" s="875">
        <f t="shared" si="167"/>
        <v>310457</v>
      </c>
      <c r="I2278" s="119"/>
      <c r="J2278" s="12"/>
      <c r="K2278" s="450">
        <f t="shared" si="168"/>
        <v>1.8516270631501939E-2</v>
      </c>
      <c r="L2278" s="328">
        <v>310457</v>
      </c>
      <c r="M2278" s="328">
        <v>304813</v>
      </c>
      <c r="N2278" s="12"/>
      <c r="O2278" s="13"/>
      <c r="P2278" s="132"/>
      <c r="Q2278" s="5"/>
    </row>
    <row r="2279" spans="1:17" s="6" customFormat="1" ht="23.25">
      <c r="A2279" s="246"/>
      <c r="B2279" s="213" t="s">
        <v>4890</v>
      </c>
      <c r="C2279" s="242" t="s">
        <v>6650</v>
      </c>
      <c r="D2279" s="200"/>
      <c r="E2279" s="200"/>
      <c r="F2279" s="875"/>
      <c r="G2279" s="875">
        <v>397604</v>
      </c>
      <c r="H2279" s="875">
        <f t="shared" si="167"/>
        <v>397604</v>
      </c>
      <c r="I2279" s="119"/>
      <c r="J2279" s="12"/>
      <c r="K2279" s="450">
        <f t="shared" si="168"/>
        <v>1.8518091578610309E-2</v>
      </c>
      <c r="L2279" s="328">
        <v>397604</v>
      </c>
      <c r="M2279" s="328">
        <v>390375</v>
      </c>
      <c r="N2279" s="12"/>
      <c r="O2279" s="13"/>
      <c r="P2279" s="132"/>
      <c r="Q2279" s="5"/>
    </row>
    <row r="2280" spans="1:17" s="6" customFormat="1" ht="23.25">
      <c r="A2280" s="246"/>
      <c r="B2280" s="213" t="s">
        <v>3419</v>
      </c>
      <c r="C2280" s="242" t="s">
        <v>6650</v>
      </c>
      <c r="D2280" s="200"/>
      <c r="E2280" s="200"/>
      <c r="F2280" s="875"/>
      <c r="G2280" s="875">
        <v>397604</v>
      </c>
      <c r="H2280" s="875">
        <f t="shared" si="167"/>
        <v>397604</v>
      </c>
      <c r="I2280" s="119"/>
      <c r="J2280" s="12"/>
      <c r="K2280" s="450">
        <f t="shared" si="168"/>
        <v>1.8518091578610309E-2</v>
      </c>
      <c r="L2280" s="328">
        <v>397604</v>
      </c>
      <c r="M2280" s="328">
        <v>390375</v>
      </c>
      <c r="N2280" s="12"/>
      <c r="O2280" s="13"/>
      <c r="P2280" s="132"/>
      <c r="Q2280" s="5"/>
    </row>
    <row r="2281" spans="1:17" s="6" customFormat="1" ht="19.5">
      <c r="A2281" s="246">
        <v>7</v>
      </c>
      <c r="B2281" s="213" t="s">
        <v>1035</v>
      </c>
      <c r="C2281" s="200"/>
      <c r="D2281" s="200"/>
      <c r="E2281" s="200"/>
      <c r="F2281" s="875"/>
      <c r="G2281" s="875"/>
      <c r="H2281" s="875">
        <f t="shared" si="167"/>
        <v>0</v>
      </c>
      <c r="I2281" s="119"/>
      <c r="J2281" s="12"/>
      <c r="K2281" s="450" t="e">
        <f t="shared" si="168"/>
        <v>#DIV/0!</v>
      </c>
      <c r="L2281" s="328"/>
      <c r="M2281" s="328"/>
      <c r="N2281" s="12"/>
      <c r="O2281" s="13"/>
      <c r="P2281" s="132"/>
      <c r="Q2281" s="5"/>
    </row>
    <row r="2282" spans="1:17" s="6" customFormat="1" ht="23.25">
      <c r="A2282" s="246"/>
      <c r="B2282" s="213" t="s">
        <v>1032</v>
      </c>
      <c r="C2282" s="242" t="s">
        <v>6650</v>
      </c>
      <c r="D2282" s="200"/>
      <c r="E2282" s="200"/>
      <c r="F2282" s="875"/>
      <c r="G2282" s="875">
        <v>255992</v>
      </c>
      <c r="H2282" s="875">
        <f t="shared" si="167"/>
        <v>255992</v>
      </c>
      <c r="I2282" s="119"/>
      <c r="J2282" s="12"/>
      <c r="K2282" s="450">
        <f t="shared" si="168"/>
        <v>1.8520949959615975E-2</v>
      </c>
      <c r="L2282" s="328">
        <v>255992</v>
      </c>
      <c r="M2282" s="328">
        <v>251337</v>
      </c>
      <c r="N2282" s="12"/>
      <c r="O2282" s="13"/>
      <c r="P2282" s="132"/>
      <c r="Q2282" s="5"/>
    </row>
    <row r="2283" spans="1:17" s="6" customFormat="1" ht="23.25">
      <c r="A2283" s="246"/>
      <c r="B2283" s="213" t="s">
        <v>1033</v>
      </c>
      <c r="C2283" s="242" t="s">
        <v>6650</v>
      </c>
      <c r="D2283" s="200"/>
      <c r="E2283" s="200"/>
      <c r="F2283" s="875"/>
      <c r="G2283" s="875">
        <v>299564</v>
      </c>
      <c r="H2283" s="875">
        <f t="shared" si="167"/>
        <v>299564</v>
      </c>
      <c r="I2283" s="119"/>
      <c r="J2283" s="12"/>
      <c r="K2283" s="450">
        <f t="shared" si="168"/>
        <v>1.8519840743649638E-2</v>
      </c>
      <c r="L2283" s="328">
        <v>299564</v>
      </c>
      <c r="M2283" s="328">
        <v>294117</v>
      </c>
      <c r="N2283" s="12"/>
      <c r="O2283" s="13"/>
      <c r="P2283" s="132"/>
      <c r="Q2283" s="5"/>
    </row>
    <row r="2284" spans="1:17" s="6" customFormat="1" ht="19.5">
      <c r="A2284" s="246">
        <v>8</v>
      </c>
      <c r="B2284" s="213" t="s">
        <v>1036</v>
      </c>
      <c r="C2284" s="200"/>
      <c r="D2284" s="200"/>
      <c r="E2284" s="200"/>
      <c r="F2284" s="875"/>
      <c r="G2284" s="875"/>
      <c r="H2284" s="875">
        <f t="shared" si="167"/>
        <v>0</v>
      </c>
      <c r="I2284" s="119"/>
      <c r="J2284" s="12"/>
      <c r="K2284" s="450" t="e">
        <f t="shared" si="168"/>
        <v>#DIV/0!</v>
      </c>
      <c r="L2284" s="328"/>
      <c r="M2284" s="328"/>
      <c r="N2284" s="12"/>
      <c r="O2284" s="13"/>
      <c r="P2284" s="132"/>
      <c r="Q2284" s="5"/>
    </row>
    <row r="2285" spans="1:17" s="6" customFormat="1" ht="19.5">
      <c r="A2285" s="246"/>
      <c r="B2285" s="213" t="s">
        <v>3418</v>
      </c>
      <c r="C2285" s="242" t="s">
        <v>855</v>
      </c>
      <c r="D2285" s="200"/>
      <c r="E2285" s="200"/>
      <c r="F2285" s="875"/>
      <c r="G2285" s="875">
        <v>321351</v>
      </c>
      <c r="H2285" s="875">
        <f t="shared" si="167"/>
        <v>321351</v>
      </c>
      <c r="I2285" s="119"/>
      <c r="J2285" s="12"/>
      <c r="K2285" s="450">
        <f t="shared" si="168"/>
        <v>1.8519340238599337E-2</v>
      </c>
      <c r="L2285" s="328">
        <v>321351</v>
      </c>
      <c r="M2285" s="328">
        <v>315508</v>
      </c>
      <c r="N2285" s="12"/>
      <c r="O2285" s="13"/>
      <c r="P2285" s="132"/>
      <c r="Q2285" s="5"/>
    </row>
    <row r="2286" spans="1:17" s="6" customFormat="1" ht="21.75" customHeight="1">
      <c r="A2286" s="246"/>
      <c r="B2286" s="213" t="s">
        <v>3420</v>
      </c>
      <c r="C2286" s="242" t="s">
        <v>855</v>
      </c>
      <c r="D2286" s="200"/>
      <c r="E2286" s="200"/>
      <c r="F2286" s="875"/>
      <c r="G2286" s="875">
        <v>343137</v>
      </c>
      <c r="H2286" s="875">
        <f t="shared" si="167"/>
        <v>343137</v>
      </c>
      <c r="I2286" s="119"/>
      <c r="J2286" s="12"/>
      <c r="K2286" s="450">
        <f t="shared" si="168"/>
        <v>1.851895826036367E-2</v>
      </c>
      <c r="L2286" s="328">
        <v>343137</v>
      </c>
      <c r="M2286" s="328">
        <v>336898</v>
      </c>
      <c r="N2286" s="12"/>
      <c r="O2286" s="13"/>
      <c r="P2286" s="132"/>
      <c r="Q2286" s="5"/>
    </row>
    <row r="2287" spans="1:17" s="6" customFormat="1" ht="19.5">
      <c r="A2287" s="246">
        <v>9</v>
      </c>
      <c r="B2287" s="213" t="s">
        <v>6142</v>
      </c>
      <c r="C2287" s="200"/>
      <c r="D2287" s="200"/>
      <c r="E2287" s="200"/>
      <c r="F2287" s="875"/>
      <c r="G2287" s="875"/>
      <c r="H2287" s="875">
        <f t="shared" si="167"/>
        <v>0</v>
      </c>
      <c r="I2287" s="119"/>
      <c r="J2287" s="12"/>
      <c r="K2287" s="450" t="e">
        <f t="shared" si="168"/>
        <v>#DIV/0!</v>
      </c>
      <c r="L2287" s="328"/>
      <c r="M2287" s="328"/>
      <c r="N2287" s="12"/>
      <c r="O2287" s="13"/>
      <c r="P2287" s="132"/>
      <c r="Q2287" s="5"/>
    </row>
    <row r="2288" spans="1:17" s="6" customFormat="1" ht="19.5">
      <c r="A2288" s="246"/>
      <c r="B2288" s="213" t="s">
        <v>3421</v>
      </c>
      <c r="C2288" s="242" t="s">
        <v>855</v>
      </c>
      <c r="D2288" s="200"/>
      <c r="E2288" s="200"/>
      <c r="F2288" s="875"/>
      <c r="G2288" s="875">
        <v>386710</v>
      </c>
      <c r="H2288" s="875">
        <f t="shared" si="167"/>
        <v>386710</v>
      </c>
      <c r="I2288" s="119"/>
      <c r="J2288" s="12"/>
      <c r="K2288" s="450">
        <f t="shared" si="168"/>
        <v>1.8518274647794583E-2</v>
      </c>
      <c r="L2288" s="328">
        <v>386710</v>
      </c>
      <c r="M2288" s="328">
        <v>379679</v>
      </c>
      <c r="N2288" s="12"/>
      <c r="O2288" s="13"/>
      <c r="P2288" s="132"/>
      <c r="Q2288" s="5"/>
    </row>
    <row r="2289" spans="1:17" s="6" customFormat="1" ht="19.5">
      <c r="A2289" s="246">
        <v>10</v>
      </c>
      <c r="B2289" s="213" t="s">
        <v>6485</v>
      </c>
      <c r="C2289" s="200"/>
      <c r="D2289" s="200"/>
      <c r="E2289" s="200"/>
      <c r="F2289" s="875"/>
      <c r="G2289" s="875"/>
      <c r="H2289" s="875">
        <f t="shared" ref="H2289:H2290" si="169">G2289</f>
        <v>0</v>
      </c>
      <c r="I2289" s="119"/>
      <c r="J2289" s="12"/>
      <c r="K2289" s="450" t="e">
        <f t="shared" ref="K2289:K2290" si="170">+(L2289-M2289)/M2289</f>
        <v>#DIV/0!</v>
      </c>
      <c r="L2289" s="328"/>
      <c r="M2289" s="328"/>
      <c r="N2289" s="12"/>
      <c r="O2289" s="13"/>
      <c r="P2289" s="132"/>
      <c r="Q2289" s="5"/>
    </row>
    <row r="2290" spans="1:17" s="6" customFormat="1" ht="19.5">
      <c r="A2290" s="246"/>
      <c r="B2290" s="213" t="s">
        <v>6486</v>
      </c>
      <c r="C2290" s="242" t="s">
        <v>855</v>
      </c>
      <c r="D2290" s="200"/>
      <c r="E2290" s="200"/>
      <c r="F2290" s="875"/>
      <c r="G2290" s="875">
        <v>431250</v>
      </c>
      <c r="H2290" s="875">
        <f t="shared" si="169"/>
        <v>431250</v>
      </c>
      <c r="I2290" s="119"/>
      <c r="J2290" s="12"/>
      <c r="K2290" s="450">
        <f t="shared" si="170"/>
        <v>1.8518274647794583E-2</v>
      </c>
      <c r="L2290" s="328">
        <v>386710</v>
      </c>
      <c r="M2290" s="328">
        <v>379679</v>
      </c>
      <c r="N2290" s="12"/>
      <c r="O2290" s="13"/>
      <c r="P2290" s="132"/>
      <c r="Q2290" s="5"/>
    </row>
    <row r="2291" spans="1:17" s="6" customFormat="1" ht="18.75" hidden="1">
      <c r="A2291" s="246">
        <v>10</v>
      </c>
      <c r="B2291" s="213" t="s">
        <v>6143</v>
      </c>
      <c r="C2291" s="200"/>
      <c r="D2291" s="200"/>
      <c r="E2291" s="200"/>
      <c r="F2291" s="112"/>
      <c r="G2291" s="112"/>
      <c r="H2291" s="112">
        <f t="shared" si="167"/>
        <v>0</v>
      </c>
      <c r="I2291" s="119"/>
      <c r="J2291" s="12"/>
      <c r="K2291" s="450" t="e">
        <f t="shared" si="168"/>
        <v>#DIV/0!</v>
      </c>
      <c r="L2291" s="328"/>
      <c r="M2291" s="328"/>
      <c r="N2291" s="12"/>
      <c r="O2291" s="13"/>
      <c r="P2291" s="132"/>
      <c r="Q2291" s="5"/>
    </row>
    <row r="2292" spans="1:17" s="6" customFormat="1" ht="19.5" hidden="1">
      <c r="A2292" s="246"/>
      <c r="B2292" s="213" t="s">
        <v>3421</v>
      </c>
      <c r="C2292" s="242" t="s">
        <v>855</v>
      </c>
      <c r="D2292" s="200"/>
      <c r="E2292" s="200"/>
      <c r="F2292" s="112"/>
      <c r="G2292" s="112">
        <v>431250</v>
      </c>
      <c r="H2292" s="112">
        <f t="shared" si="167"/>
        <v>431250</v>
      </c>
      <c r="I2292" s="119"/>
      <c r="J2292" s="12"/>
      <c r="K2292" s="450">
        <f t="shared" si="168"/>
        <v>1.8518274647794583E-2</v>
      </c>
      <c r="L2292" s="328">
        <v>386710</v>
      </c>
      <c r="M2292" s="328">
        <v>379679</v>
      </c>
      <c r="N2292" s="12"/>
      <c r="O2292" s="13"/>
      <c r="P2292" s="132"/>
      <c r="Q2292" s="5"/>
    </row>
    <row r="2293" spans="1:17" s="6" customFormat="1" ht="18.75" hidden="1">
      <c r="A2293" s="246"/>
      <c r="B2293" s="213" t="s">
        <v>1037</v>
      </c>
      <c r="C2293" s="200" t="s">
        <v>1484</v>
      </c>
      <c r="D2293" s="200"/>
      <c r="E2293" s="200"/>
      <c r="F2293" s="112"/>
      <c r="G2293" s="112">
        <v>825000</v>
      </c>
      <c r="H2293" s="112">
        <f t="shared" si="167"/>
        <v>825000</v>
      </c>
      <c r="I2293" s="119"/>
      <c r="J2293" s="12"/>
      <c r="K2293" s="328"/>
      <c r="L2293" s="328">
        <v>825000</v>
      </c>
      <c r="M2293" s="328">
        <v>825000</v>
      </c>
      <c r="N2293" s="12"/>
      <c r="O2293" s="13"/>
      <c r="P2293" s="132"/>
      <c r="Q2293" s="5"/>
    </row>
    <row r="2294" spans="1:17" s="6" customFormat="1" ht="66.75" hidden="1" customHeight="1">
      <c r="A2294" s="246"/>
      <c r="B2294" s="1108" t="s">
        <v>4891</v>
      </c>
      <c r="C2294" s="1108"/>
      <c r="D2294" s="1108"/>
      <c r="E2294" s="1108"/>
      <c r="F2294" s="1108"/>
      <c r="G2294" s="1108"/>
      <c r="H2294" s="1108"/>
      <c r="I2294" s="119"/>
      <c r="J2294" s="12"/>
      <c r="K2294" s="436"/>
      <c r="L2294" s="328"/>
      <c r="M2294" s="328"/>
      <c r="N2294" s="12"/>
      <c r="O2294" s="13"/>
      <c r="P2294" s="132"/>
      <c r="Q2294" s="5"/>
    </row>
    <row r="2295" spans="1:17" s="6" customFormat="1" ht="66.75" hidden="1" customHeight="1">
      <c r="A2295" s="246">
        <v>1</v>
      </c>
      <c r="B2295" s="213" t="s">
        <v>4892</v>
      </c>
      <c r="C2295" s="200" t="s">
        <v>855</v>
      </c>
      <c r="D2295" s="445"/>
      <c r="E2295" s="445"/>
      <c r="F2295" s="112">
        <v>225000</v>
      </c>
      <c r="G2295" s="112"/>
      <c r="H2295" s="112"/>
      <c r="I2295" s="119"/>
      <c r="J2295" s="12"/>
      <c r="K2295" s="436"/>
      <c r="L2295" s="328"/>
      <c r="M2295" s="328"/>
      <c r="N2295" s="12"/>
      <c r="O2295" s="13"/>
      <c r="P2295" s="132"/>
      <c r="Q2295" s="5"/>
    </row>
    <row r="2296" spans="1:17" s="6" customFormat="1" ht="66.75" hidden="1" customHeight="1">
      <c r="A2296" s="246">
        <v>2</v>
      </c>
      <c r="B2296" s="213" t="s">
        <v>4893</v>
      </c>
      <c r="C2296" s="200" t="s">
        <v>855</v>
      </c>
      <c r="D2296" s="445"/>
      <c r="E2296" s="445"/>
      <c r="F2296" s="112">
        <v>255000</v>
      </c>
      <c r="G2296" s="112"/>
      <c r="H2296" s="112"/>
      <c r="I2296" s="119"/>
      <c r="J2296" s="12"/>
      <c r="K2296" s="436"/>
      <c r="L2296" s="328"/>
      <c r="M2296" s="328"/>
      <c r="N2296" s="12"/>
      <c r="O2296" s="13"/>
      <c r="P2296" s="132"/>
      <c r="Q2296" s="5"/>
    </row>
    <row r="2297" spans="1:17" s="6" customFormat="1" ht="66.75" hidden="1" customHeight="1">
      <c r="A2297" s="246">
        <v>3</v>
      </c>
      <c r="B2297" s="213" t="s">
        <v>4894</v>
      </c>
      <c r="C2297" s="200" t="s">
        <v>855</v>
      </c>
      <c r="D2297" s="445"/>
      <c r="E2297" s="445"/>
      <c r="F2297" s="112">
        <v>250000</v>
      </c>
      <c r="G2297" s="112"/>
      <c r="H2297" s="112"/>
      <c r="I2297" s="119"/>
      <c r="J2297" s="12"/>
      <c r="K2297" s="436"/>
      <c r="L2297" s="328"/>
      <c r="M2297" s="328"/>
      <c r="N2297" s="12"/>
      <c r="O2297" s="13"/>
      <c r="P2297" s="132"/>
      <c r="Q2297" s="5"/>
    </row>
    <row r="2298" spans="1:17" s="6" customFormat="1" ht="66.75" hidden="1" customHeight="1">
      <c r="A2298" s="246">
        <v>4</v>
      </c>
      <c r="B2298" s="213" t="s">
        <v>4895</v>
      </c>
      <c r="C2298" s="200" t="s">
        <v>855</v>
      </c>
      <c r="D2298" s="445"/>
      <c r="E2298" s="445"/>
      <c r="F2298" s="112">
        <v>280000</v>
      </c>
      <c r="G2298" s="112"/>
      <c r="H2298" s="112"/>
      <c r="I2298" s="119"/>
      <c r="J2298" s="12"/>
      <c r="K2298" s="436"/>
      <c r="L2298" s="328"/>
      <c r="M2298" s="328"/>
      <c r="N2298" s="12"/>
      <c r="O2298" s="13"/>
      <c r="P2298" s="132"/>
      <c r="Q2298" s="5"/>
    </row>
    <row r="2299" spans="1:17" s="6" customFormat="1" ht="66.75" hidden="1" customHeight="1">
      <c r="A2299" s="246">
        <v>5</v>
      </c>
      <c r="B2299" s="213" t="s">
        <v>4896</v>
      </c>
      <c r="C2299" s="200" t="s">
        <v>855</v>
      </c>
      <c r="D2299" s="445"/>
      <c r="E2299" s="445"/>
      <c r="F2299" s="112">
        <v>350000</v>
      </c>
      <c r="G2299" s="112"/>
      <c r="H2299" s="112"/>
      <c r="I2299" s="119"/>
      <c r="J2299" s="12"/>
      <c r="K2299" s="436"/>
      <c r="L2299" s="328"/>
      <c r="M2299" s="328"/>
      <c r="N2299" s="12"/>
      <c r="O2299" s="13"/>
      <c r="P2299" s="132"/>
      <c r="Q2299" s="5"/>
    </row>
    <row r="2300" spans="1:17" s="6" customFormat="1" ht="66.75" hidden="1" customHeight="1">
      <c r="A2300" s="246">
        <v>6</v>
      </c>
      <c r="B2300" s="213" t="s">
        <v>4897</v>
      </c>
      <c r="C2300" s="200" t="s">
        <v>855</v>
      </c>
      <c r="D2300" s="445"/>
      <c r="E2300" s="445"/>
      <c r="F2300" s="112">
        <v>390000</v>
      </c>
      <c r="G2300" s="112"/>
      <c r="H2300" s="112"/>
      <c r="I2300" s="119"/>
      <c r="J2300" s="12"/>
      <c r="K2300" s="436"/>
      <c r="L2300" s="328"/>
      <c r="M2300" s="328"/>
      <c r="N2300" s="12"/>
      <c r="O2300" s="13"/>
      <c r="P2300" s="132"/>
      <c r="Q2300" s="5"/>
    </row>
    <row r="2301" spans="1:17" s="6" customFormat="1" ht="66.75" hidden="1" customHeight="1">
      <c r="A2301" s="246">
        <v>7</v>
      </c>
      <c r="B2301" s="213" t="s">
        <v>4898</v>
      </c>
      <c r="C2301" s="200" t="s">
        <v>855</v>
      </c>
      <c r="D2301" s="445"/>
      <c r="E2301" s="445"/>
      <c r="F2301" s="112">
        <v>370000</v>
      </c>
      <c r="G2301" s="112"/>
      <c r="H2301" s="112"/>
      <c r="I2301" s="119"/>
      <c r="J2301" s="12"/>
      <c r="K2301" s="436"/>
      <c r="L2301" s="328"/>
      <c r="M2301" s="328"/>
      <c r="N2301" s="12"/>
      <c r="O2301" s="13"/>
      <c r="P2301" s="132"/>
      <c r="Q2301" s="5"/>
    </row>
    <row r="2302" spans="1:17" s="6" customFormat="1" ht="66.75" hidden="1" customHeight="1">
      <c r="A2302" s="246">
        <v>8</v>
      </c>
      <c r="B2302" s="213" t="s">
        <v>4899</v>
      </c>
      <c r="C2302" s="200" t="s">
        <v>855</v>
      </c>
      <c r="D2302" s="445"/>
      <c r="E2302" s="445"/>
      <c r="F2302" s="112">
        <v>410000</v>
      </c>
      <c r="G2302" s="112"/>
      <c r="H2302" s="112"/>
      <c r="I2302" s="119"/>
      <c r="J2302" s="12"/>
      <c r="K2302" s="436"/>
      <c r="L2302" s="328"/>
      <c r="M2302" s="328"/>
      <c r="N2302" s="12"/>
      <c r="O2302" s="13"/>
      <c r="P2302" s="132"/>
      <c r="Q2302" s="5"/>
    </row>
    <row r="2303" spans="1:17" s="6" customFormat="1" ht="66.75" hidden="1" customHeight="1">
      <c r="A2303" s="246">
        <v>9</v>
      </c>
      <c r="B2303" s="213" t="s">
        <v>4900</v>
      </c>
      <c r="C2303" s="200" t="s">
        <v>3332</v>
      </c>
      <c r="D2303" s="445"/>
      <c r="E2303" s="445"/>
      <c r="F2303" s="112">
        <v>6600000</v>
      </c>
      <c r="G2303" s="112"/>
      <c r="H2303" s="112"/>
      <c r="I2303" s="119"/>
      <c r="J2303" s="12"/>
      <c r="K2303" s="436"/>
      <c r="L2303" s="328"/>
      <c r="M2303" s="328"/>
      <c r="N2303" s="12"/>
      <c r="O2303" s="13"/>
      <c r="P2303" s="132"/>
      <c r="Q2303" s="5"/>
    </row>
    <row r="2304" spans="1:17" s="6" customFormat="1" ht="66.75" hidden="1" customHeight="1">
      <c r="A2304" s="246">
        <v>10</v>
      </c>
      <c r="B2304" s="213" t="s">
        <v>4901</v>
      </c>
      <c r="C2304" s="200" t="s">
        <v>3332</v>
      </c>
      <c r="D2304" s="445"/>
      <c r="E2304" s="445"/>
      <c r="F2304" s="112">
        <v>6400000</v>
      </c>
      <c r="G2304" s="112"/>
      <c r="H2304" s="112"/>
      <c r="I2304" s="119"/>
      <c r="J2304" s="12"/>
      <c r="K2304" s="436"/>
      <c r="L2304" s="328"/>
      <c r="M2304" s="328"/>
      <c r="N2304" s="12"/>
      <c r="O2304" s="13"/>
      <c r="P2304" s="132"/>
      <c r="Q2304" s="5"/>
    </row>
    <row r="2305" spans="1:17" s="6" customFormat="1" ht="57" customHeight="1">
      <c r="A2305" s="131"/>
      <c r="B2305" s="1108" t="s">
        <v>6781</v>
      </c>
      <c r="C2305" s="1108"/>
      <c r="D2305" s="1108"/>
      <c r="E2305" s="1108"/>
      <c r="F2305" s="1108"/>
      <c r="G2305" s="1108"/>
      <c r="H2305" s="1108"/>
      <c r="I2305" s="447"/>
      <c r="J2305" s="447"/>
      <c r="K2305" s="447"/>
      <c r="L2305" s="447"/>
      <c r="M2305" s="447"/>
      <c r="N2305" s="447"/>
      <c r="O2305" s="448"/>
      <c r="P2305" s="132"/>
      <c r="Q2305" s="5"/>
    </row>
    <row r="2306" spans="1:17" s="6" customFormat="1" ht="30" customHeight="1">
      <c r="A2306" s="246">
        <v>1</v>
      </c>
      <c r="B2306" s="451" t="s">
        <v>5346</v>
      </c>
      <c r="C2306" s="425" t="s">
        <v>5387</v>
      </c>
      <c r="D2306" s="200"/>
      <c r="E2306" s="1234" t="s">
        <v>6789</v>
      </c>
      <c r="F2306" s="112"/>
      <c r="G2306" s="875">
        <v>99510</v>
      </c>
      <c r="H2306" s="875">
        <v>99510</v>
      </c>
      <c r="I2306" s="119"/>
      <c r="J2306" s="12"/>
      <c r="K2306" s="328"/>
      <c r="L2306" s="328"/>
      <c r="M2306" s="328"/>
      <c r="N2306" s="12"/>
      <c r="O2306" s="13"/>
      <c r="P2306" s="132"/>
      <c r="Q2306" s="5"/>
    </row>
    <row r="2307" spans="1:17" s="6" customFormat="1" ht="30" customHeight="1">
      <c r="A2307" s="246">
        <v>2</v>
      </c>
      <c r="B2307" s="452" t="s">
        <v>5347</v>
      </c>
      <c r="C2307" s="425" t="s">
        <v>5387</v>
      </c>
      <c r="D2307" s="200"/>
      <c r="E2307" s="1235"/>
      <c r="F2307" s="112"/>
      <c r="G2307" s="875">
        <v>252520</v>
      </c>
      <c r="H2307" s="875">
        <v>252520</v>
      </c>
      <c r="I2307" s="119"/>
      <c r="J2307" s="12"/>
      <c r="K2307" s="328"/>
      <c r="L2307" s="328"/>
      <c r="M2307" s="328"/>
      <c r="N2307" s="12"/>
      <c r="O2307" s="13"/>
      <c r="P2307" s="132"/>
      <c r="Q2307" s="5"/>
    </row>
    <row r="2308" spans="1:17" s="6" customFormat="1" ht="30" customHeight="1">
      <c r="A2308" s="246">
        <v>3</v>
      </c>
      <c r="B2308" s="452" t="s">
        <v>5348</v>
      </c>
      <c r="C2308" s="425" t="s">
        <v>5387</v>
      </c>
      <c r="D2308" s="200"/>
      <c r="E2308" s="1235"/>
      <c r="F2308" s="112"/>
      <c r="G2308" s="875">
        <v>202230</v>
      </c>
      <c r="H2308" s="875">
        <v>202230</v>
      </c>
      <c r="I2308" s="119"/>
      <c r="J2308" s="12"/>
      <c r="K2308" s="328"/>
      <c r="L2308" s="328"/>
      <c r="M2308" s="328"/>
      <c r="N2308" s="12"/>
      <c r="O2308" s="13"/>
      <c r="P2308" s="132"/>
      <c r="Q2308" s="5"/>
    </row>
    <row r="2309" spans="1:17" s="6" customFormat="1" ht="30" customHeight="1">
      <c r="A2309" s="246">
        <v>4</v>
      </c>
      <c r="B2309" s="452" t="s">
        <v>5349</v>
      </c>
      <c r="C2309" s="425" t="s">
        <v>5387</v>
      </c>
      <c r="D2309" s="200"/>
      <c r="E2309" s="1235"/>
      <c r="F2309" s="112"/>
      <c r="G2309" s="875">
        <v>263220</v>
      </c>
      <c r="H2309" s="875">
        <v>263220</v>
      </c>
      <c r="I2309" s="119"/>
      <c r="J2309" s="12"/>
      <c r="K2309" s="328"/>
      <c r="L2309" s="328"/>
      <c r="M2309" s="328"/>
      <c r="N2309" s="12"/>
      <c r="O2309" s="13"/>
      <c r="P2309" s="132"/>
      <c r="Q2309" s="5"/>
    </row>
    <row r="2310" spans="1:17" s="6" customFormat="1" ht="30" customHeight="1">
      <c r="A2310" s="246">
        <v>5</v>
      </c>
      <c r="B2310" s="452" t="s">
        <v>5350</v>
      </c>
      <c r="C2310" s="425" t="s">
        <v>5387</v>
      </c>
      <c r="D2310" s="200"/>
      <c r="E2310" s="1235"/>
      <c r="F2310" s="112"/>
      <c r="G2310" s="875">
        <v>150000</v>
      </c>
      <c r="H2310" s="875">
        <v>150000</v>
      </c>
      <c r="I2310" s="119"/>
      <c r="J2310" s="12"/>
      <c r="K2310" s="328"/>
      <c r="L2310" s="328"/>
      <c r="M2310" s="328"/>
      <c r="N2310" s="12"/>
      <c r="O2310" s="13"/>
      <c r="P2310" s="132"/>
      <c r="Q2310" s="5"/>
    </row>
    <row r="2311" spans="1:17" s="6" customFormat="1" ht="30" customHeight="1">
      <c r="A2311" s="246">
        <v>6</v>
      </c>
      <c r="B2311" s="452" t="s">
        <v>5643</v>
      </c>
      <c r="C2311" s="425" t="s">
        <v>5387</v>
      </c>
      <c r="D2311" s="200"/>
      <c r="E2311" s="1235"/>
      <c r="F2311" s="112"/>
      <c r="G2311" s="875">
        <v>160000</v>
      </c>
      <c r="H2311" s="875">
        <v>160000</v>
      </c>
      <c r="I2311" s="119"/>
      <c r="J2311" s="12"/>
      <c r="K2311" s="328"/>
      <c r="L2311" s="328"/>
      <c r="M2311" s="328"/>
      <c r="N2311" s="12"/>
      <c r="O2311" s="13"/>
      <c r="P2311" s="132"/>
      <c r="Q2311" s="5"/>
    </row>
    <row r="2312" spans="1:17" s="6" customFormat="1" ht="30" customHeight="1">
      <c r="A2312" s="246">
        <v>7</v>
      </c>
      <c r="B2312" s="452" t="s">
        <v>5351</v>
      </c>
      <c r="C2312" s="425" t="s">
        <v>5387</v>
      </c>
      <c r="D2312" s="200"/>
      <c r="E2312" s="1236"/>
      <c r="F2312" s="112"/>
      <c r="G2312" s="875">
        <v>101650</v>
      </c>
      <c r="H2312" s="875">
        <v>101650</v>
      </c>
      <c r="I2312" s="119"/>
      <c r="J2312" s="12"/>
      <c r="K2312" s="328"/>
      <c r="L2312" s="328"/>
      <c r="M2312" s="328"/>
      <c r="N2312" s="12"/>
      <c r="O2312" s="13"/>
      <c r="P2312" s="132"/>
      <c r="Q2312" s="5"/>
    </row>
    <row r="2313" spans="1:17" s="6" customFormat="1" ht="57" customHeight="1">
      <c r="A2313" s="246">
        <v>8</v>
      </c>
      <c r="B2313" s="452" t="s">
        <v>5352</v>
      </c>
      <c r="C2313" s="425" t="s">
        <v>5387</v>
      </c>
      <c r="D2313" s="200"/>
      <c r="E2313" s="1237" t="s">
        <v>6790</v>
      </c>
      <c r="F2313" s="112"/>
      <c r="G2313" s="875">
        <v>133750</v>
      </c>
      <c r="H2313" s="875">
        <v>133750</v>
      </c>
      <c r="I2313" s="119"/>
      <c r="J2313" s="12"/>
      <c r="K2313" s="328"/>
      <c r="L2313" s="328"/>
      <c r="M2313" s="328"/>
      <c r="N2313" s="12"/>
      <c r="O2313" s="13"/>
      <c r="P2313" s="132"/>
      <c r="Q2313" s="5"/>
    </row>
    <row r="2314" spans="1:17" s="6" customFormat="1" ht="57" customHeight="1">
      <c r="A2314" s="246">
        <v>9</v>
      </c>
      <c r="B2314" s="452" t="s">
        <v>5353</v>
      </c>
      <c r="C2314" s="425" t="s">
        <v>5387</v>
      </c>
      <c r="D2314" s="200"/>
      <c r="E2314" s="1238"/>
      <c r="F2314" s="112"/>
      <c r="G2314" s="875">
        <v>273920</v>
      </c>
      <c r="H2314" s="875">
        <v>273920</v>
      </c>
      <c r="I2314" s="119"/>
      <c r="J2314" s="12"/>
      <c r="K2314" s="328"/>
      <c r="L2314" s="328"/>
      <c r="M2314" s="328"/>
      <c r="N2314" s="12"/>
      <c r="O2314" s="13"/>
      <c r="P2314" s="132"/>
      <c r="Q2314" s="5"/>
    </row>
    <row r="2315" spans="1:17" s="6" customFormat="1" ht="57" customHeight="1">
      <c r="A2315" s="246">
        <v>10</v>
      </c>
      <c r="B2315" s="452" t="s">
        <v>5354</v>
      </c>
      <c r="C2315" s="425" t="s">
        <v>5387</v>
      </c>
      <c r="D2315" s="200"/>
      <c r="E2315" s="1238"/>
      <c r="F2315" s="112"/>
      <c r="G2315" s="875">
        <v>199020</v>
      </c>
      <c r="H2315" s="875">
        <v>199020</v>
      </c>
      <c r="I2315" s="119"/>
      <c r="J2315" s="12"/>
      <c r="K2315" s="328"/>
      <c r="L2315" s="328"/>
      <c r="M2315" s="328"/>
      <c r="N2315" s="12"/>
      <c r="O2315" s="13"/>
      <c r="P2315" s="132"/>
      <c r="Q2315" s="5"/>
    </row>
    <row r="2316" spans="1:17" s="6" customFormat="1" ht="57" customHeight="1">
      <c r="A2316" s="246">
        <v>11</v>
      </c>
      <c r="B2316" s="452" t="s">
        <v>5355</v>
      </c>
      <c r="C2316" s="425" t="s">
        <v>5387</v>
      </c>
      <c r="D2316" s="200"/>
      <c r="E2316" s="1238"/>
      <c r="F2316" s="112"/>
      <c r="G2316" s="875">
        <v>99510</v>
      </c>
      <c r="H2316" s="875">
        <v>99510</v>
      </c>
      <c r="I2316" s="119"/>
      <c r="J2316" s="12"/>
      <c r="K2316" s="328"/>
      <c r="L2316" s="328"/>
      <c r="M2316" s="328"/>
      <c r="N2316" s="12"/>
      <c r="O2316" s="13"/>
      <c r="P2316" s="132"/>
      <c r="Q2316" s="5"/>
    </row>
    <row r="2317" spans="1:17" s="6" customFormat="1" ht="57" customHeight="1">
      <c r="A2317" s="246">
        <v>12</v>
      </c>
      <c r="B2317" s="452" t="s">
        <v>5356</v>
      </c>
      <c r="C2317" s="425" t="s">
        <v>5387</v>
      </c>
      <c r="D2317" s="200"/>
      <c r="E2317" s="1239"/>
      <c r="F2317" s="112"/>
      <c r="G2317" s="875">
        <v>194740</v>
      </c>
      <c r="H2317" s="875">
        <v>194740</v>
      </c>
      <c r="I2317" s="119"/>
      <c r="J2317" s="12"/>
      <c r="K2317" s="328"/>
      <c r="L2317" s="328"/>
      <c r="M2317" s="328"/>
      <c r="N2317" s="12"/>
      <c r="O2317" s="13"/>
      <c r="P2317" s="132"/>
      <c r="Q2317" s="5"/>
    </row>
    <row r="2318" spans="1:17" s="6" customFormat="1" ht="60" customHeight="1">
      <c r="A2318" s="246">
        <v>13</v>
      </c>
      <c r="B2318" s="452" t="s">
        <v>5357</v>
      </c>
      <c r="C2318" s="425" t="s">
        <v>5387</v>
      </c>
      <c r="D2318" s="200"/>
      <c r="E2318" s="1237" t="s">
        <v>6791</v>
      </c>
      <c r="F2318" s="112"/>
      <c r="G2318" s="875">
        <v>98440</v>
      </c>
      <c r="H2318" s="875">
        <v>98440</v>
      </c>
      <c r="I2318" s="119"/>
      <c r="J2318" s="12"/>
      <c r="K2318" s="328"/>
      <c r="L2318" s="328"/>
      <c r="M2318" s="328"/>
      <c r="N2318" s="12"/>
      <c r="O2318" s="13"/>
      <c r="P2318" s="132"/>
      <c r="Q2318" s="5"/>
    </row>
    <row r="2319" spans="1:17" s="6" customFormat="1" ht="60" customHeight="1">
      <c r="A2319" s="246">
        <v>14</v>
      </c>
      <c r="B2319" s="452" t="s">
        <v>5358</v>
      </c>
      <c r="C2319" s="425" t="s">
        <v>5387</v>
      </c>
      <c r="D2319" s="200"/>
      <c r="E2319" s="1240"/>
      <c r="F2319" s="112"/>
      <c r="G2319" s="875">
        <v>156220</v>
      </c>
      <c r="H2319" s="875">
        <v>156220</v>
      </c>
      <c r="I2319" s="119"/>
      <c r="J2319" s="12"/>
      <c r="K2319" s="328"/>
      <c r="L2319" s="328"/>
      <c r="M2319" s="328"/>
      <c r="N2319" s="12"/>
      <c r="O2319" s="13"/>
      <c r="P2319" s="132"/>
      <c r="Q2319" s="5"/>
    </row>
    <row r="2320" spans="1:17" s="6" customFormat="1" ht="60" customHeight="1">
      <c r="A2320" s="246">
        <v>15</v>
      </c>
      <c r="B2320" s="452" t="s">
        <v>5359</v>
      </c>
      <c r="C2320" s="425" t="s">
        <v>5387</v>
      </c>
      <c r="D2320" s="200"/>
      <c r="E2320" s="1240"/>
      <c r="F2320" s="112"/>
      <c r="G2320" s="875">
        <v>211860</v>
      </c>
      <c r="H2320" s="875">
        <v>211860</v>
      </c>
      <c r="I2320" s="119"/>
      <c r="J2320" s="12"/>
      <c r="K2320" s="328"/>
      <c r="L2320" s="328"/>
      <c r="M2320" s="328"/>
      <c r="N2320" s="12"/>
      <c r="O2320" s="13"/>
      <c r="P2320" s="132"/>
      <c r="Q2320" s="5"/>
    </row>
    <row r="2321" spans="1:17" s="6" customFormat="1" ht="60" customHeight="1">
      <c r="A2321" s="246">
        <v>16</v>
      </c>
      <c r="B2321" s="452" t="s">
        <v>5360</v>
      </c>
      <c r="C2321" s="425" t="s">
        <v>5387</v>
      </c>
      <c r="D2321" s="200"/>
      <c r="E2321" s="1241"/>
      <c r="F2321" s="112"/>
      <c r="G2321" s="875">
        <v>123050</v>
      </c>
      <c r="H2321" s="875">
        <v>123050</v>
      </c>
      <c r="I2321" s="119"/>
      <c r="J2321" s="12"/>
      <c r="K2321" s="328"/>
      <c r="L2321" s="328"/>
      <c r="M2321" s="328"/>
      <c r="N2321" s="12"/>
      <c r="O2321" s="13"/>
      <c r="P2321" s="132"/>
      <c r="Q2321" s="5"/>
    </row>
    <row r="2322" spans="1:17" s="6" customFormat="1" ht="47.25" customHeight="1">
      <c r="A2322" s="246">
        <v>17</v>
      </c>
      <c r="B2322" s="452" t="s">
        <v>5361</v>
      </c>
      <c r="C2322" s="425" t="s">
        <v>5387</v>
      </c>
      <c r="D2322" s="200"/>
      <c r="E2322" s="1234" t="s">
        <v>6792</v>
      </c>
      <c r="F2322" s="112"/>
      <c r="G2322" s="875">
        <v>112350</v>
      </c>
      <c r="H2322" s="875">
        <v>112350</v>
      </c>
      <c r="I2322" s="119"/>
      <c r="J2322" s="12"/>
      <c r="K2322" s="328"/>
      <c r="L2322" s="328"/>
      <c r="M2322" s="328"/>
      <c r="N2322" s="12"/>
      <c r="O2322" s="13"/>
      <c r="P2322" s="132"/>
      <c r="Q2322" s="5"/>
    </row>
    <row r="2323" spans="1:17" s="6" customFormat="1" ht="47.25" customHeight="1">
      <c r="A2323" s="246">
        <v>18</v>
      </c>
      <c r="B2323" s="452" t="s">
        <v>5362</v>
      </c>
      <c r="C2323" s="425" t="s">
        <v>5387</v>
      </c>
      <c r="D2323" s="200"/>
      <c r="E2323" s="1235"/>
      <c r="F2323" s="112"/>
      <c r="G2323" s="875">
        <v>160500</v>
      </c>
      <c r="H2323" s="875">
        <v>160500</v>
      </c>
      <c r="I2323" s="119"/>
      <c r="J2323" s="12"/>
      <c r="K2323" s="328"/>
      <c r="L2323" s="328"/>
      <c r="M2323" s="328"/>
      <c r="N2323" s="12"/>
      <c r="O2323" s="13"/>
      <c r="P2323" s="132"/>
      <c r="Q2323" s="5"/>
    </row>
    <row r="2324" spans="1:17" s="6" customFormat="1" ht="47.25" customHeight="1">
      <c r="A2324" s="246">
        <v>19</v>
      </c>
      <c r="B2324" s="452" t="s">
        <v>5363</v>
      </c>
      <c r="C2324" s="425" t="s">
        <v>5387</v>
      </c>
      <c r="D2324" s="200"/>
      <c r="E2324" s="1235"/>
      <c r="F2324" s="112"/>
      <c r="G2324" s="875">
        <v>180000</v>
      </c>
      <c r="H2324" s="875">
        <v>180000</v>
      </c>
      <c r="I2324" s="119"/>
      <c r="J2324" s="12"/>
      <c r="K2324" s="328"/>
      <c r="L2324" s="328"/>
      <c r="M2324" s="328"/>
      <c r="N2324" s="12"/>
      <c r="O2324" s="13"/>
      <c r="P2324" s="132"/>
      <c r="Q2324" s="5"/>
    </row>
    <row r="2325" spans="1:17" s="6" customFormat="1" ht="47.25" customHeight="1">
      <c r="A2325" s="246">
        <v>20</v>
      </c>
      <c r="B2325" s="452" t="s">
        <v>5364</v>
      </c>
      <c r="C2325" s="425" t="s">
        <v>5387</v>
      </c>
      <c r="D2325" s="200"/>
      <c r="E2325" s="1235"/>
      <c r="F2325" s="112"/>
      <c r="G2325" s="875">
        <v>213000</v>
      </c>
      <c r="H2325" s="875">
        <v>213000</v>
      </c>
      <c r="I2325" s="119"/>
      <c r="J2325" s="12"/>
      <c r="K2325" s="328"/>
      <c r="L2325" s="328"/>
      <c r="M2325" s="328"/>
      <c r="N2325" s="12"/>
      <c r="O2325" s="13"/>
      <c r="P2325" s="132"/>
      <c r="Q2325" s="5"/>
    </row>
    <row r="2326" spans="1:17" s="6" customFormat="1" ht="47.25" customHeight="1">
      <c r="A2326" s="246">
        <v>21</v>
      </c>
      <c r="B2326" s="452" t="s">
        <v>5365</v>
      </c>
      <c r="C2326" s="425" t="s">
        <v>5387</v>
      </c>
      <c r="D2326" s="200"/>
      <c r="E2326" s="1236"/>
      <c r="F2326" s="112"/>
      <c r="G2326" s="875">
        <v>210000</v>
      </c>
      <c r="H2326" s="875">
        <v>210000</v>
      </c>
      <c r="I2326" s="119"/>
      <c r="J2326" s="12"/>
      <c r="K2326" s="328"/>
      <c r="L2326" s="328"/>
      <c r="M2326" s="328"/>
      <c r="N2326" s="12"/>
      <c r="O2326" s="13"/>
      <c r="P2326" s="132"/>
      <c r="Q2326" s="5"/>
    </row>
    <row r="2327" spans="1:17" s="6" customFormat="1" ht="24.75" customHeight="1">
      <c r="A2327" s="246">
        <v>22</v>
      </c>
      <c r="B2327" s="452" t="s">
        <v>5366</v>
      </c>
      <c r="C2327" s="425" t="s">
        <v>5387</v>
      </c>
      <c r="D2327" s="200"/>
      <c r="E2327" s="1237" t="s">
        <v>6793</v>
      </c>
      <c r="F2327" s="112"/>
      <c r="G2327" s="875">
        <v>242890</v>
      </c>
      <c r="H2327" s="875">
        <v>242890</v>
      </c>
      <c r="I2327" s="119"/>
      <c r="J2327" s="12"/>
      <c r="K2327" s="328"/>
      <c r="L2327" s="328"/>
      <c r="M2327" s="328"/>
      <c r="N2327" s="12"/>
      <c r="O2327" s="13"/>
      <c r="P2327" s="132"/>
      <c r="Q2327" s="5"/>
    </row>
    <row r="2328" spans="1:17" s="6" customFormat="1" ht="24.75" customHeight="1">
      <c r="A2328" s="246">
        <v>23</v>
      </c>
      <c r="B2328" s="452" t="s">
        <v>5367</v>
      </c>
      <c r="C2328" s="425" t="s">
        <v>5387</v>
      </c>
      <c r="D2328" s="200"/>
      <c r="E2328" s="1240"/>
      <c r="F2328" s="112"/>
      <c r="G2328" s="875">
        <v>273920</v>
      </c>
      <c r="H2328" s="875">
        <v>273920</v>
      </c>
      <c r="I2328" s="119"/>
      <c r="J2328" s="12"/>
      <c r="K2328" s="328"/>
      <c r="L2328" s="328"/>
      <c r="M2328" s="328"/>
      <c r="N2328" s="12"/>
      <c r="O2328" s="13"/>
      <c r="P2328" s="132"/>
      <c r="Q2328" s="5"/>
    </row>
    <row r="2329" spans="1:17" s="6" customFormat="1" ht="24.75" customHeight="1">
      <c r="A2329" s="246">
        <v>24</v>
      </c>
      <c r="B2329" s="452" t="s">
        <v>6782</v>
      </c>
      <c r="C2329" s="425" t="s">
        <v>5387</v>
      </c>
      <c r="D2329" s="200"/>
      <c r="E2329" s="1240"/>
      <c r="F2329" s="112"/>
      <c r="G2329" s="875">
        <v>337050</v>
      </c>
      <c r="H2329" s="875">
        <v>337050</v>
      </c>
      <c r="I2329" s="119"/>
      <c r="J2329" s="12"/>
      <c r="K2329" s="328"/>
      <c r="L2329" s="328"/>
      <c r="M2329" s="328"/>
      <c r="N2329" s="12"/>
      <c r="O2329" s="13"/>
      <c r="P2329" s="132"/>
      <c r="Q2329" s="5"/>
    </row>
    <row r="2330" spans="1:17" s="6" customFormat="1" ht="24.75" customHeight="1">
      <c r="A2330" s="246">
        <v>25</v>
      </c>
      <c r="B2330" s="452" t="s">
        <v>5368</v>
      </c>
      <c r="C2330" s="425" t="s">
        <v>5387</v>
      </c>
      <c r="D2330" s="200"/>
      <c r="E2330" s="1240"/>
      <c r="F2330" s="112"/>
      <c r="G2330" s="875">
        <v>374500</v>
      </c>
      <c r="H2330" s="875">
        <v>374500</v>
      </c>
      <c r="I2330" s="119"/>
      <c r="J2330" s="12"/>
      <c r="K2330" s="328"/>
      <c r="L2330" s="328"/>
      <c r="M2330" s="328"/>
      <c r="N2330" s="12"/>
      <c r="O2330" s="13"/>
      <c r="P2330" s="132"/>
      <c r="Q2330" s="5"/>
    </row>
    <row r="2331" spans="1:17" s="6" customFormat="1" ht="24.75" customHeight="1">
      <c r="A2331" s="246">
        <v>26</v>
      </c>
      <c r="B2331" s="452" t="s">
        <v>5369</v>
      </c>
      <c r="C2331" s="425" t="s">
        <v>5387</v>
      </c>
      <c r="D2331" s="200"/>
      <c r="E2331" s="1240"/>
      <c r="F2331" s="112"/>
      <c r="G2331" s="875">
        <v>374500</v>
      </c>
      <c r="H2331" s="875">
        <v>374500</v>
      </c>
      <c r="I2331" s="119"/>
      <c r="J2331" s="12"/>
      <c r="K2331" s="328"/>
      <c r="L2331" s="328"/>
      <c r="M2331" s="328"/>
      <c r="N2331" s="12"/>
      <c r="O2331" s="13"/>
      <c r="P2331" s="132"/>
      <c r="Q2331" s="5"/>
    </row>
    <row r="2332" spans="1:17" s="6" customFormat="1" ht="24.75" customHeight="1">
      <c r="A2332" s="246">
        <v>27</v>
      </c>
      <c r="B2332" s="452" t="s">
        <v>5370</v>
      </c>
      <c r="C2332" s="425" t="s">
        <v>5387</v>
      </c>
      <c r="D2332" s="200"/>
      <c r="E2332" s="1240"/>
      <c r="F2332" s="112"/>
      <c r="G2332" s="875">
        <v>227000</v>
      </c>
      <c r="H2332" s="875">
        <v>227000</v>
      </c>
      <c r="I2332" s="119"/>
      <c r="J2332" s="12"/>
      <c r="K2332" s="328"/>
      <c r="L2332" s="328"/>
      <c r="M2332" s="328"/>
      <c r="N2332" s="12"/>
      <c r="O2332" s="13"/>
      <c r="P2332" s="132"/>
      <c r="Q2332" s="5"/>
    </row>
    <row r="2333" spans="1:17" s="6" customFormat="1" ht="24.75" customHeight="1">
      <c r="A2333" s="246">
        <v>28</v>
      </c>
      <c r="B2333" s="452" t="s">
        <v>5371</v>
      </c>
      <c r="C2333" s="425" t="s">
        <v>5387</v>
      </c>
      <c r="D2333" s="200"/>
      <c r="E2333" s="1240"/>
      <c r="F2333" s="112"/>
      <c r="G2333" s="875">
        <v>304950</v>
      </c>
      <c r="H2333" s="875">
        <v>304950</v>
      </c>
      <c r="I2333" s="119"/>
      <c r="J2333" s="12"/>
      <c r="K2333" s="328"/>
      <c r="L2333" s="328"/>
      <c r="M2333" s="328"/>
      <c r="N2333" s="12"/>
      <c r="O2333" s="13"/>
      <c r="P2333" s="132"/>
      <c r="Q2333" s="5"/>
    </row>
    <row r="2334" spans="1:17" s="6" customFormat="1" ht="24.75" customHeight="1">
      <c r="A2334" s="246">
        <v>29</v>
      </c>
      <c r="B2334" s="452" t="s">
        <v>5372</v>
      </c>
      <c r="C2334" s="425" t="s">
        <v>5387</v>
      </c>
      <c r="D2334" s="200"/>
      <c r="E2334" s="1240"/>
      <c r="F2334" s="112"/>
      <c r="G2334" s="875">
        <v>385200</v>
      </c>
      <c r="H2334" s="875">
        <v>385200</v>
      </c>
      <c r="I2334" s="119"/>
      <c r="J2334" s="12"/>
      <c r="K2334" s="328"/>
      <c r="L2334" s="328"/>
      <c r="M2334" s="328"/>
      <c r="N2334" s="12"/>
      <c r="O2334" s="13"/>
      <c r="P2334" s="132"/>
      <c r="Q2334" s="5"/>
    </row>
    <row r="2335" spans="1:17" s="6" customFormat="1" ht="24.75" customHeight="1">
      <c r="A2335" s="246">
        <v>30</v>
      </c>
      <c r="B2335" s="452" t="s">
        <v>5373</v>
      </c>
      <c r="C2335" s="425" t="s">
        <v>5387</v>
      </c>
      <c r="D2335" s="200"/>
      <c r="E2335" s="1240"/>
      <c r="F2335" s="112"/>
      <c r="G2335" s="875">
        <v>315650</v>
      </c>
      <c r="H2335" s="875">
        <v>315650</v>
      </c>
      <c r="I2335" s="119"/>
      <c r="J2335" s="12"/>
      <c r="K2335" s="328"/>
      <c r="L2335" s="328"/>
      <c r="M2335" s="328"/>
      <c r="N2335" s="12"/>
      <c r="O2335" s="13"/>
      <c r="P2335" s="132"/>
      <c r="Q2335" s="5"/>
    </row>
    <row r="2336" spans="1:17" s="6" customFormat="1" ht="24.75" customHeight="1">
      <c r="A2336" s="246">
        <v>31</v>
      </c>
      <c r="B2336" s="452" t="s">
        <v>5644</v>
      </c>
      <c r="C2336" s="425" t="s">
        <v>5387</v>
      </c>
      <c r="D2336" s="200"/>
      <c r="E2336" s="1240"/>
      <c r="F2336" s="112"/>
      <c r="G2336" s="875">
        <v>540000</v>
      </c>
      <c r="H2336" s="875">
        <v>540000</v>
      </c>
      <c r="I2336" s="119"/>
      <c r="J2336" s="12"/>
      <c r="K2336" s="328"/>
      <c r="L2336" s="328"/>
      <c r="M2336" s="328"/>
      <c r="N2336" s="12"/>
      <c r="O2336" s="13"/>
      <c r="P2336" s="132"/>
      <c r="Q2336" s="5"/>
    </row>
    <row r="2337" spans="1:17" s="6" customFormat="1" ht="24.75" customHeight="1">
      <c r="A2337" s="246">
        <v>32</v>
      </c>
      <c r="B2337" s="452" t="s">
        <v>5645</v>
      </c>
      <c r="C2337" s="425" t="s">
        <v>5387</v>
      </c>
      <c r="D2337" s="200"/>
      <c r="E2337" s="1240"/>
      <c r="F2337" s="112"/>
      <c r="G2337" s="875">
        <v>580000</v>
      </c>
      <c r="H2337" s="875">
        <v>580000</v>
      </c>
      <c r="I2337" s="119"/>
      <c r="J2337" s="12"/>
      <c r="K2337" s="328"/>
      <c r="L2337" s="328"/>
      <c r="M2337" s="328"/>
      <c r="N2337" s="12"/>
      <c r="O2337" s="13"/>
      <c r="P2337" s="132"/>
      <c r="Q2337" s="5"/>
    </row>
    <row r="2338" spans="1:17" s="6" customFormat="1" ht="24.75" customHeight="1">
      <c r="A2338" s="246">
        <v>33</v>
      </c>
      <c r="B2338" s="452" t="s">
        <v>5374</v>
      </c>
      <c r="C2338" s="425" t="s">
        <v>5387</v>
      </c>
      <c r="D2338" s="200"/>
      <c r="E2338" s="1240"/>
      <c r="F2338" s="112"/>
      <c r="G2338" s="875">
        <v>294250</v>
      </c>
      <c r="H2338" s="875">
        <v>294250</v>
      </c>
      <c r="I2338" s="119"/>
      <c r="J2338" s="12"/>
      <c r="K2338" s="328"/>
      <c r="L2338" s="328"/>
      <c r="M2338" s="328"/>
      <c r="N2338" s="12"/>
      <c r="O2338" s="13"/>
      <c r="P2338" s="132"/>
      <c r="Q2338" s="5"/>
    </row>
    <row r="2339" spans="1:17" s="6" customFormat="1" ht="29.25" customHeight="1">
      <c r="A2339" s="246">
        <v>34</v>
      </c>
      <c r="B2339" s="452" t="s">
        <v>5375</v>
      </c>
      <c r="C2339" s="425" t="s">
        <v>5387</v>
      </c>
      <c r="D2339" s="200"/>
      <c r="E2339" s="1240"/>
      <c r="F2339" s="112"/>
      <c r="G2339" s="875">
        <v>620600</v>
      </c>
      <c r="H2339" s="875">
        <v>620600</v>
      </c>
      <c r="I2339" s="119"/>
      <c r="J2339" s="12"/>
      <c r="K2339" s="328"/>
      <c r="L2339" s="328"/>
      <c r="M2339" s="328"/>
      <c r="N2339" s="12"/>
      <c r="O2339" s="13"/>
      <c r="P2339" s="132"/>
      <c r="Q2339" s="5"/>
    </row>
    <row r="2340" spans="1:17" s="6" customFormat="1" ht="29.25" customHeight="1">
      <c r="A2340" s="246">
        <v>35</v>
      </c>
      <c r="B2340" s="452" t="s">
        <v>6783</v>
      </c>
      <c r="C2340" s="425" t="s">
        <v>5387</v>
      </c>
      <c r="D2340" s="200"/>
      <c r="E2340" s="1240"/>
      <c r="F2340" s="112"/>
      <c r="G2340" s="875">
        <v>695500</v>
      </c>
      <c r="H2340" s="875">
        <v>695500</v>
      </c>
      <c r="I2340" s="119"/>
      <c r="J2340" s="12"/>
      <c r="K2340" s="328"/>
      <c r="L2340" s="328"/>
      <c r="M2340" s="328"/>
      <c r="N2340" s="12"/>
      <c r="O2340" s="13"/>
      <c r="P2340" s="132"/>
      <c r="Q2340" s="5"/>
    </row>
    <row r="2341" spans="1:17" s="6" customFormat="1" ht="29.25" customHeight="1">
      <c r="A2341" s="246">
        <v>36</v>
      </c>
      <c r="B2341" s="452" t="s">
        <v>6784</v>
      </c>
      <c r="C2341" s="425" t="s">
        <v>5387</v>
      </c>
      <c r="D2341" s="200"/>
      <c r="E2341" s="1240"/>
      <c r="F2341" s="112"/>
      <c r="G2341" s="875">
        <v>438700</v>
      </c>
      <c r="H2341" s="875">
        <v>438700</v>
      </c>
      <c r="I2341" s="119"/>
      <c r="J2341" s="12"/>
      <c r="K2341" s="328"/>
      <c r="L2341" s="328"/>
      <c r="M2341" s="328"/>
      <c r="N2341" s="12"/>
      <c r="O2341" s="13"/>
      <c r="P2341" s="132"/>
      <c r="Q2341" s="5"/>
    </row>
    <row r="2342" spans="1:17" s="6" customFormat="1" ht="29.25" customHeight="1">
      <c r="A2342" s="246">
        <v>37</v>
      </c>
      <c r="B2342" s="452" t="s">
        <v>6785</v>
      </c>
      <c r="C2342" s="425" t="s">
        <v>5387</v>
      </c>
      <c r="D2342" s="200"/>
      <c r="E2342" s="1240"/>
      <c r="F2342" s="112"/>
      <c r="G2342" s="875">
        <v>438700</v>
      </c>
      <c r="H2342" s="875">
        <v>438700</v>
      </c>
      <c r="I2342" s="119"/>
      <c r="J2342" s="12"/>
      <c r="K2342" s="328"/>
      <c r="L2342" s="328"/>
      <c r="M2342" s="328"/>
      <c r="N2342" s="12"/>
      <c r="O2342" s="13"/>
      <c r="P2342" s="132"/>
      <c r="Q2342" s="5"/>
    </row>
    <row r="2343" spans="1:17" s="6" customFormat="1" ht="29.25" customHeight="1">
      <c r="A2343" s="246">
        <v>38</v>
      </c>
      <c r="B2343" s="452" t="s">
        <v>5376</v>
      </c>
      <c r="C2343" s="425" t="s">
        <v>5387</v>
      </c>
      <c r="D2343" s="200"/>
      <c r="E2343" s="1240"/>
      <c r="F2343" s="112"/>
      <c r="G2343" s="875">
        <v>1011150</v>
      </c>
      <c r="H2343" s="875">
        <v>1011150</v>
      </c>
      <c r="I2343" s="119"/>
      <c r="J2343" s="12"/>
      <c r="K2343" s="328"/>
      <c r="L2343" s="328"/>
      <c r="M2343" s="328"/>
      <c r="N2343" s="12"/>
      <c r="O2343" s="13"/>
      <c r="P2343" s="132"/>
      <c r="Q2343" s="5"/>
    </row>
    <row r="2344" spans="1:17" s="6" customFormat="1" ht="24.75" customHeight="1">
      <c r="A2344" s="246">
        <v>39</v>
      </c>
      <c r="B2344" s="452" t="s">
        <v>5377</v>
      </c>
      <c r="C2344" s="425" t="s">
        <v>5387</v>
      </c>
      <c r="D2344" s="200"/>
      <c r="E2344" s="1240"/>
      <c r="F2344" s="112"/>
      <c r="G2344" s="875">
        <v>952300</v>
      </c>
      <c r="H2344" s="875">
        <v>952300</v>
      </c>
      <c r="I2344" s="119"/>
      <c r="J2344" s="12"/>
      <c r="K2344" s="328"/>
      <c r="L2344" s="328"/>
      <c r="M2344" s="328"/>
      <c r="N2344" s="12"/>
      <c r="O2344" s="13"/>
      <c r="P2344" s="132"/>
      <c r="Q2344" s="5"/>
    </row>
    <row r="2345" spans="1:17" s="6" customFormat="1" ht="24.75" customHeight="1">
      <c r="A2345" s="246">
        <v>40</v>
      </c>
      <c r="B2345" s="452" t="s">
        <v>5378</v>
      </c>
      <c r="C2345" s="425" t="s">
        <v>5387</v>
      </c>
      <c r="D2345" s="200"/>
      <c r="E2345" s="1240"/>
      <c r="F2345" s="112"/>
      <c r="G2345" s="875">
        <v>337050</v>
      </c>
      <c r="H2345" s="875">
        <v>337050</v>
      </c>
      <c r="I2345" s="119"/>
      <c r="J2345" s="12"/>
      <c r="K2345" s="328"/>
      <c r="L2345" s="328"/>
      <c r="M2345" s="328"/>
      <c r="N2345" s="12"/>
      <c r="O2345" s="13"/>
      <c r="P2345" s="132"/>
      <c r="Q2345" s="5"/>
    </row>
    <row r="2346" spans="1:17" s="6" customFormat="1" ht="24.75" customHeight="1">
      <c r="A2346" s="246">
        <v>41</v>
      </c>
      <c r="B2346" s="452" t="s">
        <v>5379</v>
      </c>
      <c r="C2346" s="425" t="s">
        <v>5387</v>
      </c>
      <c r="D2346" s="200"/>
      <c r="E2346" s="1241"/>
      <c r="F2346" s="112"/>
      <c r="G2346" s="875">
        <v>349890</v>
      </c>
      <c r="H2346" s="875">
        <v>349890</v>
      </c>
      <c r="I2346" s="119"/>
      <c r="J2346" s="12"/>
      <c r="K2346" s="328"/>
      <c r="L2346" s="328"/>
      <c r="M2346" s="328"/>
      <c r="N2346" s="12"/>
      <c r="O2346" s="13"/>
      <c r="P2346" s="132"/>
      <c r="Q2346" s="5"/>
    </row>
    <row r="2347" spans="1:17" s="6" customFormat="1" ht="24.75" customHeight="1">
      <c r="A2347" s="246">
        <v>42</v>
      </c>
      <c r="B2347" s="452" t="s">
        <v>5380</v>
      </c>
      <c r="C2347" s="425" t="s">
        <v>5387</v>
      </c>
      <c r="D2347" s="200"/>
      <c r="E2347" s="1237" t="s">
        <v>6794</v>
      </c>
      <c r="F2347" s="112"/>
      <c r="G2347" s="875">
        <v>109140</v>
      </c>
      <c r="H2347" s="875">
        <v>109140</v>
      </c>
      <c r="I2347" s="119"/>
      <c r="J2347" s="12"/>
      <c r="K2347" s="328"/>
      <c r="L2347" s="328"/>
      <c r="M2347" s="328"/>
      <c r="N2347" s="12"/>
      <c r="O2347" s="13"/>
      <c r="P2347" s="132"/>
      <c r="Q2347" s="5"/>
    </row>
    <row r="2348" spans="1:17" s="6" customFormat="1" ht="24.75" customHeight="1">
      <c r="A2348" s="246">
        <v>43</v>
      </c>
      <c r="B2348" s="452" t="s">
        <v>5381</v>
      </c>
      <c r="C2348" s="425" t="s">
        <v>5387</v>
      </c>
      <c r="D2348" s="200"/>
      <c r="E2348" s="1240"/>
      <c r="F2348" s="112"/>
      <c r="G2348" s="875">
        <v>124120</v>
      </c>
      <c r="H2348" s="875">
        <v>124120</v>
      </c>
      <c r="I2348" s="119"/>
      <c r="J2348" s="12"/>
      <c r="K2348" s="328"/>
      <c r="L2348" s="328"/>
      <c r="M2348" s="328"/>
      <c r="N2348" s="12"/>
      <c r="O2348" s="13"/>
      <c r="P2348" s="132"/>
      <c r="Q2348" s="5"/>
    </row>
    <row r="2349" spans="1:17" s="6" customFormat="1" ht="24.75" customHeight="1">
      <c r="A2349" s="246">
        <v>44</v>
      </c>
      <c r="B2349" s="452" t="s">
        <v>5382</v>
      </c>
      <c r="C2349" s="425" t="s">
        <v>5387</v>
      </c>
      <c r="D2349" s="200"/>
      <c r="E2349" s="1240"/>
      <c r="F2349" s="112"/>
      <c r="G2349" s="875">
        <v>141240</v>
      </c>
      <c r="H2349" s="875">
        <v>141240</v>
      </c>
      <c r="I2349" s="119"/>
      <c r="J2349" s="12"/>
      <c r="K2349" s="328"/>
      <c r="L2349" s="328"/>
      <c r="M2349" s="328"/>
      <c r="N2349" s="12"/>
      <c r="O2349" s="13"/>
      <c r="P2349" s="132"/>
      <c r="Q2349" s="5"/>
    </row>
    <row r="2350" spans="1:17" s="6" customFormat="1" ht="24.75" customHeight="1">
      <c r="A2350" s="246">
        <v>45</v>
      </c>
      <c r="B2350" s="452" t="s">
        <v>5383</v>
      </c>
      <c r="C2350" s="425" t="s">
        <v>5387</v>
      </c>
      <c r="D2350" s="200"/>
      <c r="E2350" s="1240"/>
      <c r="F2350" s="112"/>
      <c r="G2350" s="875">
        <v>145520</v>
      </c>
      <c r="H2350" s="875">
        <v>145520</v>
      </c>
      <c r="I2350" s="119"/>
      <c r="J2350" s="12"/>
      <c r="K2350" s="328"/>
      <c r="L2350" s="328"/>
      <c r="M2350" s="328"/>
      <c r="N2350" s="12"/>
      <c r="O2350" s="13"/>
      <c r="P2350" s="132"/>
      <c r="Q2350" s="5"/>
    </row>
    <row r="2351" spans="1:17" s="6" customFormat="1" ht="24.75" customHeight="1">
      <c r="A2351" s="246">
        <v>46</v>
      </c>
      <c r="B2351" s="453" t="s">
        <v>5384</v>
      </c>
      <c r="C2351" s="864" t="s">
        <v>5387</v>
      </c>
      <c r="D2351" s="200"/>
      <c r="E2351" s="1240"/>
      <c r="F2351" s="112"/>
      <c r="G2351" s="875">
        <v>114490</v>
      </c>
      <c r="H2351" s="875">
        <v>114490</v>
      </c>
      <c r="I2351" s="119"/>
      <c r="J2351" s="12"/>
      <c r="K2351" s="328"/>
      <c r="L2351" s="328"/>
      <c r="M2351" s="328"/>
      <c r="N2351" s="12"/>
      <c r="O2351" s="13"/>
      <c r="P2351" s="132"/>
      <c r="Q2351" s="5"/>
    </row>
    <row r="2352" spans="1:17" s="6" customFormat="1" ht="24.75" customHeight="1">
      <c r="A2352" s="246">
        <v>47</v>
      </c>
      <c r="B2352" s="453" t="s">
        <v>5385</v>
      </c>
      <c r="C2352" s="864" t="s">
        <v>5387</v>
      </c>
      <c r="D2352" s="200"/>
      <c r="E2352" s="1240"/>
      <c r="F2352" s="112"/>
      <c r="G2352" s="875">
        <v>109140</v>
      </c>
      <c r="H2352" s="875">
        <v>109140</v>
      </c>
      <c r="I2352" s="119"/>
      <c r="J2352" s="12"/>
      <c r="K2352" s="328"/>
      <c r="L2352" s="328"/>
      <c r="M2352" s="328"/>
      <c r="N2352" s="12"/>
      <c r="O2352" s="13"/>
      <c r="P2352" s="132"/>
      <c r="Q2352" s="5"/>
    </row>
    <row r="2353" spans="1:17" s="6" customFormat="1" ht="24.75" customHeight="1">
      <c r="A2353" s="246">
        <v>48</v>
      </c>
      <c r="B2353" s="453" t="s">
        <v>5386</v>
      </c>
      <c r="C2353" s="864" t="s">
        <v>5387</v>
      </c>
      <c r="D2353" s="200"/>
      <c r="E2353" s="1240"/>
      <c r="F2353" s="112"/>
      <c r="G2353" s="875">
        <v>104860</v>
      </c>
      <c r="H2353" s="875">
        <v>104860</v>
      </c>
      <c r="I2353" s="119"/>
      <c r="J2353" s="12"/>
      <c r="K2353" s="328"/>
      <c r="L2353" s="328"/>
      <c r="M2353" s="328"/>
      <c r="N2353" s="12"/>
      <c r="O2353" s="13"/>
      <c r="P2353" s="132"/>
      <c r="Q2353" s="5"/>
    </row>
    <row r="2354" spans="1:17" s="6" customFormat="1" ht="24.75" customHeight="1">
      <c r="A2354" s="246">
        <v>49</v>
      </c>
      <c r="B2354" s="453" t="s">
        <v>6786</v>
      </c>
      <c r="C2354" s="864" t="s">
        <v>5387</v>
      </c>
      <c r="D2354" s="200"/>
      <c r="E2354" s="1240"/>
      <c r="F2354" s="112"/>
      <c r="G2354" s="875">
        <v>210000</v>
      </c>
      <c r="H2354" s="875">
        <v>210000</v>
      </c>
      <c r="I2354" s="119"/>
      <c r="J2354" s="12"/>
      <c r="K2354" s="328"/>
      <c r="L2354" s="328"/>
      <c r="M2354" s="328"/>
      <c r="N2354" s="12"/>
      <c r="O2354" s="13"/>
      <c r="P2354" s="132"/>
      <c r="Q2354" s="5"/>
    </row>
    <row r="2355" spans="1:17" s="6" customFormat="1" ht="24.75" customHeight="1">
      <c r="A2355" s="246">
        <v>50</v>
      </c>
      <c r="B2355" s="453" t="s">
        <v>6787</v>
      </c>
      <c r="C2355" s="864" t="s">
        <v>5387</v>
      </c>
      <c r="D2355" s="200"/>
      <c r="E2355" s="1240"/>
      <c r="F2355" s="112"/>
      <c r="G2355" s="875">
        <v>213000</v>
      </c>
      <c r="H2355" s="875">
        <v>213000</v>
      </c>
      <c r="I2355" s="119"/>
      <c r="J2355" s="12"/>
      <c r="K2355" s="328"/>
      <c r="L2355" s="328"/>
      <c r="M2355" s="328"/>
      <c r="N2355" s="12"/>
      <c r="O2355" s="13"/>
      <c r="P2355" s="132"/>
      <c r="Q2355" s="5"/>
    </row>
    <row r="2356" spans="1:17" s="6" customFormat="1" ht="24.75" customHeight="1">
      <c r="A2356" s="246">
        <v>51</v>
      </c>
      <c r="B2356" s="453" t="s">
        <v>6788</v>
      </c>
      <c r="C2356" s="425" t="s">
        <v>5387</v>
      </c>
      <c r="D2356" s="200"/>
      <c r="E2356" s="1241"/>
      <c r="F2356" s="112"/>
      <c r="G2356" s="875">
        <v>232000</v>
      </c>
      <c r="H2356" s="875">
        <v>232000</v>
      </c>
      <c r="I2356" s="119"/>
      <c r="J2356" s="12"/>
      <c r="K2356" s="328"/>
      <c r="L2356" s="328"/>
      <c r="M2356" s="328"/>
      <c r="N2356" s="12"/>
      <c r="O2356" s="13"/>
      <c r="P2356" s="132"/>
      <c r="Q2356" s="5"/>
    </row>
    <row r="2357" spans="1:17" s="6" customFormat="1" ht="66.75" hidden="1" customHeight="1">
      <c r="A2357" s="131"/>
      <c r="B2357" s="1108" t="s">
        <v>5388</v>
      </c>
      <c r="C2357" s="1108"/>
      <c r="D2357" s="1108"/>
      <c r="E2357" s="1108"/>
      <c r="F2357" s="1108"/>
      <c r="G2357" s="1108"/>
      <c r="H2357" s="1108"/>
      <c r="I2357" s="447"/>
      <c r="J2357" s="447"/>
      <c r="K2357" s="447"/>
      <c r="L2357" s="447"/>
      <c r="M2357" s="447"/>
      <c r="N2357" s="447"/>
      <c r="O2357" s="448"/>
      <c r="P2357" s="132"/>
      <c r="Q2357" s="5"/>
    </row>
    <row r="2358" spans="1:17" s="6" customFormat="1" ht="66.75" hidden="1" customHeight="1">
      <c r="A2358" s="246"/>
      <c r="B2358" s="454" t="s">
        <v>5389</v>
      </c>
      <c r="C2358" s="200"/>
      <c r="D2358" s="200"/>
      <c r="E2358" s="200"/>
      <c r="F2358" s="112"/>
      <c r="G2358" s="112"/>
      <c r="H2358" s="112"/>
      <c r="I2358" s="119"/>
      <c r="J2358" s="12"/>
      <c r="K2358" s="328"/>
      <c r="L2358" s="328"/>
      <c r="M2358" s="328"/>
      <c r="N2358" s="12"/>
      <c r="O2358" s="13"/>
      <c r="P2358" s="132"/>
      <c r="Q2358" s="5"/>
    </row>
    <row r="2359" spans="1:17" s="6" customFormat="1" ht="66.75" hidden="1" customHeight="1">
      <c r="A2359" s="246">
        <v>1</v>
      </c>
      <c r="B2359" s="455" t="s">
        <v>5390</v>
      </c>
      <c r="C2359" s="200" t="s">
        <v>855</v>
      </c>
      <c r="D2359" s="200"/>
      <c r="E2359" s="200"/>
      <c r="F2359" s="112"/>
      <c r="G2359" s="112">
        <v>364727.27272727271</v>
      </c>
      <c r="H2359" s="112">
        <f t="shared" ref="H2359:H2365" si="171">G2359</f>
        <v>364727.27272727271</v>
      </c>
      <c r="I2359" s="119"/>
      <c r="J2359" s="12"/>
      <c r="K2359" s="328"/>
      <c r="L2359" s="328"/>
      <c r="M2359" s="328"/>
      <c r="N2359" s="12"/>
      <c r="O2359" s="13"/>
      <c r="P2359" s="132"/>
      <c r="Q2359" s="5"/>
    </row>
    <row r="2360" spans="1:17" s="6" customFormat="1" ht="66.75" hidden="1" customHeight="1">
      <c r="A2360" s="246">
        <v>2</v>
      </c>
      <c r="B2360" s="456" t="s">
        <v>5391</v>
      </c>
      <c r="C2360" s="200" t="s">
        <v>855</v>
      </c>
      <c r="D2360" s="200"/>
      <c r="E2360" s="200"/>
      <c r="F2360" s="112"/>
      <c r="G2360" s="112">
        <v>253454.54545454544</v>
      </c>
      <c r="H2360" s="112">
        <f t="shared" si="171"/>
        <v>253454.54545454544</v>
      </c>
      <c r="I2360" s="119"/>
      <c r="J2360" s="12"/>
      <c r="K2360" s="328"/>
      <c r="L2360" s="328"/>
      <c r="M2360" s="328"/>
      <c r="N2360" s="12"/>
      <c r="O2360" s="13"/>
      <c r="P2360" s="132"/>
      <c r="Q2360" s="5"/>
    </row>
    <row r="2361" spans="1:17" s="6" customFormat="1" ht="66.75" hidden="1" customHeight="1">
      <c r="A2361" s="246">
        <v>3</v>
      </c>
      <c r="B2361" s="456" t="s">
        <v>5392</v>
      </c>
      <c r="C2361" s="200" t="s">
        <v>855</v>
      </c>
      <c r="D2361" s="200"/>
      <c r="E2361" s="200"/>
      <c r="F2361" s="112"/>
      <c r="G2361" s="112">
        <v>287818.18181818182</v>
      </c>
      <c r="H2361" s="112">
        <f t="shared" si="171"/>
        <v>287818.18181818182</v>
      </c>
      <c r="I2361" s="119"/>
      <c r="J2361" s="12"/>
      <c r="K2361" s="328"/>
      <c r="L2361" s="328"/>
      <c r="M2361" s="328"/>
      <c r="N2361" s="12"/>
      <c r="O2361" s="13"/>
      <c r="P2361" s="132"/>
      <c r="Q2361" s="5"/>
    </row>
    <row r="2362" spans="1:17" s="6" customFormat="1" ht="66.75" hidden="1" customHeight="1">
      <c r="A2362" s="246">
        <v>4</v>
      </c>
      <c r="B2362" s="457" t="s">
        <v>5393</v>
      </c>
      <c r="C2362" s="200" t="s">
        <v>855</v>
      </c>
      <c r="D2362" s="200"/>
      <c r="E2362" s="200"/>
      <c r="F2362" s="112"/>
      <c r="G2362" s="112">
        <v>287818.18181818182</v>
      </c>
      <c r="H2362" s="112">
        <f t="shared" si="171"/>
        <v>287818.18181818182</v>
      </c>
      <c r="I2362" s="119"/>
      <c r="J2362" s="12"/>
      <c r="K2362" s="328"/>
      <c r="L2362" s="328"/>
      <c r="M2362" s="328"/>
      <c r="N2362" s="12"/>
      <c r="O2362" s="13"/>
      <c r="P2362" s="132"/>
      <c r="Q2362" s="5"/>
    </row>
    <row r="2363" spans="1:17" s="6" customFormat="1" ht="66.75" hidden="1" customHeight="1">
      <c r="A2363" s="246">
        <v>5</v>
      </c>
      <c r="B2363" s="456" t="s">
        <v>5394</v>
      </c>
      <c r="C2363" s="200" t="s">
        <v>855</v>
      </c>
      <c r="D2363" s="200"/>
      <c r="E2363" s="200"/>
      <c r="F2363" s="112"/>
      <c r="G2363" s="112">
        <v>312363.63636363635</v>
      </c>
      <c r="H2363" s="112">
        <f t="shared" si="171"/>
        <v>312363.63636363635</v>
      </c>
      <c r="I2363" s="119"/>
      <c r="J2363" s="12"/>
      <c r="K2363" s="328"/>
      <c r="L2363" s="328"/>
      <c r="M2363" s="328"/>
      <c r="N2363" s="12"/>
      <c r="O2363" s="13"/>
      <c r="P2363" s="132"/>
      <c r="Q2363" s="5"/>
    </row>
    <row r="2364" spans="1:17" s="6" customFormat="1" ht="66.75" hidden="1" customHeight="1">
      <c r="A2364" s="246">
        <v>6</v>
      </c>
      <c r="B2364" s="456" t="s">
        <v>5395</v>
      </c>
      <c r="C2364" s="200" t="s">
        <v>855</v>
      </c>
      <c r="D2364" s="200"/>
      <c r="E2364" s="200"/>
      <c r="F2364" s="112"/>
      <c r="G2364" s="112">
        <v>245272.72727272724</v>
      </c>
      <c r="H2364" s="112">
        <f t="shared" si="171"/>
        <v>245272.72727272724</v>
      </c>
      <c r="I2364" s="119"/>
      <c r="J2364" s="12"/>
      <c r="K2364" s="328"/>
      <c r="L2364" s="328"/>
      <c r="M2364" s="328"/>
      <c r="N2364" s="12"/>
      <c r="O2364" s="13"/>
      <c r="P2364" s="132"/>
      <c r="Q2364" s="5"/>
    </row>
    <row r="2365" spans="1:17" s="6" customFormat="1" ht="66.75" hidden="1" customHeight="1">
      <c r="A2365" s="246">
        <v>7</v>
      </c>
      <c r="B2365" s="457" t="s">
        <v>5396</v>
      </c>
      <c r="C2365" s="200" t="s">
        <v>855</v>
      </c>
      <c r="D2365" s="200"/>
      <c r="E2365" s="200"/>
      <c r="F2365" s="112"/>
      <c r="G2365" s="112">
        <v>279636.36363636359</v>
      </c>
      <c r="H2365" s="112">
        <f t="shared" si="171"/>
        <v>279636.36363636359</v>
      </c>
      <c r="I2365" s="119"/>
      <c r="J2365" s="12"/>
      <c r="K2365" s="328"/>
      <c r="L2365" s="328"/>
      <c r="M2365" s="328"/>
      <c r="N2365" s="12"/>
      <c r="O2365" s="13"/>
      <c r="P2365" s="132"/>
      <c r="Q2365" s="5"/>
    </row>
    <row r="2366" spans="1:17" s="6" customFormat="1" ht="66.75" hidden="1" customHeight="1">
      <c r="A2366" s="246"/>
      <c r="B2366" s="454" t="s">
        <v>5397</v>
      </c>
      <c r="C2366" s="200"/>
      <c r="D2366" s="200"/>
      <c r="E2366" s="200"/>
      <c r="F2366" s="112"/>
      <c r="G2366" s="112"/>
      <c r="H2366" s="112"/>
      <c r="I2366" s="119"/>
      <c r="J2366" s="12"/>
      <c r="K2366" s="328"/>
      <c r="L2366" s="328"/>
      <c r="M2366" s="328"/>
      <c r="N2366" s="12"/>
      <c r="O2366" s="13"/>
      <c r="P2366" s="132"/>
      <c r="Q2366" s="5"/>
    </row>
    <row r="2367" spans="1:17" s="6" customFormat="1" ht="66.75" hidden="1" customHeight="1">
      <c r="A2367" s="246">
        <v>1</v>
      </c>
      <c r="B2367" s="456" t="s">
        <v>5398</v>
      </c>
      <c r="C2367" s="200" t="s">
        <v>855</v>
      </c>
      <c r="D2367" s="200"/>
      <c r="E2367" s="200"/>
      <c r="F2367" s="112"/>
      <c r="G2367" s="112">
        <v>364727</v>
      </c>
      <c r="H2367" s="112">
        <f>G2367</f>
        <v>364727</v>
      </c>
      <c r="I2367" s="119"/>
      <c r="J2367" s="12"/>
      <c r="K2367" s="328"/>
      <c r="L2367" s="328"/>
      <c r="M2367" s="328"/>
      <c r="N2367" s="12"/>
      <c r="O2367" s="13"/>
      <c r="P2367" s="132"/>
      <c r="Q2367" s="5"/>
    </row>
    <row r="2368" spans="1:17" s="6" customFormat="1" ht="66.75" hidden="1" customHeight="1">
      <c r="A2368" s="246">
        <v>2</v>
      </c>
      <c r="B2368" s="456" t="s">
        <v>5399</v>
      </c>
      <c r="C2368" s="200" t="s">
        <v>855</v>
      </c>
      <c r="D2368" s="200"/>
      <c r="E2368" s="200"/>
      <c r="F2368" s="112"/>
      <c r="G2368" s="112">
        <v>253455</v>
      </c>
      <c r="H2368" s="112">
        <f t="shared" ref="H2368:H2378" si="172">G2368</f>
        <v>253455</v>
      </c>
      <c r="I2368" s="119"/>
      <c r="J2368" s="12"/>
      <c r="K2368" s="328"/>
      <c r="L2368" s="328"/>
      <c r="M2368" s="328"/>
      <c r="N2368" s="12"/>
      <c r="O2368" s="13"/>
      <c r="P2368" s="132"/>
      <c r="Q2368" s="5"/>
    </row>
    <row r="2369" spans="1:17" s="6" customFormat="1" ht="66.75" hidden="1" customHeight="1">
      <c r="A2369" s="246">
        <v>3</v>
      </c>
      <c r="B2369" s="456" t="s">
        <v>5400</v>
      </c>
      <c r="C2369" s="200" t="s">
        <v>855</v>
      </c>
      <c r="D2369" s="200"/>
      <c r="E2369" s="200"/>
      <c r="F2369" s="112"/>
      <c r="G2369" s="112">
        <v>287818</v>
      </c>
      <c r="H2369" s="112">
        <f t="shared" si="172"/>
        <v>287818</v>
      </c>
      <c r="I2369" s="119"/>
      <c r="J2369" s="12"/>
      <c r="K2369" s="328"/>
      <c r="L2369" s="328"/>
      <c r="M2369" s="328"/>
      <c r="N2369" s="12"/>
      <c r="O2369" s="13"/>
      <c r="P2369" s="132"/>
      <c r="Q2369" s="5"/>
    </row>
    <row r="2370" spans="1:17" s="6" customFormat="1" ht="66.75" hidden="1" customHeight="1">
      <c r="A2370" s="246">
        <v>4</v>
      </c>
      <c r="B2370" s="457" t="s">
        <v>5401</v>
      </c>
      <c r="C2370" s="200" t="s">
        <v>855</v>
      </c>
      <c r="D2370" s="200"/>
      <c r="E2370" s="200"/>
      <c r="F2370" s="112"/>
      <c r="G2370" s="112">
        <v>287818</v>
      </c>
      <c r="H2370" s="112">
        <f t="shared" si="172"/>
        <v>287818</v>
      </c>
      <c r="I2370" s="119"/>
      <c r="J2370" s="12"/>
      <c r="K2370" s="328"/>
      <c r="L2370" s="328"/>
      <c r="M2370" s="328"/>
      <c r="N2370" s="12"/>
      <c r="O2370" s="13"/>
      <c r="P2370" s="132"/>
      <c r="Q2370" s="5"/>
    </row>
    <row r="2371" spans="1:17" s="6" customFormat="1" ht="66.75" hidden="1" customHeight="1">
      <c r="A2371" s="246">
        <v>5</v>
      </c>
      <c r="B2371" s="456" t="s">
        <v>5402</v>
      </c>
      <c r="C2371" s="200" t="s">
        <v>855</v>
      </c>
      <c r="D2371" s="200"/>
      <c r="E2371" s="200"/>
      <c r="F2371" s="112"/>
      <c r="G2371" s="112">
        <v>312364</v>
      </c>
      <c r="H2371" s="112">
        <f t="shared" si="172"/>
        <v>312364</v>
      </c>
      <c r="I2371" s="119"/>
      <c r="J2371" s="12"/>
      <c r="K2371" s="328"/>
      <c r="L2371" s="328"/>
      <c r="M2371" s="328"/>
      <c r="N2371" s="12"/>
      <c r="O2371" s="13"/>
      <c r="P2371" s="132"/>
      <c r="Q2371" s="5"/>
    </row>
    <row r="2372" spans="1:17" s="6" customFormat="1" ht="66.75" hidden="1" customHeight="1">
      <c r="A2372" s="246">
        <v>6</v>
      </c>
      <c r="B2372" s="456" t="s">
        <v>5403</v>
      </c>
      <c r="C2372" s="200" t="s">
        <v>855</v>
      </c>
      <c r="D2372" s="200"/>
      <c r="E2372" s="200"/>
      <c r="F2372" s="112"/>
      <c r="G2372" s="112">
        <v>245273</v>
      </c>
      <c r="H2372" s="112">
        <f t="shared" si="172"/>
        <v>245273</v>
      </c>
      <c r="I2372" s="119"/>
      <c r="J2372" s="12"/>
      <c r="K2372" s="328"/>
      <c r="L2372" s="328"/>
      <c r="M2372" s="328"/>
      <c r="N2372" s="12"/>
      <c r="O2372" s="13"/>
      <c r="P2372" s="132"/>
      <c r="Q2372" s="5"/>
    </row>
    <row r="2373" spans="1:17" s="6" customFormat="1" ht="66.75" hidden="1" customHeight="1">
      <c r="A2373" s="246">
        <v>7</v>
      </c>
      <c r="B2373" s="457" t="s">
        <v>5404</v>
      </c>
      <c r="C2373" s="200" t="s">
        <v>855</v>
      </c>
      <c r="D2373" s="200"/>
      <c r="E2373" s="200"/>
      <c r="F2373" s="112"/>
      <c r="G2373" s="112">
        <v>279636</v>
      </c>
      <c r="H2373" s="112">
        <f t="shared" si="172"/>
        <v>279636</v>
      </c>
      <c r="I2373" s="119"/>
      <c r="J2373" s="12"/>
      <c r="K2373" s="328"/>
      <c r="L2373" s="328"/>
      <c r="M2373" s="328"/>
      <c r="N2373" s="12"/>
      <c r="O2373" s="13"/>
      <c r="P2373" s="132"/>
      <c r="Q2373" s="5"/>
    </row>
    <row r="2374" spans="1:17" s="6" customFormat="1" ht="66.75" hidden="1" customHeight="1">
      <c r="A2374" s="246">
        <v>8</v>
      </c>
      <c r="B2374" s="456" t="s">
        <v>5405</v>
      </c>
      <c r="C2374" s="200" t="s">
        <v>855</v>
      </c>
      <c r="D2374" s="200"/>
      <c r="E2374" s="200"/>
      <c r="F2374" s="112"/>
      <c r="G2374" s="112">
        <v>300909</v>
      </c>
      <c r="H2374" s="112">
        <f t="shared" si="172"/>
        <v>300909</v>
      </c>
      <c r="I2374" s="119"/>
      <c r="J2374" s="12"/>
      <c r="K2374" s="328"/>
      <c r="L2374" s="328"/>
      <c r="M2374" s="328"/>
      <c r="N2374" s="12"/>
      <c r="O2374" s="13"/>
      <c r="P2374" s="132"/>
      <c r="Q2374" s="5"/>
    </row>
    <row r="2375" spans="1:17" s="6" customFormat="1" ht="66.75" hidden="1" customHeight="1">
      <c r="A2375" s="246">
        <v>9</v>
      </c>
      <c r="B2375" s="458" t="s">
        <v>5406</v>
      </c>
      <c r="C2375" s="200" t="s">
        <v>855</v>
      </c>
      <c r="D2375" s="200"/>
      <c r="E2375" s="200"/>
      <c r="F2375" s="112"/>
      <c r="G2375" s="112">
        <v>402364</v>
      </c>
      <c r="H2375" s="112">
        <f t="shared" si="172"/>
        <v>402364</v>
      </c>
      <c r="I2375" s="119"/>
      <c r="J2375" s="12"/>
      <c r="K2375" s="328"/>
      <c r="L2375" s="328"/>
      <c r="M2375" s="328"/>
      <c r="N2375" s="12"/>
      <c r="O2375" s="13"/>
      <c r="P2375" s="132"/>
      <c r="Q2375" s="5"/>
    </row>
    <row r="2376" spans="1:17" s="6" customFormat="1" ht="66.75" hidden="1" customHeight="1">
      <c r="A2376" s="246">
        <v>10</v>
      </c>
      <c r="B2376" s="456" t="s">
        <v>5407</v>
      </c>
      <c r="C2376" s="200" t="s">
        <v>855</v>
      </c>
      <c r="D2376" s="200"/>
      <c r="E2376" s="200"/>
      <c r="F2376" s="112"/>
      <c r="G2376" s="112">
        <v>309091</v>
      </c>
      <c r="H2376" s="112">
        <f t="shared" si="172"/>
        <v>309091</v>
      </c>
      <c r="I2376" s="119"/>
      <c r="J2376" s="12"/>
      <c r="K2376" s="328"/>
      <c r="L2376" s="328"/>
      <c r="M2376" s="328"/>
      <c r="N2376" s="12"/>
      <c r="O2376" s="13"/>
      <c r="P2376" s="132"/>
      <c r="Q2376" s="5"/>
    </row>
    <row r="2377" spans="1:17" s="6" customFormat="1" ht="66.75" hidden="1" customHeight="1">
      <c r="A2377" s="246">
        <v>11</v>
      </c>
      <c r="B2377" s="456" t="s">
        <v>5408</v>
      </c>
      <c r="C2377" s="200" t="s">
        <v>855</v>
      </c>
      <c r="D2377" s="200"/>
      <c r="E2377" s="200"/>
      <c r="F2377" s="112"/>
      <c r="G2377" s="112">
        <v>479273</v>
      </c>
      <c r="H2377" s="112">
        <f t="shared" si="172"/>
        <v>479273</v>
      </c>
      <c r="I2377" s="119"/>
      <c r="J2377" s="12"/>
      <c r="K2377" s="328"/>
      <c r="L2377" s="328"/>
      <c r="M2377" s="328"/>
      <c r="N2377" s="12"/>
      <c r="O2377" s="13"/>
      <c r="P2377" s="132"/>
      <c r="Q2377" s="5"/>
    </row>
    <row r="2378" spans="1:17" s="6" customFormat="1" ht="66.75" hidden="1" customHeight="1">
      <c r="A2378" s="246">
        <v>12</v>
      </c>
      <c r="B2378" s="456" t="s">
        <v>5409</v>
      </c>
      <c r="C2378" s="200" t="s">
        <v>855</v>
      </c>
      <c r="D2378" s="200"/>
      <c r="E2378" s="200"/>
      <c r="F2378" s="112"/>
      <c r="G2378" s="112">
        <v>418727</v>
      </c>
      <c r="H2378" s="112">
        <f t="shared" si="172"/>
        <v>418727</v>
      </c>
      <c r="I2378" s="119"/>
      <c r="J2378" s="12"/>
      <c r="K2378" s="328"/>
      <c r="L2378" s="328"/>
      <c r="M2378" s="328"/>
      <c r="N2378" s="12"/>
      <c r="O2378" s="13"/>
      <c r="P2378" s="132"/>
      <c r="Q2378" s="5"/>
    </row>
    <row r="2379" spans="1:17" s="6" customFormat="1" ht="66.75" hidden="1" customHeight="1">
      <c r="A2379" s="246"/>
      <c r="B2379" s="454" t="s">
        <v>5410</v>
      </c>
      <c r="C2379" s="200"/>
      <c r="D2379" s="200"/>
      <c r="E2379" s="200"/>
      <c r="F2379" s="112"/>
      <c r="G2379" s="112"/>
      <c r="H2379" s="112"/>
      <c r="I2379" s="119"/>
      <c r="J2379" s="12"/>
      <c r="K2379" s="328"/>
      <c r="L2379" s="328"/>
      <c r="M2379" s="328"/>
      <c r="N2379" s="12"/>
      <c r="O2379" s="13"/>
      <c r="P2379" s="132"/>
      <c r="Q2379" s="5"/>
    </row>
    <row r="2380" spans="1:17" s="6" customFormat="1" ht="66.75" hidden="1" customHeight="1">
      <c r="A2380" s="246">
        <v>1</v>
      </c>
      <c r="B2380" s="456" t="s">
        <v>5411</v>
      </c>
      <c r="C2380" s="200" t="s">
        <v>855</v>
      </c>
      <c r="D2380" s="200"/>
      <c r="E2380" s="200"/>
      <c r="F2380" s="112"/>
      <c r="G2380" s="112">
        <v>458181.818181818</v>
      </c>
      <c r="H2380" s="112">
        <f>G2380</f>
        <v>458181.818181818</v>
      </c>
      <c r="I2380" s="119"/>
      <c r="J2380" s="12"/>
      <c r="K2380" s="328"/>
      <c r="L2380" s="328"/>
      <c r="M2380" s="328"/>
      <c r="N2380" s="12"/>
      <c r="O2380" s="13"/>
      <c r="P2380" s="132"/>
      <c r="Q2380" s="5"/>
    </row>
    <row r="2381" spans="1:17" s="6" customFormat="1" ht="66.75" hidden="1" customHeight="1">
      <c r="A2381" s="246">
        <v>2</v>
      </c>
      <c r="B2381" s="456" t="s">
        <v>5434</v>
      </c>
      <c r="C2381" s="200" t="s">
        <v>855</v>
      </c>
      <c r="D2381" s="200"/>
      <c r="E2381" s="200"/>
      <c r="F2381" s="112"/>
      <c r="G2381" s="112">
        <v>515999.99999999988</v>
      </c>
      <c r="H2381" s="112">
        <f t="shared" ref="H2381:H2393" si="173">G2381</f>
        <v>515999.99999999988</v>
      </c>
      <c r="I2381" s="119"/>
      <c r="J2381" s="12"/>
      <c r="K2381" s="328"/>
      <c r="L2381" s="328"/>
      <c r="M2381" s="328"/>
      <c r="N2381" s="12"/>
      <c r="O2381" s="13"/>
      <c r="P2381" s="132"/>
      <c r="Q2381" s="5"/>
    </row>
    <row r="2382" spans="1:17" s="6" customFormat="1" ht="66.75" hidden="1" customHeight="1">
      <c r="A2382" s="246">
        <v>3</v>
      </c>
      <c r="B2382" s="456" t="s">
        <v>5412</v>
      </c>
      <c r="C2382" s="200" t="s">
        <v>855</v>
      </c>
      <c r="D2382" s="200"/>
      <c r="E2382" s="200"/>
      <c r="F2382" s="112"/>
      <c r="G2382" s="112">
        <v>491999.99999999988</v>
      </c>
      <c r="H2382" s="112">
        <f t="shared" si="173"/>
        <v>491999.99999999988</v>
      </c>
      <c r="I2382" s="119"/>
      <c r="J2382" s="12"/>
      <c r="K2382" s="328"/>
      <c r="L2382" s="328"/>
      <c r="M2382" s="328"/>
      <c r="N2382" s="12"/>
      <c r="O2382" s="13"/>
      <c r="P2382" s="132"/>
      <c r="Q2382" s="5"/>
    </row>
    <row r="2383" spans="1:17" s="6" customFormat="1" ht="66.75" hidden="1" customHeight="1">
      <c r="A2383" s="246">
        <v>4</v>
      </c>
      <c r="B2383" s="457" t="s">
        <v>5435</v>
      </c>
      <c r="C2383" s="200" t="s">
        <v>855</v>
      </c>
      <c r="D2383" s="200"/>
      <c r="E2383" s="200"/>
      <c r="F2383" s="112"/>
      <c r="G2383" s="112">
        <v>527999.99999999988</v>
      </c>
      <c r="H2383" s="112">
        <f t="shared" si="173"/>
        <v>527999.99999999988</v>
      </c>
      <c r="I2383" s="119"/>
      <c r="J2383" s="12"/>
      <c r="K2383" s="328"/>
      <c r="L2383" s="328"/>
      <c r="M2383" s="328"/>
      <c r="N2383" s="12"/>
      <c r="O2383" s="13"/>
      <c r="P2383" s="132"/>
      <c r="Q2383" s="5"/>
    </row>
    <row r="2384" spans="1:17" s="6" customFormat="1" ht="66.75" hidden="1" customHeight="1">
      <c r="A2384" s="246">
        <v>5</v>
      </c>
      <c r="B2384" s="456" t="s">
        <v>5413</v>
      </c>
      <c r="C2384" s="200" t="s">
        <v>855</v>
      </c>
      <c r="D2384" s="200"/>
      <c r="E2384" s="200"/>
      <c r="F2384" s="112"/>
      <c r="G2384" s="112">
        <v>584727.27272727271</v>
      </c>
      <c r="H2384" s="112">
        <f t="shared" si="173"/>
        <v>584727.27272727271</v>
      </c>
      <c r="I2384" s="119"/>
      <c r="J2384" s="12"/>
      <c r="K2384" s="328"/>
      <c r="L2384" s="328"/>
      <c r="M2384" s="328"/>
      <c r="N2384" s="12"/>
      <c r="O2384" s="13"/>
      <c r="P2384" s="132"/>
      <c r="Q2384" s="5"/>
    </row>
    <row r="2385" spans="1:17" s="6" customFormat="1" ht="66.75" hidden="1" customHeight="1">
      <c r="A2385" s="246">
        <v>6</v>
      </c>
      <c r="B2385" s="456" t="s">
        <v>5414</v>
      </c>
      <c r="C2385" s="200" t="s">
        <v>855</v>
      </c>
      <c r="D2385" s="200"/>
      <c r="E2385" s="200"/>
      <c r="F2385" s="112"/>
      <c r="G2385" s="112">
        <v>516000</v>
      </c>
      <c r="H2385" s="112">
        <f t="shared" si="173"/>
        <v>516000</v>
      </c>
      <c r="I2385" s="119"/>
      <c r="J2385" s="12"/>
      <c r="K2385" s="328"/>
      <c r="L2385" s="328"/>
      <c r="M2385" s="328"/>
      <c r="N2385" s="12"/>
      <c r="O2385" s="13"/>
      <c r="P2385" s="132"/>
      <c r="Q2385" s="5"/>
    </row>
    <row r="2386" spans="1:17" s="6" customFormat="1" ht="66.75" hidden="1" customHeight="1">
      <c r="A2386" s="246">
        <v>7</v>
      </c>
      <c r="B2386" s="457" t="s">
        <v>5436</v>
      </c>
      <c r="C2386" s="200" t="s">
        <v>855</v>
      </c>
      <c r="D2386" s="200"/>
      <c r="E2386" s="200"/>
      <c r="F2386" s="112"/>
      <c r="G2386" s="112">
        <v>516000</v>
      </c>
      <c r="H2386" s="112">
        <f t="shared" si="173"/>
        <v>516000</v>
      </c>
      <c r="I2386" s="119"/>
      <c r="J2386" s="12"/>
      <c r="K2386" s="328"/>
      <c r="L2386" s="328"/>
      <c r="M2386" s="328"/>
      <c r="N2386" s="12"/>
      <c r="O2386" s="13"/>
      <c r="P2386" s="132"/>
      <c r="Q2386" s="5"/>
    </row>
    <row r="2387" spans="1:17" s="6" customFormat="1" ht="66.75" hidden="1" customHeight="1">
      <c r="A2387" s="246">
        <v>8</v>
      </c>
      <c r="B2387" s="456" t="s">
        <v>5415</v>
      </c>
      <c r="C2387" s="200" t="s">
        <v>855</v>
      </c>
      <c r="D2387" s="200"/>
      <c r="E2387" s="200"/>
      <c r="F2387" s="112"/>
      <c r="G2387" s="112">
        <v>515999.99999999988</v>
      </c>
      <c r="H2387" s="112">
        <f t="shared" si="173"/>
        <v>515999.99999999988</v>
      </c>
      <c r="I2387" s="119"/>
      <c r="J2387" s="12"/>
      <c r="K2387" s="328"/>
      <c r="L2387" s="328"/>
      <c r="M2387" s="328"/>
      <c r="N2387" s="12"/>
      <c r="O2387" s="13"/>
      <c r="P2387" s="132"/>
      <c r="Q2387" s="5"/>
    </row>
    <row r="2388" spans="1:17" s="6" customFormat="1" ht="66.75" hidden="1" customHeight="1">
      <c r="A2388" s="246">
        <v>9</v>
      </c>
      <c r="B2388" s="458" t="s">
        <v>5437</v>
      </c>
      <c r="C2388" s="200" t="s">
        <v>855</v>
      </c>
      <c r="D2388" s="200"/>
      <c r="E2388" s="200"/>
      <c r="F2388" s="112"/>
      <c r="G2388" s="112">
        <v>584727.27272727271</v>
      </c>
      <c r="H2388" s="112">
        <f t="shared" si="173"/>
        <v>584727.27272727271</v>
      </c>
      <c r="I2388" s="119"/>
      <c r="J2388" s="12"/>
      <c r="K2388" s="328"/>
      <c r="L2388" s="328"/>
      <c r="M2388" s="328"/>
      <c r="N2388" s="12"/>
      <c r="O2388" s="13"/>
      <c r="P2388" s="132"/>
      <c r="Q2388" s="5"/>
    </row>
    <row r="2389" spans="1:17" s="6" customFormat="1" ht="66.75" hidden="1" customHeight="1">
      <c r="A2389" s="246">
        <v>10</v>
      </c>
      <c r="B2389" s="456" t="s">
        <v>5416</v>
      </c>
      <c r="C2389" s="200" t="s">
        <v>855</v>
      </c>
      <c r="D2389" s="200"/>
      <c r="E2389" s="200"/>
      <c r="F2389" s="112"/>
      <c r="G2389" s="112">
        <v>824727.27272727259</v>
      </c>
      <c r="H2389" s="112">
        <f t="shared" si="173"/>
        <v>824727.27272727259</v>
      </c>
      <c r="I2389" s="119"/>
      <c r="J2389" s="12"/>
      <c r="K2389" s="328"/>
      <c r="L2389" s="328"/>
      <c r="M2389" s="328"/>
      <c r="N2389" s="12"/>
      <c r="O2389" s="13"/>
      <c r="P2389" s="132"/>
      <c r="Q2389" s="5"/>
    </row>
    <row r="2390" spans="1:17" s="6" customFormat="1" ht="66.75" hidden="1" customHeight="1">
      <c r="A2390" s="246">
        <v>11</v>
      </c>
      <c r="B2390" s="456" t="s">
        <v>5417</v>
      </c>
      <c r="C2390" s="200" t="s">
        <v>855</v>
      </c>
      <c r="D2390" s="200"/>
      <c r="E2390" s="200"/>
      <c r="F2390" s="112"/>
      <c r="G2390" s="112">
        <v>722181.81818181812</v>
      </c>
      <c r="H2390" s="112">
        <f t="shared" si="173"/>
        <v>722181.81818181812</v>
      </c>
      <c r="I2390" s="119"/>
      <c r="J2390" s="12"/>
      <c r="K2390" s="328"/>
      <c r="L2390" s="328"/>
      <c r="M2390" s="328"/>
      <c r="N2390" s="12"/>
      <c r="O2390" s="13"/>
      <c r="P2390" s="132"/>
      <c r="Q2390" s="5"/>
    </row>
    <row r="2391" spans="1:17" s="6" customFormat="1" ht="66.75" hidden="1" customHeight="1">
      <c r="A2391" s="246">
        <v>12</v>
      </c>
      <c r="B2391" s="456" t="s">
        <v>5418</v>
      </c>
      <c r="C2391" s="200" t="s">
        <v>855</v>
      </c>
      <c r="D2391" s="200"/>
      <c r="E2391" s="200"/>
      <c r="F2391" s="112"/>
      <c r="G2391" s="112">
        <v>1111636.3636363635</v>
      </c>
      <c r="H2391" s="112">
        <f t="shared" si="173"/>
        <v>1111636.3636363635</v>
      </c>
      <c r="I2391" s="119"/>
      <c r="J2391" s="12"/>
      <c r="K2391" s="328"/>
      <c r="L2391" s="328"/>
      <c r="M2391" s="328"/>
      <c r="N2391" s="12"/>
      <c r="O2391" s="13"/>
      <c r="P2391" s="132"/>
      <c r="Q2391" s="5"/>
    </row>
    <row r="2392" spans="1:17" s="6" customFormat="1" ht="66.75" hidden="1" customHeight="1">
      <c r="A2392" s="246">
        <v>13</v>
      </c>
      <c r="B2392" s="456" t="s">
        <v>5419</v>
      </c>
      <c r="C2392" s="200" t="s">
        <v>855</v>
      </c>
      <c r="D2392" s="200"/>
      <c r="E2392" s="200"/>
      <c r="F2392" s="112"/>
      <c r="G2392" s="112">
        <v>824727.27272727306</v>
      </c>
      <c r="H2392" s="112">
        <f t="shared" si="173"/>
        <v>824727.27272727306</v>
      </c>
      <c r="I2392" s="119"/>
      <c r="J2392" s="12"/>
      <c r="K2392" s="328"/>
      <c r="L2392" s="328"/>
      <c r="M2392" s="328"/>
      <c r="N2392" s="12"/>
      <c r="O2392" s="13"/>
      <c r="P2392" s="132"/>
      <c r="Q2392" s="5"/>
    </row>
    <row r="2393" spans="1:17" s="6" customFormat="1" ht="66.75" hidden="1" customHeight="1">
      <c r="A2393" s="246">
        <v>14</v>
      </c>
      <c r="B2393" s="456" t="s">
        <v>5420</v>
      </c>
      <c r="C2393" s="200" t="s">
        <v>855</v>
      </c>
      <c r="D2393" s="200"/>
      <c r="E2393" s="200"/>
      <c r="F2393" s="112"/>
      <c r="G2393" s="112">
        <v>584727.27272727271</v>
      </c>
      <c r="H2393" s="112">
        <f t="shared" si="173"/>
        <v>584727.27272727271</v>
      </c>
      <c r="I2393" s="119"/>
      <c r="J2393" s="12"/>
      <c r="K2393" s="328"/>
      <c r="L2393" s="328"/>
      <c r="M2393" s="328"/>
      <c r="N2393" s="12"/>
      <c r="O2393" s="13"/>
      <c r="P2393" s="132"/>
      <c r="Q2393" s="5"/>
    </row>
    <row r="2394" spans="1:17" s="6" customFormat="1" ht="66.75" hidden="1" customHeight="1">
      <c r="A2394" s="246"/>
      <c r="B2394" s="454" t="s">
        <v>5421</v>
      </c>
      <c r="C2394" s="200"/>
      <c r="D2394" s="200"/>
      <c r="E2394" s="200"/>
      <c r="F2394" s="112"/>
      <c r="G2394" s="112"/>
      <c r="H2394" s="112"/>
      <c r="I2394" s="119"/>
      <c r="J2394" s="12"/>
      <c r="K2394" s="328"/>
      <c r="L2394" s="328"/>
      <c r="M2394" s="328"/>
      <c r="N2394" s="12"/>
      <c r="O2394" s="13"/>
      <c r="P2394" s="132"/>
      <c r="Q2394" s="5"/>
    </row>
    <row r="2395" spans="1:17" s="6" customFormat="1" ht="66.75" hidden="1" customHeight="1">
      <c r="A2395" s="246">
        <v>1</v>
      </c>
      <c r="B2395" s="456" t="s">
        <v>5422</v>
      </c>
      <c r="C2395" s="200" t="s">
        <v>855</v>
      </c>
      <c r="D2395" s="200"/>
      <c r="E2395" s="200"/>
      <c r="F2395" s="112"/>
      <c r="G2395" s="112">
        <v>653454.5454545453</v>
      </c>
      <c r="H2395" s="112">
        <f>G2395</f>
        <v>653454.5454545453</v>
      </c>
      <c r="I2395" s="119"/>
      <c r="J2395" s="12"/>
      <c r="K2395" s="328"/>
      <c r="L2395" s="328"/>
      <c r="M2395" s="328"/>
      <c r="N2395" s="12"/>
      <c r="O2395" s="13"/>
      <c r="P2395" s="132"/>
      <c r="Q2395" s="5"/>
    </row>
    <row r="2396" spans="1:17" s="6" customFormat="1" ht="66.75" hidden="1" customHeight="1">
      <c r="A2396" s="246">
        <v>2</v>
      </c>
      <c r="B2396" s="456" t="s">
        <v>5423</v>
      </c>
      <c r="C2396" s="200" t="s">
        <v>855</v>
      </c>
      <c r="D2396" s="200"/>
      <c r="E2396" s="200"/>
      <c r="F2396" s="112"/>
      <c r="G2396" s="112">
        <v>687272.72727272718</v>
      </c>
      <c r="H2396" s="112">
        <f t="shared" ref="H2396:H2405" si="174">G2396</f>
        <v>687272.72727272718</v>
      </c>
      <c r="I2396" s="119"/>
      <c r="J2396" s="12"/>
      <c r="K2396" s="328"/>
      <c r="L2396" s="328"/>
      <c r="M2396" s="328"/>
      <c r="N2396" s="12"/>
      <c r="O2396" s="13"/>
      <c r="P2396" s="132"/>
      <c r="Q2396" s="5"/>
    </row>
    <row r="2397" spans="1:17" s="6" customFormat="1" ht="66.75" hidden="1" customHeight="1">
      <c r="A2397" s="246">
        <v>3</v>
      </c>
      <c r="B2397" s="456" t="s">
        <v>5424</v>
      </c>
      <c r="C2397" s="200" t="s">
        <v>855</v>
      </c>
      <c r="D2397" s="200"/>
      <c r="E2397" s="200"/>
      <c r="F2397" s="112"/>
      <c r="G2397" s="112">
        <v>687272.72727272718</v>
      </c>
      <c r="H2397" s="112">
        <f t="shared" si="174"/>
        <v>687272.72727272718</v>
      </c>
      <c r="I2397" s="119"/>
      <c r="J2397" s="12"/>
      <c r="K2397" s="328"/>
      <c r="L2397" s="328"/>
      <c r="M2397" s="328"/>
      <c r="N2397" s="12"/>
      <c r="O2397" s="13"/>
      <c r="P2397" s="132"/>
      <c r="Q2397" s="5"/>
    </row>
    <row r="2398" spans="1:17" s="6" customFormat="1" ht="66.75" hidden="1" customHeight="1">
      <c r="A2398" s="246">
        <v>4</v>
      </c>
      <c r="B2398" s="457" t="s">
        <v>5425</v>
      </c>
      <c r="C2398" s="200" t="s">
        <v>855</v>
      </c>
      <c r="D2398" s="200"/>
      <c r="E2398" s="200"/>
      <c r="F2398" s="112"/>
      <c r="G2398" s="112">
        <v>785454.5454545453</v>
      </c>
      <c r="H2398" s="112">
        <f t="shared" si="174"/>
        <v>785454.5454545453</v>
      </c>
      <c r="I2398" s="119"/>
      <c r="J2398" s="12"/>
      <c r="K2398" s="328"/>
      <c r="L2398" s="328"/>
      <c r="M2398" s="328"/>
      <c r="N2398" s="12"/>
      <c r="O2398" s="13"/>
      <c r="P2398" s="132"/>
      <c r="Q2398" s="5"/>
    </row>
    <row r="2399" spans="1:17" s="6" customFormat="1" ht="66.75" hidden="1" customHeight="1">
      <c r="A2399" s="246">
        <v>5</v>
      </c>
      <c r="B2399" s="456" t="s">
        <v>5426</v>
      </c>
      <c r="C2399" s="200" t="s">
        <v>855</v>
      </c>
      <c r="D2399" s="200"/>
      <c r="E2399" s="200"/>
      <c r="F2399" s="112"/>
      <c r="G2399" s="112">
        <v>785454.5454545453</v>
      </c>
      <c r="H2399" s="112">
        <f t="shared" si="174"/>
        <v>785454.5454545453</v>
      </c>
      <c r="I2399" s="119"/>
      <c r="J2399" s="12"/>
      <c r="K2399" s="328"/>
      <c r="L2399" s="328"/>
      <c r="M2399" s="328"/>
      <c r="N2399" s="12"/>
      <c r="O2399" s="13"/>
      <c r="P2399" s="132"/>
      <c r="Q2399" s="5"/>
    </row>
    <row r="2400" spans="1:17" s="6" customFormat="1" ht="66.75" hidden="1" customHeight="1">
      <c r="A2400" s="246">
        <v>6</v>
      </c>
      <c r="B2400" s="456" t="s">
        <v>5427</v>
      </c>
      <c r="C2400" s="200" t="s">
        <v>855</v>
      </c>
      <c r="D2400" s="200"/>
      <c r="E2400" s="200"/>
      <c r="F2400" s="112"/>
      <c r="G2400" s="112">
        <v>687272.72727272718</v>
      </c>
      <c r="H2400" s="112">
        <f t="shared" si="174"/>
        <v>687272.72727272718</v>
      </c>
      <c r="I2400" s="119"/>
      <c r="J2400" s="12"/>
      <c r="K2400" s="328"/>
      <c r="L2400" s="328"/>
      <c r="M2400" s="328"/>
      <c r="N2400" s="12"/>
      <c r="O2400" s="13"/>
      <c r="P2400" s="132"/>
      <c r="Q2400" s="5"/>
    </row>
    <row r="2401" spans="1:17" s="6" customFormat="1" ht="66.75" hidden="1" customHeight="1">
      <c r="A2401" s="246">
        <v>7</v>
      </c>
      <c r="B2401" s="457" t="s">
        <v>5428</v>
      </c>
      <c r="C2401" s="200" t="s">
        <v>855</v>
      </c>
      <c r="D2401" s="200"/>
      <c r="E2401" s="200"/>
      <c r="F2401" s="112"/>
      <c r="G2401" s="112">
        <v>785454.5454545453</v>
      </c>
      <c r="H2401" s="112">
        <f t="shared" si="174"/>
        <v>785454.5454545453</v>
      </c>
      <c r="I2401" s="119"/>
      <c r="J2401" s="12"/>
      <c r="K2401" s="328"/>
      <c r="L2401" s="328"/>
      <c r="M2401" s="328"/>
      <c r="N2401" s="12"/>
      <c r="O2401" s="13"/>
      <c r="P2401" s="132"/>
      <c r="Q2401" s="5"/>
    </row>
    <row r="2402" spans="1:17" s="6" customFormat="1" ht="66.75" hidden="1" customHeight="1">
      <c r="A2402" s="246">
        <v>8</v>
      </c>
      <c r="B2402" s="456" t="s">
        <v>5429</v>
      </c>
      <c r="C2402" s="200" t="s">
        <v>855</v>
      </c>
      <c r="D2402" s="200"/>
      <c r="E2402" s="200"/>
      <c r="F2402" s="112"/>
      <c r="G2402" s="112">
        <v>944727.27272727259</v>
      </c>
      <c r="H2402" s="112">
        <f t="shared" si="174"/>
        <v>944727.27272727259</v>
      </c>
      <c r="I2402" s="119"/>
      <c r="J2402" s="12"/>
      <c r="K2402" s="328"/>
      <c r="L2402" s="328"/>
      <c r="M2402" s="328"/>
      <c r="N2402" s="12"/>
      <c r="O2402" s="13"/>
      <c r="P2402" s="132"/>
      <c r="Q2402" s="5"/>
    </row>
    <row r="2403" spans="1:17" s="6" customFormat="1" ht="66.75" hidden="1" customHeight="1">
      <c r="A2403" s="246">
        <v>9</v>
      </c>
      <c r="B2403" s="458" t="s">
        <v>5438</v>
      </c>
      <c r="C2403" s="200" t="s">
        <v>855</v>
      </c>
      <c r="D2403" s="200"/>
      <c r="E2403" s="200"/>
      <c r="F2403" s="112"/>
      <c r="G2403" s="112">
        <v>1088727.2727272725</v>
      </c>
      <c r="H2403" s="112">
        <f t="shared" si="174"/>
        <v>1088727.2727272725</v>
      </c>
      <c r="I2403" s="119"/>
      <c r="J2403" s="12"/>
      <c r="K2403" s="328"/>
      <c r="L2403" s="328"/>
      <c r="M2403" s="328"/>
      <c r="N2403" s="12"/>
      <c r="O2403" s="13"/>
      <c r="P2403" s="132"/>
      <c r="Q2403" s="5"/>
    </row>
    <row r="2404" spans="1:17" s="6" customFormat="1" ht="66.75" hidden="1" customHeight="1">
      <c r="A2404" s="246">
        <v>10</v>
      </c>
      <c r="B2404" s="456" t="s">
        <v>5439</v>
      </c>
      <c r="C2404" s="200" t="s">
        <v>855</v>
      </c>
      <c r="D2404" s="200"/>
      <c r="E2404" s="200"/>
      <c r="F2404" s="112"/>
      <c r="G2404" s="112">
        <v>1088727.2727272725</v>
      </c>
      <c r="H2404" s="112">
        <f t="shared" si="174"/>
        <v>1088727.2727272725</v>
      </c>
      <c r="I2404" s="119"/>
      <c r="J2404" s="12"/>
      <c r="K2404" s="328"/>
      <c r="L2404" s="328"/>
      <c r="M2404" s="328"/>
      <c r="N2404" s="12"/>
      <c r="O2404" s="13"/>
      <c r="P2404" s="132"/>
      <c r="Q2404" s="5"/>
    </row>
    <row r="2405" spans="1:17" s="6" customFormat="1" ht="66.75" hidden="1" customHeight="1">
      <c r="A2405" s="246">
        <v>11</v>
      </c>
      <c r="B2405" s="456" t="s">
        <v>5440</v>
      </c>
      <c r="C2405" s="200" t="s">
        <v>855</v>
      </c>
      <c r="D2405" s="200"/>
      <c r="E2405" s="200"/>
      <c r="F2405" s="112"/>
      <c r="G2405" s="112">
        <v>1088727.2727272725</v>
      </c>
      <c r="H2405" s="112">
        <f t="shared" si="174"/>
        <v>1088727.2727272725</v>
      </c>
      <c r="I2405" s="119"/>
      <c r="J2405" s="12"/>
      <c r="K2405" s="328"/>
      <c r="L2405" s="328"/>
      <c r="M2405" s="328"/>
      <c r="N2405" s="12"/>
      <c r="O2405" s="13"/>
      <c r="P2405" s="132"/>
      <c r="Q2405" s="5"/>
    </row>
    <row r="2406" spans="1:17" s="6" customFormat="1" ht="66.75" hidden="1" customHeight="1">
      <c r="A2406" s="246"/>
      <c r="B2406" s="454" t="s">
        <v>5430</v>
      </c>
      <c r="C2406" s="200"/>
      <c r="D2406" s="200"/>
      <c r="E2406" s="200"/>
      <c r="F2406" s="112"/>
      <c r="G2406" s="112"/>
      <c r="H2406" s="112"/>
      <c r="I2406" s="119"/>
      <c r="J2406" s="12"/>
      <c r="K2406" s="328"/>
      <c r="L2406" s="328"/>
      <c r="M2406" s="328"/>
      <c r="N2406" s="12"/>
      <c r="O2406" s="13"/>
      <c r="P2406" s="132"/>
      <c r="Q2406" s="5"/>
    </row>
    <row r="2407" spans="1:17" s="6" customFormat="1" ht="66.75" hidden="1" customHeight="1">
      <c r="A2407" s="246">
        <v>1</v>
      </c>
      <c r="B2407" s="456" t="s">
        <v>5431</v>
      </c>
      <c r="C2407" s="200" t="s">
        <v>855</v>
      </c>
      <c r="D2407" s="200"/>
      <c r="E2407" s="200"/>
      <c r="F2407" s="112"/>
      <c r="G2407" s="112">
        <v>944727.27272727259</v>
      </c>
      <c r="H2407" s="112">
        <f>G2407</f>
        <v>944727.27272727259</v>
      </c>
      <c r="I2407" s="119"/>
      <c r="J2407" s="12"/>
      <c r="K2407" s="328"/>
      <c r="L2407" s="328"/>
      <c r="M2407" s="328"/>
      <c r="N2407" s="12"/>
      <c r="O2407" s="13"/>
      <c r="P2407" s="132"/>
      <c r="Q2407" s="5"/>
    </row>
    <row r="2408" spans="1:17" s="6" customFormat="1" ht="66.75" hidden="1" customHeight="1">
      <c r="A2408" s="246">
        <v>2</v>
      </c>
      <c r="B2408" s="456" t="s">
        <v>5441</v>
      </c>
      <c r="C2408" s="200" t="s">
        <v>855</v>
      </c>
      <c r="D2408" s="200"/>
      <c r="E2408" s="200"/>
      <c r="F2408" s="112"/>
      <c r="G2408" s="112">
        <v>1088727.2727272725</v>
      </c>
      <c r="H2408" s="112">
        <f t="shared" ref="H2408:H2414" si="175">G2408</f>
        <v>1088727.2727272725</v>
      </c>
      <c r="I2408" s="119"/>
      <c r="J2408" s="12"/>
      <c r="K2408" s="328"/>
      <c r="L2408" s="328"/>
      <c r="M2408" s="328"/>
      <c r="N2408" s="12"/>
      <c r="O2408" s="13"/>
      <c r="P2408" s="132"/>
      <c r="Q2408" s="5"/>
    </row>
    <row r="2409" spans="1:17" s="6" customFormat="1" ht="66.75" hidden="1" customHeight="1">
      <c r="A2409" s="246">
        <v>3</v>
      </c>
      <c r="B2409" s="456" t="s">
        <v>5442</v>
      </c>
      <c r="C2409" s="200" t="s">
        <v>855</v>
      </c>
      <c r="D2409" s="200"/>
      <c r="E2409" s="200"/>
      <c r="F2409" s="112"/>
      <c r="G2409" s="112">
        <v>1088727.2727272725</v>
      </c>
      <c r="H2409" s="112">
        <f t="shared" si="175"/>
        <v>1088727.2727272725</v>
      </c>
      <c r="I2409" s="119"/>
      <c r="J2409" s="12"/>
      <c r="K2409" s="328"/>
      <c r="L2409" s="328"/>
      <c r="M2409" s="328"/>
      <c r="N2409" s="12"/>
      <c r="O2409" s="13"/>
      <c r="P2409" s="132"/>
      <c r="Q2409" s="5"/>
    </row>
    <row r="2410" spans="1:17" s="6" customFormat="1" ht="66.75" hidden="1" customHeight="1">
      <c r="A2410" s="246">
        <v>4</v>
      </c>
      <c r="B2410" s="457" t="s">
        <v>5443</v>
      </c>
      <c r="C2410" s="200" t="s">
        <v>855</v>
      </c>
      <c r="D2410" s="200"/>
      <c r="E2410" s="200"/>
      <c r="F2410" s="112"/>
      <c r="G2410" s="112">
        <v>1088727.2727272725</v>
      </c>
      <c r="H2410" s="112">
        <f t="shared" si="175"/>
        <v>1088727.2727272725</v>
      </c>
      <c r="I2410" s="119"/>
      <c r="J2410" s="12"/>
      <c r="K2410" s="328"/>
      <c r="L2410" s="328"/>
      <c r="M2410" s="328"/>
      <c r="N2410" s="12"/>
      <c r="O2410" s="13"/>
      <c r="P2410" s="132"/>
      <c r="Q2410" s="5"/>
    </row>
    <row r="2411" spans="1:17" s="6" customFormat="1" ht="66.75" hidden="1" customHeight="1">
      <c r="A2411" s="246">
        <v>5</v>
      </c>
      <c r="B2411" s="456" t="s">
        <v>5432</v>
      </c>
      <c r="C2411" s="200" t="s">
        <v>855</v>
      </c>
      <c r="D2411" s="200"/>
      <c r="E2411" s="200"/>
      <c r="F2411" s="112"/>
      <c r="G2411" s="112">
        <v>944727.27272727259</v>
      </c>
      <c r="H2411" s="112">
        <f t="shared" si="175"/>
        <v>944727.27272727259</v>
      </c>
      <c r="I2411" s="119"/>
      <c r="J2411" s="12"/>
      <c r="K2411" s="328"/>
      <c r="L2411" s="328"/>
      <c r="M2411" s="328"/>
      <c r="N2411" s="12"/>
      <c r="O2411" s="13"/>
      <c r="P2411" s="132"/>
      <c r="Q2411" s="5"/>
    </row>
    <row r="2412" spans="1:17" s="6" customFormat="1" ht="66.75" hidden="1" customHeight="1">
      <c r="A2412" s="246">
        <v>6</v>
      </c>
      <c r="B2412" s="456" t="s">
        <v>5444</v>
      </c>
      <c r="C2412" s="200" t="s">
        <v>855</v>
      </c>
      <c r="D2412" s="200"/>
      <c r="E2412" s="200"/>
      <c r="F2412" s="112"/>
      <c r="G2412" s="112">
        <v>1088727.2727272725</v>
      </c>
      <c r="H2412" s="112">
        <f t="shared" si="175"/>
        <v>1088727.2727272725</v>
      </c>
      <c r="I2412" s="119"/>
      <c r="J2412" s="12"/>
      <c r="K2412" s="328"/>
      <c r="L2412" s="328"/>
      <c r="M2412" s="328"/>
      <c r="N2412" s="12"/>
      <c r="O2412" s="13"/>
      <c r="P2412" s="132"/>
      <c r="Q2412" s="5"/>
    </row>
    <row r="2413" spans="1:17" s="6" customFormat="1" ht="66.75" hidden="1" customHeight="1">
      <c r="A2413" s="246">
        <v>7</v>
      </c>
      <c r="B2413" s="457" t="s">
        <v>5433</v>
      </c>
      <c r="C2413" s="200" t="s">
        <v>855</v>
      </c>
      <c r="D2413" s="200"/>
      <c r="E2413" s="200"/>
      <c r="F2413" s="112"/>
      <c r="G2413" s="112">
        <v>1388727.2727272727</v>
      </c>
      <c r="H2413" s="112">
        <f t="shared" si="175"/>
        <v>1388727.2727272727</v>
      </c>
      <c r="I2413" s="119"/>
      <c r="J2413" s="12"/>
      <c r="K2413" s="328"/>
      <c r="L2413" s="328"/>
      <c r="M2413" s="328"/>
      <c r="N2413" s="12"/>
      <c r="O2413" s="13"/>
      <c r="P2413" s="132"/>
      <c r="Q2413" s="5"/>
    </row>
    <row r="2414" spans="1:17" s="6" customFormat="1" ht="66.75" hidden="1" customHeight="1">
      <c r="A2414" s="246">
        <v>8</v>
      </c>
      <c r="B2414" s="456" t="s">
        <v>5445</v>
      </c>
      <c r="C2414" s="200" t="s">
        <v>855</v>
      </c>
      <c r="D2414" s="200"/>
      <c r="E2414" s="200"/>
      <c r="F2414" s="112"/>
      <c r="G2414" s="112">
        <v>1478181.8181818179</v>
      </c>
      <c r="H2414" s="112">
        <f t="shared" si="175"/>
        <v>1478181.8181818179</v>
      </c>
      <c r="I2414" s="119"/>
      <c r="J2414" s="12"/>
      <c r="K2414" s="328"/>
      <c r="L2414" s="328"/>
      <c r="M2414" s="328"/>
      <c r="N2414" s="12"/>
      <c r="O2414" s="13"/>
      <c r="P2414" s="132"/>
      <c r="Q2414" s="5"/>
    </row>
    <row r="2415" spans="1:17" s="6" customFormat="1" ht="66.75" hidden="1" customHeight="1">
      <c r="A2415" s="131"/>
      <c r="B2415" s="1108" t="s">
        <v>5555</v>
      </c>
      <c r="C2415" s="1108"/>
      <c r="D2415" s="1108"/>
      <c r="E2415" s="1108"/>
      <c r="F2415" s="1108"/>
      <c r="G2415" s="1108"/>
      <c r="H2415" s="1108"/>
      <c r="I2415" s="447"/>
      <c r="J2415" s="447"/>
      <c r="K2415" s="447"/>
      <c r="L2415" s="447"/>
      <c r="M2415" s="447"/>
      <c r="N2415" s="447"/>
      <c r="O2415" s="448"/>
      <c r="P2415" s="132"/>
      <c r="Q2415" s="5"/>
    </row>
    <row r="2416" spans="1:17" s="6" customFormat="1" ht="66.75" hidden="1" customHeight="1">
      <c r="A2416" s="246">
        <v>1</v>
      </c>
      <c r="B2416" s="451" t="s">
        <v>5459</v>
      </c>
      <c r="C2416" s="242" t="s">
        <v>5387</v>
      </c>
      <c r="D2416" s="200"/>
      <c r="E2416" s="200"/>
      <c r="F2416" s="112"/>
      <c r="G2416" s="112">
        <v>231818</v>
      </c>
      <c r="H2416" s="112">
        <v>231818</v>
      </c>
      <c r="I2416" s="119"/>
      <c r="J2416" s="12"/>
      <c r="K2416" s="328"/>
      <c r="L2416" s="328"/>
      <c r="M2416" s="328"/>
      <c r="N2416" s="12"/>
      <c r="O2416" s="13"/>
      <c r="P2416" s="132"/>
      <c r="Q2416" s="5"/>
    </row>
    <row r="2417" spans="1:17" s="6" customFormat="1" ht="66.75" hidden="1" customHeight="1">
      <c r="A2417" s="246">
        <v>2</v>
      </c>
      <c r="B2417" s="452" t="s">
        <v>5460</v>
      </c>
      <c r="C2417" s="242" t="s">
        <v>5387</v>
      </c>
      <c r="D2417" s="200"/>
      <c r="E2417" s="200"/>
      <c r="F2417" s="112"/>
      <c r="G2417" s="112">
        <v>347273</v>
      </c>
      <c r="H2417" s="112">
        <v>347273</v>
      </c>
      <c r="I2417" s="119"/>
      <c r="J2417" s="12"/>
      <c r="K2417" s="328"/>
      <c r="L2417" s="328"/>
      <c r="M2417" s="328"/>
      <c r="N2417" s="12"/>
      <c r="O2417" s="13"/>
      <c r="P2417" s="132"/>
      <c r="Q2417" s="5"/>
    </row>
    <row r="2418" spans="1:17" s="6" customFormat="1" ht="66.75" hidden="1" customHeight="1">
      <c r="A2418" s="246">
        <v>3</v>
      </c>
      <c r="B2418" s="452" t="s">
        <v>5459</v>
      </c>
      <c r="C2418" s="242" t="s">
        <v>5387</v>
      </c>
      <c r="D2418" s="200"/>
      <c r="E2418" s="200"/>
      <c r="F2418" s="112"/>
      <c r="G2418" s="112">
        <v>230000</v>
      </c>
      <c r="H2418" s="112">
        <v>230000</v>
      </c>
      <c r="I2418" s="119"/>
      <c r="J2418" s="12"/>
      <c r="K2418" s="328"/>
      <c r="L2418" s="328"/>
      <c r="M2418" s="328"/>
      <c r="N2418" s="12"/>
      <c r="O2418" s="13"/>
      <c r="P2418" s="132"/>
      <c r="Q2418" s="5"/>
    </row>
    <row r="2419" spans="1:17" s="6" customFormat="1" ht="66.75" hidden="1" customHeight="1">
      <c r="A2419" s="246">
        <v>4</v>
      </c>
      <c r="B2419" s="452" t="s">
        <v>5461</v>
      </c>
      <c r="C2419" s="242" t="s">
        <v>5387</v>
      </c>
      <c r="D2419" s="200"/>
      <c r="E2419" s="200"/>
      <c r="F2419" s="112"/>
      <c r="G2419" s="112">
        <v>320909</v>
      </c>
      <c r="H2419" s="112">
        <v>320909</v>
      </c>
      <c r="I2419" s="119"/>
      <c r="J2419" s="12"/>
      <c r="K2419" s="328"/>
      <c r="L2419" s="328"/>
      <c r="M2419" s="328"/>
      <c r="N2419" s="12"/>
      <c r="O2419" s="13"/>
      <c r="P2419" s="132"/>
      <c r="Q2419" s="5"/>
    </row>
    <row r="2420" spans="1:17" s="6" customFormat="1" ht="66.75" hidden="1" customHeight="1">
      <c r="A2420" s="246">
        <v>5</v>
      </c>
      <c r="B2420" s="452" t="s">
        <v>5462</v>
      </c>
      <c r="C2420" s="242" t="s">
        <v>5387</v>
      </c>
      <c r="D2420" s="200"/>
      <c r="E2420" s="200"/>
      <c r="F2420" s="112"/>
      <c r="G2420" s="112">
        <v>231818</v>
      </c>
      <c r="H2420" s="112">
        <v>231818</v>
      </c>
      <c r="I2420" s="119"/>
      <c r="J2420" s="12"/>
      <c r="K2420" s="328"/>
      <c r="L2420" s="328"/>
      <c r="M2420" s="328"/>
      <c r="N2420" s="12"/>
      <c r="O2420" s="13"/>
      <c r="P2420" s="132"/>
      <c r="Q2420" s="5"/>
    </row>
    <row r="2421" spans="1:17" s="6" customFormat="1" ht="66.75" hidden="1" customHeight="1">
      <c r="A2421" s="246">
        <v>6</v>
      </c>
      <c r="B2421" s="452" t="s">
        <v>5463</v>
      </c>
      <c r="C2421" s="242" t="s">
        <v>5387</v>
      </c>
      <c r="D2421" s="200"/>
      <c r="E2421" s="200"/>
      <c r="F2421" s="112"/>
      <c r="G2421" s="112">
        <v>256364</v>
      </c>
      <c r="H2421" s="112">
        <v>256364</v>
      </c>
      <c r="I2421" s="119"/>
      <c r="J2421" s="12"/>
      <c r="K2421" s="328"/>
      <c r="L2421" s="328"/>
      <c r="M2421" s="328"/>
      <c r="N2421" s="12"/>
      <c r="O2421" s="13"/>
      <c r="P2421" s="132"/>
      <c r="Q2421" s="5"/>
    </row>
    <row r="2422" spans="1:17" s="6" customFormat="1" ht="66.75" hidden="1" customHeight="1">
      <c r="A2422" s="246">
        <v>7</v>
      </c>
      <c r="B2422" s="452" t="s">
        <v>5464</v>
      </c>
      <c r="C2422" s="242" t="s">
        <v>5387</v>
      </c>
      <c r="D2422" s="200"/>
      <c r="E2422" s="200"/>
      <c r="F2422" s="112"/>
      <c r="G2422" s="112">
        <v>368182</v>
      </c>
      <c r="H2422" s="112">
        <v>368182</v>
      </c>
      <c r="I2422" s="119"/>
      <c r="J2422" s="12"/>
      <c r="K2422" s="328"/>
      <c r="L2422" s="328"/>
      <c r="M2422" s="328"/>
      <c r="N2422" s="12"/>
      <c r="O2422" s="13"/>
      <c r="P2422" s="132"/>
      <c r="Q2422" s="5"/>
    </row>
    <row r="2423" spans="1:17" s="6" customFormat="1" ht="66.75" hidden="1" customHeight="1">
      <c r="A2423" s="246">
        <v>8</v>
      </c>
      <c r="B2423" s="452" t="s">
        <v>5465</v>
      </c>
      <c r="C2423" s="242" t="s">
        <v>5387</v>
      </c>
      <c r="D2423" s="200"/>
      <c r="E2423" s="200"/>
      <c r="F2423" s="112"/>
      <c r="G2423" s="112">
        <v>230000</v>
      </c>
      <c r="H2423" s="112">
        <v>230000</v>
      </c>
      <c r="I2423" s="119"/>
      <c r="J2423" s="12"/>
      <c r="K2423" s="328"/>
      <c r="L2423" s="328"/>
      <c r="M2423" s="328"/>
      <c r="N2423" s="12"/>
      <c r="O2423" s="13"/>
      <c r="P2423" s="132"/>
      <c r="Q2423" s="5"/>
    </row>
    <row r="2424" spans="1:17" s="6" customFormat="1" ht="66.75" hidden="1" customHeight="1">
      <c r="A2424" s="246">
        <v>9</v>
      </c>
      <c r="B2424" s="452" t="s">
        <v>5466</v>
      </c>
      <c r="C2424" s="242" t="s">
        <v>5387</v>
      </c>
      <c r="D2424" s="200"/>
      <c r="E2424" s="200"/>
      <c r="F2424" s="112"/>
      <c r="G2424" s="112">
        <v>230000</v>
      </c>
      <c r="H2424" s="112">
        <v>230000</v>
      </c>
      <c r="I2424" s="119"/>
      <c r="J2424" s="12"/>
      <c r="K2424" s="328"/>
      <c r="L2424" s="328"/>
      <c r="M2424" s="328"/>
      <c r="N2424" s="12"/>
      <c r="O2424" s="13"/>
      <c r="P2424" s="132"/>
      <c r="Q2424" s="5"/>
    </row>
    <row r="2425" spans="1:17" s="6" customFormat="1" ht="66.75" hidden="1" customHeight="1">
      <c r="A2425" s="246">
        <v>10</v>
      </c>
      <c r="B2425" s="452" t="s">
        <v>5467</v>
      </c>
      <c r="C2425" s="242" t="s">
        <v>5387</v>
      </c>
      <c r="D2425" s="200"/>
      <c r="E2425" s="200"/>
      <c r="F2425" s="112"/>
      <c r="G2425" s="112">
        <v>249999.99999999997</v>
      </c>
      <c r="H2425" s="112">
        <v>249999.99999999997</v>
      </c>
      <c r="I2425" s="119"/>
      <c r="J2425" s="12"/>
      <c r="K2425" s="328"/>
      <c r="L2425" s="328"/>
      <c r="M2425" s="328"/>
      <c r="N2425" s="12"/>
      <c r="O2425" s="13"/>
      <c r="P2425" s="132"/>
      <c r="Q2425" s="5"/>
    </row>
    <row r="2426" spans="1:17" s="6" customFormat="1" ht="66.75" hidden="1" customHeight="1">
      <c r="A2426" s="246">
        <v>11</v>
      </c>
      <c r="B2426" s="452" t="s">
        <v>5468</v>
      </c>
      <c r="C2426" s="242" t="s">
        <v>5387</v>
      </c>
      <c r="D2426" s="200"/>
      <c r="E2426" s="200"/>
      <c r="F2426" s="112"/>
      <c r="G2426" s="112">
        <v>354545</v>
      </c>
      <c r="H2426" s="112">
        <v>354545</v>
      </c>
      <c r="I2426" s="119"/>
      <c r="J2426" s="12"/>
      <c r="K2426" s="328"/>
      <c r="L2426" s="328"/>
      <c r="M2426" s="328"/>
      <c r="N2426" s="12"/>
      <c r="O2426" s="13"/>
      <c r="P2426" s="132"/>
      <c r="Q2426" s="5"/>
    </row>
    <row r="2427" spans="1:17" s="6" customFormat="1" ht="66.75" hidden="1" customHeight="1">
      <c r="A2427" s="246">
        <v>12</v>
      </c>
      <c r="B2427" s="452" t="s">
        <v>5469</v>
      </c>
      <c r="C2427" s="242" t="s">
        <v>5387</v>
      </c>
      <c r="D2427" s="200"/>
      <c r="E2427" s="200"/>
      <c r="F2427" s="112"/>
      <c r="G2427" s="112">
        <v>347273</v>
      </c>
      <c r="H2427" s="112">
        <v>347273</v>
      </c>
      <c r="I2427" s="119"/>
      <c r="J2427" s="12"/>
      <c r="K2427" s="328"/>
      <c r="L2427" s="328"/>
      <c r="M2427" s="328"/>
      <c r="N2427" s="12"/>
      <c r="O2427" s="13"/>
      <c r="P2427" s="132"/>
      <c r="Q2427" s="5"/>
    </row>
    <row r="2428" spans="1:17" s="6" customFormat="1" ht="66.75" hidden="1" customHeight="1">
      <c r="A2428" s="246">
        <v>13</v>
      </c>
      <c r="B2428" s="452" t="s">
        <v>5469</v>
      </c>
      <c r="C2428" s="242" t="s">
        <v>5387</v>
      </c>
      <c r="D2428" s="200"/>
      <c r="E2428" s="200"/>
      <c r="F2428" s="112"/>
      <c r="G2428" s="112">
        <v>320909</v>
      </c>
      <c r="H2428" s="112">
        <v>320909</v>
      </c>
      <c r="I2428" s="119"/>
      <c r="J2428" s="12"/>
      <c r="K2428" s="328"/>
      <c r="L2428" s="328"/>
      <c r="M2428" s="328"/>
      <c r="N2428" s="12"/>
      <c r="O2428" s="13"/>
      <c r="P2428" s="132"/>
      <c r="Q2428" s="5"/>
    </row>
    <row r="2429" spans="1:17" s="6" customFormat="1" ht="66.75" hidden="1" customHeight="1">
      <c r="A2429" s="246">
        <v>14</v>
      </c>
      <c r="B2429" s="452" t="s">
        <v>5465</v>
      </c>
      <c r="C2429" s="242" t="s">
        <v>5387</v>
      </c>
      <c r="D2429" s="200"/>
      <c r="E2429" s="200"/>
      <c r="F2429" s="112"/>
      <c r="G2429" s="112">
        <v>320909</v>
      </c>
      <c r="H2429" s="112">
        <v>320909</v>
      </c>
      <c r="I2429" s="119"/>
      <c r="J2429" s="12"/>
      <c r="K2429" s="328"/>
      <c r="L2429" s="328"/>
      <c r="M2429" s="328"/>
      <c r="N2429" s="12"/>
      <c r="O2429" s="13"/>
      <c r="P2429" s="132"/>
      <c r="Q2429" s="5"/>
    </row>
    <row r="2430" spans="1:17" s="6" customFormat="1" ht="66.75" hidden="1" customHeight="1">
      <c r="A2430" s="246">
        <v>15</v>
      </c>
      <c r="B2430" s="452" t="s">
        <v>5470</v>
      </c>
      <c r="C2430" s="242" t="s">
        <v>5387</v>
      </c>
      <c r="D2430" s="200"/>
      <c r="E2430" s="200"/>
      <c r="F2430" s="112"/>
      <c r="G2430" s="112">
        <v>377273</v>
      </c>
      <c r="H2430" s="112">
        <v>377273</v>
      </c>
      <c r="I2430" s="119"/>
      <c r="J2430" s="12"/>
      <c r="K2430" s="328"/>
      <c r="L2430" s="328"/>
      <c r="M2430" s="328"/>
      <c r="N2430" s="12"/>
      <c r="O2430" s="13"/>
      <c r="P2430" s="132"/>
      <c r="Q2430" s="5"/>
    </row>
    <row r="2431" spans="1:17" s="6" customFormat="1" ht="66.75" hidden="1" customHeight="1">
      <c r="A2431" s="246">
        <v>16</v>
      </c>
      <c r="B2431" s="452" t="s">
        <v>5470</v>
      </c>
      <c r="C2431" s="242" t="s">
        <v>5387</v>
      </c>
      <c r="D2431" s="200"/>
      <c r="E2431" s="200"/>
      <c r="F2431" s="112"/>
      <c r="G2431" s="112">
        <v>377273</v>
      </c>
      <c r="H2431" s="112">
        <v>377273</v>
      </c>
      <c r="I2431" s="119"/>
      <c r="J2431" s="12"/>
      <c r="K2431" s="328"/>
      <c r="L2431" s="328"/>
      <c r="M2431" s="328"/>
      <c r="N2431" s="12"/>
      <c r="O2431" s="13"/>
      <c r="P2431" s="132"/>
      <c r="Q2431" s="5"/>
    </row>
    <row r="2432" spans="1:17" s="6" customFormat="1" ht="66.75" hidden="1" customHeight="1">
      <c r="A2432" s="246">
        <v>17</v>
      </c>
      <c r="B2432" s="452" t="s">
        <v>5470</v>
      </c>
      <c r="C2432" s="242" t="s">
        <v>5387</v>
      </c>
      <c r="D2432" s="200"/>
      <c r="E2432" s="200"/>
      <c r="F2432" s="112"/>
      <c r="G2432" s="112">
        <v>476364</v>
      </c>
      <c r="H2432" s="112">
        <v>476364</v>
      </c>
      <c r="I2432" s="119"/>
      <c r="J2432" s="12"/>
      <c r="K2432" s="328"/>
      <c r="L2432" s="328"/>
      <c r="M2432" s="328"/>
      <c r="N2432" s="12"/>
      <c r="O2432" s="13"/>
      <c r="P2432" s="132"/>
      <c r="Q2432" s="5"/>
    </row>
    <row r="2433" spans="1:17" s="6" customFormat="1" ht="66.75" hidden="1" customHeight="1">
      <c r="A2433" s="246">
        <v>18</v>
      </c>
      <c r="B2433" s="452" t="s">
        <v>5470</v>
      </c>
      <c r="C2433" s="242" t="s">
        <v>5387</v>
      </c>
      <c r="D2433" s="200"/>
      <c r="E2433" s="200"/>
      <c r="F2433" s="112"/>
      <c r="G2433" s="112">
        <v>476364</v>
      </c>
      <c r="H2433" s="112">
        <v>476364</v>
      </c>
      <c r="I2433" s="119"/>
      <c r="J2433" s="12"/>
      <c r="K2433" s="328"/>
      <c r="L2433" s="328"/>
      <c r="M2433" s="328"/>
      <c r="N2433" s="12"/>
      <c r="O2433" s="13"/>
      <c r="P2433" s="132"/>
      <c r="Q2433" s="5"/>
    </row>
    <row r="2434" spans="1:17" s="6" customFormat="1" ht="66.75" hidden="1" customHeight="1">
      <c r="A2434" s="246">
        <v>19</v>
      </c>
      <c r="B2434" s="452" t="s">
        <v>5470</v>
      </c>
      <c r="C2434" s="242" t="s">
        <v>5387</v>
      </c>
      <c r="D2434" s="200"/>
      <c r="E2434" s="200"/>
      <c r="F2434" s="112"/>
      <c r="G2434" s="112">
        <v>545455</v>
      </c>
      <c r="H2434" s="112">
        <v>545455</v>
      </c>
      <c r="I2434" s="119"/>
      <c r="J2434" s="12"/>
      <c r="K2434" s="328"/>
      <c r="L2434" s="328"/>
      <c r="M2434" s="328"/>
      <c r="N2434" s="12"/>
      <c r="O2434" s="13"/>
      <c r="P2434" s="132"/>
      <c r="Q2434" s="5"/>
    </row>
    <row r="2435" spans="1:17" s="6" customFormat="1" ht="66.75" hidden="1" customHeight="1">
      <c r="A2435" s="246">
        <v>20</v>
      </c>
      <c r="B2435" s="452" t="s">
        <v>5470</v>
      </c>
      <c r="C2435" s="242" t="s">
        <v>5387</v>
      </c>
      <c r="D2435" s="200"/>
      <c r="E2435" s="200"/>
      <c r="F2435" s="112"/>
      <c r="G2435" s="112">
        <v>545455</v>
      </c>
      <c r="H2435" s="112">
        <v>545455</v>
      </c>
      <c r="I2435" s="119"/>
      <c r="J2435" s="12"/>
      <c r="K2435" s="328"/>
      <c r="L2435" s="328"/>
      <c r="M2435" s="328"/>
      <c r="N2435" s="12"/>
      <c r="O2435" s="13"/>
      <c r="P2435" s="132"/>
      <c r="Q2435" s="5"/>
    </row>
    <row r="2436" spans="1:17" s="6" customFormat="1" ht="66.75" hidden="1" customHeight="1">
      <c r="A2436" s="131"/>
      <c r="B2436" s="1108" t="s">
        <v>6120</v>
      </c>
      <c r="C2436" s="1108"/>
      <c r="D2436" s="1108"/>
      <c r="E2436" s="1108"/>
      <c r="F2436" s="1108"/>
      <c r="G2436" s="1108"/>
      <c r="H2436" s="1108"/>
      <c r="I2436" s="447"/>
      <c r="J2436" s="447"/>
      <c r="K2436" s="447"/>
      <c r="L2436" s="447"/>
      <c r="M2436" s="447"/>
      <c r="N2436" s="447"/>
      <c r="O2436" s="448"/>
      <c r="P2436" s="132"/>
      <c r="Q2436" s="5"/>
    </row>
    <row r="2437" spans="1:17" s="6" customFormat="1" ht="66.75" hidden="1" customHeight="1">
      <c r="A2437" s="246">
        <v>1</v>
      </c>
      <c r="B2437" s="455" t="s">
        <v>6109</v>
      </c>
      <c r="C2437" s="200" t="s">
        <v>855</v>
      </c>
      <c r="D2437" s="1180" t="s">
        <v>6108</v>
      </c>
      <c r="E2437" s="459"/>
      <c r="F2437" s="112">
        <v>240741</v>
      </c>
      <c r="G2437" s="112">
        <v>257741</v>
      </c>
      <c r="H2437" s="112">
        <v>259741</v>
      </c>
      <c r="I2437" s="119"/>
      <c r="J2437" s="12"/>
      <c r="K2437" s="328"/>
      <c r="L2437" s="328"/>
      <c r="M2437" s="328"/>
      <c r="N2437" s="12"/>
      <c r="O2437" s="13"/>
      <c r="P2437" s="132"/>
      <c r="Q2437" s="5"/>
    </row>
    <row r="2438" spans="1:17" s="6" customFormat="1" ht="66.75" hidden="1" customHeight="1">
      <c r="A2438" s="246">
        <v>2</v>
      </c>
      <c r="B2438" s="456" t="s">
        <v>6110</v>
      </c>
      <c r="C2438" s="200" t="s">
        <v>855</v>
      </c>
      <c r="D2438" s="1181"/>
      <c r="E2438" s="459"/>
      <c r="F2438" s="112">
        <v>268519</v>
      </c>
      <c r="G2438" s="112">
        <v>285519</v>
      </c>
      <c r="H2438" s="112">
        <v>287519</v>
      </c>
      <c r="I2438" s="119"/>
      <c r="J2438" s="12"/>
      <c r="K2438" s="328"/>
      <c r="L2438" s="328"/>
      <c r="M2438" s="328"/>
      <c r="N2438" s="12"/>
      <c r="O2438" s="13"/>
      <c r="P2438" s="132"/>
      <c r="Q2438" s="5"/>
    </row>
    <row r="2439" spans="1:17" s="6" customFormat="1" ht="66.75" hidden="1" customHeight="1">
      <c r="A2439" s="246">
        <v>3</v>
      </c>
      <c r="B2439" s="456" t="s">
        <v>6111</v>
      </c>
      <c r="C2439" s="200" t="s">
        <v>855</v>
      </c>
      <c r="D2439" s="1181"/>
      <c r="E2439" s="459" t="s">
        <v>844</v>
      </c>
      <c r="F2439" s="112">
        <v>259259</v>
      </c>
      <c r="G2439" s="112">
        <v>276259</v>
      </c>
      <c r="H2439" s="112">
        <v>278259</v>
      </c>
      <c r="I2439" s="119"/>
      <c r="J2439" s="12"/>
      <c r="K2439" s="328"/>
      <c r="L2439" s="328"/>
      <c r="M2439" s="328"/>
      <c r="N2439" s="12"/>
      <c r="O2439" s="13"/>
      <c r="P2439" s="132"/>
      <c r="Q2439" s="5"/>
    </row>
    <row r="2440" spans="1:17" s="6" customFormat="1" ht="66.75" hidden="1" customHeight="1">
      <c r="A2440" s="246">
        <v>4</v>
      </c>
      <c r="B2440" s="457" t="s">
        <v>6114</v>
      </c>
      <c r="C2440" s="200" t="s">
        <v>855</v>
      </c>
      <c r="D2440" s="1181"/>
      <c r="E2440" s="459"/>
      <c r="F2440" s="112">
        <v>277778</v>
      </c>
      <c r="G2440" s="112">
        <v>294778</v>
      </c>
      <c r="H2440" s="112">
        <v>296778</v>
      </c>
      <c r="I2440" s="119"/>
      <c r="J2440" s="12"/>
      <c r="K2440" s="328"/>
      <c r="L2440" s="328"/>
      <c r="M2440" s="328"/>
      <c r="N2440" s="12"/>
      <c r="O2440" s="13"/>
      <c r="P2440" s="132"/>
      <c r="Q2440" s="5"/>
    </row>
    <row r="2441" spans="1:17" s="6" customFormat="1" ht="66.75" hidden="1" customHeight="1">
      <c r="A2441" s="246">
        <v>5</v>
      </c>
      <c r="B2441" s="456" t="s">
        <v>6113</v>
      </c>
      <c r="C2441" s="200" t="s">
        <v>855</v>
      </c>
      <c r="D2441" s="1181"/>
      <c r="E2441" s="459"/>
      <c r="F2441" s="112">
        <v>319444</v>
      </c>
      <c r="G2441" s="112">
        <v>336444</v>
      </c>
      <c r="H2441" s="112">
        <v>338444</v>
      </c>
      <c r="I2441" s="119"/>
      <c r="J2441" s="12"/>
      <c r="K2441" s="328"/>
      <c r="L2441" s="328"/>
      <c r="M2441" s="328"/>
      <c r="N2441" s="12"/>
      <c r="O2441" s="13"/>
      <c r="P2441" s="132"/>
      <c r="Q2441" s="5"/>
    </row>
    <row r="2442" spans="1:17" s="6" customFormat="1" ht="66.75" hidden="1" customHeight="1">
      <c r="A2442" s="246">
        <v>6</v>
      </c>
      <c r="B2442" s="456" t="s">
        <v>6115</v>
      </c>
      <c r="C2442" s="200" t="s">
        <v>855</v>
      </c>
      <c r="D2442" s="1181"/>
      <c r="E2442" s="459"/>
      <c r="F2442" s="112">
        <v>305556</v>
      </c>
      <c r="G2442" s="112">
        <v>322556</v>
      </c>
      <c r="H2442" s="112">
        <v>324556</v>
      </c>
      <c r="I2442" s="119"/>
      <c r="J2442" s="12"/>
      <c r="K2442" s="328"/>
      <c r="L2442" s="328"/>
      <c r="M2442" s="328"/>
      <c r="N2442" s="12"/>
      <c r="O2442" s="13"/>
      <c r="P2442" s="132"/>
      <c r="Q2442" s="5"/>
    </row>
    <row r="2443" spans="1:17" s="6" customFormat="1" ht="66.75" hidden="1" customHeight="1">
      <c r="A2443" s="246">
        <v>7</v>
      </c>
      <c r="B2443" s="457" t="s">
        <v>6116</v>
      </c>
      <c r="C2443" s="200" t="s">
        <v>855</v>
      </c>
      <c r="D2443" s="1181"/>
      <c r="E2443" s="459"/>
      <c r="F2443" s="112">
        <v>148148</v>
      </c>
      <c r="G2443" s="112">
        <v>165148</v>
      </c>
      <c r="H2443" s="112">
        <v>167148</v>
      </c>
      <c r="I2443" s="119"/>
      <c r="J2443" s="12"/>
      <c r="K2443" s="328"/>
      <c r="L2443" s="328"/>
      <c r="M2443" s="328"/>
      <c r="N2443" s="12"/>
      <c r="O2443" s="13"/>
      <c r="P2443" s="132"/>
      <c r="Q2443" s="5"/>
    </row>
    <row r="2444" spans="1:17" s="6" customFormat="1" ht="66.75" hidden="1" customHeight="1">
      <c r="A2444" s="246">
        <v>8</v>
      </c>
      <c r="B2444" s="457" t="s">
        <v>6117</v>
      </c>
      <c r="C2444" s="200" t="s">
        <v>855</v>
      </c>
      <c r="D2444" s="1181"/>
      <c r="E2444" s="459"/>
      <c r="F2444" s="112">
        <v>166667</v>
      </c>
      <c r="G2444" s="112">
        <v>183667</v>
      </c>
      <c r="H2444" s="112">
        <v>185667</v>
      </c>
      <c r="I2444" s="119"/>
      <c r="J2444" s="12"/>
      <c r="K2444" s="328"/>
      <c r="L2444" s="328"/>
      <c r="M2444" s="328"/>
      <c r="N2444" s="12"/>
      <c r="O2444" s="13"/>
      <c r="P2444" s="132"/>
      <c r="Q2444" s="5"/>
    </row>
    <row r="2445" spans="1:17" s="6" customFormat="1" ht="66.75" hidden="1" customHeight="1">
      <c r="A2445" s="246">
        <v>9</v>
      </c>
      <c r="B2445" s="456" t="s">
        <v>6118</v>
      </c>
      <c r="C2445" s="200" t="s">
        <v>855</v>
      </c>
      <c r="D2445" s="1181"/>
      <c r="E2445" s="459"/>
      <c r="F2445" s="112">
        <v>185185</v>
      </c>
      <c r="G2445" s="112">
        <v>202185</v>
      </c>
      <c r="H2445" s="112">
        <v>204185</v>
      </c>
      <c r="I2445" s="119"/>
      <c r="J2445" s="12"/>
      <c r="K2445" s="328"/>
      <c r="L2445" s="328"/>
      <c r="M2445" s="328"/>
      <c r="N2445" s="12"/>
      <c r="O2445" s="13"/>
      <c r="P2445" s="132"/>
      <c r="Q2445" s="5"/>
    </row>
    <row r="2446" spans="1:17" s="6" customFormat="1" ht="66.75" hidden="1" customHeight="1">
      <c r="A2446" s="246">
        <v>10</v>
      </c>
      <c r="B2446" s="456" t="s">
        <v>6119</v>
      </c>
      <c r="C2446" s="200" t="s">
        <v>855</v>
      </c>
      <c r="D2446" s="1181"/>
      <c r="E2446" s="459"/>
      <c r="F2446" s="112">
        <v>231481</v>
      </c>
      <c r="G2446" s="112">
        <v>248481</v>
      </c>
      <c r="H2446" s="112">
        <v>250481</v>
      </c>
      <c r="I2446" s="119"/>
      <c r="J2446" s="12"/>
      <c r="K2446" s="328"/>
      <c r="L2446" s="328"/>
      <c r="M2446" s="328"/>
      <c r="N2446" s="12"/>
      <c r="O2446" s="13"/>
      <c r="P2446" s="132"/>
      <c r="Q2446" s="5"/>
    </row>
    <row r="2447" spans="1:17" s="6" customFormat="1" ht="66.75" hidden="1" customHeight="1">
      <c r="A2447" s="246">
        <v>11</v>
      </c>
      <c r="B2447" s="457" t="s">
        <v>6112</v>
      </c>
      <c r="C2447" s="200" t="s">
        <v>855</v>
      </c>
      <c r="D2447" s="1182"/>
      <c r="E2447" s="459"/>
      <c r="F2447" s="112">
        <v>163889</v>
      </c>
      <c r="G2447" s="112">
        <v>180889</v>
      </c>
      <c r="H2447" s="112">
        <v>182889</v>
      </c>
      <c r="I2447" s="119"/>
      <c r="J2447" s="12"/>
      <c r="K2447" s="328"/>
      <c r="L2447" s="328"/>
      <c r="M2447" s="328"/>
      <c r="N2447" s="12"/>
      <c r="O2447" s="13"/>
      <c r="P2447" s="132"/>
      <c r="Q2447" s="5"/>
    </row>
    <row r="2448" spans="1:17" s="17" customFormat="1" ht="20.25">
      <c r="A2448" s="246"/>
      <c r="B2448" s="460" t="s">
        <v>996</v>
      </c>
      <c r="C2448" s="137"/>
      <c r="D2448" s="137"/>
      <c r="E2448" s="137"/>
      <c r="F2448" s="112"/>
      <c r="G2448" s="112"/>
      <c r="H2448" s="112"/>
      <c r="I2448" s="10"/>
      <c r="J2448" s="11"/>
      <c r="K2448" s="112"/>
      <c r="L2448" s="112"/>
      <c r="M2448" s="112"/>
      <c r="N2448" s="11"/>
      <c r="O2448" s="18"/>
      <c r="P2448" s="15"/>
      <c r="Q2448" s="16"/>
    </row>
    <row r="2449" spans="1:17" s="17" customFormat="1" ht="19.5" hidden="1">
      <c r="A2449" s="1067" t="s">
        <v>997</v>
      </c>
      <c r="B2449" s="1067"/>
      <c r="C2449" s="1067"/>
      <c r="D2449" s="1067"/>
      <c r="E2449" s="1067"/>
      <c r="F2449" s="1067"/>
      <c r="G2449" s="1067"/>
      <c r="H2449" s="1067"/>
      <c r="I2449" s="1"/>
      <c r="J2449" s="1"/>
      <c r="K2449" s="1"/>
      <c r="L2449" s="1"/>
      <c r="M2449" s="1"/>
      <c r="N2449" s="1"/>
      <c r="O2449" s="44"/>
      <c r="P2449" s="15"/>
      <c r="Q2449" s="16"/>
    </row>
    <row r="2450" spans="1:17" s="17" customFormat="1" ht="20.25" hidden="1">
      <c r="A2450" s="461">
        <v>1</v>
      </c>
      <c r="B2450" s="462" t="s">
        <v>998</v>
      </c>
      <c r="C2450" s="463" t="s">
        <v>999</v>
      </c>
      <c r="D2450" s="463"/>
      <c r="E2450" s="463"/>
      <c r="F2450" s="248">
        <v>1030</v>
      </c>
      <c r="G2450" s="248"/>
      <c r="H2450" s="248"/>
      <c r="I2450" s="249"/>
      <c r="J2450" s="250"/>
      <c r="K2450" s="248">
        <v>1030</v>
      </c>
      <c r="L2450" s="248"/>
      <c r="M2450" s="248"/>
      <c r="N2450" s="250"/>
      <c r="O2450" s="251"/>
      <c r="P2450" s="15"/>
      <c r="Q2450" s="16"/>
    </row>
    <row r="2451" spans="1:17" s="17" customFormat="1" ht="20.25" hidden="1">
      <c r="A2451" s="461">
        <v>2</v>
      </c>
      <c r="B2451" s="462" t="s">
        <v>1000</v>
      </c>
      <c r="C2451" s="463" t="s">
        <v>999</v>
      </c>
      <c r="D2451" s="463"/>
      <c r="E2451" s="463"/>
      <c r="F2451" s="248">
        <v>4210</v>
      </c>
      <c r="G2451" s="248"/>
      <c r="H2451" s="248"/>
      <c r="I2451" s="249"/>
      <c r="J2451" s="250"/>
      <c r="K2451" s="248">
        <v>4210</v>
      </c>
      <c r="L2451" s="248"/>
      <c r="M2451" s="248"/>
      <c r="N2451" s="250"/>
      <c r="O2451" s="251"/>
      <c r="P2451" s="15"/>
      <c r="Q2451" s="16"/>
    </row>
    <row r="2452" spans="1:17" s="17" customFormat="1" ht="20.25" hidden="1">
      <c r="A2452" s="461">
        <v>3</v>
      </c>
      <c r="B2452" s="462" t="s">
        <v>1001</v>
      </c>
      <c r="C2452" s="463" t="s">
        <v>999</v>
      </c>
      <c r="D2452" s="463"/>
      <c r="E2452" s="463"/>
      <c r="F2452" s="248">
        <v>7900</v>
      </c>
      <c r="G2452" s="248"/>
      <c r="H2452" s="248"/>
      <c r="I2452" s="249"/>
      <c r="J2452" s="250"/>
      <c r="K2452" s="248">
        <v>7900</v>
      </c>
      <c r="L2452" s="248"/>
      <c r="M2452" s="248"/>
      <c r="N2452" s="250"/>
      <c r="O2452" s="251"/>
      <c r="P2452" s="15"/>
      <c r="Q2452" s="16"/>
    </row>
    <row r="2453" spans="1:17" s="17" customFormat="1" ht="20.25" hidden="1">
      <c r="A2453" s="461">
        <v>4</v>
      </c>
      <c r="B2453" s="462" t="s">
        <v>1002</v>
      </c>
      <c r="C2453" s="463" t="s">
        <v>999</v>
      </c>
      <c r="D2453" s="463"/>
      <c r="E2453" s="463"/>
      <c r="F2453" s="248">
        <v>950</v>
      </c>
      <c r="G2453" s="248"/>
      <c r="H2453" s="248"/>
      <c r="I2453" s="249"/>
      <c r="J2453" s="250"/>
      <c r="K2453" s="248">
        <v>950</v>
      </c>
      <c r="L2453" s="248"/>
      <c r="M2453" s="248"/>
      <c r="N2453" s="250"/>
      <c r="O2453" s="251"/>
      <c r="P2453" s="15"/>
      <c r="Q2453" s="16"/>
    </row>
    <row r="2454" spans="1:17" s="17" customFormat="1" ht="20.25" hidden="1">
      <c r="A2454" s="461">
        <v>5</v>
      </c>
      <c r="B2454" s="462" t="s">
        <v>1003</v>
      </c>
      <c r="C2454" s="463" t="s">
        <v>999</v>
      </c>
      <c r="D2454" s="463"/>
      <c r="E2454" s="463"/>
      <c r="F2454" s="248">
        <v>1080</v>
      </c>
      <c r="G2454" s="248"/>
      <c r="H2454" s="248"/>
      <c r="I2454" s="249"/>
      <c r="J2454" s="250"/>
      <c r="K2454" s="248">
        <v>1080</v>
      </c>
      <c r="L2454" s="248"/>
      <c r="M2454" s="248"/>
      <c r="N2454" s="250"/>
      <c r="O2454" s="251"/>
      <c r="P2454" s="15"/>
      <c r="Q2454" s="16"/>
    </row>
    <row r="2455" spans="1:17" s="17" customFormat="1" ht="20.25" hidden="1">
      <c r="A2455" s="461">
        <v>6</v>
      </c>
      <c r="B2455" s="462" t="s">
        <v>1004</v>
      </c>
      <c r="C2455" s="463" t="s">
        <v>855</v>
      </c>
      <c r="D2455" s="463"/>
      <c r="E2455" s="463"/>
      <c r="F2455" s="248">
        <v>81000</v>
      </c>
      <c r="G2455" s="248"/>
      <c r="H2455" s="248"/>
      <c r="I2455" s="249"/>
      <c r="J2455" s="250"/>
      <c r="K2455" s="248">
        <v>81000</v>
      </c>
      <c r="L2455" s="248"/>
      <c r="M2455" s="248"/>
      <c r="N2455" s="250"/>
      <c r="O2455" s="251"/>
      <c r="P2455" s="15"/>
      <c r="Q2455" s="16"/>
    </row>
    <row r="2456" spans="1:17" s="17" customFormat="1" ht="20.25" hidden="1">
      <c r="A2456" s="461">
        <v>7</v>
      </c>
      <c r="B2456" s="462" t="s">
        <v>1005</v>
      </c>
      <c r="C2456" s="463" t="s">
        <v>855</v>
      </c>
      <c r="D2456" s="463"/>
      <c r="E2456" s="463"/>
      <c r="F2456" s="248">
        <v>85000</v>
      </c>
      <c r="G2456" s="248"/>
      <c r="H2456" s="248"/>
      <c r="I2456" s="249"/>
      <c r="J2456" s="250"/>
      <c r="K2456" s="248">
        <v>85000</v>
      </c>
      <c r="L2456" s="248"/>
      <c r="M2456" s="248"/>
      <c r="N2456" s="250"/>
      <c r="O2456" s="251"/>
      <c r="P2456" s="15"/>
      <c r="Q2456" s="16"/>
    </row>
    <row r="2457" spans="1:17" s="6" customFormat="1" ht="38.25" customHeight="1">
      <c r="A2457" s="131"/>
      <c r="B2457" s="1179" t="s">
        <v>6885</v>
      </c>
      <c r="C2457" s="1179"/>
      <c r="D2457" s="1179"/>
      <c r="E2457" s="1179"/>
      <c r="F2457" s="1179"/>
      <c r="G2457" s="1179"/>
      <c r="H2457" s="1179"/>
      <c r="I2457" s="2"/>
      <c r="J2457" s="2"/>
      <c r="K2457" s="2"/>
      <c r="L2457" s="2"/>
      <c r="M2457" s="2"/>
      <c r="N2457" s="2"/>
      <c r="O2457" s="40"/>
      <c r="P2457" s="9"/>
      <c r="Q2457" s="5"/>
    </row>
    <row r="2458" spans="1:17" s="6" customFormat="1" ht="19.5">
      <c r="A2458" s="464">
        <v>1</v>
      </c>
      <c r="B2458" s="213" t="s">
        <v>1006</v>
      </c>
      <c r="C2458" s="200" t="s">
        <v>999</v>
      </c>
      <c r="D2458" s="200"/>
      <c r="E2458" s="200"/>
      <c r="F2458" s="875">
        <v>9300</v>
      </c>
      <c r="G2458" s="112"/>
      <c r="H2458" s="112"/>
      <c r="I2458" s="119"/>
      <c r="J2458" s="12"/>
      <c r="K2458" s="328">
        <v>8180</v>
      </c>
      <c r="L2458" s="328">
        <f>+I2347</f>
        <v>0</v>
      </c>
      <c r="M2458" s="328"/>
      <c r="N2458" s="12"/>
      <c r="O2458" s="13"/>
      <c r="P2458" s="9"/>
      <c r="Q2458" s="5"/>
    </row>
    <row r="2459" spans="1:17" s="6" customFormat="1" ht="19.5">
      <c r="A2459" s="464">
        <v>2</v>
      </c>
      <c r="B2459" s="213" t="s">
        <v>1007</v>
      </c>
      <c r="C2459" s="200" t="s">
        <v>999</v>
      </c>
      <c r="D2459" s="200"/>
      <c r="E2459" s="200"/>
      <c r="F2459" s="875">
        <v>5400</v>
      </c>
      <c r="G2459" s="112"/>
      <c r="H2459" s="112"/>
      <c r="I2459" s="119"/>
      <c r="J2459" s="12"/>
      <c r="K2459" s="328">
        <v>4380</v>
      </c>
      <c r="L2459" s="328"/>
      <c r="M2459" s="328"/>
      <c r="N2459" s="12"/>
      <c r="O2459" s="13"/>
      <c r="P2459" s="9"/>
      <c r="Q2459" s="5"/>
    </row>
    <row r="2460" spans="1:17" s="6" customFormat="1" ht="19.5">
      <c r="A2460" s="464">
        <v>3</v>
      </c>
      <c r="B2460" s="213" t="s">
        <v>1008</v>
      </c>
      <c r="C2460" s="200" t="s">
        <v>999</v>
      </c>
      <c r="D2460" s="200"/>
      <c r="E2460" s="200"/>
      <c r="F2460" s="875">
        <v>1160</v>
      </c>
      <c r="G2460" s="112"/>
      <c r="H2460" s="112"/>
      <c r="I2460" s="119"/>
      <c r="J2460" s="12"/>
      <c r="K2460" s="328">
        <v>970</v>
      </c>
      <c r="L2460" s="328"/>
      <c r="M2460" s="328"/>
      <c r="N2460" s="12"/>
      <c r="O2460" s="13"/>
      <c r="P2460" s="9"/>
      <c r="Q2460" s="5"/>
    </row>
    <row r="2461" spans="1:17" s="6" customFormat="1" ht="18.75" customHeight="1">
      <c r="A2461" s="131"/>
      <c r="B2461" s="1067" t="s">
        <v>6568</v>
      </c>
      <c r="C2461" s="1067"/>
      <c r="D2461" s="1067"/>
      <c r="E2461" s="1067"/>
      <c r="F2461" s="1067"/>
      <c r="G2461" s="1067"/>
      <c r="H2461" s="1067"/>
      <c r="I2461" s="2"/>
      <c r="J2461" s="2"/>
      <c r="K2461" s="2"/>
      <c r="L2461" s="2"/>
      <c r="M2461" s="2"/>
      <c r="N2461" s="2"/>
      <c r="O2461" s="40"/>
      <c r="P2461" s="9"/>
      <c r="Q2461" s="5"/>
    </row>
    <row r="2462" spans="1:17" s="6" customFormat="1" ht="19.5">
      <c r="A2462" s="107">
        <v>1</v>
      </c>
      <c r="B2462" s="213" t="s">
        <v>1009</v>
      </c>
      <c r="C2462" s="200" t="s">
        <v>999</v>
      </c>
      <c r="D2462" s="200"/>
      <c r="E2462" s="200"/>
      <c r="F2462" s="875">
        <v>1204</v>
      </c>
      <c r="G2462" s="112"/>
      <c r="H2462" s="112"/>
      <c r="I2462" s="119"/>
      <c r="J2462" s="12"/>
      <c r="K2462" s="328">
        <v>1064.8148148148148</v>
      </c>
      <c r="L2462" s="328"/>
      <c r="M2462" s="328"/>
      <c r="N2462" s="12"/>
      <c r="O2462" s="13"/>
      <c r="P2462" s="132"/>
      <c r="Q2462" s="5"/>
    </row>
    <row r="2463" spans="1:17" s="6" customFormat="1" ht="19.5">
      <c r="A2463" s="107">
        <v>2</v>
      </c>
      <c r="B2463" s="213" t="s">
        <v>1010</v>
      </c>
      <c r="C2463" s="200" t="s">
        <v>999</v>
      </c>
      <c r="D2463" s="200"/>
      <c r="E2463" s="200"/>
      <c r="F2463" s="875">
        <v>1296</v>
      </c>
      <c r="G2463" s="112"/>
      <c r="H2463" s="112" t="s">
        <v>844</v>
      </c>
      <c r="I2463" s="119"/>
      <c r="J2463" s="12"/>
      <c r="K2463" s="328">
        <v>1111.1111111111111</v>
      </c>
      <c r="L2463" s="328"/>
      <c r="M2463" s="328" t="s">
        <v>844</v>
      </c>
      <c r="N2463" s="12"/>
      <c r="O2463" s="13"/>
      <c r="P2463" s="132"/>
      <c r="Q2463" s="5"/>
    </row>
    <row r="2464" spans="1:17" s="6" customFormat="1" ht="19.5">
      <c r="A2464" s="107">
        <v>3</v>
      </c>
      <c r="B2464" s="213" t="s">
        <v>6104</v>
      </c>
      <c r="C2464" s="200" t="s">
        <v>999</v>
      </c>
      <c r="D2464" s="200"/>
      <c r="E2464" s="200"/>
      <c r="F2464" s="875">
        <v>1065</v>
      </c>
      <c r="G2464" s="112"/>
      <c r="H2464" s="112" t="s">
        <v>844</v>
      </c>
      <c r="I2464" s="119"/>
      <c r="J2464" s="12"/>
      <c r="K2464" s="328">
        <v>1018.5185185185185</v>
      </c>
      <c r="L2464" s="328"/>
      <c r="M2464" s="328" t="s">
        <v>844</v>
      </c>
      <c r="N2464" s="12"/>
      <c r="O2464" s="13"/>
      <c r="P2464" s="132"/>
      <c r="Q2464" s="5"/>
    </row>
    <row r="2465" spans="1:17" s="6" customFormat="1" ht="19.5">
      <c r="A2465" s="107">
        <v>4</v>
      </c>
      <c r="B2465" s="213" t="s">
        <v>1011</v>
      </c>
      <c r="C2465" s="200" t="s">
        <v>999</v>
      </c>
      <c r="D2465" s="200"/>
      <c r="E2465" s="200"/>
      <c r="F2465" s="875">
        <v>1343</v>
      </c>
      <c r="G2465" s="112"/>
      <c r="H2465" s="112"/>
      <c r="I2465" s="119"/>
      <c r="J2465" s="12"/>
      <c r="K2465" s="328">
        <v>1157.4074074074074</v>
      </c>
      <c r="L2465" s="328"/>
      <c r="M2465" s="328"/>
      <c r="N2465" s="12"/>
      <c r="O2465" s="13"/>
      <c r="P2465" s="132"/>
      <c r="Q2465" s="5"/>
    </row>
    <row r="2466" spans="1:17" s="6" customFormat="1" ht="19.5" hidden="1">
      <c r="A2466" s="107">
        <v>5</v>
      </c>
      <c r="B2466" s="213" t="s">
        <v>1012</v>
      </c>
      <c r="C2466" s="200" t="s">
        <v>999</v>
      </c>
      <c r="D2466" s="200"/>
      <c r="E2466" s="200"/>
      <c r="F2466" s="875">
        <v>1370</v>
      </c>
      <c r="G2466" s="112"/>
      <c r="H2466" s="112"/>
      <c r="I2466" s="119"/>
      <c r="J2466" s="12"/>
      <c r="K2466" s="328">
        <v>1324.0740740740739</v>
      </c>
      <c r="L2466" s="328"/>
      <c r="M2466" s="328"/>
      <c r="N2466" s="12"/>
      <c r="O2466" s="13"/>
      <c r="P2466" s="132"/>
      <c r="Q2466" s="5"/>
    </row>
    <row r="2467" spans="1:17" s="6" customFormat="1" ht="19.5">
      <c r="A2467" s="107">
        <v>5</v>
      </c>
      <c r="B2467" s="213" t="s">
        <v>6105</v>
      </c>
      <c r="C2467" s="200" t="s">
        <v>999</v>
      </c>
      <c r="D2467" s="200"/>
      <c r="E2467" s="200"/>
      <c r="F2467" s="875">
        <v>1157</v>
      </c>
      <c r="G2467" s="112"/>
      <c r="H2467" s="112"/>
      <c r="I2467" s="119"/>
      <c r="J2467" s="12"/>
      <c r="K2467" s="328">
        <v>1055.5555555555554</v>
      </c>
      <c r="L2467" s="328"/>
      <c r="M2467" s="328"/>
      <c r="N2467" s="12"/>
      <c r="O2467" s="13"/>
      <c r="P2467" s="132"/>
      <c r="Q2467" s="5"/>
    </row>
    <row r="2468" spans="1:17" s="6" customFormat="1" ht="19.5">
      <c r="A2468" s="107">
        <v>6</v>
      </c>
      <c r="B2468" s="213" t="s">
        <v>6106</v>
      </c>
      <c r="C2468" s="200" t="s">
        <v>999</v>
      </c>
      <c r="D2468" s="200"/>
      <c r="E2468" s="200"/>
      <c r="F2468" s="875">
        <v>1204</v>
      </c>
      <c r="G2468" s="112"/>
      <c r="H2468" s="112"/>
      <c r="I2468" s="119"/>
      <c r="J2468" s="12"/>
      <c r="K2468" s="328">
        <v>1064.8148148148148</v>
      </c>
      <c r="L2468" s="328"/>
      <c r="M2468" s="328"/>
      <c r="N2468" s="12"/>
      <c r="O2468" s="13"/>
      <c r="P2468" s="132"/>
      <c r="Q2468" s="5"/>
    </row>
    <row r="2469" spans="1:17" s="6" customFormat="1" ht="19.5">
      <c r="A2469" s="107">
        <v>7</v>
      </c>
      <c r="B2469" s="213" t="s">
        <v>1013</v>
      </c>
      <c r="C2469" s="200" t="s">
        <v>999</v>
      </c>
      <c r="D2469" s="200"/>
      <c r="E2469" s="200"/>
      <c r="F2469" s="875">
        <v>5833</v>
      </c>
      <c r="G2469" s="112"/>
      <c r="H2469" s="112"/>
      <c r="I2469" s="119"/>
      <c r="J2469" s="12"/>
      <c r="K2469" s="328">
        <v>4537.0370370370365</v>
      </c>
      <c r="L2469" s="328"/>
      <c r="M2469" s="328"/>
      <c r="N2469" s="12"/>
      <c r="O2469" s="13"/>
      <c r="P2469" s="132"/>
      <c r="Q2469" s="5"/>
    </row>
    <row r="2470" spans="1:17" s="6" customFormat="1" ht="19.5">
      <c r="A2470" s="107">
        <v>8</v>
      </c>
      <c r="B2470" s="213" t="s">
        <v>1014</v>
      </c>
      <c r="C2470" s="200" t="s">
        <v>999</v>
      </c>
      <c r="D2470" s="200"/>
      <c r="E2470" s="200"/>
      <c r="F2470" s="875">
        <v>8796</v>
      </c>
      <c r="G2470" s="112"/>
      <c r="H2470" s="112"/>
      <c r="I2470" s="119"/>
      <c r="J2470" s="12"/>
      <c r="K2470" s="328">
        <v>7962.9629629629626</v>
      </c>
      <c r="L2470" s="328"/>
      <c r="M2470" s="328"/>
      <c r="N2470" s="12"/>
      <c r="O2470" s="13"/>
      <c r="P2470" s="132"/>
      <c r="Q2470" s="5"/>
    </row>
    <row r="2471" spans="1:17" s="6" customFormat="1" ht="19.5">
      <c r="A2471" s="107">
        <v>9</v>
      </c>
      <c r="B2471" s="213" t="s">
        <v>1015</v>
      </c>
      <c r="C2471" s="200" t="s">
        <v>999</v>
      </c>
      <c r="D2471" s="200"/>
      <c r="E2471" s="200"/>
      <c r="F2471" s="875">
        <v>9259</v>
      </c>
      <c r="G2471" s="112"/>
      <c r="H2471" s="112"/>
      <c r="I2471" s="119"/>
      <c r="J2471" s="12"/>
      <c r="K2471" s="328">
        <v>8240.7407407407409</v>
      </c>
      <c r="L2471" s="328"/>
      <c r="M2471" s="328"/>
      <c r="N2471" s="12"/>
      <c r="O2471" s="13"/>
      <c r="P2471" s="132"/>
      <c r="Q2471" s="5"/>
    </row>
    <row r="2472" spans="1:17" s="6" customFormat="1" ht="66.75" hidden="1" customHeight="1">
      <c r="A2472" s="131"/>
      <c r="B2472" s="1108" t="s">
        <v>5566</v>
      </c>
      <c r="C2472" s="1108"/>
      <c r="D2472" s="1108"/>
      <c r="E2472" s="1108"/>
      <c r="F2472" s="1108"/>
      <c r="G2472" s="1108"/>
      <c r="H2472" s="1108"/>
      <c r="I2472" s="447"/>
      <c r="J2472" s="447"/>
      <c r="K2472" s="447"/>
      <c r="L2472" s="447"/>
      <c r="M2472" s="447"/>
      <c r="N2472" s="447"/>
      <c r="O2472" s="448"/>
      <c r="P2472" s="9"/>
      <c r="Q2472" s="5"/>
    </row>
    <row r="2473" spans="1:17" s="6" customFormat="1" ht="66.75" hidden="1" customHeight="1">
      <c r="A2473" s="131"/>
      <c r="B2473" s="460" t="s">
        <v>1016</v>
      </c>
      <c r="C2473" s="460"/>
      <c r="D2473" s="200"/>
      <c r="E2473" s="200"/>
      <c r="F2473" s="112"/>
      <c r="G2473" s="112"/>
      <c r="H2473" s="112"/>
      <c r="I2473" s="119"/>
      <c r="J2473" s="12"/>
      <c r="K2473" s="328"/>
      <c r="L2473" s="328"/>
      <c r="M2473" s="328"/>
      <c r="N2473" s="12"/>
      <c r="O2473" s="13"/>
      <c r="P2473" s="132"/>
      <c r="Q2473" s="5"/>
    </row>
    <row r="2474" spans="1:17" s="6" customFormat="1" ht="66.75" hidden="1" customHeight="1">
      <c r="A2474" s="107">
        <v>1</v>
      </c>
      <c r="B2474" s="213" t="s">
        <v>1017</v>
      </c>
      <c r="C2474" s="200" t="s">
        <v>999</v>
      </c>
      <c r="D2474" s="200"/>
      <c r="E2474" s="200"/>
      <c r="F2474" s="112">
        <v>1310</v>
      </c>
      <c r="G2474" s="112"/>
      <c r="H2474" s="112"/>
      <c r="I2474" s="119"/>
      <c r="J2474" s="12"/>
      <c r="K2474" s="112">
        <v>1200</v>
      </c>
      <c r="L2474" s="465">
        <f>+(F2474-K2474)*100/K2474</f>
        <v>9.1666666666666661</v>
      </c>
      <c r="M2474" s="328"/>
      <c r="N2474" s="12"/>
      <c r="O2474" s="13"/>
      <c r="P2474" s="132"/>
      <c r="Q2474" s="5"/>
    </row>
    <row r="2475" spans="1:17" s="6" customFormat="1" ht="66.75" hidden="1" customHeight="1">
      <c r="A2475" s="107">
        <v>2</v>
      </c>
      <c r="B2475" s="213" t="s">
        <v>1018</v>
      </c>
      <c r="C2475" s="200" t="s">
        <v>999</v>
      </c>
      <c r="D2475" s="200"/>
      <c r="E2475" s="200"/>
      <c r="F2475" s="112">
        <v>1220</v>
      </c>
      <c r="G2475" s="112"/>
      <c r="H2475" s="112"/>
      <c r="I2475" s="119"/>
      <c r="J2475" s="12"/>
      <c r="K2475" s="112">
        <v>1150</v>
      </c>
      <c r="L2475" s="465">
        <f>+(F2475-K2475)*100/K2475</f>
        <v>6.0869565217391308</v>
      </c>
      <c r="M2475" s="328"/>
      <c r="N2475" s="12"/>
      <c r="O2475" s="13"/>
      <c r="P2475" s="132"/>
      <c r="Q2475" s="5"/>
    </row>
    <row r="2476" spans="1:17" s="6" customFormat="1" ht="66.75" hidden="1" customHeight="1">
      <c r="A2476" s="107">
        <v>3</v>
      </c>
      <c r="B2476" s="213" t="s">
        <v>1019</v>
      </c>
      <c r="C2476" s="200" t="s">
        <v>999</v>
      </c>
      <c r="D2476" s="200"/>
      <c r="E2476" s="200"/>
      <c r="F2476" s="112">
        <v>5450</v>
      </c>
      <c r="G2476" s="112"/>
      <c r="H2476" s="112"/>
      <c r="I2476" s="119"/>
      <c r="J2476" s="12"/>
      <c r="K2476" s="112">
        <v>5200</v>
      </c>
      <c r="L2476" s="465">
        <f>+(F2476-K2476)*100/K2476</f>
        <v>4.8076923076923075</v>
      </c>
      <c r="M2476" s="328"/>
      <c r="N2476" s="12"/>
      <c r="O2476" s="13"/>
      <c r="P2476" s="132"/>
      <c r="Q2476" s="5"/>
    </row>
    <row r="2477" spans="1:17" s="6" customFormat="1" ht="66.75" hidden="1" customHeight="1">
      <c r="A2477" s="107">
        <v>4</v>
      </c>
      <c r="B2477" s="213" t="s">
        <v>1020</v>
      </c>
      <c r="C2477" s="200" t="s">
        <v>999</v>
      </c>
      <c r="D2477" s="200"/>
      <c r="E2477" s="200"/>
      <c r="F2477" s="112">
        <v>9400</v>
      </c>
      <c r="G2477" s="112"/>
      <c r="H2477" s="112"/>
      <c r="I2477" s="119"/>
      <c r="J2477" s="12"/>
      <c r="K2477" s="112">
        <v>9800</v>
      </c>
      <c r="L2477" s="465">
        <f>+(F2477-K2477)*100/K2477</f>
        <v>-4.0816326530612246</v>
      </c>
      <c r="M2477" s="328"/>
      <c r="N2477" s="12"/>
      <c r="O2477" s="13"/>
      <c r="P2477" s="132"/>
      <c r="Q2477" s="5"/>
    </row>
    <row r="2478" spans="1:17" s="6" customFormat="1" ht="66.75" hidden="1" customHeight="1">
      <c r="A2478" s="131"/>
      <c r="B2478" s="460" t="s">
        <v>1021</v>
      </c>
      <c r="C2478" s="460"/>
      <c r="D2478" s="200"/>
      <c r="E2478" s="200"/>
      <c r="F2478" s="112"/>
      <c r="G2478" s="112"/>
      <c r="H2478" s="112"/>
      <c r="I2478" s="119"/>
      <c r="J2478" s="12"/>
      <c r="K2478" s="112"/>
      <c r="L2478" s="328"/>
      <c r="M2478" s="328"/>
      <c r="N2478" s="12"/>
      <c r="O2478" s="13"/>
      <c r="P2478" s="132"/>
      <c r="Q2478" s="5"/>
    </row>
    <row r="2479" spans="1:17" s="6" customFormat="1" ht="66.75" hidden="1" customHeight="1">
      <c r="A2479" s="107">
        <v>1</v>
      </c>
      <c r="B2479" s="213" t="s">
        <v>1022</v>
      </c>
      <c r="C2479" s="200" t="s">
        <v>999</v>
      </c>
      <c r="D2479" s="200"/>
      <c r="E2479" s="200"/>
      <c r="F2479" s="112">
        <v>84000</v>
      </c>
      <c r="G2479" s="112"/>
      <c r="H2479" s="112"/>
      <c r="I2479" s="119"/>
      <c r="J2479" s="12"/>
      <c r="K2479" s="112">
        <v>84000</v>
      </c>
      <c r="L2479" s="328"/>
      <c r="M2479" s="328"/>
      <c r="N2479" s="12"/>
      <c r="O2479" s="13"/>
      <c r="P2479" s="132"/>
      <c r="Q2479" s="5"/>
    </row>
    <row r="2480" spans="1:17" s="6" customFormat="1" ht="66.75" hidden="1" customHeight="1">
      <c r="A2480" s="107">
        <v>2</v>
      </c>
      <c r="B2480" s="213" t="s">
        <v>1023</v>
      </c>
      <c r="C2480" s="200" t="s">
        <v>999</v>
      </c>
      <c r="D2480" s="200"/>
      <c r="E2480" s="200"/>
      <c r="F2480" s="112">
        <v>89000</v>
      </c>
      <c r="G2480" s="112"/>
      <c r="H2480" s="112"/>
      <c r="I2480" s="119"/>
      <c r="J2480" s="12"/>
      <c r="K2480" s="112">
        <v>89000</v>
      </c>
      <c r="L2480" s="328"/>
      <c r="M2480" s="328"/>
      <c r="N2480" s="12"/>
      <c r="O2480" s="13"/>
      <c r="P2480" s="132"/>
      <c r="Q2480" s="5"/>
    </row>
    <row r="2481" spans="1:17" s="6" customFormat="1" ht="18.75" hidden="1">
      <c r="A2481" s="246"/>
      <c r="B2481" s="213" t="s">
        <v>1037</v>
      </c>
      <c r="C2481" s="200" t="s">
        <v>1484</v>
      </c>
      <c r="D2481" s="200"/>
      <c r="E2481" s="200"/>
      <c r="F2481" s="112"/>
      <c r="G2481" s="112">
        <v>825000</v>
      </c>
      <c r="H2481" s="112">
        <f>G2481</f>
        <v>825000</v>
      </c>
      <c r="I2481" s="119"/>
      <c r="J2481" s="12"/>
      <c r="K2481" s="328"/>
      <c r="L2481" s="328">
        <v>825000</v>
      </c>
      <c r="M2481" s="328">
        <v>825000</v>
      </c>
      <c r="N2481" s="12"/>
      <c r="O2481" s="13"/>
      <c r="P2481" s="132"/>
      <c r="Q2481" s="5"/>
    </row>
    <row r="2482" spans="1:17" s="17" customFormat="1" ht="66.75" hidden="1" customHeight="1">
      <c r="A2482" s="131"/>
      <c r="B2482" s="460" t="s">
        <v>1038</v>
      </c>
      <c r="C2482" s="200"/>
      <c r="D2482" s="200"/>
      <c r="E2482" s="200"/>
      <c r="F2482" s="112"/>
      <c r="G2482" s="112"/>
      <c r="H2482" s="112"/>
      <c r="I2482" s="10"/>
      <c r="J2482" s="11"/>
      <c r="K2482" s="112"/>
      <c r="L2482" s="112"/>
      <c r="M2482" s="112"/>
      <c r="N2482" s="11"/>
      <c r="O2482" s="18"/>
      <c r="P2482" s="38"/>
      <c r="Q2482" s="16"/>
    </row>
    <row r="2483" spans="1:17" s="17" customFormat="1" ht="66.75" hidden="1" customHeight="1">
      <c r="A2483" s="1067" t="s">
        <v>4221</v>
      </c>
      <c r="B2483" s="1067"/>
      <c r="C2483" s="1067"/>
      <c r="D2483" s="1067"/>
      <c r="E2483" s="1067"/>
      <c r="F2483" s="1067"/>
      <c r="G2483" s="1067"/>
      <c r="H2483" s="1067"/>
      <c r="I2483" s="1"/>
      <c r="J2483" s="1"/>
      <c r="K2483" s="1"/>
      <c r="L2483" s="1"/>
      <c r="M2483" s="1"/>
      <c r="N2483" s="1"/>
      <c r="O2483" s="44"/>
      <c r="P2483" s="15"/>
      <c r="Q2483" s="16"/>
    </row>
    <row r="2484" spans="1:17" s="17" customFormat="1" ht="66.75" hidden="1" customHeight="1">
      <c r="A2484" s="107">
        <v>5</v>
      </c>
      <c r="B2484" s="213" t="s">
        <v>6139</v>
      </c>
      <c r="C2484" s="107" t="s">
        <v>999</v>
      </c>
      <c r="D2484" s="107"/>
      <c r="E2484" s="107"/>
      <c r="F2484" s="111">
        <v>6818</v>
      </c>
      <c r="G2484" s="112"/>
      <c r="H2484" s="112"/>
      <c r="I2484" s="10"/>
      <c r="J2484" s="11"/>
      <c r="K2484" s="111">
        <v>6818</v>
      </c>
      <c r="L2484" s="112"/>
      <c r="M2484" s="112"/>
      <c r="N2484" s="11"/>
      <c r="O2484" s="18"/>
      <c r="P2484" s="15"/>
      <c r="Q2484" s="16"/>
    </row>
    <row r="2485" spans="1:17" s="17" customFormat="1" ht="66.75" hidden="1" customHeight="1">
      <c r="A2485" s="107">
        <v>6</v>
      </c>
      <c r="B2485" s="213" t="s">
        <v>6651</v>
      </c>
      <c r="C2485" s="107" t="s">
        <v>999</v>
      </c>
      <c r="D2485" s="107"/>
      <c r="E2485" s="107"/>
      <c r="F2485" s="111">
        <v>7273</v>
      </c>
      <c r="G2485" s="112"/>
      <c r="H2485" s="112"/>
      <c r="I2485" s="10"/>
      <c r="J2485" s="11"/>
      <c r="K2485" s="111">
        <v>7273</v>
      </c>
      <c r="L2485" s="112"/>
      <c r="M2485" s="112"/>
      <c r="N2485" s="11"/>
      <c r="O2485" s="18"/>
      <c r="P2485" s="15"/>
      <c r="Q2485" s="16"/>
    </row>
    <row r="2486" spans="1:17" s="17" customFormat="1" ht="66.75" hidden="1" customHeight="1">
      <c r="A2486" s="107">
        <v>7</v>
      </c>
      <c r="B2486" s="213" t="s">
        <v>6140</v>
      </c>
      <c r="C2486" s="107" t="s">
        <v>999</v>
      </c>
      <c r="D2486" s="107"/>
      <c r="E2486" s="107"/>
      <c r="F2486" s="111">
        <v>5000</v>
      </c>
      <c r="G2486" s="112"/>
      <c r="H2486" s="112"/>
      <c r="I2486" s="10"/>
      <c r="J2486" s="11"/>
      <c r="K2486" s="111">
        <v>5000</v>
      </c>
      <c r="L2486" s="112"/>
      <c r="M2486" s="112"/>
      <c r="N2486" s="11"/>
      <c r="O2486" s="18"/>
      <c r="P2486" s="15"/>
      <c r="Q2486" s="16"/>
    </row>
    <row r="2487" spans="1:17" s="17" customFormat="1" ht="66.75" hidden="1" customHeight="1">
      <c r="A2487" s="107">
        <v>8</v>
      </c>
      <c r="B2487" s="213" t="s">
        <v>6652</v>
      </c>
      <c r="C2487" s="107" t="s">
        <v>999</v>
      </c>
      <c r="D2487" s="107"/>
      <c r="E2487" s="107"/>
      <c r="F2487" s="111">
        <v>5182</v>
      </c>
      <c r="G2487" s="112"/>
      <c r="H2487" s="112"/>
      <c r="I2487" s="10"/>
      <c r="J2487" s="11"/>
      <c r="K2487" s="111">
        <v>5182</v>
      </c>
      <c r="L2487" s="112"/>
      <c r="M2487" s="112"/>
      <c r="N2487" s="11"/>
      <c r="O2487" s="18"/>
      <c r="P2487" s="15"/>
      <c r="Q2487" s="16"/>
    </row>
    <row r="2488" spans="1:17" s="17" customFormat="1" ht="66.75" hidden="1" customHeight="1">
      <c r="A2488" s="107">
        <v>9</v>
      </c>
      <c r="B2488" s="213" t="s">
        <v>886</v>
      </c>
      <c r="C2488" s="107" t="s">
        <v>999</v>
      </c>
      <c r="D2488" s="107"/>
      <c r="E2488" s="107"/>
      <c r="F2488" s="111">
        <v>3545</v>
      </c>
      <c r="G2488" s="112"/>
      <c r="H2488" s="112"/>
      <c r="I2488" s="10"/>
      <c r="J2488" s="11"/>
      <c r="K2488" s="111">
        <v>3545</v>
      </c>
      <c r="L2488" s="112"/>
      <c r="M2488" s="112"/>
      <c r="N2488" s="11"/>
      <c r="O2488" s="18"/>
      <c r="P2488" s="15"/>
      <c r="Q2488" s="16"/>
    </row>
    <row r="2489" spans="1:17" s="17" customFormat="1" ht="66.75" hidden="1" customHeight="1">
      <c r="A2489" s="107">
        <v>10</v>
      </c>
      <c r="B2489" s="213" t="s">
        <v>887</v>
      </c>
      <c r="C2489" s="107" t="s">
        <v>999</v>
      </c>
      <c r="D2489" s="107"/>
      <c r="E2489" s="107"/>
      <c r="F2489" s="111">
        <v>3818</v>
      </c>
      <c r="G2489" s="112"/>
      <c r="H2489" s="112"/>
      <c r="I2489" s="10"/>
      <c r="J2489" s="11"/>
      <c r="K2489" s="111">
        <v>3818</v>
      </c>
      <c r="L2489" s="112"/>
      <c r="M2489" s="112"/>
      <c r="N2489" s="11"/>
      <c r="O2489" s="18"/>
      <c r="P2489" s="15"/>
      <c r="Q2489" s="16"/>
    </row>
    <row r="2490" spans="1:17" s="17" customFormat="1" ht="66.75" hidden="1" customHeight="1">
      <c r="A2490" s="107">
        <v>11</v>
      </c>
      <c r="B2490" s="213" t="s">
        <v>888</v>
      </c>
      <c r="C2490" s="107" t="s">
        <v>999</v>
      </c>
      <c r="D2490" s="107"/>
      <c r="E2490" s="107"/>
      <c r="F2490" s="111">
        <v>2909</v>
      </c>
      <c r="G2490" s="112"/>
      <c r="H2490" s="112"/>
      <c r="I2490" s="10"/>
      <c r="J2490" s="11"/>
      <c r="K2490" s="111">
        <v>2909</v>
      </c>
      <c r="L2490" s="112"/>
      <c r="M2490" s="112"/>
      <c r="N2490" s="11"/>
      <c r="O2490" s="18"/>
      <c r="P2490" s="15"/>
      <c r="Q2490" s="16"/>
    </row>
    <row r="2491" spans="1:17" s="17" customFormat="1" ht="66.75" hidden="1" customHeight="1">
      <c r="A2491" s="107">
        <v>12</v>
      </c>
      <c r="B2491" s="213" t="s">
        <v>889</v>
      </c>
      <c r="C2491" s="107" t="s">
        <v>999</v>
      </c>
      <c r="D2491" s="107"/>
      <c r="E2491" s="107"/>
      <c r="F2491" s="111">
        <v>3000</v>
      </c>
      <c r="G2491" s="112"/>
      <c r="H2491" s="112"/>
      <c r="I2491" s="10"/>
      <c r="J2491" s="11"/>
      <c r="K2491" s="111">
        <v>3000</v>
      </c>
      <c r="L2491" s="112"/>
      <c r="M2491" s="112"/>
      <c r="N2491" s="11"/>
      <c r="O2491" s="18"/>
      <c r="P2491" s="15"/>
      <c r="Q2491" s="16"/>
    </row>
    <row r="2492" spans="1:17" s="17" customFormat="1" ht="66.75" hidden="1" customHeight="1">
      <c r="A2492" s="107">
        <v>13</v>
      </c>
      <c r="B2492" s="213" t="s">
        <v>890</v>
      </c>
      <c r="C2492" s="107" t="s">
        <v>999</v>
      </c>
      <c r="D2492" s="107"/>
      <c r="E2492" s="107"/>
      <c r="F2492" s="111">
        <v>11818</v>
      </c>
      <c r="G2492" s="112"/>
      <c r="H2492" s="112"/>
      <c r="I2492" s="10"/>
      <c r="J2492" s="11"/>
      <c r="K2492" s="111">
        <v>11818</v>
      </c>
      <c r="L2492" s="112"/>
      <c r="M2492" s="112"/>
      <c r="N2492" s="11"/>
      <c r="O2492" s="18"/>
      <c r="P2492" s="15"/>
      <c r="Q2492" s="16"/>
    </row>
    <row r="2493" spans="1:17" s="17" customFormat="1" ht="66.75" hidden="1" customHeight="1">
      <c r="A2493" s="107">
        <v>14</v>
      </c>
      <c r="B2493" s="213" t="s">
        <v>891</v>
      </c>
      <c r="C2493" s="107" t="s">
        <v>999</v>
      </c>
      <c r="D2493" s="107"/>
      <c r="E2493" s="107"/>
      <c r="F2493" s="111">
        <v>12273</v>
      </c>
      <c r="G2493" s="112"/>
      <c r="H2493" s="112"/>
      <c r="I2493" s="10"/>
      <c r="J2493" s="11"/>
      <c r="K2493" s="111">
        <v>12273</v>
      </c>
      <c r="L2493" s="112"/>
      <c r="M2493" s="112"/>
      <c r="N2493" s="11"/>
      <c r="O2493" s="18"/>
      <c r="P2493" s="15"/>
      <c r="Q2493" s="16"/>
    </row>
    <row r="2494" spans="1:17" s="17" customFormat="1" ht="66.75" hidden="1" customHeight="1">
      <c r="A2494" s="107">
        <v>15</v>
      </c>
      <c r="B2494" s="213" t="s">
        <v>892</v>
      </c>
      <c r="C2494" s="107" t="s">
        <v>999</v>
      </c>
      <c r="D2494" s="107"/>
      <c r="E2494" s="107"/>
      <c r="F2494" s="111">
        <v>7727</v>
      </c>
      <c r="G2494" s="112"/>
      <c r="H2494" s="112"/>
      <c r="I2494" s="10"/>
      <c r="J2494" s="11"/>
      <c r="K2494" s="111">
        <v>7727</v>
      </c>
      <c r="L2494" s="112"/>
      <c r="M2494" s="112"/>
      <c r="N2494" s="11"/>
      <c r="O2494" s="18"/>
      <c r="P2494" s="15"/>
      <c r="Q2494" s="16"/>
    </row>
    <row r="2495" spans="1:17" s="17" customFormat="1" ht="66.75" hidden="1" customHeight="1">
      <c r="A2495" s="107">
        <v>16</v>
      </c>
      <c r="B2495" s="213" t="s">
        <v>893</v>
      </c>
      <c r="C2495" s="107" t="s">
        <v>999</v>
      </c>
      <c r="D2495" s="107"/>
      <c r="E2495" s="107"/>
      <c r="F2495" s="111">
        <v>8182</v>
      </c>
      <c r="G2495" s="112"/>
      <c r="H2495" s="112"/>
      <c r="I2495" s="10"/>
      <c r="J2495" s="11"/>
      <c r="K2495" s="111">
        <v>8182</v>
      </c>
      <c r="L2495" s="112"/>
      <c r="M2495" s="112"/>
      <c r="N2495" s="11"/>
      <c r="O2495" s="18"/>
      <c r="P2495" s="15"/>
      <c r="Q2495" s="16"/>
    </row>
    <row r="2496" spans="1:17" s="17" customFormat="1" ht="66.75" hidden="1" customHeight="1">
      <c r="A2496" s="107">
        <v>17</v>
      </c>
      <c r="B2496" s="213" t="s">
        <v>894</v>
      </c>
      <c r="C2496" s="107" t="s">
        <v>999</v>
      </c>
      <c r="D2496" s="107"/>
      <c r="E2496" s="107"/>
      <c r="F2496" s="111">
        <v>2000</v>
      </c>
      <c r="G2496" s="112"/>
      <c r="H2496" s="112"/>
      <c r="I2496" s="10"/>
      <c r="J2496" s="11"/>
      <c r="K2496" s="111">
        <v>2000</v>
      </c>
      <c r="L2496" s="112"/>
      <c r="M2496" s="112"/>
      <c r="N2496" s="11"/>
      <c r="O2496" s="18"/>
      <c r="P2496" s="15"/>
      <c r="Q2496" s="16"/>
    </row>
    <row r="2497" spans="1:17" s="17" customFormat="1" ht="66.75" hidden="1" customHeight="1">
      <c r="A2497" s="107">
        <v>18</v>
      </c>
      <c r="B2497" s="213" t="s">
        <v>895</v>
      </c>
      <c r="C2497" s="107" t="s">
        <v>999</v>
      </c>
      <c r="D2497" s="107"/>
      <c r="E2497" s="107"/>
      <c r="F2497" s="111">
        <v>2273</v>
      </c>
      <c r="G2497" s="112"/>
      <c r="H2497" s="112"/>
      <c r="I2497" s="10"/>
      <c r="J2497" s="11"/>
      <c r="K2497" s="111">
        <v>2273</v>
      </c>
      <c r="L2497" s="112"/>
      <c r="M2497" s="112"/>
      <c r="N2497" s="11"/>
      <c r="O2497" s="18"/>
      <c r="P2497" s="15"/>
      <c r="Q2497" s="16"/>
    </row>
    <row r="2498" spans="1:17" s="17" customFormat="1" ht="66.75" hidden="1" customHeight="1">
      <c r="A2498" s="107">
        <v>19</v>
      </c>
      <c r="B2498" s="213" t="s">
        <v>896</v>
      </c>
      <c r="C2498" s="107" t="s">
        <v>999</v>
      </c>
      <c r="D2498" s="107"/>
      <c r="E2498" s="107"/>
      <c r="F2498" s="111">
        <v>1273</v>
      </c>
      <c r="G2498" s="112"/>
      <c r="H2498" s="112"/>
      <c r="I2498" s="10"/>
      <c r="J2498" s="11"/>
      <c r="K2498" s="111">
        <v>1273</v>
      </c>
      <c r="L2498" s="112"/>
      <c r="M2498" s="112"/>
      <c r="N2498" s="11"/>
      <c r="O2498" s="18"/>
      <c r="P2498" s="15"/>
      <c r="Q2498" s="16"/>
    </row>
    <row r="2499" spans="1:17" s="17" customFormat="1" ht="66.75" hidden="1" customHeight="1">
      <c r="A2499" s="107">
        <v>20</v>
      </c>
      <c r="B2499" s="213" t="s">
        <v>897</v>
      </c>
      <c r="C2499" s="107" t="s">
        <v>999</v>
      </c>
      <c r="D2499" s="107"/>
      <c r="E2499" s="107"/>
      <c r="F2499" s="111">
        <v>1409</v>
      </c>
      <c r="G2499" s="112"/>
      <c r="H2499" s="112"/>
      <c r="I2499" s="10"/>
      <c r="J2499" s="11"/>
      <c r="K2499" s="111">
        <v>1409</v>
      </c>
      <c r="L2499" s="112"/>
      <c r="M2499" s="112"/>
      <c r="N2499" s="11"/>
      <c r="O2499" s="18"/>
      <c r="P2499" s="15"/>
      <c r="Q2499" s="16"/>
    </row>
    <row r="2500" spans="1:17" s="17" customFormat="1" ht="66.75" hidden="1" customHeight="1">
      <c r="A2500" s="107">
        <v>21</v>
      </c>
      <c r="B2500" s="213" t="s">
        <v>898</v>
      </c>
      <c r="C2500" s="107" t="s">
        <v>999</v>
      </c>
      <c r="D2500" s="107"/>
      <c r="E2500" s="107"/>
      <c r="F2500" s="111">
        <v>3636</v>
      </c>
      <c r="G2500" s="112"/>
      <c r="H2500" s="112"/>
      <c r="I2500" s="10"/>
      <c r="J2500" s="11"/>
      <c r="K2500" s="111">
        <v>3636</v>
      </c>
      <c r="L2500" s="112"/>
      <c r="M2500" s="112"/>
      <c r="N2500" s="11"/>
      <c r="O2500" s="18"/>
      <c r="P2500" s="15"/>
      <c r="Q2500" s="16"/>
    </row>
    <row r="2501" spans="1:17" s="17" customFormat="1" ht="66.75" hidden="1" customHeight="1">
      <c r="A2501" s="107">
        <v>22</v>
      </c>
      <c r="B2501" s="213" t="s">
        <v>899</v>
      </c>
      <c r="C2501" s="107" t="s">
        <v>999</v>
      </c>
      <c r="D2501" s="107"/>
      <c r="E2501" s="107"/>
      <c r="F2501" s="111">
        <v>17273</v>
      </c>
      <c r="G2501" s="112"/>
      <c r="H2501" s="112"/>
      <c r="I2501" s="10"/>
      <c r="J2501" s="11"/>
      <c r="K2501" s="111">
        <v>17273</v>
      </c>
      <c r="L2501" s="112"/>
      <c r="M2501" s="112"/>
      <c r="N2501" s="11"/>
      <c r="O2501" s="18"/>
      <c r="P2501" s="15"/>
      <c r="Q2501" s="16"/>
    </row>
    <row r="2502" spans="1:17" s="17" customFormat="1" ht="66.75" hidden="1" customHeight="1">
      <c r="A2502" s="107">
        <v>23</v>
      </c>
      <c r="B2502" s="213" t="s">
        <v>900</v>
      </c>
      <c r="C2502" s="107" t="s">
        <v>999</v>
      </c>
      <c r="D2502" s="107"/>
      <c r="E2502" s="107"/>
      <c r="F2502" s="111">
        <v>18182</v>
      </c>
      <c r="G2502" s="112"/>
      <c r="H2502" s="112"/>
      <c r="I2502" s="10"/>
      <c r="J2502" s="11"/>
      <c r="K2502" s="111">
        <v>18182</v>
      </c>
      <c r="L2502" s="112"/>
      <c r="M2502" s="112"/>
      <c r="N2502" s="11"/>
      <c r="O2502" s="18"/>
      <c r="P2502" s="15"/>
      <c r="Q2502" s="16"/>
    </row>
    <row r="2503" spans="1:17" s="17" customFormat="1" ht="66.75" hidden="1" customHeight="1">
      <c r="A2503" s="107">
        <v>24</v>
      </c>
      <c r="B2503" s="213" t="s">
        <v>901</v>
      </c>
      <c r="C2503" s="107" t="s">
        <v>999</v>
      </c>
      <c r="D2503" s="107"/>
      <c r="E2503" s="107"/>
      <c r="F2503" s="111">
        <v>3182</v>
      </c>
      <c r="G2503" s="112"/>
      <c r="H2503" s="112"/>
      <c r="I2503" s="10"/>
      <c r="J2503" s="11"/>
      <c r="K2503" s="111">
        <v>3182</v>
      </c>
      <c r="L2503" s="112"/>
      <c r="M2503" s="112"/>
      <c r="N2503" s="11"/>
      <c r="O2503" s="18"/>
      <c r="P2503" s="15"/>
      <c r="Q2503" s="16"/>
    </row>
    <row r="2504" spans="1:17" s="17" customFormat="1" ht="66.75" hidden="1" customHeight="1">
      <c r="A2504" s="107">
        <v>25</v>
      </c>
      <c r="B2504" s="213" t="s">
        <v>902</v>
      </c>
      <c r="C2504" s="107" t="s">
        <v>999</v>
      </c>
      <c r="D2504" s="107"/>
      <c r="E2504" s="107"/>
      <c r="F2504" s="111">
        <v>5455</v>
      </c>
      <c r="G2504" s="112"/>
      <c r="H2504" s="112"/>
      <c r="I2504" s="10"/>
      <c r="J2504" s="11"/>
      <c r="K2504" s="111">
        <v>5455</v>
      </c>
      <c r="L2504" s="112"/>
      <c r="M2504" s="112"/>
      <c r="N2504" s="11"/>
      <c r="O2504" s="18"/>
      <c r="P2504" s="15"/>
      <c r="Q2504" s="16"/>
    </row>
    <row r="2505" spans="1:17" s="17" customFormat="1" ht="66.75" hidden="1" customHeight="1">
      <c r="A2505" s="1108" t="s">
        <v>4044</v>
      </c>
      <c r="B2505" s="1108"/>
      <c r="C2505" s="1108"/>
      <c r="D2505" s="1108"/>
      <c r="E2505" s="1108"/>
      <c r="F2505" s="1108"/>
      <c r="G2505" s="1108"/>
      <c r="H2505" s="1108"/>
      <c r="I2505" s="259"/>
      <c r="J2505" s="259"/>
      <c r="K2505" s="259"/>
      <c r="L2505" s="259"/>
      <c r="M2505" s="259"/>
      <c r="N2505" s="259"/>
      <c r="O2505" s="260"/>
      <c r="P2505" s="38"/>
      <c r="Q2505" s="16"/>
    </row>
    <row r="2506" spans="1:17" s="17" customFormat="1" ht="66.75" hidden="1" customHeight="1">
      <c r="A2506" s="461">
        <v>1</v>
      </c>
      <c r="B2506" s="466" t="s">
        <v>1039</v>
      </c>
      <c r="C2506" s="200" t="s">
        <v>877</v>
      </c>
      <c r="D2506" s="200"/>
      <c r="E2506" s="200"/>
      <c r="F2506" s="112"/>
      <c r="G2506" s="112">
        <f>23000/1.1</f>
        <v>20909.090909090908</v>
      </c>
      <c r="H2506" s="112"/>
      <c r="I2506" s="10"/>
      <c r="J2506" s="11"/>
      <c r="K2506" s="112"/>
      <c r="L2506" s="112">
        <f>23000/1.1</f>
        <v>20909.090909090908</v>
      </c>
      <c r="M2506" s="112"/>
      <c r="N2506" s="11"/>
      <c r="O2506" s="18"/>
      <c r="P2506" s="38"/>
      <c r="Q2506" s="16"/>
    </row>
    <row r="2507" spans="1:17" s="17" customFormat="1" ht="66.75" hidden="1" customHeight="1">
      <c r="A2507" s="461">
        <v>2</v>
      </c>
      <c r="B2507" s="466" t="s">
        <v>1040</v>
      </c>
      <c r="C2507" s="200" t="s">
        <v>877</v>
      </c>
      <c r="D2507" s="200"/>
      <c r="E2507" s="200"/>
      <c r="F2507" s="112"/>
      <c r="G2507" s="112">
        <f>14000/1.1</f>
        <v>12727.272727272726</v>
      </c>
      <c r="H2507" s="112"/>
      <c r="I2507" s="10"/>
      <c r="J2507" s="11"/>
      <c r="K2507" s="112"/>
      <c r="L2507" s="112">
        <f>14000/1.1</f>
        <v>12727.272727272726</v>
      </c>
      <c r="M2507" s="112"/>
      <c r="N2507" s="11"/>
      <c r="O2507" s="18"/>
      <c r="P2507" s="38"/>
      <c r="Q2507" s="16"/>
    </row>
    <row r="2508" spans="1:17" s="17" customFormat="1" ht="66.75" hidden="1" customHeight="1">
      <c r="A2508" s="461">
        <v>3</v>
      </c>
      <c r="B2508" s="466" t="s">
        <v>1041</v>
      </c>
      <c r="C2508" s="200" t="s">
        <v>877</v>
      </c>
      <c r="D2508" s="200"/>
      <c r="E2508" s="200"/>
      <c r="F2508" s="112"/>
      <c r="G2508" s="112">
        <f>27000/1.1</f>
        <v>24545.454545454544</v>
      </c>
      <c r="H2508" s="112"/>
      <c r="I2508" s="10"/>
      <c r="J2508" s="11"/>
      <c r="K2508" s="112"/>
      <c r="L2508" s="112">
        <f>27000/1.1</f>
        <v>24545.454545454544</v>
      </c>
      <c r="M2508" s="112"/>
      <c r="N2508" s="11"/>
      <c r="O2508" s="18"/>
      <c r="P2508" s="38"/>
      <c r="Q2508" s="16"/>
    </row>
    <row r="2509" spans="1:17" s="17" customFormat="1" ht="66.75" hidden="1" customHeight="1">
      <c r="A2509" s="461">
        <v>4</v>
      </c>
      <c r="B2509" s="466" t="s">
        <v>1042</v>
      </c>
      <c r="C2509" s="200" t="s">
        <v>877</v>
      </c>
      <c r="D2509" s="200"/>
      <c r="E2509" s="200"/>
      <c r="F2509" s="112"/>
      <c r="G2509" s="112">
        <f>4000/1.1</f>
        <v>3636.363636363636</v>
      </c>
      <c r="H2509" s="112"/>
      <c r="I2509" s="10"/>
      <c r="J2509" s="11"/>
      <c r="K2509" s="112"/>
      <c r="L2509" s="112">
        <f>4000/1.1</f>
        <v>3636.363636363636</v>
      </c>
      <c r="M2509" s="112"/>
      <c r="N2509" s="11"/>
      <c r="O2509" s="18"/>
      <c r="P2509" s="38"/>
      <c r="Q2509" s="16"/>
    </row>
    <row r="2510" spans="1:17" s="17" customFormat="1" ht="66.75" hidden="1" customHeight="1">
      <c r="A2510" s="461">
        <v>5</v>
      </c>
      <c r="B2510" s="466" t="s">
        <v>1043</v>
      </c>
      <c r="C2510" s="200" t="s">
        <v>877</v>
      </c>
      <c r="D2510" s="200"/>
      <c r="E2510" s="200"/>
      <c r="F2510" s="112"/>
      <c r="G2510" s="112">
        <f>8000/1.1</f>
        <v>7272.7272727272721</v>
      </c>
      <c r="H2510" s="112"/>
      <c r="I2510" s="10"/>
      <c r="J2510" s="11"/>
      <c r="K2510" s="112"/>
      <c r="L2510" s="112">
        <f>8000/1.1</f>
        <v>7272.7272727272721</v>
      </c>
      <c r="M2510" s="112"/>
      <c r="N2510" s="11"/>
      <c r="O2510" s="18"/>
      <c r="P2510" s="38"/>
      <c r="Q2510" s="16"/>
    </row>
    <row r="2511" spans="1:17" s="17" customFormat="1" ht="66.75" hidden="1" customHeight="1">
      <c r="A2511" s="461">
        <v>6</v>
      </c>
      <c r="B2511" s="466" t="s">
        <v>1044</v>
      </c>
      <c r="C2511" s="200" t="s">
        <v>877</v>
      </c>
      <c r="D2511" s="200"/>
      <c r="E2511" s="200"/>
      <c r="F2511" s="112"/>
      <c r="G2511" s="112">
        <f>7800/1.1</f>
        <v>7090.9090909090901</v>
      </c>
      <c r="H2511" s="112"/>
      <c r="I2511" s="10"/>
      <c r="J2511" s="11"/>
      <c r="K2511" s="112"/>
      <c r="L2511" s="112">
        <f>7800/1.1</f>
        <v>7090.9090909090901</v>
      </c>
      <c r="M2511" s="112"/>
      <c r="N2511" s="11"/>
      <c r="O2511" s="18"/>
      <c r="P2511" s="38"/>
      <c r="Q2511" s="16"/>
    </row>
    <row r="2512" spans="1:17" s="17" customFormat="1" ht="66.75" hidden="1" customHeight="1">
      <c r="A2512" s="461">
        <v>7</v>
      </c>
      <c r="B2512" s="466" t="s">
        <v>1045</v>
      </c>
      <c r="C2512" s="200" t="s">
        <v>877</v>
      </c>
      <c r="D2512" s="200"/>
      <c r="E2512" s="200"/>
      <c r="F2512" s="112"/>
      <c r="G2512" s="112">
        <f>8500/1.1</f>
        <v>7727.272727272727</v>
      </c>
      <c r="H2512" s="112"/>
      <c r="I2512" s="10"/>
      <c r="J2512" s="11"/>
      <c r="K2512" s="112"/>
      <c r="L2512" s="112">
        <f>8500/1.1</f>
        <v>7727.272727272727</v>
      </c>
      <c r="M2512" s="112"/>
      <c r="N2512" s="11"/>
      <c r="O2512" s="18"/>
      <c r="P2512" s="38"/>
      <c r="Q2512" s="16"/>
    </row>
    <row r="2513" spans="1:17" s="17" customFormat="1" ht="66.75" hidden="1" customHeight="1">
      <c r="A2513" s="461">
        <v>8</v>
      </c>
      <c r="B2513" s="466" t="s">
        <v>1046</v>
      </c>
      <c r="C2513" s="200" t="s">
        <v>877</v>
      </c>
      <c r="D2513" s="200"/>
      <c r="E2513" s="200"/>
      <c r="F2513" s="112"/>
      <c r="G2513" s="112">
        <f>7500/1.1</f>
        <v>6818.181818181818</v>
      </c>
      <c r="H2513" s="112"/>
      <c r="I2513" s="10"/>
      <c r="J2513" s="11"/>
      <c r="K2513" s="112"/>
      <c r="L2513" s="112">
        <f>7500/1.1</f>
        <v>6818.181818181818</v>
      </c>
      <c r="M2513" s="112"/>
      <c r="N2513" s="11"/>
      <c r="O2513" s="18"/>
      <c r="P2513" s="38"/>
      <c r="Q2513" s="16"/>
    </row>
    <row r="2514" spans="1:17" s="17" customFormat="1" ht="66.75" hidden="1" customHeight="1">
      <c r="A2514" s="461">
        <v>9</v>
      </c>
      <c r="B2514" s="466" t="s">
        <v>1047</v>
      </c>
      <c r="C2514" s="200" t="s">
        <v>877</v>
      </c>
      <c r="D2514" s="200"/>
      <c r="E2514" s="200"/>
      <c r="F2514" s="112"/>
      <c r="G2514" s="112">
        <f>3400/1.1</f>
        <v>3090.9090909090905</v>
      </c>
      <c r="H2514" s="112"/>
      <c r="I2514" s="10"/>
      <c r="J2514" s="11"/>
      <c r="K2514" s="112"/>
      <c r="L2514" s="112">
        <f>3400/1.1</f>
        <v>3090.9090909090905</v>
      </c>
      <c r="M2514" s="112"/>
      <c r="N2514" s="11"/>
      <c r="O2514" s="18"/>
      <c r="P2514" s="38"/>
      <c r="Q2514" s="16"/>
    </row>
    <row r="2515" spans="1:17" s="17" customFormat="1" ht="66.75" hidden="1" customHeight="1">
      <c r="A2515" s="461">
        <v>10</v>
      </c>
      <c r="B2515" s="466" t="s">
        <v>1048</v>
      </c>
      <c r="C2515" s="200" t="s">
        <v>877</v>
      </c>
      <c r="D2515" s="200"/>
      <c r="E2515" s="200"/>
      <c r="F2515" s="112"/>
      <c r="G2515" s="112">
        <f>13000/1.1</f>
        <v>11818.181818181818</v>
      </c>
      <c r="H2515" s="112"/>
      <c r="I2515" s="10"/>
      <c r="J2515" s="11"/>
      <c r="K2515" s="112"/>
      <c r="L2515" s="112">
        <f>13000/1.1</f>
        <v>11818.181818181818</v>
      </c>
      <c r="M2515" s="112"/>
      <c r="N2515" s="11"/>
      <c r="O2515" s="18"/>
      <c r="P2515" s="38"/>
      <c r="Q2515" s="16"/>
    </row>
    <row r="2516" spans="1:17" s="6" customFormat="1" ht="66.75" hidden="1" customHeight="1">
      <c r="A2516" s="467"/>
      <c r="B2516" s="1203" t="s">
        <v>5557</v>
      </c>
      <c r="C2516" s="1204"/>
      <c r="D2516" s="1204"/>
      <c r="E2516" s="1204"/>
      <c r="F2516" s="1204"/>
      <c r="G2516" s="1204"/>
      <c r="H2516" s="1205"/>
      <c r="I2516" s="447"/>
      <c r="J2516" s="447"/>
      <c r="K2516" s="447"/>
      <c r="L2516" s="447"/>
      <c r="M2516" s="447"/>
      <c r="N2516" s="447"/>
      <c r="O2516" s="448"/>
      <c r="P2516" s="132"/>
      <c r="Q2516" s="5"/>
    </row>
    <row r="2517" spans="1:17" s="6" customFormat="1" ht="16.5" hidden="1">
      <c r="A2517" s="163" t="s">
        <v>6</v>
      </c>
      <c r="B2517" s="261" t="s">
        <v>1049</v>
      </c>
      <c r="C2517" s="163"/>
      <c r="D2517" s="163"/>
      <c r="E2517" s="163"/>
      <c r="F2517" s="261"/>
      <c r="G2517" s="261"/>
      <c r="H2517" s="114"/>
      <c r="I2517" s="468"/>
      <c r="J2517" s="469"/>
      <c r="K2517" s="470"/>
      <c r="L2517" s="470"/>
      <c r="M2517" s="470"/>
      <c r="N2517" s="469"/>
      <c r="O2517" s="471"/>
      <c r="P2517" s="132"/>
      <c r="Q2517" s="5"/>
    </row>
    <row r="2518" spans="1:17" s="6" customFormat="1" ht="33" hidden="1">
      <c r="A2518" s="107">
        <v>1</v>
      </c>
      <c r="B2518" s="213" t="s">
        <v>4979</v>
      </c>
      <c r="C2518" s="472" t="s">
        <v>999</v>
      </c>
      <c r="D2518" s="472"/>
      <c r="E2518" s="472"/>
      <c r="F2518" s="210">
        <f t="shared" ref="F2518:F2569" si="176">K2518/1.08</f>
        <v>15740.740740740739</v>
      </c>
      <c r="G2518" s="210">
        <f>F2518</f>
        <v>15740.740740740739</v>
      </c>
      <c r="H2518" s="114"/>
      <c r="I2518" s="468"/>
      <c r="J2518" s="469"/>
      <c r="K2518" s="473">
        <v>17000</v>
      </c>
      <c r="L2518" s="470"/>
      <c r="M2518" s="470"/>
      <c r="N2518" s="469"/>
      <c r="O2518" s="471"/>
      <c r="P2518" s="132"/>
      <c r="Q2518" s="5"/>
    </row>
    <row r="2519" spans="1:17" s="6" customFormat="1" ht="16.5" hidden="1">
      <c r="A2519" s="107">
        <v>2</v>
      </c>
      <c r="B2519" s="213" t="s">
        <v>4980</v>
      </c>
      <c r="C2519" s="472" t="s">
        <v>999</v>
      </c>
      <c r="D2519" s="472"/>
      <c r="E2519" s="472"/>
      <c r="F2519" s="210">
        <f t="shared" si="176"/>
        <v>16296.296296296296</v>
      </c>
      <c r="G2519" s="210">
        <f t="shared" ref="G2519:G2580" si="177">F2519</f>
        <v>16296.296296296296</v>
      </c>
      <c r="H2519" s="114"/>
      <c r="I2519" s="468"/>
      <c r="J2519" s="469"/>
      <c r="K2519" s="473">
        <v>17600</v>
      </c>
      <c r="L2519" s="470"/>
      <c r="M2519" s="470"/>
      <c r="N2519" s="469"/>
      <c r="O2519" s="471"/>
      <c r="P2519" s="132"/>
      <c r="Q2519" s="5"/>
    </row>
    <row r="2520" spans="1:17" s="6" customFormat="1" ht="16.5" hidden="1">
      <c r="A2520" s="107">
        <v>3</v>
      </c>
      <c r="B2520" s="213" t="s">
        <v>4981</v>
      </c>
      <c r="C2520" s="472" t="s">
        <v>999</v>
      </c>
      <c r="D2520" s="472"/>
      <c r="E2520" s="472"/>
      <c r="F2520" s="210">
        <f t="shared" si="176"/>
        <v>16759.259259259259</v>
      </c>
      <c r="G2520" s="210">
        <f t="shared" si="177"/>
        <v>16759.259259259259</v>
      </c>
      <c r="H2520" s="114"/>
      <c r="I2520" s="468"/>
      <c r="J2520" s="469"/>
      <c r="K2520" s="473">
        <v>18100</v>
      </c>
      <c r="L2520" s="470"/>
      <c r="M2520" s="470"/>
      <c r="N2520" s="469"/>
      <c r="O2520" s="471"/>
      <c r="P2520" s="132"/>
      <c r="Q2520" s="5"/>
    </row>
    <row r="2521" spans="1:17" s="6" customFormat="1" ht="16.5" hidden="1">
      <c r="A2521" s="107">
        <v>4</v>
      </c>
      <c r="B2521" s="213" t="s">
        <v>4982</v>
      </c>
      <c r="C2521" s="472" t="s">
        <v>999</v>
      </c>
      <c r="D2521" s="472"/>
      <c r="E2521" s="472"/>
      <c r="F2521" s="210">
        <f t="shared" si="176"/>
        <v>17962.962962962964</v>
      </c>
      <c r="G2521" s="210">
        <f t="shared" si="177"/>
        <v>17962.962962962964</v>
      </c>
      <c r="H2521" s="114"/>
      <c r="I2521" s="468"/>
      <c r="J2521" s="469"/>
      <c r="K2521" s="473">
        <v>19400</v>
      </c>
      <c r="L2521" s="470"/>
      <c r="M2521" s="470"/>
      <c r="N2521" s="469"/>
      <c r="O2521" s="471"/>
      <c r="P2521" s="132"/>
      <c r="Q2521" s="5"/>
    </row>
    <row r="2522" spans="1:17" s="6" customFormat="1" ht="16.5" hidden="1">
      <c r="A2522" s="107">
        <v>5</v>
      </c>
      <c r="B2522" s="213" t="s">
        <v>4983</v>
      </c>
      <c r="C2522" s="472" t="s">
        <v>999</v>
      </c>
      <c r="D2522" s="472"/>
      <c r="E2522" s="472"/>
      <c r="F2522" s="210">
        <f t="shared" si="176"/>
        <v>16944.444444444442</v>
      </c>
      <c r="G2522" s="210">
        <f t="shared" si="177"/>
        <v>16944.444444444442</v>
      </c>
      <c r="H2522" s="114"/>
      <c r="I2522" s="468"/>
      <c r="J2522" s="469"/>
      <c r="K2522" s="473">
        <v>18300</v>
      </c>
      <c r="L2522" s="470"/>
      <c r="M2522" s="470"/>
      <c r="N2522" s="469"/>
      <c r="O2522" s="471"/>
      <c r="P2522" s="132"/>
      <c r="Q2522" s="5"/>
    </row>
    <row r="2523" spans="1:17" s="6" customFormat="1" ht="16.5" hidden="1">
      <c r="A2523" s="163" t="s">
        <v>45</v>
      </c>
      <c r="B2523" s="261" t="s">
        <v>4989</v>
      </c>
      <c r="C2523" s="472"/>
      <c r="D2523" s="472"/>
      <c r="E2523" s="472"/>
      <c r="F2523" s="210"/>
      <c r="G2523" s="210"/>
      <c r="H2523" s="114"/>
      <c r="I2523" s="468"/>
      <c r="J2523" s="469"/>
      <c r="K2523" s="473"/>
      <c r="L2523" s="470"/>
      <c r="M2523" s="470"/>
      <c r="N2523" s="469"/>
      <c r="O2523" s="471"/>
      <c r="P2523" s="132"/>
      <c r="Q2523" s="5"/>
    </row>
    <row r="2524" spans="1:17" s="6" customFormat="1" ht="16.5" hidden="1">
      <c r="A2524" s="107">
        <v>1</v>
      </c>
      <c r="B2524" s="213" t="s">
        <v>4984</v>
      </c>
      <c r="C2524" s="472" t="s">
        <v>999</v>
      </c>
      <c r="D2524" s="472"/>
      <c r="E2524" s="472"/>
      <c r="F2524" s="210">
        <f t="shared" si="176"/>
        <v>24537.037037037036</v>
      </c>
      <c r="G2524" s="210">
        <f t="shared" si="177"/>
        <v>24537.037037037036</v>
      </c>
      <c r="H2524" s="114"/>
      <c r="I2524" s="468"/>
      <c r="J2524" s="469"/>
      <c r="K2524" s="473">
        <v>26500</v>
      </c>
      <c r="L2524" s="470"/>
      <c r="M2524" s="470"/>
      <c r="N2524" s="469"/>
      <c r="O2524" s="471"/>
      <c r="P2524" s="132"/>
      <c r="Q2524" s="5"/>
    </row>
    <row r="2525" spans="1:17" s="6" customFormat="1" ht="16.5" hidden="1">
      <c r="A2525" s="107">
        <v>2</v>
      </c>
      <c r="B2525" s="213" t="s">
        <v>4985</v>
      </c>
      <c r="C2525" s="472" t="s">
        <v>999</v>
      </c>
      <c r="D2525" s="472"/>
      <c r="E2525" s="472"/>
      <c r="F2525" s="210">
        <f t="shared" si="176"/>
        <v>24537.037037037036</v>
      </c>
      <c r="G2525" s="210">
        <f t="shared" si="177"/>
        <v>24537.037037037036</v>
      </c>
      <c r="H2525" s="114"/>
      <c r="I2525" s="468"/>
      <c r="J2525" s="469"/>
      <c r="K2525" s="473">
        <v>26500</v>
      </c>
      <c r="L2525" s="470"/>
      <c r="M2525" s="470"/>
      <c r="N2525" s="469"/>
      <c r="O2525" s="471"/>
      <c r="P2525" s="132"/>
      <c r="Q2525" s="5"/>
    </row>
    <row r="2526" spans="1:17" s="6" customFormat="1" ht="16.5" hidden="1">
      <c r="A2526" s="107">
        <v>3</v>
      </c>
      <c r="B2526" s="213" t="s">
        <v>4986</v>
      </c>
      <c r="C2526" s="472" t="s">
        <v>999</v>
      </c>
      <c r="D2526" s="472"/>
      <c r="E2526" s="472"/>
      <c r="F2526" s="210">
        <f t="shared" si="176"/>
        <v>29166.666666666664</v>
      </c>
      <c r="G2526" s="210">
        <f t="shared" si="177"/>
        <v>29166.666666666664</v>
      </c>
      <c r="H2526" s="114"/>
      <c r="I2526" s="468"/>
      <c r="J2526" s="469"/>
      <c r="K2526" s="473">
        <v>31500</v>
      </c>
      <c r="L2526" s="470"/>
      <c r="M2526" s="470"/>
      <c r="N2526" s="469"/>
      <c r="O2526" s="471"/>
      <c r="P2526" s="132"/>
      <c r="Q2526" s="5"/>
    </row>
    <row r="2527" spans="1:17" s="6" customFormat="1" ht="16.5" hidden="1">
      <c r="A2527" s="107">
        <v>4</v>
      </c>
      <c r="B2527" s="213" t="s">
        <v>4987</v>
      </c>
      <c r="C2527" s="472" t="s">
        <v>999</v>
      </c>
      <c r="D2527" s="472"/>
      <c r="E2527" s="472"/>
      <c r="F2527" s="210">
        <f t="shared" si="176"/>
        <v>29166.666666666664</v>
      </c>
      <c r="G2527" s="210">
        <f t="shared" si="177"/>
        <v>29166.666666666664</v>
      </c>
      <c r="H2527" s="114"/>
      <c r="I2527" s="468"/>
      <c r="J2527" s="469"/>
      <c r="K2527" s="473">
        <v>31500</v>
      </c>
      <c r="L2527" s="470"/>
      <c r="M2527" s="470"/>
      <c r="N2527" s="469"/>
      <c r="O2527" s="471"/>
      <c r="P2527" s="132"/>
      <c r="Q2527" s="5"/>
    </row>
    <row r="2528" spans="1:17" s="6" customFormat="1" ht="16.5" hidden="1">
      <c r="A2528" s="107">
        <v>5</v>
      </c>
      <c r="B2528" s="213" t="s">
        <v>4988</v>
      </c>
      <c r="C2528" s="472" t="s">
        <v>999</v>
      </c>
      <c r="D2528" s="472"/>
      <c r="E2528" s="472"/>
      <c r="F2528" s="210">
        <f t="shared" si="176"/>
        <v>27314.814814814814</v>
      </c>
      <c r="G2528" s="210">
        <f>F2528</f>
        <v>27314.814814814814</v>
      </c>
      <c r="H2528" s="114"/>
      <c r="I2528" s="468"/>
      <c r="J2528" s="469"/>
      <c r="K2528" s="473">
        <v>29500</v>
      </c>
      <c r="L2528" s="470"/>
      <c r="M2528" s="470"/>
      <c r="N2528" s="469"/>
      <c r="O2528" s="471"/>
      <c r="P2528" s="132"/>
      <c r="Q2528" s="5"/>
    </row>
    <row r="2529" spans="1:17" s="6" customFormat="1" ht="16.5" hidden="1">
      <c r="A2529" s="163" t="s">
        <v>49</v>
      </c>
      <c r="B2529" s="261" t="s">
        <v>4990</v>
      </c>
      <c r="C2529" s="472"/>
      <c r="D2529" s="472"/>
      <c r="E2529" s="472"/>
      <c r="F2529" s="210"/>
      <c r="G2529" s="210"/>
      <c r="H2529" s="114"/>
      <c r="I2529" s="468"/>
      <c r="J2529" s="469"/>
      <c r="K2529" s="473"/>
      <c r="L2529" s="470"/>
      <c r="M2529" s="470"/>
      <c r="N2529" s="469"/>
      <c r="O2529" s="471"/>
      <c r="P2529" s="132"/>
      <c r="Q2529" s="5"/>
    </row>
    <row r="2530" spans="1:17" s="6" customFormat="1" ht="33" hidden="1">
      <c r="A2530" s="107">
        <v>1</v>
      </c>
      <c r="B2530" s="213" t="s">
        <v>4991</v>
      </c>
      <c r="C2530" s="472" t="s">
        <v>999</v>
      </c>
      <c r="D2530" s="472"/>
      <c r="E2530" s="472"/>
      <c r="F2530" s="210">
        <f t="shared" si="176"/>
        <v>36574.074074074073</v>
      </c>
      <c r="G2530" s="210">
        <f t="shared" si="177"/>
        <v>36574.074074074073</v>
      </c>
      <c r="H2530" s="114"/>
      <c r="I2530" s="468"/>
      <c r="J2530" s="469"/>
      <c r="K2530" s="473">
        <v>39500</v>
      </c>
      <c r="L2530" s="470"/>
      <c r="M2530" s="470"/>
      <c r="N2530" s="469"/>
      <c r="O2530" s="471"/>
      <c r="P2530" s="132"/>
      <c r="Q2530" s="5"/>
    </row>
    <row r="2531" spans="1:17" s="6" customFormat="1" ht="33" hidden="1">
      <c r="A2531" s="107">
        <v>2</v>
      </c>
      <c r="B2531" s="213" t="s">
        <v>4992</v>
      </c>
      <c r="C2531" s="472" t="s">
        <v>999</v>
      </c>
      <c r="D2531" s="472"/>
      <c r="E2531" s="472"/>
      <c r="F2531" s="210">
        <f t="shared" si="176"/>
        <v>36574.074074074073</v>
      </c>
      <c r="G2531" s="210">
        <f t="shared" si="177"/>
        <v>36574.074074074073</v>
      </c>
      <c r="H2531" s="114"/>
      <c r="I2531" s="468"/>
      <c r="J2531" s="469"/>
      <c r="K2531" s="473">
        <v>39500</v>
      </c>
      <c r="L2531" s="470"/>
      <c r="M2531" s="470"/>
      <c r="N2531" s="469"/>
      <c r="O2531" s="471"/>
      <c r="P2531" s="132"/>
      <c r="Q2531" s="5"/>
    </row>
    <row r="2532" spans="1:17" s="6" customFormat="1" ht="16.5" hidden="1">
      <c r="A2532" s="107">
        <v>3</v>
      </c>
      <c r="B2532" s="213" t="s">
        <v>4993</v>
      </c>
      <c r="C2532" s="472" t="s">
        <v>999</v>
      </c>
      <c r="D2532" s="472"/>
      <c r="E2532" s="472"/>
      <c r="F2532" s="210">
        <f t="shared" si="176"/>
        <v>42129.629629629628</v>
      </c>
      <c r="G2532" s="210">
        <f t="shared" si="177"/>
        <v>42129.629629629628</v>
      </c>
      <c r="H2532" s="114"/>
      <c r="I2532" s="468"/>
      <c r="J2532" s="469"/>
      <c r="K2532" s="473">
        <v>45500</v>
      </c>
      <c r="L2532" s="470"/>
      <c r="M2532" s="470"/>
      <c r="N2532" s="469"/>
      <c r="O2532" s="471"/>
      <c r="P2532" s="132"/>
      <c r="Q2532" s="5"/>
    </row>
    <row r="2533" spans="1:17" s="6" customFormat="1" ht="16.5" hidden="1">
      <c r="A2533" s="107">
        <v>4</v>
      </c>
      <c r="B2533" s="213" t="s">
        <v>4994</v>
      </c>
      <c r="C2533" s="472" t="s">
        <v>999</v>
      </c>
      <c r="D2533" s="472"/>
      <c r="E2533" s="472"/>
      <c r="F2533" s="210">
        <f t="shared" si="176"/>
        <v>42129.629629629628</v>
      </c>
      <c r="G2533" s="210">
        <f t="shared" si="177"/>
        <v>42129.629629629628</v>
      </c>
      <c r="H2533" s="114"/>
      <c r="I2533" s="468"/>
      <c r="J2533" s="469"/>
      <c r="K2533" s="473">
        <v>45500</v>
      </c>
      <c r="L2533" s="470"/>
      <c r="M2533" s="470"/>
      <c r="N2533" s="469"/>
      <c r="O2533" s="471"/>
      <c r="P2533" s="132"/>
      <c r="Q2533" s="5"/>
    </row>
    <row r="2534" spans="1:17" s="6" customFormat="1" ht="16.5" hidden="1">
      <c r="A2534" s="107">
        <v>5</v>
      </c>
      <c r="B2534" s="213" t="s">
        <v>4995</v>
      </c>
      <c r="C2534" s="472" t="s">
        <v>999</v>
      </c>
      <c r="D2534" s="472"/>
      <c r="E2534" s="472"/>
      <c r="F2534" s="210">
        <f t="shared" si="176"/>
        <v>39351.851851851847</v>
      </c>
      <c r="G2534" s="210">
        <f t="shared" si="177"/>
        <v>39351.851851851847</v>
      </c>
      <c r="H2534" s="114"/>
      <c r="I2534" s="468"/>
      <c r="J2534" s="469"/>
      <c r="K2534" s="473">
        <v>42500</v>
      </c>
      <c r="L2534" s="470"/>
      <c r="M2534" s="470"/>
      <c r="N2534" s="469"/>
      <c r="O2534" s="471"/>
      <c r="P2534" s="132"/>
      <c r="Q2534" s="5"/>
    </row>
    <row r="2535" spans="1:17" s="6" customFormat="1" ht="16.5" hidden="1">
      <c r="A2535" s="163" t="s">
        <v>63</v>
      </c>
      <c r="B2535" s="261" t="s">
        <v>4996</v>
      </c>
      <c r="C2535" s="472"/>
      <c r="D2535" s="472"/>
      <c r="E2535" s="472"/>
      <c r="F2535" s="210"/>
      <c r="G2535" s="210"/>
      <c r="H2535" s="114"/>
      <c r="I2535" s="468"/>
      <c r="J2535" s="469"/>
      <c r="K2535" s="473"/>
      <c r="L2535" s="470"/>
      <c r="M2535" s="470"/>
      <c r="N2535" s="469"/>
      <c r="O2535" s="471"/>
      <c r="P2535" s="132"/>
      <c r="Q2535" s="5"/>
    </row>
    <row r="2536" spans="1:17" s="6" customFormat="1" ht="33" hidden="1">
      <c r="A2536" s="107">
        <v>1</v>
      </c>
      <c r="B2536" s="213" t="s">
        <v>4998</v>
      </c>
      <c r="C2536" s="472" t="s">
        <v>999</v>
      </c>
      <c r="D2536" s="472"/>
      <c r="E2536" s="472"/>
      <c r="F2536" s="210">
        <f t="shared" si="176"/>
        <v>24537.037037037036</v>
      </c>
      <c r="G2536" s="210">
        <f t="shared" si="177"/>
        <v>24537.037037037036</v>
      </c>
      <c r="H2536" s="114"/>
      <c r="I2536" s="468"/>
      <c r="J2536" s="469"/>
      <c r="K2536" s="473">
        <v>26500</v>
      </c>
      <c r="L2536" s="470"/>
      <c r="M2536" s="470"/>
      <c r="N2536" s="469"/>
      <c r="O2536" s="471"/>
      <c r="P2536" s="132"/>
      <c r="Q2536" s="5"/>
    </row>
    <row r="2537" spans="1:17" s="6" customFormat="1" ht="16.5" hidden="1">
      <c r="A2537" s="107">
        <v>2</v>
      </c>
      <c r="B2537" s="213" t="s">
        <v>4978</v>
      </c>
      <c r="C2537" s="472" t="s">
        <v>999</v>
      </c>
      <c r="D2537" s="472"/>
      <c r="E2537" s="472"/>
      <c r="F2537" s="210">
        <f t="shared" si="176"/>
        <v>24537.037037037036</v>
      </c>
      <c r="G2537" s="210">
        <f t="shared" si="177"/>
        <v>24537.037037037036</v>
      </c>
      <c r="H2537" s="114"/>
      <c r="I2537" s="468"/>
      <c r="J2537" s="469"/>
      <c r="K2537" s="473">
        <v>26500</v>
      </c>
      <c r="L2537" s="470"/>
      <c r="M2537" s="470"/>
      <c r="N2537" s="469"/>
      <c r="O2537" s="471"/>
      <c r="P2537" s="132"/>
      <c r="Q2537" s="5"/>
    </row>
    <row r="2538" spans="1:17" s="6" customFormat="1" ht="16.5" hidden="1">
      <c r="A2538" s="107">
        <v>3</v>
      </c>
      <c r="B2538" s="213" t="s">
        <v>4999</v>
      </c>
      <c r="C2538" s="472" t="s">
        <v>999</v>
      </c>
      <c r="D2538" s="472"/>
      <c r="E2538" s="472"/>
      <c r="F2538" s="210">
        <f t="shared" si="176"/>
        <v>29166.666666666664</v>
      </c>
      <c r="G2538" s="210">
        <f t="shared" si="177"/>
        <v>29166.666666666664</v>
      </c>
      <c r="H2538" s="114"/>
      <c r="I2538" s="468"/>
      <c r="J2538" s="469"/>
      <c r="K2538" s="473">
        <v>31500</v>
      </c>
      <c r="L2538" s="470"/>
      <c r="M2538" s="470"/>
      <c r="N2538" s="469"/>
      <c r="O2538" s="471"/>
      <c r="P2538" s="132"/>
      <c r="Q2538" s="5"/>
    </row>
    <row r="2539" spans="1:17" s="6" customFormat="1" ht="16.5" hidden="1">
      <c r="A2539" s="107">
        <v>4</v>
      </c>
      <c r="B2539" s="213" t="s">
        <v>5000</v>
      </c>
      <c r="C2539" s="472" t="s">
        <v>999</v>
      </c>
      <c r="D2539" s="472"/>
      <c r="E2539" s="472"/>
      <c r="F2539" s="210">
        <f t="shared" si="176"/>
        <v>29166.666666666664</v>
      </c>
      <c r="G2539" s="210">
        <f t="shared" si="177"/>
        <v>29166.666666666664</v>
      </c>
      <c r="H2539" s="114"/>
      <c r="I2539" s="468"/>
      <c r="J2539" s="469"/>
      <c r="K2539" s="473">
        <v>31500</v>
      </c>
      <c r="L2539" s="470"/>
      <c r="M2539" s="470"/>
      <c r="N2539" s="469"/>
      <c r="O2539" s="471"/>
      <c r="P2539" s="132"/>
      <c r="Q2539" s="5"/>
    </row>
    <row r="2540" spans="1:17" s="6" customFormat="1" ht="16.5" hidden="1">
      <c r="A2540" s="107">
        <v>5</v>
      </c>
      <c r="B2540" s="213" t="s">
        <v>5001</v>
      </c>
      <c r="C2540" s="472" t="s">
        <v>999</v>
      </c>
      <c r="D2540" s="472"/>
      <c r="E2540" s="472"/>
      <c r="F2540" s="210">
        <f t="shared" si="176"/>
        <v>27314.814814814814</v>
      </c>
      <c r="G2540" s="210">
        <f t="shared" si="177"/>
        <v>27314.814814814814</v>
      </c>
      <c r="H2540" s="114"/>
      <c r="I2540" s="468"/>
      <c r="J2540" s="469"/>
      <c r="K2540" s="473">
        <v>29500</v>
      </c>
      <c r="L2540" s="470"/>
      <c r="M2540" s="470"/>
      <c r="N2540" s="469"/>
      <c r="O2540" s="471"/>
      <c r="P2540" s="132"/>
      <c r="Q2540" s="5"/>
    </row>
    <row r="2541" spans="1:17" s="6" customFormat="1" ht="16.5" hidden="1">
      <c r="A2541" s="163" t="s">
        <v>123</v>
      </c>
      <c r="B2541" s="261" t="s">
        <v>4997</v>
      </c>
      <c r="C2541" s="472"/>
      <c r="D2541" s="472"/>
      <c r="E2541" s="472"/>
      <c r="F2541" s="210"/>
      <c r="G2541" s="210"/>
      <c r="H2541" s="114"/>
      <c r="I2541" s="468"/>
      <c r="J2541" s="469"/>
      <c r="K2541" s="473"/>
      <c r="L2541" s="470"/>
      <c r="M2541" s="470"/>
      <c r="N2541" s="469"/>
      <c r="O2541" s="471"/>
      <c r="P2541" s="132"/>
      <c r="Q2541" s="5"/>
    </row>
    <row r="2542" spans="1:17" s="6" customFormat="1" ht="33" hidden="1">
      <c r="A2542" s="107">
        <v>1</v>
      </c>
      <c r="B2542" s="213" t="s">
        <v>5002</v>
      </c>
      <c r="C2542" s="472" t="s">
        <v>999</v>
      </c>
      <c r="D2542" s="472"/>
      <c r="E2542" s="472"/>
      <c r="F2542" s="210">
        <f t="shared" si="176"/>
        <v>30092.592592592591</v>
      </c>
      <c r="G2542" s="210">
        <f t="shared" si="177"/>
        <v>30092.592592592591</v>
      </c>
      <c r="H2542" s="114"/>
      <c r="I2542" s="468"/>
      <c r="J2542" s="469"/>
      <c r="K2542" s="473">
        <v>32500</v>
      </c>
      <c r="L2542" s="470"/>
      <c r="M2542" s="470"/>
      <c r="N2542" s="469"/>
      <c r="O2542" s="471"/>
      <c r="P2542" s="132"/>
      <c r="Q2542" s="5"/>
    </row>
    <row r="2543" spans="1:17" s="6" customFormat="1" ht="16.5" hidden="1">
      <c r="A2543" s="107">
        <v>2</v>
      </c>
      <c r="B2543" s="213" t="s">
        <v>5004</v>
      </c>
      <c r="C2543" s="472" t="s">
        <v>999</v>
      </c>
      <c r="D2543" s="472"/>
      <c r="E2543" s="472"/>
      <c r="F2543" s="210">
        <f t="shared" si="176"/>
        <v>30092.592592592591</v>
      </c>
      <c r="G2543" s="210">
        <f t="shared" si="177"/>
        <v>30092.592592592591</v>
      </c>
      <c r="H2543" s="114"/>
      <c r="I2543" s="468"/>
      <c r="J2543" s="469"/>
      <c r="K2543" s="473">
        <v>32500</v>
      </c>
      <c r="L2543" s="470"/>
      <c r="M2543" s="470"/>
      <c r="N2543" s="469"/>
      <c r="O2543" s="471"/>
      <c r="P2543" s="132"/>
      <c r="Q2543" s="5"/>
    </row>
    <row r="2544" spans="1:17" s="6" customFormat="1" ht="16.5" hidden="1">
      <c r="A2544" s="107">
        <v>3</v>
      </c>
      <c r="B2544" s="213" t="s">
        <v>5003</v>
      </c>
      <c r="C2544" s="472" t="s">
        <v>999</v>
      </c>
      <c r="D2544" s="472"/>
      <c r="E2544" s="472"/>
      <c r="F2544" s="210">
        <f t="shared" si="176"/>
        <v>35648.148148148146</v>
      </c>
      <c r="G2544" s="210">
        <f t="shared" si="177"/>
        <v>35648.148148148146</v>
      </c>
      <c r="H2544" s="114"/>
      <c r="I2544" s="468"/>
      <c r="J2544" s="469"/>
      <c r="K2544" s="473">
        <v>38500</v>
      </c>
      <c r="L2544" s="470"/>
      <c r="M2544" s="470"/>
      <c r="N2544" s="469"/>
      <c r="O2544" s="471"/>
      <c r="P2544" s="132"/>
      <c r="Q2544" s="5"/>
    </row>
    <row r="2545" spans="1:17" s="6" customFormat="1" ht="16.5" hidden="1">
      <c r="A2545" s="107">
        <v>4</v>
      </c>
      <c r="B2545" s="213" t="s">
        <v>5005</v>
      </c>
      <c r="C2545" s="472" t="s">
        <v>999</v>
      </c>
      <c r="D2545" s="472"/>
      <c r="E2545" s="472"/>
      <c r="F2545" s="210">
        <f t="shared" si="176"/>
        <v>35648.148148148146</v>
      </c>
      <c r="G2545" s="210">
        <f t="shared" si="177"/>
        <v>35648.148148148146</v>
      </c>
      <c r="H2545" s="114"/>
      <c r="I2545" s="468"/>
      <c r="J2545" s="469"/>
      <c r="K2545" s="473">
        <v>38500</v>
      </c>
      <c r="L2545" s="470"/>
      <c r="M2545" s="470"/>
      <c r="N2545" s="469"/>
      <c r="O2545" s="471"/>
      <c r="P2545" s="132"/>
      <c r="Q2545" s="5"/>
    </row>
    <row r="2546" spans="1:17" s="6" customFormat="1" ht="16.5" hidden="1">
      <c r="A2546" s="107">
        <v>5</v>
      </c>
      <c r="B2546" s="213" t="s">
        <v>5006</v>
      </c>
      <c r="C2546" s="472" t="s">
        <v>999</v>
      </c>
      <c r="D2546" s="472"/>
      <c r="E2546" s="472"/>
      <c r="F2546" s="210">
        <f t="shared" si="176"/>
        <v>33796.296296296292</v>
      </c>
      <c r="G2546" s="210">
        <f t="shared" si="177"/>
        <v>33796.296296296292</v>
      </c>
      <c r="H2546" s="114"/>
      <c r="I2546" s="468"/>
      <c r="J2546" s="469"/>
      <c r="K2546" s="473">
        <v>36500</v>
      </c>
      <c r="L2546" s="470"/>
      <c r="M2546" s="470"/>
      <c r="N2546" s="469"/>
      <c r="O2546" s="471"/>
      <c r="P2546" s="132"/>
      <c r="Q2546" s="5"/>
    </row>
    <row r="2547" spans="1:17" s="6" customFormat="1" ht="16.5" hidden="1">
      <c r="A2547" s="163" t="s">
        <v>238</v>
      </c>
      <c r="B2547" s="261" t="s">
        <v>5007</v>
      </c>
      <c r="C2547" s="472"/>
      <c r="D2547" s="472"/>
      <c r="E2547" s="472"/>
      <c r="F2547" s="210"/>
      <c r="G2547" s="210"/>
      <c r="H2547" s="114"/>
      <c r="I2547" s="468"/>
      <c r="J2547" s="469"/>
      <c r="K2547" s="473"/>
      <c r="L2547" s="470"/>
      <c r="M2547" s="470"/>
      <c r="N2547" s="469"/>
      <c r="O2547" s="471"/>
      <c r="P2547" s="132"/>
      <c r="Q2547" s="5"/>
    </row>
    <row r="2548" spans="1:17" s="6" customFormat="1" ht="33" hidden="1">
      <c r="A2548" s="107">
        <v>1</v>
      </c>
      <c r="B2548" s="213" t="s">
        <v>5008</v>
      </c>
      <c r="C2548" s="472" t="s">
        <v>999</v>
      </c>
      <c r="D2548" s="472"/>
      <c r="E2548" s="472"/>
      <c r="F2548" s="210">
        <f t="shared" si="176"/>
        <v>30092.592592592591</v>
      </c>
      <c r="G2548" s="210">
        <f t="shared" si="177"/>
        <v>30092.592592592591</v>
      </c>
      <c r="H2548" s="114"/>
      <c r="I2548" s="468"/>
      <c r="J2548" s="469"/>
      <c r="K2548" s="473">
        <v>32500</v>
      </c>
      <c r="L2548" s="470"/>
      <c r="M2548" s="470"/>
      <c r="N2548" s="469"/>
      <c r="O2548" s="471"/>
      <c r="P2548" s="132"/>
      <c r="Q2548" s="5"/>
    </row>
    <row r="2549" spans="1:17" s="6" customFormat="1" ht="16.5" hidden="1">
      <c r="A2549" s="107">
        <v>2</v>
      </c>
      <c r="B2549" s="213" t="s">
        <v>5009</v>
      </c>
      <c r="C2549" s="472" t="s">
        <v>999</v>
      </c>
      <c r="D2549" s="472"/>
      <c r="E2549" s="472"/>
      <c r="F2549" s="210">
        <f t="shared" si="176"/>
        <v>30092.592592592591</v>
      </c>
      <c r="G2549" s="210">
        <f t="shared" si="177"/>
        <v>30092.592592592591</v>
      </c>
      <c r="H2549" s="114"/>
      <c r="I2549" s="468"/>
      <c r="J2549" s="469"/>
      <c r="K2549" s="473">
        <v>32500</v>
      </c>
      <c r="L2549" s="470"/>
      <c r="M2549" s="470"/>
      <c r="N2549" s="469"/>
      <c r="O2549" s="471"/>
      <c r="P2549" s="132"/>
      <c r="Q2549" s="5"/>
    </row>
    <row r="2550" spans="1:17" s="6" customFormat="1" ht="16.5" hidden="1">
      <c r="A2550" s="107">
        <v>3</v>
      </c>
      <c r="B2550" s="213" t="s">
        <v>5010</v>
      </c>
      <c r="C2550" s="472" t="s">
        <v>999</v>
      </c>
      <c r="D2550" s="472"/>
      <c r="E2550" s="472"/>
      <c r="F2550" s="210">
        <f t="shared" si="176"/>
        <v>35648.148148148146</v>
      </c>
      <c r="G2550" s="210">
        <f t="shared" si="177"/>
        <v>35648.148148148146</v>
      </c>
      <c r="H2550" s="114"/>
      <c r="I2550" s="468"/>
      <c r="J2550" s="469"/>
      <c r="K2550" s="473">
        <v>38500</v>
      </c>
      <c r="L2550" s="470"/>
      <c r="M2550" s="470"/>
      <c r="N2550" s="469"/>
      <c r="O2550" s="471"/>
      <c r="P2550" s="132"/>
      <c r="Q2550" s="5"/>
    </row>
    <row r="2551" spans="1:17" s="6" customFormat="1" ht="16.5" hidden="1">
      <c r="A2551" s="107">
        <v>4</v>
      </c>
      <c r="B2551" s="213" t="s">
        <v>5011</v>
      </c>
      <c r="C2551" s="472" t="s">
        <v>999</v>
      </c>
      <c r="D2551" s="472"/>
      <c r="E2551" s="472"/>
      <c r="F2551" s="210">
        <f t="shared" si="176"/>
        <v>35648.148148148146</v>
      </c>
      <c r="G2551" s="210">
        <f t="shared" si="177"/>
        <v>35648.148148148146</v>
      </c>
      <c r="H2551" s="114"/>
      <c r="I2551" s="468"/>
      <c r="J2551" s="469"/>
      <c r="K2551" s="473">
        <v>38500</v>
      </c>
      <c r="L2551" s="470"/>
      <c r="M2551" s="470"/>
      <c r="N2551" s="469"/>
      <c r="O2551" s="471"/>
      <c r="P2551" s="132"/>
      <c r="Q2551" s="5"/>
    </row>
    <row r="2552" spans="1:17" s="6" customFormat="1" ht="16.5" hidden="1">
      <c r="A2552" s="107">
        <v>5</v>
      </c>
      <c r="B2552" s="213" t="s">
        <v>5012</v>
      </c>
      <c r="C2552" s="472" t="s">
        <v>999</v>
      </c>
      <c r="D2552" s="472"/>
      <c r="E2552" s="472"/>
      <c r="F2552" s="210">
        <f t="shared" si="176"/>
        <v>33796.296296296292</v>
      </c>
      <c r="G2552" s="210">
        <f t="shared" si="177"/>
        <v>33796.296296296292</v>
      </c>
      <c r="H2552" s="114"/>
      <c r="I2552" s="468"/>
      <c r="J2552" s="469"/>
      <c r="K2552" s="473">
        <v>36500</v>
      </c>
      <c r="L2552" s="470"/>
      <c r="M2552" s="470"/>
      <c r="N2552" s="469"/>
      <c r="O2552" s="471"/>
      <c r="P2552" s="132"/>
      <c r="Q2552" s="5"/>
    </row>
    <row r="2553" spans="1:17" s="6" customFormat="1" ht="16.5" hidden="1">
      <c r="A2553" s="163" t="s">
        <v>263</v>
      </c>
      <c r="B2553" s="261" t="s">
        <v>5013</v>
      </c>
      <c r="C2553" s="472"/>
      <c r="D2553" s="472"/>
      <c r="E2553" s="472"/>
      <c r="F2553" s="210"/>
      <c r="G2553" s="210"/>
      <c r="H2553" s="114"/>
      <c r="I2553" s="468"/>
      <c r="J2553" s="469"/>
      <c r="K2553" s="473"/>
      <c r="L2553" s="470"/>
      <c r="M2553" s="470"/>
      <c r="N2553" s="469"/>
      <c r="O2553" s="471"/>
      <c r="P2553" s="132"/>
      <c r="Q2553" s="5"/>
    </row>
    <row r="2554" spans="1:17" s="6" customFormat="1" ht="33" hidden="1">
      <c r="A2554" s="107">
        <v>1</v>
      </c>
      <c r="B2554" s="213" t="s">
        <v>5014</v>
      </c>
      <c r="C2554" s="472" t="s">
        <v>999</v>
      </c>
      <c r="D2554" s="472"/>
      <c r="E2554" s="472"/>
      <c r="F2554" s="210">
        <f t="shared" si="176"/>
        <v>36111.111111111109</v>
      </c>
      <c r="G2554" s="210">
        <f t="shared" si="177"/>
        <v>36111.111111111109</v>
      </c>
      <c r="H2554" s="114"/>
      <c r="I2554" s="468"/>
      <c r="J2554" s="469"/>
      <c r="K2554" s="473">
        <v>39000</v>
      </c>
      <c r="L2554" s="470"/>
      <c r="M2554" s="470"/>
      <c r="N2554" s="469"/>
      <c r="O2554" s="471"/>
      <c r="P2554" s="132"/>
      <c r="Q2554" s="5"/>
    </row>
    <row r="2555" spans="1:17" s="6" customFormat="1" ht="16.5" hidden="1">
      <c r="A2555" s="107">
        <v>2</v>
      </c>
      <c r="B2555" s="213" t="s">
        <v>5015</v>
      </c>
      <c r="C2555" s="472" t="s">
        <v>999</v>
      </c>
      <c r="D2555" s="472"/>
      <c r="E2555" s="472"/>
      <c r="F2555" s="210">
        <f t="shared" si="176"/>
        <v>36111.111111111109</v>
      </c>
      <c r="G2555" s="210">
        <f t="shared" si="177"/>
        <v>36111.111111111109</v>
      </c>
      <c r="H2555" s="114"/>
      <c r="I2555" s="468"/>
      <c r="J2555" s="469"/>
      <c r="K2555" s="473">
        <v>39000</v>
      </c>
      <c r="L2555" s="470"/>
      <c r="M2555" s="470"/>
      <c r="N2555" s="469"/>
      <c r="O2555" s="471"/>
      <c r="P2555" s="132"/>
      <c r="Q2555" s="5"/>
    </row>
    <row r="2556" spans="1:17" s="6" customFormat="1" ht="16.5" hidden="1">
      <c r="A2556" s="107">
        <v>3</v>
      </c>
      <c r="B2556" s="213" t="s">
        <v>5016</v>
      </c>
      <c r="C2556" s="472" t="s">
        <v>999</v>
      </c>
      <c r="D2556" s="472"/>
      <c r="E2556" s="472"/>
      <c r="F2556" s="210">
        <f t="shared" si="176"/>
        <v>41666.666666666664</v>
      </c>
      <c r="G2556" s="210">
        <f t="shared" si="177"/>
        <v>41666.666666666664</v>
      </c>
      <c r="H2556" s="114"/>
      <c r="I2556" s="468"/>
      <c r="J2556" s="469"/>
      <c r="K2556" s="473">
        <v>45000</v>
      </c>
      <c r="L2556" s="470"/>
      <c r="M2556" s="470"/>
      <c r="N2556" s="469"/>
      <c r="O2556" s="471"/>
      <c r="P2556" s="132"/>
      <c r="Q2556" s="5"/>
    </row>
    <row r="2557" spans="1:17" s="6" customFormat="1" ht="16.5" hidden="1">
      <c r="A2557" s="107">
        <v>4</v>
      </c>
      <c r="B2557" s="213" t="s">
        <v>5017</v>
      </c>
      <c r="C2557" s="472" t="s">
        <v>999</v>
      </c>
      <c r="D2557" s="472"/>
      <c r="E2557" s="472"/>
      <c r="F2557" s="210">
        <f t="shared" si="176"/>
        <v>41666.666666666664</v>
      </c>
      <c r="G2557" s="210">
        <f t="shared" si="177"/>
        <v>41666.666666666664</v>
      </c>
      <c r="H2557" s="114"/>
      <c r="I2557" s="468"/>
      <c r="J2557" s="469"/>
      <c r="K2557" s="473">
        <v>45000</v>
      </c>
      <c r="L2557" s="470"/>
      <c r="M2557" s="470"/>
      <c r="N2557" s="469"/>
      <c r="O2557" s="471"/>
      <c r="P2557" s="132"/>
      <c r="Q2557" s="5"/>
    </row>
    <row r="2558" spans="1:17" s="6" customFormat="1" ht="16.5" hidden="1">
      <c r="A2558" s="107">
        <v>5</v>
      </c>
      <c r="B2558" s="213" t="s">
        <v>5018</v>
      </c>
      <c r="C2558" s="472" t="s">
        <v>999</v>
      </c>
      <c r="D2558" s="472"/>
      <c r="E2558" s="472"/>
      <c r="F2558" s="210">
        <f t="shared" si="176"/>
        <v>38888.888888888883</v>
      </c>
      <c r="G2558" s="210">
        <f t="shared" si="177"/>
        <v>38888.888888888883</v>
      </c>
      <c r="H2558" s="114"/>
      <c r="I2558" s="468"/>
      <c r="J2558" s="469"/>
      <c r="K2558" s="473">
        <v>42000</v>
      </c>
      <c r="L2558" s="470"/>
      <c r="M2558" s="470"/>
      <c r="N2558" s="469"/>
      <c r="O2558" s="471"/>
      <c r="P2558" s="132"/>
      <c r="Q2558" s="5"/>
    </row>
    <row r="2559" spans="1:17" s="6" customFormat="1" ht="16.5" hidden="1">
      <c r="A2559" s="163" t="s">
        <v>782</v>
      </c>
      <c r="B2559" s="261" t="s">
        <v>5019</v>
      </c>
      <c r="C2559" s="472"/>
      <c r="D2559" s="472"/>
      <c r="E2559" s="472"/>
      <c r="F2559" s="210"/>
      <c r="G2559" s="210"/>
      <c r="H2559" s="114"/>
      <c r="I2559" s="468"/>
      <c r="J2559" s="469"/>
      <c r="K2559" s="473"/>
      <c r="L2559" s="470"/>
      <c r="M2559" s="470"/>
      <c r="N2559" s="469"/>
      <c r="O2559" s="471"/>
      <c r="P2559" s="132"/>
      <c r="Q2559" s="5"/>
    </row>
    <row r="2560" spans="1:17" s="6" customFormat="1" ht="33" hidden="1">
      <c r="A2560" s="107">
        <v>1</v>
      </c>
      <c r="B2560" s="213" t="s">
        <v>5020</v>
      </c>
      <c r="C2560" s="472" t="s">
        <v>999</v>
      </c>
      <c r="D2560" s="472"/>
      <c r="E2560" s="472"/>
      <c r="F2560" s="210">
        <f t="shared" si="176"/>
        <v>43055.555555555555</v>
      </c>
      <c r="G2560" s="210">
        <f t="shared" si="177"/>
        <v>43055.555555555555</v>
      </c>
      <c r="H2560" s="114"/>
      <c r="I2560" s="468"/>
      <c r="J2560" s="469"/>
      <c r="K2560" s="473">
        <v>46500</v>
      </c>
      <c r="L2560" s="470"/>
      <c r="M2560" s="470"/>
      <c r="N2560" s="469"/>
      <c r="O2560" s="471"/>
      <c r="P2560" s="132"/>
      <c r="Q2560" s="5"/>
    </row>
    <row r="2561" spans="1:17" s="6" customFormat="1" ht="16.5" hidden="1">
      <c r="A2561" s="107">
        <v>2</v>
      </c>
      <c r="B2561" s="213" t="s">
        <v>5021</v>
      </c>
      <c r="C2561" s="472" t="s">
        <v>999</v>
      </c>
      <c r="D2561" s="472"/>
      <c r="E2561" s="472"/>
      <c r="F2561" s="210">
        <f t="shared" si="176"/>
        <v>43055.555555555555</v>
      </c>
      <c r="G2561" s="210">
        <f t="shared" si="177"/>
        <v>43055.555555555555</v>
      </c>
      <c r="H2561" s="114"/>
      <c r="I2561" s="468"/>
      <c r="J2561" s="469"/>
      <c r="K2561" s="473">
        <v>46500</v>
      </c>
      <c r="L2561" s="470"/>
      <c r="M2561" s="470"/>
      <c r="N2561" s="469"/>
      <c r="O2561" s="471"/>
      <c r="P2561" s="132"/>
      <c r="Q2561" s="5"/>
    </row>
    <row r="2562" spans="1:17" s="6" customFormat="1" ht="16.5" hidden="1">
      <c r="A2562" s="107">
        <v>3</v>
      </c>
      <c r="B2562" s="213" t="s">
        <v>5022</v>
      </c>
      <c r="C2562" s="472" t="s">
        <v>999</v>
      </c>
      <c r="D2562" s="472"/>
      <c r="E2562" s="472"/>
      <c r="F2562" s="210">
        <f t="shared" si="176"/>
        <v>48611.111111111109</v>
      </c>
      <c r="G2562" s="210">
        <f t="shared" si="177"/>
        <v>48611.111111111109</v>
      </c>
      <c r="H2562" s="114"/>
      <c r="I2562" s="468"/>
      <c r="J2562" s="469"/>
      <c r="K2562" s="473">
        <v>52500</v>
      </c>
      <c r="L2562" s="470"/>
      <c r="M2562" s="470"/>
      <c r="N2562" s="469"/>
      <c r="O2562" s="471"/>
      <c r="P2562" s="132"/>
      <c r="Q2562" s="5"/>
    </row>
    <row r="2563" spans="1:17" s="6" customFormat="1" ht="16.5" hidden="1">
      <c r="A2563" s="107">
        <v>4</v>
      </c>
      <c r="B2563" s="213" t="s">
        <v>5023</v>
      </c>
      <c r="C2563" s="472" t="s">
        <v>999</v>
      </c>
      <c r="D2563" s="472"/>
      <c r="E2563" s="472"/>
      <c r="F2563" s="210">
        <f t="shared" si="176"/>
        <v>48611.111111111109</v>
      </c>
      <c r="G2563" s="210">
        <f t="shared" si="177"/>
        <v>48611.111111111109</v>
      </c>
      <c r="H2563" s="114"/>
      <c r="I2563" s="468"/>
      <c r="J2563" s="469"/>
      <c r="K2563" s="473">
        <v>52500</v>
      </c>
      <c r="L2563" s="470"/>
      <c r="M2563" s="470"/>
      <c r="N2563" s="469"/>
      <c r="O2563" s="471"/>
      <c r="P2563" s="132"/>
      <c r="Q2563" s="5"/>
    </row>
    <row r="2564" spans="1:17" s="6" customFormat="1" ht="16.5" hidden="1">
      <c r="A2564" s="107">
        <v>5</v>
      </c>
      <c r="B2564" s="213" t="s">
        <v>5024</v>
      </c>
      <c r="C2564" s="472" t="s">
        <v>999</v>
      </c>
      <c r="D2564" s="472"/>
      <c r="E2564" s="472"/>
      <c r="F2564" s="210">
        <f t="shared" si="176"/>
        <v>45833.333333333328</v>
      </c>
      <c r="G2564" s="210">
        <f t="shared" si="177"/>
        <v>45833.333333333328</v>
      </c>
      <c r="H2564" s="114"/>
      <c r="I2564" s="468"/>
      <c r="J2564" s="469"/>
      <c r="K2564" s="473">
        <v>49500</v>
      </c>
      <c r="L2564" s="470"/>
      <c r="M2564" s="470"/>
      <c r="N2564" s="469"/>
      <c r="O2564" s="471"/>
      <c r="P2564" s="132"/>
      <c r="Q2564" s="5"/>
    </row>
    <row r="2565" spans="1:17" s="6" customFormat="1" ht="16.5" hidden="1">
      <c r="A2565" s="163" t="s">
        <v>840</v>
      </c>
      <c r="B2565" s="261" t="s">
        <v>5025</v>
      </c>
      <c r="C2565" s="472"/>
      <c r="D2565" s="472"/>
      <c r="E2565" s="472"/>
      <c r="F2565" s="210"/>
      <c r="G2565" s="210"/>
      <c r="H2565" s="114"/>
      <c r="I2565" s="468"/>
      <c r="J2565" s="469"/>
      <c r="K2565" s="473"/>
      <c r="L2565" s="470"/>
      <c r="M2565" s="470"/>
      <c r="N2565" s="469"/>
      <c r="O2565" s="471"/>
      <c r="P2565" s="132"/>
      <c r="Q2565" s="5"/>
    </row>
    <row r="2566" spans="1:17" s="6" customFormat="1" ht="33" hidden="1">
      <c r="A2566" s="107">
        <v>1</v>
      </c>
      <c r="B2566" s="213" t="s">
        <v>5026</v>
      </c>
      <c r="C2566" s="472" t="s">
        <v>999</v>
      </c>
      <c r="D2566" s="472"/>
      <c r="E2566" s="472"/>
      <c r="F2566" s="210">
        <f t="shared" si="176"/>
        <v>43055.555555555555</v>
      </c>
      <c r="G2566" s="210">
        <f t="shared" si="177"/>
        <v>43055.555555555555</v>
      </c>
      <c r="H2566" s="114"/>
      <c r="I2566" s="468"/>
      <c r="J2566" s="469"/>
      <c r="K2566" s="473">
        <v>46500</v>
      </c>
      <c r="L2566" s="470"/>
      <c r="M2566" s="470"/>
      <c r="N2566" s="469"/>
      <c r="O2566" s="471"/>
      <c r="P2566" s="132"/>
      <c r="Q2566" s="5"/>
    </row>
    <row r="2567" spans="1:17" s="6" customFormat="1" ht="16.5" hidden="1">
      <c r="A2567" s="107">
        <v>2</v>
      </c>
      <c r="B2567" s="213" t="s">
        <v>5027</v>
      </c>
      <c r="C2567" s="472" t="s">
        <v>999</v>
      </c>
      <c r="D2567" s="472"/>
      <c r="E2567" s="472"/>
      <c r="F2567" s="210">
        <f t="shared" si="176"/>
        <v>43055.555555555555</v>
      </c>
      <c r="G2567" s="210">
        <f t="shared" si="177"/>
        <v>43055.555555555555</v>
      </c>
      <c r="H2567" s="114"/>
      <c r="I2567" s="468"/>
      <c r="J2567" s="469"/>
      <c r="K2567" s="473">
        <v>46500</v>
      </c>
      <c r="L2567" s="470"/>
      <c r="M2567" s="470"/>
      <c r="N2567" s="469"/>
      <c r="O2567" s="471"/>
      <c r="P2567" s="132"/>
      <c r="Q2567" s="5"/>
    </row>
    <row r="2568" spans="1:17" s="6" customFormat="1" ht="16.5" hidden="1">
      <c r="A2568" s="107">
        <v>3</v>
      </c>
      <c r="B2568" s="213" t="s">
        <v>5028</v>
      </c>
      <c r="C2568" s="472" t="s">
        <v>999</v>
      </c>
      <c r="D2568" s="472"/>
      <c r="E2568" s="472"/>
      <c r="F2568" s="210">
        <f t="shared" si="176"/>
        <v>48611.111111111109</v>
      </c>
      <c r="G2568" s="210">
        <f t="shared" si="177"/>
        <v>48611.111111111109</v>
      </c>
      <c r="H2568" s="114"/>
      <c r="I2568" s="468"/>
      <c r="J2568" s="469"/>
      <c r="K2568" s="473">
        <v>52500</v>
      </c>
      <c r="L2568" s="470"/>
      <c r="M2568" s="470"/>
      <c r="N2568" s="469"/>
      <c r="O2568" s="471"/>
      <c r="P2568" s="132"/>
      <c r="Q2568" s="5"/>
    </row>
    <row r="2569" spans="1:17" s="6" customFormat="1" ht="16.5" hidden="1">
      <c r="A2569" s="107">
        <v>4</v>
      </c>
      <c r="B2569" s="213" t="s">
        <v>5029</v>
      </c>
      <c r="C2569" s="472" t="s">
        <v>999</v>
      </c>
      <c r="D2569" s="472"/>
      <c r="E2569" s="472"/>
      <c r="F2569" s="210">
        <f t="shared" si="176"/>
        <v>48611.111111111109</v>
      </c>
      <c r="G2569" s="210">
        <f t="shared" si="177"/>
        <v>48611.111111111109</v>
      </c>
      <c r="H2569" s="114"/>
      <c r="I2569" s="468"/>
      <c r="J2569" s="469"/>
      <c r="K2569" s="473">
        <v>52500</v>
      </c>
      <c r="L2569" s="470"/>
      <c r="M2569" s="470"/>
      <c r="N2569" s="469"/>
      <c r="O2569" s="471"/>
      <c r="P2569" s="132"/>
      <c r="Q2569" s="5"/>
    </row>
    <row r="2570" spans="1:17" s="6" customFormat="1" ht="16.5" hidden="1">
      <c r="A2570" s="107">
        <v>5</v>
      </c>
      <c r="B2570" s="213" t="s">
        <v>5030</v>
      </c>
      <c r="C2570" s="472" t="s">
        <v>999</v>
      </c>
      <c r="D2570" s="472"/>
      <c r="E2570" s="472"/>
      <c r="F2570" s="210">
        <f>K2570/1.08</f>
        <v>45833.333333333328</v>
      </c>
      <c r="G2570" s="210">
        <f t="shared" si="177"/>
        <v>45833.333333333328</v>
      </c>
      <c r="H2570" s="114"/>
      <c r="I2570" s="468"/>
      <c r="J2570" s="469"/>
      <c r="K2570" s="473">
        <v>49500</v>
      </c>
      <c r="L2570" s="470"/>
      <c r="M2570" s="470"/>
      <c r="N2570" s="469"/>
      <c r="O2570" s="471"/>
      <c r="P2570" s="132"/>
      <c r="Q2570" s="5"/>
    </row>
    <row r="2571" spans="1:17" s="6" customFormat="1" ht="16.5" hidden="1">
      <c r="A2571" s="163" t="s">
        <v>856</v>
      </c>
      <c r="B2571" s="261" t="s">
        <v>1050</v>
      </c>
      <c r="C2571" s="472"/>
      <c r="D2571" s="472"/>
      <c r="E2571" s="472"/>
      <c r="F2571" s="210"/>
      <c r="G2571" s="210"/>
      <c r="H2571" s="114"/>
      <c r="I2571" s="468"/>
      <c r="J2571" s="469"/>
      <c r="K2571" s="473"/>
      <c r="L2571" s="470"/>
      <c r="M2571" s="470"/>
      <c r="N2571" s="469"/>
      <c r="O2571" s="471"/>
      <c r="P2571" s="132"/>
      <c r="Q2571" s="5"/>
    </row>
    <row r="2572" spans="1:17" s="6" customFormat="1" ht="16.5" hidden="1">
      <c r="A2572" s="107">
        <v>1</v>
      </c>
      <c r="B2572" s="213" t="s">
        <v>5031</v>
      </c>
      <c r="C2572" s="472" t="s">
        <v>999</v>
      </c>
      <c r="D2572" s="472"/>
      <c r="E2572" s="472"/>
      <c r="F2572" s="210">
        <f>K2572/1.08</f>
        <v>232407.40740740739</v>
      </c>
      <c r="G2572" s="210">
        <f t="shared" si="177"/>
        <v>232407.40740740739</v>
      </c>
      <c r="H2572" s="114"/>
      <c r="I2572" s="468"/>
      <c r="J2572" s="469"/>
      <c r="K2572" s="473">
        <v>251000</v>
      </c>
      <c r="L2572" s="470"/>
      <c r="M2572" s="470"/>
      <c r="N2572" s="469"/>
      <c r="O2572" s="471"/>
      <c r="P2572" s="132"/>
      <c r="Q2572" s="5"/>
    </row>
    <row r="2573" spans="1:17" s="6" customFormat="1" ht="16.5" hidden="1">
      <c r="A2573" s="107">
        <v>2</v>
      </c>
      <c r="B2573" s="213" t="s">
        <v>5032</v>
      </c>
      <c r="C2573" s="472" t="s">
        <v>999</v>
      </c>
      <c r="D2573" s="472"/>
      <c r="E2573" s="472"/>
      <c r="F2573" s="210">
        <f>K2573/1.08</f>
        <v>232407.40740740739</v>
      </c>
      <c r="G2573" s="210">
        <f t="shared" si="177"/>
        <v>232407.40740740739</v>
      </c>
      <c r="H2573" s="114"/>
      <c r="I2573" s="468"/>
      <c r="J2573" s="469"/>
      <c r="K2573" s="473">
        <v>251000</v>
      </c>
      <c r="L2573" s="470"/>
      <c r="M2573" s="470"/>
      <c r="N2573" s="469"/>
      <c r="O2573" s="471"/>
      <c r="P2573" s="132"/>
      <c r="Q2573" s="5"/>
    </row>
    <row r="2574" spans="1:17" s="6" customFormat="1" ht="16.5" hidden="1">
      <c r="A2574" s="107">
        <v>3</v>
      </c>
      <c r="B2574" s="213" t="s">
        <v>5033</v>
      </c>
      <c r="C2574" s="472" t="s">
        <v>999</v>
      </c>
      <c r="D2574" s="472"/>
      <c r="E2574" s="472"/>
      <c r="F2574" s="210">
        <f>K2574/1.08</f>
        <v>241666.66666666666</v>
      </c>
      <c r="G2574" s="210">
        <f t="shared" si="177"/>
        <v>241666.66666666666</v>
      </c>
      <c r="H2574" s="114"/>
      <c r="I2574" s="468"/>
      <c r="J2574" s="469"/>
      <c r="K2574" s="473">
        <v>261000</v>
      </c>
      <c r="L2574" s="470"/>
      <c r="M2574" s="470"/>
      <c r="N2574" s="469"/>
      <c r="O2574" s="471"/>
      <c r="P2574" s="132"/>
      <c r="Q2574" s="5"/>
    </row>
    <row r="2575" spans="1:17" s="6" customFormat="1" ht="16.5" hidden="1">
      <c r="A2575" s="107">
        <v>4</v>
      </c>
      <c r="B2575" s="213" t="s">
        <v>5034</v>
      </c>
      <c r="C2575" s="472" t="s">
        <v>999</v>
      </c>
      <c r="D2575" s="472"/>
      <c r="E2575" s="472"/>
      <c r="F2575" s="210">
        <f>K2575/1.08</f>
        <v>297222.22222222219</v>
      </c>
      <c r="G2575" s="210">
        <f t="shared" si="177"/>
        <v>297222.22222222219</v>
      </c>
      <c r="H2575" s="114"/>
      <c r="I2575" s="468"/>
      <c r="J2575" s="469"/>
      <c r="K2575" s="473">
        <v>321000</v>
      </c>
      <c r="L2575" s="470"/>
      <c r="M2575" s="470"/>
      <c r="N2575" s="469"/>
      <c r="O2575" s="471"/>
      <c r="P2575" s="132"/>
      <c r="Q2575" s="5"/>
    </row>
    <row r="2576" spans="1:17" s="6" customFormat="1" ht="16.5" hidden="1">
      <c r="A2576" s="107"/>
      <c r="B2576" s="261" t="s">
        <v>1051</v>
      </c>
      <c r="C2576" s="472"/>
      <c r="D2576" s="472"/>
      <c r="E2576" s="472"/>
      <c r="F2576" s="210"/>
      <c r="G2576" s="210"/>
      <c r="H2576" s="114"/>
      <c r="I2576" s="468"/>
      <c r="J2576" s="469"/>
      <c r="K2576" s="473"/>
      <c r="L2576" s="470"/>
      <c r="M2576" s="470"/>
      <c r="N2576" s="469"/>
      <c r="O2576" s="471"/>
      <c r="P2576" s="132"/>
      <c r="Q2576" s="5"/>
    </row>
    <row r="2577" spans="1:17" s="6" customFormat="1" ht="16.5" hidden="1">
      <c r="A2577" s="107">
        <v>1</v>
      </c>
      <c r="B2577" s="213" t="s">
        <v>5035</v>
      </c>
      <c r="C2577" s="472" t="s">
        <v>1479</v>
      </c>
      <c r="D2577" s="472"/>
      <c r="E2577" s="472"/>
      <c r="F2577" s="210">
        <f>K2577/1.08</f>
        <v>212962.96296296295</v>
      </c>
      <c r="G2577" s="210">
        <f t="shared" si="177"/>
        <v>212962.96296296295</v>
      </c>
      <c r="H2577" s="114"/>
      <c r="I2577" s="468"/>
      <c r="J2577" s="469"/>
      <c r="K2577" s="473">
        <v>230000</v>
      </c>
      <c r="L2577" s="470"/>
      <c r="M2577" s="470"/>
      <c r="N2577" s="469"/>
      <c r="O2577" s="471"/>
      <c r="P2577" s="132"/>
      <c r="Q2577" s="5"/>
    </row>
    <row r="2578" spans="1:17" s="6" customFormat="1" ht="16.5" hidden="1">
      <c r="A2578" s="107">
        <v>2</v>
      </c>
      <c r="B2578" s="213" t="s">
        <v>5036</v>
      </c>
      <c r="C2578" s="472" t="s">
        <v>1479</v>
      </c>
      <c r="D2578" s="472"/>
      <c r="E2578" s="472"/>
      <c r="F2578" s="210">
        <f>K2578/1.08</f>
        <v>212962.96296296295</v>
      </c>
      <c r="G2578" s="210">
        <f t="shared" si="177"/>
        <v>212962.96296296295</v>
      </c>
      <c r="H2578" s="114"/>
      <c r="I2578" s="468"/>
      <c r="J2578" s="469"/>
      <c r="K2578" s="473">
        <v>230000</v>
      </c>
      <c r="L2578" s="470"/>
      <c r="M2578" s="470"/>
      <c r="N2578" s="469"/>
      <c r="O2578" s="471"/>
      <c r="P2578" s="132"/>
      <c r="Q2578" s="5"/>
    </row>
    <row r="2579" spans="1:17" s="6" customFormat="1" ht="16.5" hidden="1">
      <c r="A2579" s="107">
        <v>3</v>
      </c>
      <c r="B2579" s="213" t="s">
        <v>5037</v>
      </c>
      <c r="C2579" s="472" t="s">
        <v>1479</v>
      </c>
      <c r="D2579" s="472"/>
      <c r="E2579" s="472"/>
      <c r="F2579" s="210">
        <f>K2579/1.08</f>
        <v>222222.22222222222</v>
      </c>
      <c r="G2579" s="210">
        <f t="shared" si="177"/>
        <v>222222.22222222222</v>
      </c>
      <c r="H2579" s="114"/>
      <c r="I2579" s="468"/>
      <c r="J2579" s="469"/>
      <c r="K2579" s="473">
        <v>240000</v>
      </c>
      <c r="L2579" s="470"/>
      <c r="M2579" s="470"/>
      <c r="N2579" s="469"/>
      <c r="O2579" s="471"/>
      <c r="P2579" s="132"/>
      <c r="Q2579" s="5"/>
    </row>
    <row r="2580" spans="1:17" s="6" customFormat="1" ht="16.5" hidden="1">
      <c r="A2580" s="107">
        <v>4</v>
      </c>
      <c r="B2580" s="213" t="s">
        <v>5038</v>
      </c>
      <c r="C2580" s="472" t="s">
        <v>1479</v>
      </c>
      <c r="D2580" s="472"/>
      <c r="E2580" s="472"/>
      <c r="F2580" s="210">
        <f>K2580/1.08</f>
        <v>249999.99999999997</v>
      </c>
      <c r="G2580" s="210">
        <f t="shared" si="177"/>
        <v>249999.99999999997</v>
      </c>
      <c r="H2580" s="114"/>
      <c r="I2580" s="468"/>
      <c r="J2580" s="469"/>
      <c r="K2580" s="473">
        <v>270000</v>
      </c>
      <c r="L2580" s="470"/>
      <c r="M2580" s="470"/>
      <c r="N2580" s="469"/>
      <c r="O2580" s="471"/>
      <c r="P2580" s="132"/>
      <c r="Q2580" s="5"/>
    </row>
    <row r="2581" spans="1:17" s="17" customFormat="1" ht="66.75" hidden="1" customHeight="1">
      <c r="A2581" s="1108" t="s">
        <v>1052</v>
      </c>
      <c r="B2581" s="1108"/>
      <c r="C2581" s="1108"/>
      <c r="D2581" s="1108"/>
      <c r="E2581" s="1108"/>
      <c r="F2581" s="1108"/>
      <c r="G2581" s="1108"/>
      <c r="H2581" s="1108"/>
      <c r="I2581" s="259"/>
      <c r="J2581" s="259"/>
      <c r="K2581" s="259"/>
      <c r="L2581" s="259"/>
      <c r="M2581" s="259"/>
      <c r="N2581" s="259"/>
      <c r="O2581" s="260"/>
      <c r="P2581" s="38"/>
      <c r="Q2581" s="16"/>
    </row>
    <row r="2582" spans="1:17" s="17" customFormat="1" ht="66.75" hidden="1" customHeight="1">
      <c r="A2582" s="107"/>
      <c r="B2582" s="261" t="s">
        <v>1053</v>
      </c>
      <c r="C2582" s="163"/>
      <c r="D2582" s="163"/>
      <c r="E2582" s="163"/>
      <c r="F2582" s="261"/>
      <c r="G2582" s="261"/>
      <c r="H2582" s="114"/>
      <c r="I2582" s="474"/>
      <c r="J2582" s="475"/>
      <c r="K2582" s="261"/>
      <c r="L2582" s="261"/>
      <c r="M2582" s="261"/>
      <c r="N2582" s="475"/>
      <c r="O2582" s="476"/>
      <c r="P2582" s="38"/>
      <c r="Q2582" s="16"/>
    </row>
    <row r="2583" spans="1:17" s="17" customFormat="1" ht="66.75" hidden="1" customHeight="1">
      <c r="A2583" s="107">
        <v>1</v>
      </c>
      <c r="B2583" s="477" t="s">
        <v>1054</v>
      </c>
      <c r="C2583" s="107" t="s">
        <v>999</v>
      </c>
      <c r="D2583" s="107"/>
      <c r="E2583" s="107"/>
      <c r="F2583" s="261"/>
      <c r="G2583" s="261"/>
      <c r="H2583" s="111">
        <v>14470</v>
      </c>
      <c r="I2583" s="212"/>
      <c r="J2583" s="478"/>
      <c r="K2583" s="261"/>
      <c r="L2583" s="261"/>
      <c r="M2583" s="210">
        <v>14470</v>
      </c>
      <c r="N2583" s="478"/>
      <c r="O2583" s="479"/>
      <c r="P2583" s="479"/>
      <c r="Q2583" s="16"/>
    </row>
    <row r="2584" spans="1:17" s="17" customFormat="1" ht="66.75" hidden="1" customHeight="1">
      <c r="A2584" s="107">
        <v>2</v>
      </c>
      <c r="B2584" s="477" t="s">
        <v>1055</v>
      </c>
      <c r="C2584" s="107" t="s">
        <v>999</v>
      </c>
      <c r="D2584" s="107"/>
      <c r="E2584" s="107"/>
      <c r="F2584" s="261"/>
      <c r="G2584" s="261"/>
      <c r="H2584" s="111">
        <v>14800</v>
      </c>
      <c r="I2584" s="212"/>
      <c r="J2584" s="478"/>
      <c r="K2584" s="261"/>
      <c r="L2584" s="261"/>
      <c r="M2584" s="210">
        <v>14800</v>
      </c>
      <c r="N2584" s="478"/>
      <c r="O2584" s="479"/>
      <c r="P2584" s="479"/>
      <c r="Q2584" s="16"/>
    </row>
    <row r="2585" spans="1:17" s="17" customFormat="1" ht="66.75" hidden="1" customHeight="1">
      <c r="A2585" s="107">
        <v>3</v>
      </c>
      <c r="B2585" s="152" t="s">
        <v>1041</v>
      </c>
      <c r="C2585" s="107" t="s">
        <v>999</v>
      </c>
      <c r="D2585" s="107"/>
      <c r="E2585" s="107"/>
      <c r="F2585" s="261"/>
      <c r="G2585" s="261"/>
      <c r="H2585" s="480">
        <v>27500</v>
      </c>
      <c r="I2585" s="481"/>
      <c r="J2585" s="482"/>
      <c r="K2585" s="261"/>
      <c r="L2585" s="261"/>
      <c r="M2585" s="483">
        <v>27500</v>
      </c>
      <c r="N2585" s="482"/>
      <c r="O2585" s="484"/>
      <c r="P2585" s="484"/>
      <c r="Q2585" s="16"/>
    </row>
    <row r="2586" spans="1:17" s="17" customFormat="1" ht="66.75" hidden="1" customHeight="1">
      <c r="A2586" s="107">
        <v>4</v>
      </c>
      <c r="B2586" s="152" t="s">
        <v>1056</v>
      </c>
      <c r="C2586" s="107" t="s">
        <v>999</v>
      </c>
      <c r="D2586" s="107"/>
      <c r="E2586" s="107"/>
      <c r="F2586" s="261"/>
      <c r="G2586" s="261"/>
      <c r="H2586" s="480">
        <v>27500</v>
      </c>
      <c r="I2586" s="481"/>
      <c r="J2586" s="482"/>
      <c r="K2586" s="261"/>
      <c r="L2586" s="261"/>
      <c r="M2586" s="483">
        <v>27500</v>
      </c>
      <c r="N2586" s="482"/>
      <c r="O2586" s="484"/>
      <c r="P2586" s="484"/>
      <c r="Q2586" s="16"/>
    </row>
    <row r="2587" spans="1:17" s="17" customFormat="1" ht="66.75" hidden="1" customHeight="1">
      <c r="A2587" s="107">
        <v>5</v>
      </c>
      <c r="B2587" s="152" t="s">
        <v>1057</v>
      </c>
      <c r="C2587" s="107" t="s">
        <v>999</v>
      </c>
      <c r="D2587" s="107"/>
      <c r="E2587" s="107"/>
      <c r="F2587" s="261"/>
      <c r="G2587" s="261"/>
      <c r="H2587" s="480">
        <v>33500</v>
      </c>
      <c r="I2587" s="481"/>
      <c r="J2587" s="482"/>
      <c r="K2587" s="261"/>
      <c r="L2587" s="261"/>
      <c r="M2587" s="483">
        <v>33500</v>
      </c>
      <c r="N2587" s="482"/>
      <c r="O2587" s="484"/>
      <c r="P2587" s="484"/>
      <c r="Q2587" s="16"/>
    </row>
    <row r="2588" spans="1:17" s="17" customFormat="1" ht="66.75" hidden="1" customHeight="1">
      <c r="A2588" s="107">
        <v>6</v>
      </c>
      <c r="B2588" s="152" t="s">
        <v>1058</v>
      </c>
      <c r="C2588" s="107" t="s">
        <v>999</v>
      </c>
      <c r="D2588" s="107"/>
      <c r="E2588" s="107"/>
      <c r="F2588" s="261"/>
      <c r="G2588" s="261"/>
      <c r="H2588" s="480">
        <v>33500</v>
      </c>
      <c r="I2588" s="481"/>
      <c r="J2588" s="482"/>
      <c r="K2588" s="261"/>
      <c r="L2588" s="261"/>
      <c r="M2588" s="483">
        <v>33500</v>
      </c>
      <c r="N2588" s="482"/>
      <c r="O2588" s="484"/>
      <c r="P2588" s="484"/>
      <c r="Q2588" s="16"/>
    </row>
    <row r="2589" spans="1:17" s="17" customFormat="1" ht="66.75" hidden="1" customHeight="1">
      <c r="A2589" s="107">
        <v>7</v>
      </c>
      <c r="B2589" s="152" t="s">
        <v>1059</v>
      </c>
      <c r="C2589" s="107" t="s">
        <v>999</v>
      </c>
      <c r="D2589" s="107"/>
      <c r="E2589" s="107"/>
      <c r="F2589" s="261"/>
      <c r="G2589" s="261"/>
      <c r="H2589" s="480">
        <v>35500</v>
      </c>
      <c r="I2589" s="481"/>
      <c r="J2589" s="482"/>
      <c r="K2589" s="261"/>
      <c r="L2589" s="261"/>
      <c r="M2589" s="483">
        <v>35500</v>
      </c>
      <c r="N2589" s="482"/>
      <c r="O2589" s="484"/>
      <c r="P2589" s="484"/>
      <c r="Q2589" s="16"/>
    </row>
    <row r="2590" spans="1:17" s="17" customFormat="1" ht="66.75" hidden="1" customHeight="1">
      <c r="A2590" s="107">
        <v>8</v>
      </c>
      <c r="B2590" s="152" t="s">
        <v>1060</v>
      </c>
      <c r="C2590" s="107" t="s">
        <v>999</v>
      </c>
      <c r="D2590" s="107"/>
      <c r="E2590" s="107"/>
      <c r="F2590" s="261"/>
      <c r="G2590" s="261"/>
      <c r="H2590" s="480">
        <v>35500</v>
      </c>
      <c r="I2590" s="481"/>
      <c r="J2590" s="482"/>
      <c r="K2590" s="261"/>
      <c r="L2590" s="261"/>
      <c r="M2590" s="483">
        <v>35500</v>
      </c>
      <c r="N2590" s="482"/>
      <c r="O2590" s="484"/>
      <c r="P2590" s="484"/>
      <c r="Q2590" s="16"/>
    </row>
    <row r="2591" spans="1:17" s="17" customFormat="1" ht="66.75" hidden="1" customHeight="1">
      <c r="A2591" s="107">
        <v>9</v>
      </c>
      <c r="B2591" s="152" t="s">
        <v>1061</v>
      </c>
      <c r="C2591" s="107" t="s">
        <v>999</v>
      </c>
      <c r="D2591" s="107"/>
      <c r="E2591" s="107"/>
      <c r="F2591" s="261"/>
      <c r="G2591" s="261"/>
      <c r="H2591" s="480">
        <v>44500</v>
      </c>
      <c r="I2591" s="481"/>
      <c r="J2591" s="482"/>
      <c r="K2591" s="261"/>
      <c r="L2591" s="261"/>
      <c r="M2591" s="483">
        <v>44500</v>
      </c>
      <c r="N2591" s="482"/>
      <c r="O2591" s="484"/>
      <c r="P2591" s="484"/>
      <c r="Q2591" s="16"/>
    </row>
    <row r="2592" spans="1:17" s="17" customFormat="1" ht="66.75" hidden="1" customHeight="1">
      <c r="A2592" s="107">
        <v>10</v>
      </c>
      <c r="B2592" s="152" t="s">
        <v>1062</v>
      </c>
      <c r="C2592" s="107" t="s">
        <v>999</v>
      </c>
      <c r="D2592" s="107"/>
      <c r="E2592" s="107"/>
      <c r="F2592" s="261"/>
      <c r="G2592" s="261"/>
      <c r="H2592" s="480">
        <v>44500</v>
      </c>
      <c r="I2592" s="481"/>
      <c r="J2592" s="482"/>
      <c r="K2592" s="261"/>
      <c r="L2592" s="261"/>
      <c r="M2592" s="483">
        <v>44500</v>
      </c>
      <c r="N2592" s="482"/>
      <c r="O2592" s="484"/>
      <c r="P2592" s="484"/>
      <c r="Q2592" s="16"/>
    </row>
    <row r="2593" spans="1:17" s="17" customFormat="1" ht="66.75" hidden="1" customHeight="1">
      <c r="A2593" s="107"/>
      <c r="B2593" s="174" t="s">
        <v>1063</v>
      </c>
      <c r="C2593" s="107"/>
      <c r="D2593" s="107"/>
      <c r="E2593" s="107"/>
      <c r="F2593" s="261"/>
      <c r="G2593" s="261"/>
      <c r="H2593" s="480"/>
      <c r="I2593" s="481"/>
      <c r="J2593" s="482"/>
      <c r="K2593" s="261"/>
      <c r="L2593" s="261"/>
      <c r="M2593" s="483"/>
      <c r="N2593" s="482"/>
      <c r="O2593" s="484"/>
      <c r="P2593" s="484"/>
      <c r="Q2593" s="16"/>
    </row>
    <row r="2594" spans="1:17" s="17" customFormat="1" ht="66.75" hidden="1" customHeight="1">
      <c r="A2594" s="107">
        <v>1</v>
      </c>
      <c r="B2594" s="150" t="s">
        <v>1064</v>
      </c>
      <c r="C2594" s="107" t="s">
        <v>70</v>
      </c>
      <c r="D2594" s="107"/>
      <c r="E2594" s="107"/>
      <c r="F2594" s="261"/>
      <c r="G2594" s="261"/>
      <c r="H2594" s="480">
        <v>15490000</v>
      </c>
      <c r="I2594" s="485"/>
      <c r="J2594" s="486"/>
      <c r="K2594" s="261"/>
      <c r="L2594" s="261"/>
      <c r="M2594" s="487">
        <v>15490000</v>
      </c>
      <c r="N2594" s="486"/>
      <c r="O2594" s="488"/>
      <c r="P2594" s="488"/>
      <c r="Q2594" s="16"/>
    </row>
    <row r="2595" spans="1:17" s="17" customFormat="1" ht="66.75" hidden="1" customHeight="1">
      <c r="A2595" s="107">
        <v>2</v>
      </c>
      <c r="B2595" s="150" t="s">
        <v>1065</v>
      </c>
      <c r="C2595" s="107" t="s">
        <v>70</v>
      </c>
      <c r="D2595" s="107"/>
      <c r="E2595" s="107"/>
      <c r="F2595" s="261"/>
      <c r="G2595" s="261"/>
      <c r="H2595" s="480">
        <v>19490000</v>
      </c>
      <c r="I2595" s="485"/>
      <c r="J2595" s="486"/>
      <c r="K2595" s="261"/>
      <c r="L2595" s="261"/>
      <c r="M2595" s="487">
        <v>19490000</v>
      </c>
      <c r="N2595" s="486"/>
      <c r="O2595" s="488"/>
      <c r="P2595" s="488"/>
      <c r="Q2595" s="16"/>
    </row>
    <row r="2596" spans="1:17" s="17" customFormat="1" ht="66.75" hidden="1" customHeight="1">
      <c r="A2596" s="107">
        <v>3</v>
      </c>
      <c r="B2596" s="152" t="s">
        <v>1066</v>
      </c>
      <c r="C2596" s="107" t="s">
        <v>190</v>
      </c>
      <c r="D2596" s="107"/>
      <c r="E2596" s="107"/>
      <c r="F2596" s="261"/>
      <c r="G2596" s="261"/>
      <c r="H2596" s="480">
        <v>3600000</v>
      </c>
      <c r="I2596" s="485"/>
      <c r="J2596" s="486"/>
      <c r="K2596" s="261"/>
      <c r="L2596" s="261"/>
      <c r="M2596" s="487">
        <v>3600000</v>
      </c>
      <c r="N2596" s="486"/>
      <c r="O2596" s="488"/>
      <c r="P2596" s="488"/>
      <c r="Q2596" s="16"/>
    </row>
    <row r="2597" spans="1:17" s="17" customFormat="1" ht="66.75" hidden="1" customHeight="1">
      <c r="A2597" s="107">
        <v>4</v>
      </c>
      <c r="B2597" s="152" t="s">
        <v>1067</v>
      </c>
      <c r="C2597" s="107" t="s">
        <v>190</v>
      </c>
      <c r="D2597" s="107"/>
      <c r="E2597" s="107"/>
      <c r="F2597" s="261"/>
      <c r="G2597" s="261"/>
      <c r="H2597" s="480">
        <v>2900000</v>
      </c>
      <c r="I2597" s="485"/>
      <c r="J2597" s="486"/>
      <c r="K2597" s="261"/>
      <c r="L2597" s="261"/>
      <c r="M2597" s="487">
        <v>2900000</v>
      </c>
      <c r="N2597" s="486"/>
      <c r="O2597" s="488"/>
      <c r="P2597" s="488"/>
      <c r="Q2597" s="16"/>
    </row>
    <row r="2598" spans="1:17" s="17" customFormat="1" ht="66.75" hidden="1" customHeight="1">
      <c r="A2598" s="107">
        <v>5</v>
      </c>
      <c r="B2598" s="152" t="s">
        <v>1068</v>
      </c>
      <c r="C2598" s="107" t="s">
        <v>190</v>
      </c>
      <c r="D2598" s="107"/>
      <c r="E2598" s="107"/>
      <c r="F2598" s="261"/>
      <c r="G2598" s="261"/>
      <c r="H2598" s="480">
        <v>18888000</v>
      </c>
      <c r="I2598" s="485"/>
      <c r="J2598" s="486"/>
      <c r="K2598" s="261"/>
      <c r="L2598" s="261"/>
      <c r="M2598" s="487">
        <v>18888000</v>
      </c>
      <c r="N2598" s="486"/>
      <c r="O2598" s="488"/>
      <c r="P2598" s="488"/>
      <c r="Q2598" s="16"/>
    </row>
    <row r="2599" spans="1:17" s="17" customFormat="1" ht="66.75" hidden="1" customHeight="1">
      <c r="A2599" s="107">
        <v>6</v>
      </c>
      <c r="B2599" s="152" t="s">
        <v>1069</v>
      </c>
      <c r="C2599" s="107" t="s">
        <v>190</v>
      </c>
      <c r="D2599" s="107"/>
      <c r="E2599" s="107"/>
      <c r="F2599" s="261"/>
      <c r="G2599" s="261"/>
      <c r="H2599" s="480">
        <v>22888000</v>
      </c>
      <c r="I2599" s="485"/>
      <c r="J2599" s="486"/>
      <c r="K2599" s="261"/>
      <c r="L2599" s="261"/>
      <c r="M2599" s="487">
        <v>22888000</v>
      </c>
      <c r="N2599" s="486"/>
      <c r="O2599" s="488"/>
      <c r="P2599" s="488"/>
      <c r="Q2599" s="16"/>
    </row>
    <row r="2600" spans="1:17" s="17" customFormat="1" ht="66.75" hidden="1" customHeight="1">
      <c r="A2600" s="107"/>
      <c r="B2600" s="174" t="s">
        <v>1070</v>
      </c>
      <c r="C2600" s="107"/>
      <c r="D2600" s="107"/>
      <c r="E2600" s="107"/>
      <c r="F2600" s="261"/>
      <c r="G2600" s="261"/>
      <c r="H2600" s="480"/>
      <c r="I2600" s="485"/>
      <c r="J2600" s="486"/>
      <c r="K2600" s="261"/>
      <c r="L2600" s="261"/>
      <c r="M2600" s="487"/>
      <c r="N2600" s="486"/>
      <c r="O2600" s="488"/>
      <c r="P2600" s="488"/>
      <c r="Q2600" s="16"/>
    </row>
    <row r="2601" spans="1:17" s="17" customFormat="1" ht="66.75" hidden="1" customHeight="1">
      <c r="A2601" s="107">
        <v>1</v>
      </c>
      <c r="B2601" s="152" t="s">
        <v>1071</v>
      </c>
      <c r="C2601" s="107" t="s">
        <v>4510</v>
      </c>
      <c r="D2601" s="107"/>
      <c r="E2601" s="107"/>
      <c r="F2601" s="261"/>
      <c r="G2601" s="261"/>
      <c r="H2601" s="480">
        <v>780000</v>
      </c>
      <c r="I2601" s="485"/>
      <c r="J2601" s="486"/>
      <c r="K2601" s="261"/>
      <c r="L2601" s="261"/>
      <c r="M2601" s="487">
        <v>780000</v>
      </c>
      <c r="N2601" s="486"/>
      <c r="O2601" s="488"/>
      <c r="P2601" s="488"/>
      <c r="Q2601" s="16"/>
    </row>
    <row r="2602" spans="1:17" s="17" customFormat="1" ht="66.75" hidden="1" customHeight="1">
      <c r="A2602" s="107">
        <v>2</v>
      </c>
      <c r="B2602" s="150" t="s">
        <v>4053</v>
      </c>
      <c r="C2602" s="107" t="s">
        <v>4510</v>
      </c>
      <c r="D2602" s="107"/>
      <c r="E2602" s="107"/>
      <c r="F2602" s="261"/>
      <c r="G2602" s="261"/>
      <c r="H2602" s="480">
        <v>1175000</v>
      </c>
      <c r="I2602" s="485"/>
      <c r="J2602" s="486"/>
      <c r="K2602" s="261"/>
      <c r="L2602" s="261"/>
      <c r="M2602" s="487">
        <v>1175000</v>
      </c>
      <c r="N2602" s="486"/>
      <c r="O2602" s="488"/>
      <c r="P2602" s="488"/>
      <c r="Q2602" s="16"/>
    </row>
    <row r="2603" spans="1:17" s="17" customFormat="1" ht="66.75" hidden="1" customHeight="1">
      <c r="A2603" s="107">
        <v>3</v>
      </c>
      <c r="B2603" s="152" t="s">
        <v>1072</v>
      </c>
      <c r="C2603" s="107" t="s">
        <v>1073</v>
      </c>
      <c r="D2603" s="107"/>
      <c r="E2603" s="107"/>
      <c r="F2603" s="261"/>
      <c r="G2603" s="261"/>
      <c r="H2603" s="480">
        <v>69000</v>
      </c>
      <c r="I2603" s="485"/>
      <c r="J2603" s="486"/>
      <c r="K2603" s="261"/>
      <c r="L2603" s="261"/>
      <c r="M2603" s="487">
        <v>69000</v>
      </c>
      <c r="N2603" s="486"/>
      <c r="O2603" s="488"/>
      <c r="P2603" s="488"/>
      <c r="Q2603" s="16"/>
    </row>
    <row r="2604" spans="1:17" s="17" customFormat="1" ht="66.75" hidden="1" customHeight="1">
      <c r="A2604" s="107">
        <v>4</v>
      </c>
      <c r="B2604" s="150" t="s">
        <v>4520</v>
      </c>
      <c r="C2604" s="107" t="s">
        <v>70</v>
      </c>
      <c r="D2604" s="107"/>
      <c r="E2604" s="107"/>
      <c r="F2604" s="261"/>
      <c r="G2604" s="261"/>
      <c r="H2604" s="480">
        <v>35000</v>
      </c>
      <c r="I2604" s="485"/>
      <c r="J2604" s="486"/>
      <c r="K2604" s="261"/>
      <c r="L2604" s="261"/>
      <c r="M2604" s="487">
        <v>35000</v>
      </c>
      <c r="N2604" s="486"/>
      <c r="O2604" s="488"/>
      <c r="P2604" s="488"/>
      <c r="Q2604" s="16"/>
    </row>
    <row r="2605" spans="1:17" s="17" customFormat="1" ht="66.75" hidden="1" customHeight="1">
      <c r="A2605" s="107">
        <v>5</v>
      </c>
      <c r="B2605" s="150" t="s">
        <v>1074</v>
      </c>
      <c r="C2605" s="107" t="s">
        <v>70</v>
      </c>
      <c r="D2605" s="107"/>
      <c r="E2605" s="107"/>
      <c r="F2605" s="261"/>
      <c r="G2605" s="261"/>
      <c r="H2605" s="480">
        <v>120000</v>
      </c>
      <c r="I2605" s="485"/>
      <c r="J2605" s="486"/>
      <c r="K2605" s="261"/>
      <c r="L2605" s="261"/>
      <c r="M2605" s="487">
        <v>120000</v>
      </c>
      <c r="N2605" s="486"/>
      <c r="O2605" s="488"/>
      <c r="P2605" s="488"/>
      <c r="Q2605" s="16"/>
    </row>
    <row r="2606" spans="1:17" s="17" customFormat="1" ht="66.75" hidden="1" customHeight="1">
      <c r="A2606" s="107">
        <v>6</v>
      </c>
      <c r="B2606" s="150" t="s">
        <v>4054</v>
      </c>
      <c r="C2606" s="107" t="s">
        <v>3253</v>
      </c>
      <c r="D2606" s="107"/>
      <c r="E2606" s="107"/>
      <c r="F2606" s="261"/>
      <c r="G2606" s="261"/>
      <c r="H2606" s="480">
        <v>27000</v>
      </c>
      <c r="I2606" s="485"/>
      <c r="J2606" s="486"/>
      <c r="K2606" s="261"/>
      <c r="L2606" s="261"/>
      <c r="M2606" s="487">
        <v>27000</v>
      </c>
      <c r="N2606" s="486"/>
      <c r="O2606" s="488"/>
      <c r="P2606" s="488"/>
      <c r="Q2606" s="16"/>
    </row>
    <row r="2607" spans="1:17" s="17" customFormat="1" ht="66.75" hidden="1" customHeight="1">
      <c r="A2607" s="107">
        <v>7</v>
      </c>
      <c r="B2607" s="150" t="s">
        <v>1075</v>
      </c>
      <c r="C2607" s="107" t="s">
        <v>70</v>
      </c>
      <c r="D2607" s="107"/>
      <c r="E2607" s="107"/>
      <c r="F2607" s="261"/>
      <c r="G2607" s="261"/>
      <c r="H2607" s="480">
        <v>10500</v>
      </c>
      <c r="I2607" s="485"/>
      <c r="J2607" s="486"/>
      <c r="K2607" s="261"/>
      <c r="L2607" s="261"/>
      <c r="M2607" s="487">
        <v>10500</v>
      </c>
      <c r="N2607" s="486"/>
      <c r="O2607" s="488"/>
      <c r="P2607" s="488"/>
      <c r="Q2607" s="16"/>
    </row>
    <row r="2608" spans="1:17" s="17" customFormat="1" ht="66.75" hidden="1" customHeight="1">
      <c r="A2608" s="107">
        <v>8</v>
      </c>
      <c r="B2608" s="489" t="s">
        <v>1076</v>
      </c>
      <c r="C2608" s="107" t="s">
        <v>70</v>
      </c>
      <c r="D2608" s="107"/>
      <c r="E2608" s="107"/>
      <c r="F2608" s="261"/>
      <c r="G2608" s="261"/>
      <c r="H2608" s="480">
        <v>11000</v>
      </c>
      <c r="I2608" s="485"/>
      <c r="J2608" s="486"/>
      <c r="K2608" s="261"/>
      <c r="L2608" s="261"/>
      <c r="M2608" s="487">
        <v>11000</v>
      </c>
      <c r="N2608" s="486"/>
      <c r="O2608" s="488"/>
      <c r="P2608" s="488"/>
      <c r="Q2608" s="16"/>
    </row>
    <row r="2609" spans="1:17" s="17" customFormat="1" ht="66.75" hidden="1" customHeight="1">
      <c r="A2609" s="1112" t="s">
        <v>1077</v>
      </c>
      <c r="B2609" s="1112"/>
      <c r="C2609" s="1112"/>
      <c r="D2609" s="1112"/>
      <c r="E2609" s="1112"/>
      <c r="F2609" s="1112"/>
      <c r="G2609" s="1112"/>
      <c r="H2609" s="1112"/>
      <c r="I2609" s="208"/>
      <c r="J2609" s="208"/>
      <c r="K2609" s="208"/>
      <c r="L2609" s="208"/>
      <c r="M2609" s="208"/>
      <c r="N2609" s="208"/>
      <c r="O2609" s="209"/>
      <c r="P2609" s="488"/>
      <c r="Q2609" s="16"/>
    </row>
    <row r="2610" spans="1:17" s="17" customFormat="1" ht="66.75" hidden="1" customHeight="1">
      <c r="A2610" s="166"/>
      <c r="B2610" s="164" t="s">
        <v>1078</v>
      </c>
      <c r="C2610" s="445" t="s">
        <v>877</v>
      </c>
      <c r="D2610" s="445"/>
      <c r="E2610" s="445"/>
      <c r="F2610" s="166"/>
      <c r="G2610" s="166"/>
      <c r="H2610" s="109"/>
      <c r="I2610" s="490"/>
      <c r="J2610" s="491"/>
      <c r="K2610" s="166"/>
      <c r="L2610" s="166"/>
      <c r="M2610" s="166"/>
      <c r="N2610" s="491"/>
      <c r="O2610" s="492"/>
      <c r="P2610" s="488"/>
      <c r="Q2610" s="16"/>
    </row>
    <row r="2611" spans="1:17" s="17" customFormat="1" ht="66.75" hidden="1" customHeight="1">
      <c r="A2611" s="107">
        <v>1</v>
      </c>
      <c r="B2611" s="166" t="s">
        <v>1079</v>
      </c>
      <c r="C2611" s="445" t="s">
        <v>877</v>
      </c>
      <c r="D2611" s="445"/>
      <c r="E2611" s="445"/>
      <c r="F2611" s="166"/>
      <c r="G2611" s="487">
        <v>16110</v>
      </c>
      <c r="H2611" s="109"/>
      <c r="I2611" s="490"/>
      <c r="J2611" s="491"/>
      <c r="K2611" s="166"/>
      <c r="L2611" s="487">
        <v>16110</v>
      </c>
      <c r="M2611" s="166"/>
      <c r="N2611" s="491"/>
      <c r="O2611" s="492"/>
      <c r="P2611" s="488"/>
      <c r="Q2611" s="16"/>
    </row>
    <row r="2612" spans="1:17" s="17" customFormat="1" ht="66.75" hidden="1" customHeight="1">
      <c r="A2612" s="107">
        <v>2</v>
      </c>
      <c r="B2612" s="166" t="s">
        <v>1080</v>
      </c>
      <c r="C2612" s="445" t="s">
        <v>877</v>
      </c>
      <c r="D2612" s="445"/>
      <c r="E2612" s="445"/>
      <c r="F2612" s="166"/>
      <c r="G2612" s="487">
        <v>26940</v>
      </c>
      <c r="H2612" s="109"/>
      <c r="I2612" s="490"/>
      <c r="J2612" s="491"/>
      <c r="K2612" s="166"/>
      <c r="L2612" s="487">
        <v>26940</v>
      </c>
      <c r="M2612" s="166"/>
      <c r="N2612" s="491"/>
      <c r="O2612" s="492"/>
      <c r="P2612" s="488"/>
      <c r="Q2612" s="16"/>
    </row>
    <row r="2613" spans="1:17" s="17" customFormat="1" ht="66.75" hidden="1" customHeight="1">
      <c r="A2613" s="107">
        <v>3</v>
      </c>
      <c r="B2613" s="166" t="s">
        <v>1081</v>
      </c>
      <c r="C2613" s="445" t="s">
        <v>877</v>
      </c>
      <c r="D2613" s="445"/>
      <c r="E2613" s="445"/>
      <c r="F2613" s="166"/>
      <c r="G2613" s="487">
        <v>26940</v>
      </c>
      <c r="H2613" s="109"/>
      <c r="I2613" s="490"/>
      <c r="J2613" s="491"/>
      <c r="K2613" s="166"/>
      <c r="L2613" s="487">
        <v>26940</v>
      </c>
      <c r="M2613" s="166"/>
      <c r="N2613" s="491"/>
      <c r="O2613" s="492"/>
      <c r="P2613" s="488"/>
      <c r="Q2613" s="16"/>
    </row>
    <row r="2614" spans="1:17" s="17" customFormat="1" ht="66.75" hidden="1" customHeight="1">
      <c r="A2614" s="107">
        <v>4</v>
      </c>
      <c r="B2614" s="166" t="s">
        <v>1082</v>
      </c>
      <c r="C2614" s="445" t="s">
        <v>877</v>
      </c>
      <c r="D2614" s="445"/>
      <c r="E2614" s="445"/>
      <c r="F2614" s="166"/>
      <c r="G2614" s="487">
        <v>37620</v>
      </c>
      <c r="H2614" s="109"/>
      <c r="I2614" s="490"/>
      <c r="J2614" s="491"/>
      <c r="K2614" s="166"/>
      <c r="L2614" s="487">
        <v>37620</v>
      </c>
      <c r="M2614" s="166"/>
      <c r="N2614" s="491"/>
      <c r="O2614" s="492"/>
      <c r="P2614" s="488"/>
      <c r="Q2614" s="16"/>
    </row>
    <row r="2615" spans="1:17" s="17" customFormat="1" ht="66.75" hidden="1" customHeight="1">
      <c r="A2615" s="107">
        <v>5</v>
      </c>
      <c r="B2615" s="166" t="s">
        <v>1083</v>
      </c>
      <c r="C2615" s="445" t="s">
        <v>877</v>
      </c>
      <c r="D2615" s="445"/>
      <c r="E2615" s="445"/>
      <c r="F2615" s="166"/>
      <c r="G2615" s="487">
        <v>45330</v>
      </c>
      <c r="H2615" s="109"/>
      <c r="I2615" s="490"/>
      <c r="J2615" s="491"/>
      <c r="K2615" s="166"/>
      <c r="L2615" s="487">
        <v>45330</v>
      </c>
      <c r="M2615" s="166"/>
      <c r="N2615" s="491"/>
      <c r="O2615" s="492"/>
      <c r="P2615" s="488"/>
      <c r="Q2615" s="16"/>
    </row>
    <row r="2616" spans="1:17" s="17" customFormat="1" ht="66.75" hidden="1" customHeight="1">
      <c r="A2616" s="107">
        <v>6</v>
      </c>
      <c r="B2616" s="166" t="s">
        <v>1084</v>
      </c>
      <c r="C2616" s="445" t="s">
        <v>877</v>
      </c>
      <c r="D2616" s="445"/>
      <c r="E2616" s="445"/>
      <c r="F2616" s="166"/>
      <c r="G2616" s="487">
        <v>57390</v>
      </c>
      <c r="H2616" s="109"/>
      <c r="I2616" s="490"/>
      <c r="J2616" s="491"/>
      <c r="K2616" s="166"/>
      <c r="L2616" s="487">
        <v>57390</v>
      </c>
      <c r="M2616" s="166"/>
      <c r="N2616" s="491"/>
      <c r="O2616" s="492"/>
      <c r="P2616" s="488"/>
      <c r="Q2616" s="16"/>
    </row>
    <row r="2617" spans="1:17" s="17" customFormat="1" ht="66.75" hidden="1" customHeight="1">
      <c r="A2617" s="107">
        <v>7</v>
      </c>
      <c r="B2617" s="166" t="s">
        <v>1085</v>
      </c>
      <c r="C2617" s="445" t="s">
        <v>877</v>
      </c>
      <c r="D2617" s="445"/>
      <c r="E2617" s="445"/>
      <c r="F2617" s="166"/>
      <c r="G2617" s="487">
        <v>202300</v>
      </c>
      <c r="H2617" s="109"/>
      <c r="I2617" s="490"/>
      <c r="J2617" s="491"/>
      <c r="K2617" s="166"/>
      <c r="L2617" s="487">
        <v>202300</v>
      </c>
      <c r="M2617" s="166"/>
      <c r="N2617" s="491"/>
      <c r="O2617" s="492"/>
      <c r="P2617" s="488"/>
      <c r="Q2617" s="16"/>
    </row>
    <row r="2618" spans="1:17" s="17" customFormat="1" ht="66.75" hidden="1" customHeight="1">
      <c r="A2618" s="107">
        <v>8</v>
      </c>
      <c r="B2618" s="166" t="s">
        <v>1086</v>
      </c>
      <c r="C2618" s="445" t="s">
        <v>1087</v>
      </c>
      <c r="D2618" s="445"/>
      <c r="E2618" s="445"/>
      <c r="F2618" s="166"/>
      <c r="G2618" s="487">
        <v>109930</v>
      </c>
      <c r="H2618" s="109"/>
      <c r="I2618" s="490"/>
      <c r="J2618" s="491"/>
      <c r="K2618" s="166"/>
      <c r="L2618" s="487">
        <v>109930</v>
      </c>
      <c r="M2618" s="166"/>
      <c r="N2618" s="491"/>
      <c r="O2618" s="492"/>
      <c r="P2618" s="488"/>
      <c r="Q2618" s="16"/>
    </row>
    <row r="2619" spans="1:17" s="17" customFormat="1" ht="66.75" hidden="1" customHeight="1">
      <c r="A2619" s="107">
        <v>9</v>
      </c>
      <c r="B2619" s="166" t="s">
        <v>1088</v>
      </c>
      <c r="C2619" s="445" t="s">
        <v>70</v>
      </c>
      <c r="D2619" s="445"/>
      <c r="E2619" s="445"/>
      <c r="F2619" s="166"/>
      <c r="G2619" s="487">
        <v>490</v>
      </c>
      <c r="H2619" s="109"/>
      <c r="I2619" s="490"/>
      <c r="J2619" s="491"/>
      <c r="K2619" s="166"/>
      <c r="L2619" s="487">
        <v>490</v>
      </c>
      <c r="M2619" s="166"/>
      <c r="N2619" s="491"/>
      <c r="O2619" s="492"/>
      <c r="P2619" s="488"/>
      <c r="Q2619" s="16"/>
    </row>
    <row r="2620" spans="1:17" s="17" customFormat="1" ht="66.75" hidden="1" customHeight="1">
      <c r="A2620" s="107"/>
      <c r="B2620" s="164" t="s">
        <v>1089</v>
      </c>
      <c r="C2620" s="166"/>
      <c r="D2620" s="166"/>
      <c r="E2620" s="166"/>
      <c r="F2620" s="166"/>
      <c r="G2620" s="166"/>
      <c r="H2620" s="109"/>
      <c r="I2620" s="490"/>
      <c r="J2620" s="491"/>
      <c r="K2620" s="166"/>
      <c r="L2620" s="166"/>
      <c r="M2620" s="166"/>
      <c r="N2620" s="491"/>
      <c r="O2620" s="492"/>
      <c r="P2620" s="488"/>
      <c r="Q2620" s="16"/>
    </row>
    <row r="2621" spans="1:17" s="17" customFormat="1" ht="66.75" hidden="1" customHeight="1">
      <c r="A2621" s="107">
        <v>1</v>
      </c>
      <c r="B2621" s="166" t="s">
        <v>1090</v>
      </c>
      <c r="C2621" s="166" t="s">
        <v>877</v>
      </c>
      <c r="D2621" s="166"/>
      <c r="E2621" s="166"/>
      <c r="F2621" s="166"/>
      <c r="G2621" s="487">
        <v>9580</v>
      </c>
      <c r="H2621" s="109"/>
      <c r="I2621" s="490"/>
      <c r="J2621" s="491"/>
      <c r="K2621" s="166"/>
      <c r="L2621" s="487">
        <v>9580</v>
      </c>
      <c r="M2621" s="166"/>
      <c r="N2621" s="491"/>
      <c r="O2621" s="492"/>
      <c r="P2621" s="488"/>
      <c r="Q2621" s="16"/>
    </row>
    <row r="2622" spans="1:17" s="17" customFormat="1" ht="66.75" hidden="1" customHeight="1">
      <c r="A2622" s="107">
        <v>2</v>
      </c>
      <c r="B2622" s="166" t="s">
        <v>1091</v>
      </c>
      <c r="C2622" s="166" t="s">
        <v>877</v>
      </c>
      <c r="D2622" s="166"/>
      <c r="E2622" s="166"/>
      <c r="F2622" s="166"/>
      <c r="G2622" s="487">
        <v>9980</v>
      </c>
      <c r="H2622" s="109"/>
      <c r="I2622" s="490"/>
      <c r="J2622" s="491"/>
      <c r="K2622" s="166"/>
      <c r="L2622" s="487">
        <v>9980</v>
      </c>
      <c r="M2622" s="166"/>
      <c r="N2622" s="491"/>
      <c r="O2622" s="492"/>
      <c r="P2622" s="488"/>
      <c r="Q2622" s="16"/>
    </row>
    <row r="2623" spans="1:17" s="17" customFormat="1" ht="66.75" hidden="1" customHeight="1">
      <c r="A2623" s="107">
        <v>3</v>
      </c>
      <c r="B2623" s="166" t="s">
        <v>1092</v>
      </c>
      <c r="C2623" s="166" t="s">
        <v>877</v>
      </c>
      <c r="D2623" s="166"/>
      <c r="E2623" s="166"/>
      <c r="F2623" s="166"/>
      <c r="G2623" s="487">
        <v>8950</v>
      </c>
      <c r="H2623" s="109"/>
      <c r="I2623" s="490"/>
      <c r="J2623" s="491"/>
      <c r="K2623" s="166"/>
      <c r="L2623" s="487">
        <v>8950</v>
      </c>
      <c r="M2623" s="166"/>
      <c r="N2623" s="491"/>
      <c r="O2623" s="492"/>
      <c r="P2623" s="488"/>
      <c r="Q2623" s="16"/>
    </row>
    <row r="2624" spans="1:17" s="17" customFormat="1" ht="66.75" hidden="1" customHeight="1">
      <c r="A2624" s="107">
        <v>4</v>
      </c>
      <c r="B2624" s="166" t="s">
        <v>1093</v>
      </c>
      <c r="C2624" s="166" t="s">
        <v>877</v>
      </c>
      <c r="D2624" s="166"/>
      <c r="E2624" s="166"/>
      <c r="F2624" s="166"/>
      <c r="G2624" s="487">
        <v>5770</v>
      </c>
      <c r="H2624" s="109"/>
      <c r="I2624" s="490"/>
      <c r="J2624" s="491"/>
      <c r="K2624" s="166"/>
      <c r="L2624" s="487">
        <v>5770</v>
      </c>
      <c r="M2624" s="166"/>
      <c r="N2624" s="491"/>
      <c r="O2624" s="492"/>
      <c r="P2624" s="488"/>
      <c r="Q2624" s="16"/>
    </row>
    <row r="2625" spans="1:17" s="17" customFormat="1" ht="66.75" hidden="1" customHeight="1">
      <c r="A2625" s="107">
        <v>5</v>
      </c>
      <c r="B2625" s="166" t="s">
        <v>1094</v>
      </c>
      <c r="C2625" s="166" t="s">
        <v>877</v>
      </c>
      <c r="D2625" s="166"/>
      <c r="E2625" s="166"/>
      <c r="F2625" s="166"/>
      <c r="G2625" s="487">
        <v>6150</v>
      </c>
      <c r="H2625" s="109"/>
      <c r="I2625" s="490"/>
      <c r="J2625" s="491"/>
      <c r="K2625" s="166"/>
      <c r="L2625" s="487">
        <v>6150</v>
      </c>
      <c r="M2625" s="166"/>
      <c r="N2625" s="491"/>
      <c r="O2625" s="492"/>
      <c r="P2625" s="488"/>
      <c r="Q2625" s="16"/>
    </row>
    <row r="2626" spans="1:17" s="17" customFormat="1" ht="66.75" hidden="1" customHeight="1">
      <c r="A2626" s="107">
        <v>6</v>
      </c>
      <c r="B2626" s="166" t="s">
        <v>1095</v>
      </c>
      <c r="C2626" s="166" t="s">
        <v>877</v>
      </c>
      <c r="D2626" s="166"/>
      <c r="E2626" s="166"/>
      <c r="F2626" s="166"/>
      <c r="G2626" s="487">
        <v>18090</v>
      </c>
      <c r="H2626" s="109"/>
      <c r="I2626" s="490"/>
      <c r="J2626" s="491"/>
      <c r="K2626" s="166"/>
      <c r="L2626" s="487">
        <v>18090</v>
      </c>
      <c r="M2626" s="166"/>
      <c r="N2626" s="491"/>
      <c r="O2626" s="492"/>
      <c r="P2626" s="488"/>
      <c r="Q2626" s="16"/>
    </row>
    <row r="2627" spans="1:17" s="17" customFormat="1" ht="66.75" hidden="1" customHeight="1">
      <c r="A2627" s="107">
        <v>7</v>
      </c>
      <c r="B2627" s="166" t="s">
        <v>1096</v>
      </c>
      <c r="C2627" s="166" t="s">
        <v>877</v>
      </c>
      <c r="D2627" s="166"/>
      <c r="E2627" s="166"/>
      <c r="F2627" s="166"/>
      <c r="G2627" s="487">
        <v>18990</v>
      </c>
      <c r="H2627" s="109"/>
      <c r="I2627" s="490"/>
      <c r="J2627" s="491"/>
      <c r="K2627" s="166"/>
      <c r="L2627" s="487">
        <v>18990</v>
      </c>
      <c r="M2627" s="166"/>
      <c r="N2627" s="491"/>
      <c r="O2627" s="492"/>
      <c r="P2627" s="488"/>
      <c r="Q2627" s="16"/>
    </row>
    <row r="2628" spans="1:17" s="17" customFormat="1" ht="66.75" hidden="1" customHeight="1">
      <c r="A2628" s="107">
        <v>8</v>
      </c>
      <c r="B2628" s="166" t="s">
        <v>1097</v>
      </c>
      <c r="C2628" s="166" t="s">
        <v>877</v>
      </c>
      <c r="D2628" s="166"/>
      <c r="E2628" s="166"/>
      <c r="F2628" s="166"/>
      <c r="G2628" s="487">
        <v>20510</v>
      </c>
      <c r="H2628" s="109"/>
      <c r="I2628" s="490"/>
      <c r="J2628" s="491"/>
      <c r="K2628" s="166"/>
      <c r="L2628" s="487">
        <v>20510</v>
      </c>
      <c r="M2628" s="166"/>
      <c r="N2628" s="491"/>
      <c r="O2628" s="492"/>
      <c r="P2628" s="488"/>
      <c r="Q2628" s="16"/>
    </row>
    <row r="2629" spans="1:17" s="17" customFormat="1" ht="66.75" hidden="1" customHeight="1">
      <c r="A2629" s="107">
        <v>9</v>
      </c>
      <c r="B2629" s="166" t="s">
        <v>1098</v>
      </c>
      <c r="C2629" s="166" t="s">
        <v>877</v>
      </c>
      <c r="D2629" s="166"/>
      <c r="E2629" s="166"/>
      <c r="F2629" s="166"/>
      <c r="G2629" s="487">
        <v>43740</v>
      </c>
      <c r="H2629" s="109"/>
      <c r="I2629" s="490"/>
      <c r="J2629" s="491"/>
      <c r="K2629" s="166"/>
      <c r="L2629" s="487">
        <v>43740</v>
      </c>
      <c r="M2629" s="166"/>
      <c r="N2629" s="491"/>
      <c r="O2629" s="492"/>
      <c r="P2629" s="488"/>
      <c r="Q2629" s="16"/>
    </row>
    <row r="2630" spans="1:17" s="17" customFormat="1" ht="66.75" hidden="1" customHeight="1">
      <c r="A2630" s="107">
        <v>10</v>
      </c>
      <c r="B2630" s="166" t="s">
        <v>1099</v>
      </c>
      <c r="C2630" s="166" t="s">
        <v>877</v>
      </c>
      <c r="D2630" s="166"/>
      <c r="E2630" s="166"/>
      <c r="F2630" s="166"/>
      <c r="G2630" s="487">
        <v>84170</v>
      </c>
      <c r="H2630" s="109"/>
      <c r="I2630" s="490"/>
      <c r="J2630" s="491"/>
      <c r="K2630" s="166"/>
      <c r="L2630" s="487">
        <v>84170</v>
      </c>
      <c r="M2630" s="166"/>
      <c r="N2630" s="491"/>
      <c r="O2630" s="492"/>
      <c r="P2630" s="488"/>
      <c r="Q2630" s="16"/>
    </row>
    <row r="2631" spans="1:17" s="17" customFormat="1" ht="66.75" hidden="1" customHeight="1">
      <c r="A2631" s="107">
        <v>11</v>
      </c>
      <c r="B2631" s="166" t="s">
        <v>1100</v>
      </c>
      <c r="C2631" s="166" t="s">
        <v>877</v>
      </c>
      <c r="D2631" s="166"/>
      <c r="E2631" s="166"/>
      <c r="F2631" s="166"/>
      <c r="G2631" s="487">
        <v>102090</v>
      </c>
      <c r="H2631" s="109"/>
      <c r="I2631" s="490"/>
      <c r="J2631" s="491"/>
      <c r="K2631" s="166"/>
      <c r="L2631" s="487">
        <v>102090</v>
      </c>
      <c r="M2631" s="166"/>
      <c r="N2631" s="491"/>
      <c r="O2631" s="492"/>
      <c r="P2631" s="488"/>
      <c r="Q2631" s="16"/>
    </row>
    <row r="2632" spans="1:17" s="17" customFormat="1" ht="66.75" hidden="1" customHeight="1">
      <c r="A2632" s="107">
        <v>12</v>
      </c>
      <c r="B2632" s="166" t="s">
        <v>1101</v>
      </c>
      <c r="C2632" s="166" t="s">
        <v>877</v>
      </c>
      <c r="D2632" s="166"/>
      <c r="E2632" s="166"/>
      <c r="F2632" s="166"/>
      <c r="G2632" s="487">
        <v>6050</v>
      </c>
      <c r="H2632" s="109"/>
      <c r="I2632" s="490"/>
      <c r="J2632" s="491"/>
      <c r="K2632" s="166"/>
      <c r="L2632" s="487">
        <v>6050</v>
      </c>
      <c r="M2632" s="166"/>
      <c r="N2632" s="491"/>
      <c r="O2632" s="492"/>
      <c r="P2632" s="488"/>
      <c r="Q2632" s="16"/>
    </row>
    <row r="2633" spans="1:17" s="17" customFormat="1" ht="66.75" hidden="1" customHeight="1">
      <c r="A2633" s="107">
        <v>13</v>
      </c>
      <c r="B2633" s="166" t="s">
        <v>1102</v>
      </c>
      <c r="C2633" s="166" t="s">
        <v>877</v>
      </c>
      <c r="D2633" s="166"/>
      <c r="E2633" s="166"/>
      <c r="F2633" s="166"/>
      <c r="G2633" s="487">
        <v>6230</v>
      </c>
      <c r="H2633" s="109"/>
      <c r="I2633" s="490"/>
      <c r="J2633" s="491"/>
      <c r="K2633" s="166"/>
      <c r="L2633" s="487">
        <v>6230</v>
      </c>
      <c r="M2633" s="166"/>
      <c r="N2633" s="491"/>
      <c r="O2633" s="492"/>
      <c r="P2633" s="488"/>
      <c r="Q2633" s="16"/>
    </row>
    <row r="2634" spans="1:17" s="17" customFormat="1" ht="66.75" hidden="1" customHeight="1">
      <c r="A2634" s="107">
        <v>14</v>
      </c>
      <c r="B2634" s="166" t="s">
        <v>1103</v>
      </c>
      <c r="C2634" s="166" t="s">
        <v>877</v>
      </c>
      <c r="D2634" s="166"/>
      <c r="E2634" s="166"/>
      <c r="F2634" s="166"/>
      <c r="G2634" s="487">
        <v>6190</v>
      </c>
      <c r="H2634" s="109"/>
      <c r="I2634" s="490"/>
      <c r="J2634" s="491"/>
      <c r="K2634" s="166"/>
      <c r="L2634" s="487">
        <v>6190</v>
      </c>
      <c r="M2634" s="166"/>
      <c r="N2634" s="491"/>
      <c r="O2634" s="492"/>
      <c r="P2634" s="488"/>
      <c r="Q2634" s="16"/>
    </row>
    <row r="2635" spans="1:17" s="17" customFormat="1" ht="66.75" hidden="1" customHeight="1">
      <c r="A2635" s="107">
        <v>15</v>
      </c>
      <c r="B2635" s="166" t="s">
        <v>1104</v>
      </c>
      <c r="C2635" s="166" t="s">
        <v>877</v>
      </c>
      <c r="D2635" s="166"/>
      <c r="E2635" s="166"/>
      <c r="F2635" s="166"/>
      <c r="G2635" s="487">
        <v>6380</v>
      </c>
      <c r="H2635" s="109"/>
      <c r="I2635" s="490"/>
      <c r="J2635" s="491"/>
      <c r="K2635" s="166"/>
      <c r="L2635" s="487">
        <v>6380</v>
      </c>
      <c r="M2635" s="166"/>
      <c r="N2635" s="491"/>
      <c r="O2635" s="492"/>
      <c r="P2635" s="488"/>
      <c r="Q2635" s="16"/>
    </row>
    <row r="2636" spans="1:17" s="17" customFormat="1" ht="66.75" hidden="1" customHeight="1">
      <c r="A2636" s="107">
        <v>16</v>
      </c>
      <c r="B2636" s="166" t="s">
        <v>1105</v>
      </c>
      <c r="C2636" s="166" t="s">
        <v>68</v>
      </c>
      <c r="D2636" s="166"/>
      <c r="E2636" s="166"/>
      <c r="F2636" s="166"/>
      <c r="G2636" s="487">
        <v>51580</v>
      </c>
      <c r="H2636" s="109"/>
      <c r="I2636" s="490"/>
      <c r="J2636" s="491"/>
      <c r="K2636" s="166"/>
      <c r="L2636" s="487">
        <v>51580</v>
      </c>
      <c r="M2636" s="166"/>
      <c r="N2636" s="491"/>
      <c r="O2636" s="492"/>
      <c r="P2636" s="488"/>
      <c r="Q2636" s="16"/>
    </row>
    <row r="2637" spans="1:17" s="17" customFormat="1" ht="66.75" hidden="1" customHeight="1">
      <c r="A2637" s="107">
        <v>17</v>
      </c>
      <c r="B2637" s="166" t="s">
        <v>1106</v>
      </c>
      <c r="C2637" s="166" t="s">
        <v>68</v>
      </c>
      <c r="D2637" s="166"/>
      <c r="E2637" s="166"/>
      <c r="F2637" s="166"/>
      <c r="G2637" s="487">
        <v>52480</v>
      </c>
      <c r="H2637" s="109"/>
      <c r="I2637" s="490"/>
      <c r="J2637" s="491"/>
      <c r="K2637" s="166"/>
      <c r="L2637" s="487">
        <v>52480</v>
      </c>
      <c r="M2637" s="166"/>
      <c r="N2637" s="491"/>
      <c r="O2637" s="492"/>
      <c r="P2637" s="488"/>
      <c r="Q2637" s="16"/>
    </row>
    <row r="2638" spans="1:17" s="17" customFormat="1" ht="66.75" hidden="1" customHeight="1">
      <c r="A2638" s="107">
        <v>18</v>
      </c>
      <c r="B2638" s="166" t="s">
        <v>1107</v>
      </c>
      <c r="C2638" s="166" t="s">
        <v>877</v>
      </c>
      <c r="D2638" s="166"/>
      <c r="E2638" s="166"/>
      <c r="F2638" s="166"/>
      <c r="G2638" s="487">
        <v>6920</v>
      </c>
      <c r="H2638" s="109"/>
      <c r="I2638" s="490"/>
      <c r="J2638" s="491"/>
      <c r="K2638" s="166"/>
      <c r="L2638" s="487">
        <v>6920</v>
      </c>
      <c r="M2638" s="166"/>
      <c r="N2638" s="491"/>
      <c r="O2638" s="492"/>
      <c r="P2638" s="488"/>
      <c r="Q2638" s="16"/>
    </row>
    <row r="2639" spans="1:17" s="17" customFormat="1" ht="66.75" hidden="1" customHeight="1">
      <c r="A2639" s="107">
        <v>19</v>
      </c>
      <c r="B2639" s="166" t="s">
        <v>1108</v>
      </c>
      <c r="C2639" s="166" t="s">
        <v>877</v>
      </c>
      <c r="D2639" s="166"/>
      <c r="E2639" s="166"/>
      <c r="F2639" s="166"/>
      <c r="G2639" s="487">
        <v>7270</v>
      </c>
      <c r="H2639" s="109"/>
      <c r="I2639" s="490"/>
      <c r="J2639" s="491"/>
      <c r="K2639" s="166"/>
      <c r="L2639" s="487">
        <v>7270</v>
      </c>
      <c r="M2639" s="166"/>
      <c r="N2639" s="491"/>
      <c r="O2639" s="492"/>
      <c r="P2639" s="488"/>
      <c r="Q2639" s="16"/>
    </row>
    <row r="2640" spans="1:17" s="17" customFormat="1" ht="66.75" hidden="1" customHeight="1">
      <c r="A2640" s="107">
        <v>20</v>
      </c>
      <c r="B2640" s="166" t="s">
        <v>1109</v>
      </c>
      <c r="C2640" s="166" t="s">
        <v>877</v>
      </c>
      <c r="D2640" s="166"/>
      <c r="E2640" s="166"/>
      <c r="F2640" s="166"/>
      <c r="G2640" s="487">
        <v>7470</v>
      </c>
      <c r="H2640" s="109"/>
      <c r="I2640" s="490"/>
      <c r="J2640" s="491"/>
      <c r="K2640" s="166"/>
      <c r="L2640" s="487">
        <v>7470</v>
      </c>
      <c r="M2640" s="166"/>
      <c r="N2640" s="491"/>
      <c r="O2640" s="492"/>
      <c r="P2640" s="488"/>
      <c r="Q2640" s="16"/>
    </row>
    <row r="2641" spans="1:17" s="17" customFormat="1" ht="66.75" hidden="1" customHeight="1">
      <c r="A2641" s="107">
        <v>21</v>
      </c>
      <c r="B2641" s="166" t="s">
        <v>1110</v>
      </c>
      <c r="C2641" s="166" t="s">
        <v>877</v>
      </c>
      <c r="D2641" s="166"/>
      <c r="E2641" s="166"/>
      <c r="F2641" s="166"/>
      <c r="G2641" s="487">
        <v>7750</v>
      </c>
      <c r="H2641" s="109"/>
      <c r="I2641" s="490"/>
      <c r="J2641" s="491"/>
      <c r="K2641" s="166"/>
      <c r="L2641" s="487">
        <v>7750</v>
      </c>
      <c r="M2641" s="166"/>
      <c r="N2641" s="491"/>
      <c r="O2641" s="492"/>
      <c r="P2641" s="488"/>
      <c r="Q2641" s="16"/>
    </row>
    <row r="2642" spans="1:17" s="17" customFormat="1" ht="66.75" hidden="1" customHeight="1">
      <c r="A2642" s="107">
        <v>22</v>
      </c>
      <c r="B2642" s="166" t="s">
        <v>1111</v>
      </c>
      <c r="C2642" s="166" t="s">
        <v>877</v>
      </c>
      <c r="D2642" s="166"/>
      <c r="E2642" s="166"/>
      <c r="F2642" s="166"/>
      <c r="G2642" s="487">
        <v>5520</v>
      </c>
      <c r="H2642" s="109"/>
      <c r="I2642" s="490"/>
      <c r="J2642" s="491"/>
      <c r="K2642" s="166"/>
      <c r="L2642" s="487">
        <v>5520</v>
      </c>
      <c r="M2642" s="166"/>
      <c r="N2642" s="491"/>
      <c r="O2642" s="492"/>
      <c r="P2642" s="488"/>
      <c r="Q2642" s="16"/>
    </row>
    <row r="2643" spans="1:17" s="17" customFormat="1" ht="66.75" hidden="1" customHeight="1">
      <c r="A2643" s="107">
        <v>23</v>
      </c>
      <c r="B2643" s="166" t="s">
        <v>1112</v>
      </c>
      <c r="C2643" s="166" t="s">
        <v>877</v>
      </c>
      <c r="D2643" s="166"/>
      <c r="E2643" s="166"/>
      <c r="F2643" s="166"/>
      <c r="G2643" s="487">
        <v>5810</v>
      </c>
      <c r="H2643" s="109"/>
      <c r="I2643" s="490"/>
      <c r="J2643" s="491"/>
      <c r="K2643" s="166"/>
      <c r="L2643" s="487">
        <v>5810</v>
      </c>
      <c r="M2643" s="166"/>
      <c r="N2643" s="491"/>
      <c r="O2643" s="492"/>
      <c r="P2643" s="488"/>
      <c r="Q2643" s="16"/>
    </row>
    <row r="2644" spans="1:17" s="17" customFormat="1" ht="66.75" hidden="1" customHeight="1">
      <c r="A2644" s="107">
        <v>24</v>
      </c>
      <c r="B2644" s="166" t="s">
        <v>1113</v>
      </c>
      <c r="C2644" s="166" t="s">
        <v>877</v>
      </c>
      <c r="D2644" s="166"/>
      <c r="E2644" s="166"/>
      <c r="F2644" s="166"/>
      <c r="G2644" s="487">
        <v>6570</v>
      </c>
      <c r="H2644" s="109"/>
      <c r="I2644" s="490"/>
      <c r="J2644" s="491"/>
      <c r="K2644" s="166"/>
      <c r="L2644" s="487">
        <v>6570</v>
      </c>
      <c r="M2644" s="166"/>
      <c r="N2644" s="491"/>
      <c r="O2644" s="492"/>
      <c r="P2644" s="488"/>
      <c r="Q2644" s="16"/>
    </row>
    <row r="2645" spans="1:17" s="17" customFormat="1" ht="66.75" hidden="1" customHeight="1">
      <c r="A2645" s="107">
        <v>25</v>
      </c>
      <c r="B2645" s="166" t="s">
        <v>1114</v>
      </c>
      <c r="C2645" s="166" t="s">
        <v>877</v>
      </c>
      <c r="D2645" s="166"/>
      <c r="E2645" s="166"/>
      <c r="F2645" s="166"/>
      <c r="G2645" s="487">
        <v>6790</v>
      </c>
      <c r="H2645" s="109"/>
      <c r="I2645" s="490"/>
      <c r="J2645" s="491"/>
      <c r="K2645" s="166"/>
      <c r="L2645" s="487">
        <v>6790</v>
      </c>
      <c r="M2645" s="166"/>
      <c r="N2645" s="491"/>
      <c r="O2645" s="492"/>
      <c r="P2645" s="488"/>
      <c r="Q2645" s="16"/>
    </row>
    <row r="2646" spans="1:17" s="17" customFormat="1" ht="66.75" hidden="1" customHeight="1">
      <c r="A2646" s="107">
        <v>26</v>
      </c>
      <c r="B2646" s="166" t="s">
        <v>1115</v>
      </c>
      <c r="C2646" s="166" t="s">
        <v>877</v>
      </c>
      <c r="D2646" s="166"/>
      <c r="E2646" s="166"/>
      <c r="F2646" s="166"/>
      <c r="G2646" s="487">
        <v>6200</v>
      </c>
      <c r="H2646" s="109"/>
      <c r="I2646" s="490"/>
      <c r="J2646" s="491"/>
      <c r="K2646" s="166"/>
      <c r="L2646" s="487">
        <v>6200</v>
      </c>
      <c r="M2646" s="166"/>
      <c r="N2646" s="491"/>
      <c r="O2646" s="492"/>
      <c r="P2646" s="488"/>
      <c r="Q2646" s="16"/>
    </row>
    <row r="2647" spans="1:17" s="17" customFormat="1" ht="66.75" hidden="1" customHeight="1">
      <c r="A2647" s="107">
        <v>27</v>
      </c>
      <c r="B2647" s="166" t="s">
        <v>1116</v>
      </c>
      <c r="C2647" s="166" t="s">
        <v>877</v>
      </c>
      <c r="D2647" s="166"/>
      <c r="E2647" s="166"/>
      <c r="F2647" s="166"/>
      <c r="G2647" s="487">
        <v>6460</v>
      </c>
      <c r="H2647" s="109"/>
      <c r="I2647" s="490"/>
      <c r="J2647" s="491"/>
      <c r="K2647" s="166"/>
      <c r="L2647" s="487">
        <v>6460</v>
      </c>
      <c r="M2647" s="166"/>
      <c r="N2647" s="491"/>
      <c r="O2647" s="492"/>
      <c r="P2647" s="488"/>
      <c r="Q2647" s="16"/>
    </row>
    <row r="2648" spans="1:17" s="17" customFormat="1" ht="66.75" hidden="1" customHeight="1">
      <c r="A2648" s="107">
        <v>28</v>
      </c>
      <c r="B2648" s="166" t="s">
        <v>1117</v>
      </c>
      <c r="C2648" s="166" t="s">
        <v>877</v>
      </c>
      <c r="D2648" s="166"/>
      <c r="E2648" s="166"/>
      <c r="F2648" s="166"/>
      <c r="G2648" s="487">
        <v>3540</v>
      </c>
      <c r="H2648" s="109"/>
      <c r="I2648" s="490"/>
      <c r="J2648" s="491"/>
      <c r="K2648" s="166"/>
      <c r="L2648" s="487">
        <v>3540</v>
      </c>
      <c r="M2648" s="166"/>
      <c r="N2648" s="491"/>
      <c r="O2648" s="492"/>
      <c r="P2648" s="488"/>
      <c r="Q2648" s="16"/>
    </row>
    <row r="2649" spans="1:17" s="17" customFormat="1" ht="66.75" hidden="1" customHeight="1">
      <c r="A2649" s="107">
        <v>29</v>
      </c>
      <c r="B2649" s="166" t="s">
        <v>1118</v>
      </c>
      <c r="C2649" s="166" t="s">
        <v>877</v>
      </c>
      <c r="D2649" s="166"/>
      <c r="E2649" s="166"/>
      <c r="F2649" s="166"/>
      <c r="G2649" s="487">
        <v>3640</v>
      </c>
      <c r="H2649" s="109"/>
      <c r="I2649" s="490"/>
      <c r="J2649" s="491"/>
      <c r="K2649" s="166"/>
      <c r="L2649" s="487">
        <v>3640</v>
      </c>
      <c r="M2649" s="166"/>
      <c r="N2649" s="491"/>
      <c r="O2649" s="492"/>
      <c r="P2649" s="488"/>
      <c r="Q2649" s="16"/>
    </row>
    <row r="2650" spans="1:17" s="17" customFormat="1" ht="66.75" hidden="1" customHeight="1">
      <c r="A2650" s="107">
        <v>30</v>
      </c>
      <c r="B2650" s="166" t="s">
        <v>1119</v>
      </c>
      <c r="C2650" s="166" t="s">
        <v>877</v>
      </c>
      <c r="D2650" s="166"/>
      <c r="E2650" s="166"/>
      <c r="F2650" s="166"/>
      <c r="G2650" s="487">
        <v>9530</v>
      </c>
      <c r="H2650" s="109"/>
      <c r="I2650" s="490"/>
      <c r="J2650" s="491"/>
      <c r="K2650" s="166"/>
      <c r="L2650" s="487">
        <v>9530</v>
      </c>
      <c r="M2650" s="166"/>
      <c r="N2650" s="491"/>
      <c r="O2650" s="492"/>
      <c r="P2650" s="488"/>
      <c r="Q2650" s="16"/>
    </row>
    <row r="2651" spans="1:17" s="17" customFormat="1" ht="66.75" hidden="1" customHeight="1">
      <c r="A2651" s="107">
        <v>31</v>
      </c>
      <c r="B2651" s="166" t="s">
        <v>1120</v>
      </c>
      <c r="C2651" s="166" t="s">
        <v>877</v>
      </c>
      <c r="D2651" s="166"/>
      <c r="E2651" s="166"/>
      <c r="F2651" s="166"/>
      <c r="G2651" s="487">
        <v>9860</v>
      </c>
      <c r="H2651" s="109"/>
      <c r="I2651" s="490"/>
      <c r="J2651" s="491"/>
      <c r="K2651" s="166"/>
      <c r="L2651" s="487">
        <v>9860</v>
      </c>
      <c r="M2651" s="166"/>
      <c r="N2651" s="491"/>
      <c r="O2651" s="492"/>
      <c r="P2651" s="488"/>
      <c r="Q2651" s="16"/>
    </row>
    <row r="2652" spans="1:17" s="17" customFormat="1" ht="66.75" hidden="1" customHeight="1">
      <c r="A2652" s="107">
        <v>32</v>
      </c>
      <c r="B2652" s="166" t="s">
        <v>1121</v>
      </c>
      <c r="C2652" s="166" t="s">
        <v>877</v>
      </c>
      <c r="D2652" s="166"/>
      <c r="E2652" s="166"/>
      <c r="F2652" s="166"/>
      <c r="G2652" s="487">
        <v>5610</v>
      </c>
      <c r="H2652" s="109"/>
      <c r="I2652" s="490"/>
      <c r="J2652" s="491"/>
      <c r="K2652" s="166"/>
      <c r="L2652" s="487">
        <v>5610</v>
      </c>
      <c r="M2652" s="166"/>
      <c r="N2652" s="491"/>
      <c r="O2652" s="492"/>
      <c r="P2652" s="488"/>
      <c r="Q2652" s="16"/>
    </row>
    <row r="2653" spans="1:17" s="17" customFormat="1" ht="66.75" hidden="1" customHeight="1">
      <c r="A2653" s="107">
        <v>33</v>
      </c>
      <c r="B2653" s="166" t="s">
        <v>1122</v>
      </c>
      <c r="C2653" s="166" t="s">
        <v>877</v>
      </c>
      <c r="D2653" s="166"/>
      <c r="E2653" s="166"/>
      <c r="F2653" s="166"/>
      <c r="G2653" s="487">
        <v>5780</v>
      </c>
      <c r="H2653" s="109"/>
      <c r="I2653" s="490"/>
      <c r="J2653" s="491"/>
      <c r="K2653" s="166"/>
      <c r="L2653" s="487">
        <v>5780</v>
      </c>
      <c r="M2653" s="166"/>
      <c r="N2653" s="491"/>
      <c r="O2653" s="492"/>
      <c r="P2653" s="488"/>
      <c r="Q2653" s="16"/>
    </row>
    <row r="2654" spans="1:17" s="17" customFormat="1" ht="66.75" hidden="1" customHeight="1">
      <c r="A2654" s="107">
        <v>34</v>
      </c>
      <c r="B2654" s="166" t="s">
        <v>1123</v>
      </c>
      <c r="C2654" s="166" t="s">
        <v>877</v>
      </c>
      <c r="D2654" s="166"/>
      <c r="E2654" s="166"/>
      <c r="F2654" s="166"/>
      <c r="G2654" s="487">
        <v>12690</v>
      </c>
      <c r="H2654" s="109"/>
      <c r="I2654" s="490"/>
      <c r="J2654" s="491"/>
      <c r="K2654" s="166"/>
      <c r="L2654" s="487">
        <v>12690</v>
      </c>
      <c r="M2654" s="166"/>
      <c r="N2654" s="491"/>
      <c r="O2654" s="492"/>
      <c r="P2654" s="488"/>
      <c r="Q2654" s="16"/>
    </row>
    <row r="2655" spans="1:17" s="17" customFormat="1" ht="66.75" hidden="1" customHeight="1">
      <c r="A2655" s="107">
        <v>35</v>
      </c>
      <c r="B2655" s="166" t="s">
        <v>1124</v>
      </c>
      <c r="C2655" s="166" t="s">
        <v>877</v>
      </c>
      <c r="D2655" s="166"/>
      <c r="E2655" s="166"/>
      <c r="F2655" s="166"/>
      <c r="G2655" s="487">
        <v>13240</v>
      </c>
      <c r="H2655" s="109"/>
      <c r="I2655" s="490"/>
      <c r="J2655" s="491"/>
      <c r="K2655" s="166"/>
      <c r="L2655" s="487">
        <v>13240</v>
      </c>
      <c r="M2655" s="166"/>
      <c r="N2655" s="491"/>
      <c r="O2655" s="492"/>
      <c r="P2655" s="488"/>
      <c r="Q2655" s="16"/>
    </row>
    <row r="2656" spans="1:17" s="17" customFormat="1" ht="66.75" hidden="1" customHeight="1">
      <c r="A2656" s="107">
        <v>36</v>
      </c>
      <c r="B2656" s="166" t="s">
        <v>1125</v>
      </c>
      <c r="C2656" s="166" t="s">
        <v>877</v>
      </c>
      <c r="D2656" s="166"/>
      <c r="E2656" s="166"/>
      <c r="F2656" s="166"/>
      <c r="G2656" s="487">
        <v>8300</v>
      </c>
      <c r="H2656" s="109"/>
      <c r="I2656" s="490"/>
      <c r="J2656" s="491"/>
      <c r="K2656" s="166"/>
      <c r="L2656" s="487">
        <v>8300</v>
      </c>
      <c r="M2656" s="166"/>
      <c r="N2656" s="491"/>
      <c r="O2656" s="492"/>
      <c r="P2656" s="488"/>
      <c r="Q2656" s="16"/>
    </row>
    <row r="2657" spans="1:17" s="17" customFormat="1" ht="66.75" hidden="1" customHeight="1">
      <c r="A2657" s="107">
        <v>37</v>
      </c>
      <c r="B2657" s="166" t="s">
        <v>1126</v>
      </c>
      <c r="C2657" s="166" t="s">
        <v>877</v>
      </c>
      <c r="D2657" s="166"/>
      <c r="E2657" s="166"/>
      <c r="F2657" s="166"/>
      <c r="G2657" s="487">
        <v>10920</v>
      </c>
      <c r="H2657" s="109"/>
      <c r="I2657" s="490"/>
      <c r="J2657" s="491"/>
      <c r="K2657" s="166"/>
      <c r="L2657" s="487">
        <v>10920</v>
      </c>
      <c r="M2657" s="166"/>
      <c r="N2657" s="491"/>
      <c r="O2657" s="492"/>
      <c r="P2657" s="488"/>
      <c r="Q2657" s="16"/>
    </row>
    <row r="2658" spans="1:17" s="17" customFormat="1" ht="66.75" hidden="1" customHeight="1">
      <c r="A2658" s="107">
        <v>38</v>
      </c>
      <c r="B2658" s="166" t="s">
        <v>1127</v>
      </c>
      <c r="C2658" s="166" t="s">
        <v>877</v>
      </c>
      <c r="D2658" s="166"/>
      <c r="E2658" s="166"/>
      <c r="F2658" s="166"/>
      <c r="G2658" s="487">
        <v>7950</v>
      </c>
      <c r="H2658" s="109"/>
      <c r="I2658" s="490"/>
      <c r="J2658" s="491"/>
      <c r="K2658" s="166"/>
      <c r="L2658" s="487">
        <v>7950</v>
      </c>
      <c r="M2658" s="166"/>
      <c r="N2658" s="491"/>
      <c r="O2658" s="492"/>
      <c r="P2658" s="488"/>
      <c r="Q2658" s="16"/>
    </row>
    <row r="2659" spans="1:17" s="17" customFormat="1" ht="66.75" hidden="1" customHeight="1">
      <c r="A2659" s="107"/>
      <c r="B2659" s="164" t="s">
        <v>1128</v>
      </c>
      <c r="C2659" s="166"/>
      <c r="D2659" s="166"/>
      <c r="E2659" s="166"/>
      <c r="F2659" s="166"/>
      <c r="G2659" s="166"/>
      <c r="H2659" s="109"/>
      <c r="I2659" s="490"/>
      <c r="J2659" s="491"/>
      <c r="K2659" s="166"/>
      <c r="L2659" s="166"/>
      <c r="M2659" s="166"/>
      <c r="N2659" s="491"/>
      <c r="O2659" s="492"/>
      <c r="P2659" s="488"/>
      <c r="Q2659" s="16"/>
    </row>
    <row r="2660" spans="1:17" s="17" customFormat="1" ht="66.75" hidden="1" customHeight="1">
      <c r="A2660" s="107">
        <v>1</v>
      </c>
      <c r="B2660" s="166" t="s">
        <v>1129</v>
      </c>
      <c r="C2660" s="166" t="s">
        <v>877</v>
      </c>
      <c r="D2660" s="166"/>
      <c r="E2660" s="166"/>
      <c r="F2660" s="166"/>
      <c r="G2660" s="487">
        <v>9490</v>
      </c>
      <c r="H2660" s="109"/>
      <c r="I2660" s="490"/>
      <c r="J2660" s="491"/>
      <c r="K2660" s="166"/>
      <c r="L2660" s="487">
        <v>9490</v>
      </c>
      <c r="M2660" s="166"/>
      <c r="N2660" s="491"/>
      <c r="O2660" s="492"/>
      <c r="P2660" s="488"/>
      <c r="Q2660" s="16"/>
    </row>
    <row r="2661" spans="1:17" s="17" customFormat="1" ht="66.75" hidden="1" customHeight="1">
      <c r="A2661" s="107">
        <v>2</v>
      </c>
      <c r="B2661" s="166" t="s">
        <v>1130</v>
      </c>
      <c r="C2661" s="166" t="s">
        <v>877</v>
      </c>
      <c r="D2661" s="166"/>
      <c r="E2661" s="166"/>
      <c r="F2661" s="166"/>
      <c r="G2661" s="487">
        <v>11040</v>
      </c>
      <c r="H2661" s="109"/>
      <c r="I2661" s="490"/>
      <c r="J2661" s="491"/>
      <c r="K2661" s="166"/>
      <c r="L2661" s="487">
        <v>11040</v>
      </c>
      <c r="M2661" s="166"/>
      <c r="N2661" s="491"/>
      <c r="O2661" s="492"/>
      <c r="P2661" s="488"/>
      <c r="Q2661" s="16"/>
    </row>
    <row r="2662" spans="1:17" s="17" customFormat="1" ht="66.75" hidden="1" customHeight="1">
      <c r="A2662" s="107">
        <v>3</v>
      </c>
      <c r="B2662" s="166" t="s">
        <v>1131</v>
      </c>
      <c r="C2662" s="166" t="s">
        <v>877</v>
      </c>
      <c r="D2662" s="166"/>
      <c r="E2662" s="166"/>
      <c r="F2662" s="166"/>
      <c r="G2662" s="487">
        <v>16850</v>
      </c>
      <c r="H2662" s="109"/>
      <c r="I2662" s="490"/>
      <c r="J2662" s="491"/>
      <c r="K2662" s="166"/>
      <c r="L2662" s="487">
        <v>16850</v>
      </c>
      <c r="M2662" s="166"/>
      <c r="N2662" s="491"/>
      <c r="O2662" s="492"/>
      <c r="P2662" s="488"/>
      <c r="Q2662" s="16"/>
    </row>
    <row r="2663" spans="1:17" s="17" customFormat="1" ht="66.75" hidden="1" customHeight="1">
      <c r="A2663" s="107">
        <v>4</v>
      </c>
      <c r="B2663" s="166" t="s">
        <v>1132</v>
      </c>
      <c r="C2663" s="166" t="s">
        <v>877</v>
      </c>
      <c r="D2663" s="166"/>
      <c r="E2663" s="166"/>
      <c r="F2663" s="166"/>
      <c r="G2663" s="487">
        <v>17910</v>
      </c>
      <c r="H2663" s="109"/>
      <c r="I2663" s="490"/>
      <c r="J2663" s="491"/>
      <c r="K2663" s="166"/>
      <c r="L2663" s="487">
        <v>17910</v>
      </c>
      <c r="M2663" s="166"/>
      <c r="N2663" s="491"/>
      <c r="O2663" s="492"/>
      <c r="P2663" s="488"/>
      <c r="Q2663" s="16"/>
    </row>
    <row r="2664" spans="1:17" s="17" customFormat="1" ht="66.75" hidden="1" customHeight="1">
      <c r="A2664" s="107">
        <v>5</v>
      </c>
      <c r="B2664" s="166" t="s">
        <v>1133</v>
      </c>
      <c r="C2664" s="166" t="s">
        <v>877</v>
      </c>
      <c r="D2664" s="166"/>
      <c r="E2664" s="166"/>
      <c r="F2664" s="166"/>
      <c r="G2664" s="487">
        <v>22200</v>
      </c>
      <c r="H2664" s="109"/>
      <c r="I2664" s="490"/>
      <c r="J2664" s="491"/>
      <c r="K2664" s="166"/>
      <c r="L2664" s="487">
        <v>22200</v>
      </c>
      <c r="M2664" s="166"/>
      <c r="N2664" s="491"/>
      <c r="O2664" s="492"/>
      <c r="P2664" s="488"/>
      <c r="Q2664" s="16"/>
    </row>
    <row r="2665" spans="1:17" s="17" customFormat="1" ht="66.75" hidden="1" customHeight="1">
      <c r="A2665" s="107">
        <v>6</v>
      </c>
      <c r="B2665" s="166" t="s">
        <v>1045</v>
      </c>
      <c r="C2665" s="166" t="s">
        <v>877</v>
      </c>
      <c r="D2665" s="166"/>
      <c r="E2665" s="166"/>
      <c r="F2665" s="166"/>
      <c r="G2665" s="487">
        <v>17530</v>
      </c>
      <c r="H2665" s="109"/>
      <c r="I2665" s="490"/>
      <c r="J2665" s="491"/>
      <c r="K2665" s="166"/>
      <c r="L2665" s="487">
        <v>17530</v>
      </c>
      <c r="M2665" s="166"/>
      <c r="N2665" s="491"/>
      <c r="O2665" s="492"/>
      <c r="P2665" s="488"/>
      <c r="Q2665" s="16"/>
    </row>
    <row r="2666" spans="1:17" s="17" customFormat="1" ht="66.75" hidden="1" customHeight="1">
      <c r="A2666" s="107">
        <v>7</v>
      </c>
      <c r="B2666" s="166" t="s">
        <v>1134</v>
      </c>
      <c r="C2666" s="166" t="s">
        <v>877</v>
      </c>
      <c r="D2666" s="166"/>
      <c r="E2666" s="166"/>
      <c r="F2666" s="166"/>
      <c r="G2666" s="487">
        <v>79880</v>
      </c>
      <c r="H2666" s="109"/>
      <c r="I2666" s="490"/>
      <c r="J2666" s="491"/>
      <c r="K2666" s="166"/>
      <c r="L2666" s="487">
        <v>79880</v>
      </c>
      <c r="M2666" s="166"/>
      <c r="N2666" s="491"/>
      <c r="O2666" s="492"/>
      <c r="P2666" s="488"/>
      <c r="Q2666" s="16"/>
    </row>
    <row r="2667" spans="1:17" s="17" customFormat="1" ht="66.75" hidden="1" customHeight="1">
      <c r="A2667" s="107">
        <v>8</v>
      </c>
      <c r="B2667" s="166" t="s">
        <v>1135</v>
      </c>
      <c r="C2667" s="166" t="s">
        <v>877</v>
      </c>
      <c r="D2667" s="166"/>
      <c r="E2667" s="166"/>
      <c r="F2667" s="166"/>
      <c r="G2667" s="487">
        <v>13040</v>
      </c>
      <c r="H2667" s="109"/>
      <c r="I2667" s="490"/>
      <c r="J2667" s="491"/>
      <c r="K2667" s="166"/>
      <c r="L2667" s="487">
        <v>13040</v>
      </c>
      <c r="M2667" s="166"/>
      <c r="N2667" s="491"/>
      <c r="O2667" s="492"/>
      <c r="P2667" s="488"/>
      <c r="Q2667" s="16"/>
    </row>
    <row r="2668" spans="1:17" s="17" customFormat="1" ht="66.75" hidden="1" customHeight="1">
      <c r="A2668" s="107">
        <v>9</v>
      </c>
      <c r="B2668" s="166" t="s">
        <v>1046</v>
      </c>
      <c r="C2668" s="166" t="s">
        <v>877</v>
      </c>
      <c r="D2668" s="166"/>
      <c r="E2668" s="166"/>
      <c r="F2668" s="166"/>
      <c r="G2668" s="487">
        <v>13100</v>
      </c>
      <c r="H2668" s="109"/>
      <c r="I2668" s="490"/>
      <c r="J2668" s="491"/>
      <c r="K2668" s="166"/>
      <c r="L2668" s="487">
        <v>13100</v>
      </c>
      <c r="M2668" s="166"/>
      <c r="N2668" s="491"/>
      <c r="O2668" s="492"/>
      <c r="P2668" s="488"/>
      <c r="Q2668" s="16"/>
    </row>
    <row r="2669" spans="1:17" s="17" customFormat="1" ht="66.75" hidden="1" customHeight="1">
      <c r="A2669" s="107">
        <v>10</v>
      </c>
      <c r="B2669" s="166" t="s">
        <v>1136</v>
      </c>
      <c r="C2669" s="166" t="s">
        <v>877</v>
      </c>
      <c r="D2669" s="166"/>
      <c r="E2669" s="166"/>
      <c r="F2669" s="166"/>
      <c r="G2669" s="487">
        <v>15950</v>
      </c>
      <c r="H2669" s="109"/>
      <c r="I2669" s="490"/>
      <c r="J2669" s="491"/>
      <c r="K2669" s="166"/>
      <c r="L2669" s="487">
        <v>15950</v>
      </c>
      <c r="M2669" s="166"/>
      <c r="N2669" s="491"/>
      <c r="O2669" s="492"/>
      <c r="P2669" s="488"/>
      <c r="Q2669" s="16"/>
    </row>
    <row r="2670" spans="1:17" s="17" customFormat="1" ht="66.75" hidden="1" customHeight="1">
      <c r="A2670" s="107">
        <v>11</v>
      </c>
      <c r="B2670" s="166" t="s">
        <v>1137</v>
      </c>
      <c r="C2670" s="166" t="s">
        <v>877</v>
      </c>
      <c r="D2670" s="166"/>
      <c r="E2670" s="166"/>
      <c r="F2670" s="166"/>
      <c r="G2670" s="487">
        <v>26610</v>
      </c>
      <c r="H2670" s="109"/>
      <c r="I2670" s="490"/>
      <c r="J2670" s="491"/>
      <c r="K2670" s="166"/>
      <c r="L2670" s="487">
        <v>26610</v>
      </c>
      <c r="M2670" s="166"/>
      <c r="N2670" s="491"/>
      <c r="O2670" s="492"/>
      <c r="P2670" s="488"/>
      <c r="Q2670" s="16"/>
    </row>
    <row r="2671" spans="1:17" s="17" customFormat="1" ht="66.75" hidden="1" customHeight="1">
      <c r="A2671" s="107">
        <v>12</v>
      </c>
      <c r="B2671" s="166" t="s">
        <v>1138</v>
      </c>
      <c r="C2671" s="166" t="s">
        <v>877</v>
      </c>
      <c r="D2671" s="166"/>
      <c r="E2671" s="166"/>
      <c r="F2671" s="166"/>
      <c r="G2671" s="487">
        <v>43050</v>
      </c>
      <c r="H2671" s="109"/>
      <c r="I2671" s="490"/>
      <c r="J2671" s="491"/>
      <c r="K2671" s="166"/>
      <c r="L2671" s="487">
        <v>43050</v>
      </c>
      <c r="M2671" s="166"/>
      <c r="N2671" s="491"/>
      <c r="O2671" s="492"/>
      <c r="P2671" s="488"/>
      <c r="Q2671" s="16"/>
    </row>
    <row r="2672" spans="1:17" s="17" customFormat="1" ht="66.75" hidden="1" customHeight="1">
      <c r="A2672" s="1112" t="s">
        <v>4222</v>
      </c>
      <c r="B2672" s="1112"/>
      <c r="C2672" s="1112"/>
      <c r="D2672" s="1112"/>
      <c r="E2672" s="1112"/>
      <c r="F2672" s="1112"/>
      <c r="G2672" s="1112"/>
      <c r="H2672" s="1112"/>
      <c r="I2672" s="208"/>
      <c r="J2672" s="208"/>
      <c r="K2672" s="208"/>
      <c r="L2672" s="208"/>
      <c r="M2672" s="208"/>
      <c r="N2672" s="208"/>
      <c r="O2672" s="209"/>
      <c r="P2672" s="488"/>
      <c r="Q2672" s="16"/>
    </row>
    <row r="2673" spans="1:17" s="17" customFormat="1" ht="66.75" hidden="1" customHeight="1">
      <c r="A2673" s="422"/>
      <c r="B2673" s="422" t="s">
        <v>1139</v>
      </c>
      <c r="C2673" s="422"/>
      <c r="D2673" s="422"/>
      <c r="E2673" s="422"/>
      <c r="F2673" s="422"/>
      <c r="G2673" s="422"/>
      <c r="H2673" s="219"/>
      <c r="I2673" s="208"/>
      <c r="J2673" s="208"/>
      <c r="K2673" s="422"/>
      <c r="L2673" s="422"/>
      <c r="M2673" s="422"/>
      <c r="N2673" s="208"/>
      <c r="O2673" s="209"/>
      <c r="P2673" s="488"/>
      <c r="Q2673" s="16"/>
    </row>
    <row r="2674" spans="1:17" s="17" customFormat="1" ht="66.75" hidden="1" customHeight="1">
      <c r="A2674" s="107">
        <v>1</v>
      </c>
      <c r="B2674" s="166" t="s">
        <v>1140</v>
      </c>
      <c r="C2674" s="166" t="s">
        <v>855</v>
      </c>
      <c r="D2674" s="166"/>
      <c r="E2674" s="166"/>
      <c r="F2674" s="166"/>
      <c r="G2674" s="487">
        <v>122241</v>
      </c>
      <c r="H2674" s="109"/>
      <c r="I2674" s="490"/>
      <c r="J2674" s="491"/>
      <c r="K2674" s="166"/>
      <c r="L2674" s="487">
        <v>122241</v>
      </c>
      <c r="M2674" s="166"/>
      <c r="N2674" s="491"/>
      <c r="O2674" s="492"/>
      <c r="P2674" s="488"/>
      <c r="Q2674" s="16"/>
    </row>
    <row r="2675" spans="1:17" s="17" customFormat="1" ht="66.75" hidden="1" customHeight="1">
      <c r="A2675" s="107">
        <v>2</v>
      </c>
      <c r="B2675" s="166" t="s">
        <v>1141</v>
      </c>
      <c r="C2675" s="166" t="s">
        <v>855</v>
      </c>
      <c r="D2675" s="166"/>
      <c r="E2675" s="166"/>
      <c r="F2675" s="166"/>
      <c r="G2675" s="487">
        <v>205537</v>
      </c>
      <c r="H2675" s="109"/>
      <c r="I2675" s="490"/>
      <c r="J2675" s="491"/>
      <c r="K2675" s="166"/>
      <c r="L2675" s="487">
        <v>205537</v>
      </c>
      <c r="M2675" s="166"/>
      <c r="N2675" s="491"/>
      <c r="O2675" s="492"/>
      <c r="P2675" s="488"/>
      <c r="Q2675" s="16"/>
    </row>
    <row r="2676" spans="1:17" s="17" customFormat="1" ht="66.75" hidden="1" customHeight="1">
      <c r="A2676" s="107">
        <v>3</v>
      </c>
      <c r="B2676" s="166" t="s">
        <v>1142</v>
      </c>
      <c r="C2676" s="166" t="s">
        <v>855</v>
      </c>
      <c r="D2676" s="166"/>
      <c r="E2676" s="166"/>
      <c r="F2676" s="166"/>
      <c r="G2676" s="487">
        <v>275783</v>
      </c>
      <c r="H2676" s="109"/>
      <c r="I2676" s="490"/>
      <c r="J2676" s="491"/>
      <c r="K2676" s="166"/>
      <c r="L2676" s="487">
        <v>275783</v>
      </c>
      <c r="M2676" s="166"/>
      <c r="N2676" s="491"/>
      <c r="O2676" s="492"/>
      <c r="P2676" s="488"/>
      <c r="Q2676" s="16"/>
    </row>
    <row r="2677" spans="1:17" s="17" customFormat="1" ht="66.75" hidden="1" customHeight="1">
      <c r="A2677" s="107">
        <v>4</v>
      </c>
      <c r="B2677" s="166" t="s">
        <v>1143</v>
      </c>
      <c r="C2677" s="166" t="s">
        <v>855</v>
      </c>
      <c r="D2677" s="166"/>
      <c r="E2677" s="166"/>
      <c r="F2677" s="166"/>
      <c r="G2677" s="487">
        <v>205537</v>
      </c>
      <c r="H2677" s="109"/>
      <c r="I2677" s="490"/>
      <c r="J2677" s="491"/>
      <c r="K2677" s="166"/>
      <c r="L2677" s="487">
        <v>205537</v>
      </c>
      <c r="M2677" s="166"/>
      <c r="N2677" s="491"/>
      <c r="O2677" s="492"/>
      <c r="P2677" s="488"/>
      <c r="Q2677" s="16"/>
    </row>
    <row r="2678" spans="1:17" s="17" customFormat="1" ht="66.75" hidden="1" customHeight="1">
      <c r="A2678" s="107">
        <v>5</v>
      </c>
      <c r="B2678" s="166" t="s">
        <v>1144</v>
      </c>
      <c r="C2678" s="166" t="s">
        <v>855</v>
      </c>
      <c r="D2678" s="166"/>
      <c r="E2678" s="166"/>
      <c r="F2678" s="166"/>
      <c r="G2678" s="487">
        <v>238845</v>
      </c>
      <c r="H2678" s="109"/>
      <c r="I2678" s="490"/>
      <c r="J2678" s="491"/>
      <c r="K2678" s="166"/>
      <c r="L2678" s="487">
        <v>238845</v>
      </c>
      <c r="M2678" s="166"/>
      <c r="N2678" s="491"/>
      <c r="O2678" s="492"/>
      <c r="P2678" s="488"/>
      <c r="Q2678" s="16"/>
    </row>
    <row r="2679" spans="1:17" s="17" customFormat="1" ht="66.75" hidden="1" customHeight="1">
      <c r="A2679" s="107">
        <v>6</v>
      </c>
      <c r="B2679" s="166" t="s">
        <v>1145</v>
      </c>
      <c r="C2679" s="166" t="s">
        <v>855</v>
      </c>
      <c r="D2679" s="166"/>
      <c r="E2679" s="166"/>
      <c r="F2679" s="166"/>
      <c r="G2679" s="487">
        <v>210983</v>
      </c>
      <c r="H2679" s="109"/>
      <c r="I2679" s="490"/>
      <c r="J2679" s="491"/>
      <c r="K2679" s="166"/>
      <c r="L2679" s="487">
        <v>210983</v>
      </c>
      <c r="M2679" s="166"/>
      <c r="N2679" s="491"/>
      <c r="O2679" s="492"/>
      <c r="P2679" s="488"/>
      <c r="Q2679" s="16"/>
    </row>
    <row r="2680" spans="1:17" s="17" customFormat="1" ht="66.75" hidden="1" customHeight="1">
      <c r="A2680" s="107"/>
      <c r="B2680" s="422" t="s">
        <v>1146</v>
      </c>
      <c r="C2680" s="166"/>
      <c r="D2680" s="166"/>
      <c r="E2680" s="166"/>
      <c r="F2680" s="166"/>
      <c r="G2680" s="487"/>
      <c r="H2680" s="109"/>
      <c r="I2680" s="490"/>
      <c r="J2680" s="491"/>
      <c r="K2680" s="166"/>
      <c r="L2680" s="487"/>
      <c r="M2680" s="166"/>
      <c r="N2680" s="491"/>
      <c r="O2680" s="492"/>
      <c r="P2680" s="488"/>
      <c r="Q2680" s="16"/>
    </row>
    <row r="2681" spans="1:17" s="17" customFormat="1" ht="66.75" hidden="1" customHeight="1">
      <c r="A2681" s="107">
        <v>1</v>
      </c>
      <c r="B2681" s="166" t="s">
        <v>1147</v>
      </c>
      <c r="C2681" s="166" t="s">
        <v>855</v>
      </c>
      <c r="D2681" s="166"/>
      <c r="E2681" s="166"/>
      <c r="F2681" s="166"/>
      <c r="G2681" s="487">
        <v>99464</v>
      </c>
      <c r="H2681" s="109"/>
      <c r="I2681" s="490"/>
      <c r="J2681" s="491"/>
      <c r="K2681" s="166"/>
      <c r="L2681" s="487">
        <v>99464</v>
      </c>
      <c r="M2681" s="166"/>
      <c r="N2681" s="491"/>
      <c r="O2681" s="492"/>
      <c r="P2681" s="488"/>
      <c r="Q2681" s="16"/>
    </row>
    <row r="2682" spans="1:17" s="17" customFormat="1" ht="66.75" hidden="1" customHeight="1">
      <c r="A2682" s="107">
        <v>2</v>
      </c>
      <c r="B2682" s="166" t="s">
        <v>1148</v>
      </c>
      <c r="C2682" s="166" t="s">
        <v>855</v>
      </c>
      <c r="D2682" s="166"/>
      <c r="E2682" s="166"/>
      <c r="F2682" s="166"/>
      <c r="G2682" s="487">
        <v>140448</v>
      </c>
      <c r="H2682" s="109"/>
      <c r="I2682" s="490"/>
      <c r="J2682" s="491"/>
      <c r="K2682" s="166"/>
      <c r="L2682" s="487">
        <v>140448</v>
      </c>
      <c r="M2682" s="166"/>
      <c r="N2682" s="491"/>
      <c r="O2682" s="492"/>
      <c r="P2682" s="488"/>
      <c r="Q2682" s="16"/>
    </row>
    <row r="2683" spans="1:17" s="17" customFormat="1" ht="66.75" hidden="1" customHeight="1">
      <c r="A2683" s="107">
        <v>3</v>
      </c>
      <c r="B2683" s="166" t="s">
        <v>1149</v>
      </c>
      <c r="C2683" s="166" t="s">
        <v>855</v>
      </c>
      <c r="D2683" s="166"/>
      <c r="E2683" s="166"/>
      <c r="F2683" s="166"/>
      <c r="G2683" s="487">
        <v>139740</v>
      </c>
      <c r="H2683" s="109"/>
      <c r="I2683" s="490"/>
      <c r="J2683" s="491"/>
      <c r="K2683" s="166"/>
      <c r="L2683" s="487">
        <v>139740</v>
      </c>
      <c r="M2683" s="166"/>
      <c r="N2683" s="491"/>
      <c r="O2683" s="492"/>
      <c r="P2683" s="488"/>
      <c r="Q2683" s="16"/>
    </row>
    <row r="2684" spans="1:17" s="17" customFormat="1" ht="66.75" hidden="1" customHeight="1">
      <c r="A2684" s="107">
        <v>4</v>
      </c>
      <c r="B2684" s="166" t="s">
        <v>1150</v>
      </c>
      <c r="C2684" s="166" t="s">
        <v>855</v>
      </c>
      <c r="D2684" s="166"/>
      <c r="E2684" s="166"/>
      <c r="F2684" s="166"/>
      <c r="G2684" s="487">
        <v>205537</v>
      </c>
      <c r="H2684" s="109"/>
      <c r="I2684" s="490"/>
      <c r="J2684" s="491"/>
      <c r="K2684" s="166"/>
      <c r="L2684" s="487">
        <v>205537</v>
      </c>
      <c r="M2684" s="166"/>
      <c r="N2684" s="491"/>
      <c r="O2684" s="492"/>
      <c r="P2684" s="488"/>
      <c r="Q2684" s="16"/>
    </row>
    <row r="2685" spans="1:17" s="17" customFormat="1" ht="66.75" hidden="1" customHeight="1">
      <c r="A2685" s="107">
        <v>5</v>
      </c>
      <c r="B2685" s="166" t="s">
        <v>1151</v>
      </c>
      <c r="C2685" s="166" t="s">
        <v>855</v>
      </c>
      <c r="D2685" s="166"/>
      <c r="E2685" s="166"/>
      <c r="F2685" s="166"/>
      <c r="G2685" s="487">
        <v>169791</v>
      </c>
      <c r="H2685" s="109"/>
      <c r="I2685" s="490"/>
      <c r="J2685" s="491"/>
      <c r="K2685" s="166"/>
      <c r="L2685" s="487">
        <v>169791</v>
      </c>
      <c r="M2685" s="166"/>
      <c r="N2685" s="491"/>
      <c r="O2685" s="492"/>
      <c r="P2685" s="488"/>
      <c r="Q2685" s="16"/>
    </row>
    <row r="2686" spans="1:17" s="17" customFormat="1" ht="66.75" hidden="1" customHeight="1">
      <c r="A2686" s="107"/>
      <c r="B2686" s="422" t="s">
        <v>1152</v>
      </c>
      <c r="C2686" s="166"/>
      <c r="D2686" s="166"/>
      <c r="E2686" s="166"/>
      <c r="F2686" s="166"/>
      <c r="G2686" s="487"/>
      <c r="H2686" s="109"/>
      <c r="I2686" s="490"/>
      <c r="J2686" s="491"/>
      <c r="K2686" s="166"/>
      <c r="L2686" s="487"/>
      <c r="M2686" s="166"/>
      <c r="N2686" s="491"/>
      <c r="O2686" s="492"/>
      <c r="P2686" s="488"/>
      <c r="Q2686" s="16"/>
    </row>
    <row r="2687" spans="1:17" s="17" customFormat="1" ht="66.75" hidden="1" customHeight="1">
      <c r="A2687" s="107">
        <v>1</v>
      </c>
      <c r="B2687" s="166" t="s">
        <v>1153</v>
      </c>
      <c r="C2687" s="166" t="s">
        <v>855</v>
      </c>
      <c r="D2687" s="166"/>
      <c r="E2687" s="166"/>
      <c r="F2687" s="166"/>
      <c r="G2687" s="487">
        <v>200516</v>
      </c>
      <c r="H2687" s="109"/>
      <c r="I2687" s="490"/>
      <c r="J2687" s="491"/>
      <c r="K2687" s="166"/>
      <c r="L2687" s="487">
        <v>200516</v>
      </c>
      <c r="M2687" s="166"/>
      <c r="N2687" s="491"/>
      <c r="O2687" s="492"/>
      <c r="P2687" s="488"/>
      <c r="Q2687" s="16"/>
    </row>
    <row r="2688" spans="1:17" s="17" customFormat="1" ht="66.75" hidden="1" customHeight="1">
      <c r="A2688" s="107">
        <v>2</v>
      </c>
      <c r="B2688" s="166" t="s">
        <v>1154</v>
      </c>
      <c r="C2688" s="166" t="s">
        <v>855</v>
      </c>
      <c r="D2688" s="166"/>
      <c r="E2688" s="166"/>
      <c r="F2688" s="166"/>
      <c r="G2688" s="487">
        <v>231476</v>
      </c>
      <c r="H2688" s="109"/>
      <c r="I2688" s="490"/>
      <c r="J2688" s="491"/>
      <c r="K2688" s="166"/>
      <c r="L2688" s="487">
        <v>231476</v>
      </c>
      <c r="M2688" s="166"/>
      <c r="N2688" s="491"/>
      <c r="O2688" s="492"/>
      <c r="P2688" s="488"/>
      <c r="Q2688" s="16"/>
    </row>
    <row r="2689" spans="1:17" s="17" customFormat="1" ht="66.75" hidden="1" customHeight="1">
      <c r="A2689" s="107">
        <v>3</v>
      </c>
      <c r="B2689" s="166" t="s">
        <v>1155</v>
      </c>
      <c r="C2689" s="166" t="s">
        <v>855</v>
      </c>
      <c r="D2689" s="166"/>
      <c r="E2689" s="166"/>
      <c r="F2689" s="166"/>
      <c r="G2689" s="487">
        <v>307344</v>
      </c>
      <c r="H2689" s="109"/>
      <c r="I2689" s="490"/>
      <c r="J2689" s="491"/>
      <c r="K2689" s="166"/>
      <c r="L2689" s="487">
        <v>307344</v>
      </c>
      <c r="M2689" s="166"/>
      <c r="N2689" s="491"/>
      <c r="O2689" s="492"/>
      <c r="P2689" s="488"/>
      <c r="Q2689" s="16"/>
    </row>
    <row r="2690" spans="1:17" s="17" customFormat="1" ht="66.75" hidden="1" customHeight="1">
      <c r="A2690" s="107">
        <v>4</v>
      </c>
      <c r="B2690" s="166" t="s">
        <v>1156</v>
      </c>
      <c r="C2690" s="166" t="s">
        <v>855</v>
      </c>
      <c r="D2690" s="166"/>
      <c r="E2690" s="166"/>
      <c r="F2690" s="166"/>
      <c r="G2690" s="487">
        <v>403004</v>
      </c>
      <c r="H2690" s="109"/>
      <c r="I2690" s="490"/>
      <c r="J2690" s="491"/>
      <c r="K2690" s="166"/>
      <c r="L2690" s="487">
        <v>403004</v>
      </c>
      <c r="M2690" s="166"/>
      <c r="N2690" s="491"/>
      <c r="O2690" s="492"/>
      <c r="P2690" s="488"/>
      <c r="Q2690" s="16"/>
    </row>
    <row r="2691" spans="1:17" s="17" customFormat="1" ht="66.75" hidden="1" customHeight="1">
      <c r="A2691" s="107">
        <v>5</v>
      </c>
      <c r="B2691" s="166" t="s">
        <v>1157</v>
      </c>
      <c r="C2691" s="166" t="s">
        <v>855</v>
      </c>
      <c r="D2691" s="166"/>
      <c r="E2691" s="166"/>
      <c r="F2691" s="166"/>
      <c r="G2691" s="487">
        <v>535524</v>
      </c>
      <c r="H2691" s="109"/>
      <c r="I2691" s="490"/>
      <c r="J2691" s="491"/>
      <c r="K2691" s="166"/>
      <c r="L2691" s="487">
        <v>535524</v>
      </c>
      <c r="M2691" s="166"/>
      <c r="N2691" s="491"/>
      <c r="O2691" s="492"/>
      <c r="P2691" s="488"/>
      <c r="Q2691" s="16"/>
    </row>
    <row r="2692" spans="1:17" s="17" customFormat="1" ht="66.75" hidden="1" customHeight="1">
      <c r="A2692" s="107">
        <v>6</v>
      </c>
      <c r="B2692" s="166" t="s">
        <v>1158</v>
      </c>
      <c r="C2692" s="166" t="s">
        <v>855</v>
      </c>
      <c r="D2692" s="166"/>
      <c r="E2692" s="166"/>
      <c r="F2692" s="166"/>
      <c r="G2692" s="487">
        <v>373704</v>
      </c>
      <c r="H2692" s="109"/>
      <c r="I2692" s="490"/>
      <c r="J2692" s="491"/>
      <c r="K2692" s="166"/>
      <c r="L2692" s="487">
        <v>373704</v>
      </c>
      <c r="M2692" s="166"/>
      <c r="N2692" s="491"/>
      <c r="O2692" s="492"/>
      <c r="P2692" s="488"/>
      <c r="Q2692" s="16"/>
    </row>
    <row r="2693" spans="1:17" s="17" customFormat="1" ht="66.75" hidden="1" customHeight="1">
      <c r="A2693" s="107">
        <v>7</v>
      </c>
      <c r="B2693" s="166" t="s">
        <v>1159</v>
      </c>
      <c r="C2693" s="166" t="s">
        <v>855</v>
      </c>
      <c r="D2693" s="166"/>
      <c r="E2693" s="166"/>
      <c r="F2693" s="166"/>
      <c r="G2693" s="487">
        <v>506937</v>
      </c>
      <c r="H2693" s="109"/>
      <c r="I2693" s="490"/>
      <c r="J2693" s="491"/>
      <c r="K2693" s="166"/>
      <c r="L2693" s="487">
        <v>506937</v>
      </c>
      <c r="M2693" s="166"/>
      <c r="N2693" s="491"/>
      <c r="O2693" s="492"/>
      <c r="P2693" s="488"/>
      <c r="Q2693" s="16"/>
    </row>
    <row r="2694" spans="1:17" s="17" customFormat="1" ht="66.75" hidden="1" customHeight="1">
      <c r="A2694" s="131"/>
      <c r="B2694" s="1092" t="s">
        <v>4223</v>
      </c>
      <c r="C2694" s="1092"/>
      <c r="D2694" s="1092"/>
      <c r="E2694" s="1092"/>
      <c r="F2694" s="1092"/>
      <c r="G2694" s="1092"/>
      <c r="H2694" s="1092"/>
      <c r="I2694" s="490"/>
      <c r="J2694" s="491"/>
      <c r="K2694" s="491"/>
      <c r="L2694" s="491"/>
      <c r="M2694" s="166"/>
      <c r="N2694" s="491"/>
      <c r="O2694" s="492"/>
      <c r="P2694" s="493"/>
      <c r="Q2694" s="16"/>
    </row>
    <row r="2695" spans="1:17" s="17" customFormat="1" ht="66.75" hidden="1" customHeight="1">
      <c r="A2695" s="107" t="s">
        <v>6</v>
      </c>
      <c r="B2695" s="164" t="s">
        <v>1160</v>
      </c>
      <c r="C2695" s="200" t="s">
        <v>999</v>
      </c>
      <c r="D2695" s="200"/>
      <c r="E2695" s="200"/>
      <c r="F2695" s="109">
        <v>11855.454545454542</v>
      </c>
      <c r="G2695" s="109">
        <v>11855.454545454542</v>
      </c>
      <c r="H2695" s="109">
        <v>11855.454545454542</v>
      </c>
      <c r="I2695" s="296"/>
      <c r="J2695" s="297"/>
      <c r="K2695" s="109">
        <v>11855.454545454542</v>
      </c>
      <c r="L2695" s="109">
        <v>11855.454545454542</v>
      </c>
      <c r="M2695" s="109">
        <v>11855.454545454542</v>
      </c>
      <c r="N2695" s="297"/>
      <c r="O2695" s="492"/>
      <c r="P2695" s="493"/>
      <c r="Q2695" s="16"/>
    </row>
    <row r="2696" spans="1:17" s="17" customFormat="1" ht="66.75" hidden="1" customHeight="1">
      <c r="A2696" s="137">
        <v>1</v>
      </c>
      <c r="B2696" s="131" t="s">
        <v>1161</v>
      </c>
      <c r="C2696" s="200" t="s">
        <v>999</v>
      </c>
      <c r="D2696" s="200"/>
      <c r="E2696" s="200"/>
      <c r="F2696" s="109">
        <v>15807.272727272726</v>
      </c>
      <c r="G2696" s="109">
        <v>15807.272727272726</v>
      </c>
      <c r="H2696" s="109">
        <v>15807.272727272726</v>
      </c>
      <c r="I2696" s="296"/>
      <c r="J2696" s="297"/>
      <c r="K2696" s="109">
        <v>15807.272727272726</v>
      </c>
      <c r="L2696" s="109">
        <v>15807.272727272726</v>
      </c>
      <c r="M2696" s="109">
        <v>15807.272727272726</v>
      </c>
      <c r="N2696" s="297"/>
      <c r="O2696" s="492"/>
      <c r="P2696" s="493"/>
      <c r="Q2696" s="16"/>
    </row>
    <row r="2697" spans="1:17" s="17" customFormat="1" ht="66.75" hidden="1" customHeight="1">
      <c r="A2697" s="137">
        <v>2</v>
      </c>
      <c r="B2697" s="131" t="s">
        <v>1162</v>
      </c>
      <c r="C2697" s="200" t="s">
        <v>999</v>
      </c>
      <c r="D2697" s="200"/>
      <c r="E2697" s="200"/>
      <c r="F2697" s="109">
        <v>23710.909090909085</v>
      </c>
      <c r="G2697" s="109">
        <v>23710.909090909085</v>
      </c>
      <c r="H2697" s="109">
        <v>23710.909090909085</v>
      </c>
      <c r="I2697" s="296"/>
      <c r="J2697" s="297"/>
      <c r="K2697" s="109">
        <v>23710.909090909085</v>
      </c>
      <c r="L2697" s="109">
        <v>23710.909090909085</v>
      </c>
      <c r="M2697" s="109">
        <v>23710.909090909085</v>
      </c>
      <c r="N2697" s="297"/>
      <c r="O2697" s="492"/>
      <c r="P2697" s="493"/>
      <c r="Q2697" s="16"/>
    </row>
    <row r="2698" spans="1:17" s="17" customFormat="1" ht="66.75" hidden="1" customHeight="1">
      <c r="A2698" s="137">
        <v>3</v>
      </c>
      <c r="B2698" s="131" t="s">
        <v>1163</v>
      </c>
      <c r="C2698" s="200" t="s">
        <v>999</v>
      </c>
      <c r="D2698" s="200"/>
      <c r="E2698" s="200"/>
      <c r="F2698" s="109">
        <v>31614.545454545452</v>
      </c>
      <c r="G2698" s="109">
        <v>31614.545454545452</v>
      </c>
      <c r="H2698" s="109">
        <v>31614.545454545452</v>
      </c>
      <c r="I2698" s="296"/>
      <c r="J2698" s="297"/>
      <c r="K2698" s="109">
        <v>31614.545454545452</v>
      </c>
      <c r="L2698" s="109">
        <v>31614.545454545452</v>
      </c>
      <c r="M2698" s="109">
        <v>31614.545454545452</v>
      </c>
      <c r="N2698" s="297"/>
      <c r="O2698" s="492"/>
      <c r="P2698" s="493"/>
      <c r="Q2698" s="16"/>
    </row>
    <row r="2699" spans="1:17" s="17" customFormat="1" ht="66.75" hidden="1" customHeight="1">
      <c r="A2699" s="137">
        <v>4</v>
      </c>
      <c r="B2699" s="131" t="s">
        <v>1164</v>
      </c>
      <c r="C2699" s="200" t="s">
        <v>999</v>
      </c>
      <c r="D2699" s="200"/>
      <c r="E2699" s="200"/>
      <c r="F2699" s="109">
        <v>17783.181818181813</v>
      </c>
      <c r="G2699" s="109">
        <v>17783.181818181813</v>
      </c>
      <c r="H2699" s="109">
        <v>17783.181818181813</v>
      </c>
      <c r="I2699" s="296"/>
      <c r="J2699" s="297"/>
      <c r="K2699" s="109">
        <v>17783.181818181813</v>
      </c>
      <c r="L2699" s="109">
        <v>17783.181818181813</v>
      </c>
      <c r="M2699" s="109">
        <v>17783.181818181813</v>
      </c>
      <c r="N2699" s="297"/>
      <c r="O2699" s="492"/>
      <c r="P2699" s="493"/>
      <c r="Q2699" s="16"/>
    </row>
    <row r="2700" spans="1:17" s="17" customFormat="1" ht="66.75" hidden="1" customHeight="1">
      <c r="A2700" s="137">
        <v>5</v>
      </c>
      <c r="B2700" s="131" t="s">
        <v>1165</v>
      </c>
      <c r="C2700" s="200" t="s">
        <v>999</v>
      </c>
      <c r="D2700" s="200"/>
      <c r="E2700" s="200"/>
      <c r="F2700" s="109">
        <v>18968.727272727265</v>
      </c>
      <c r="G2700" s="109">
        <v>18968.727272727265</v>
      </c>
      <c r="H2700" s="109">
        <v>18968.727272727265</v>
      </c>
      <c r="I2700" s="296"/>
      <c r="J2700" s="297"/>
      <c r="K2700" s="109">
        <v>18968.727272727265</v>
      </c>
      <c r="L2700" s="109">
        <v>18968.727272727265</v>
      </c>
      <c r="M2700" s="109">
        <v>18968.727272727265</v>
      </c>
      <c r="N2700" s="297"/>
      <c r="O2700" s="492"/>
      <c r="P2700" s="493"/>
      <c r="Q2700" s="16"/>
    </row>
    <row r="2701" spans="1:17" s="17" customFormat="1" ht="66.75" hidden="1" customHeight="1">
      <c r="A2701" s="137">
        <v>6</v>
      </c>
      <c r="B2701" s="131" t="s">
        <v>1166</v>
      </c>
      <c r="C2701" s="200" t="s">
        <v>999</v>
      </c>
      <c r="D2701" s="200"/>
      <c r="E2701" s="200"/>
      <c r="F2701" s="109">
        <v>21339.818181818177</v>
      </c>
      <c r="G2701" s="109">
        <v>21339.818181818177</v>
      </c>
      <c r="H2701" s="109">
        <v>21339.818181818177</v>
      </c>
      <c r="I2701" s="296"/>
      <c r="J2701" s="297"/>
      <c r="K2701" s="109">
        <v>21339.818181818177</v>
      </c>
      <c r="L2701" s="109">
        <v>21339.818181818177</v>
      </c>
      <c r="M2701" s="109">
        <v>21339.818181818177</v>
      </c>
      <c r="N2701" s="297"/>
      <c r="O2701" s="492"/>
      <c r="P2701" s="493"/>
      <c r="Q2701" s="16"/>
    </row>
    <row r="2702" spans="1:17" s="17" customFormat="1" ht="66.75" hidden="1" customHeight="1">
      <c r="A2702" s="137">
        <v>7</v>
      </c>
      <c r="B2702" s="131" t="s">
        <v>1167</v>
      </c>
      <c r="C2702" s="200" t="s">
        <v>999</v>
      </c>
      <c r="D2702" s="200"/>
      <c r="E2702" s="200"/>
      <c r="F2702" s="109">
        <v>23710.909090909088</v>
      </c>
      <c r="G2702" s="109">
        <v>23710.909090909088</v>
      </c>
      <c r="H2702" s="109">
        <v>23710.909090909088</v>
      </c>
      <c r="I2702" s="296"/>
      <c r="J2702" s="297"/>
      <c r="K2702" s="109">
        <v>23710.909090909088</v>
      </c>
      <c r="L2702" s="109">
        <v>23710.909090909088</v>
      </c>
      <c r="M2702" s="109">
        <v>23710.909090909088</v>
      </c>
      <c r="N2702" s="297"/>
      <c r="O2702" s="492"/>
      <c r="P2702" s="493"/>
      <c r="Q2702" s="16"/>
    </row>
    <row r="2703" spans="1:17" s="17" customFormat="1" ht="66.75" hidden="1" customHeight="1">
      <c r="A2703" s="137">
        <v>8</v>
      </c>
      <c r="B2703" s="131" t="s">
        <v>1168</v>
      </c>
      <c r="C2703" s="200" t="s">
        <v>999</v>
      </c>
      <c r="D2703" s="200"/>
      <c r="E2703" s="200"/>
      <c r="F2703" s="109">
        <v>35566.363636363625</v>
      </c>
      <c r="G2703" s="109">
        <v>35566.363636363625</v>
      </c>
      <c r="H2703" s="109">
        <v>35566.363636363625</v>
      </c>
      <c r="I2703" s="296"/>
      <c r="J2703" s="297"/>
      <c r="K2703" s="109">
        <v>35566.363636363625</v>
      </c>
      <c r="L2703" s="109">
        <v>35566.363636363625</v>
      </c>
      <c r="M2703" s="109">
        <v>35566.363636363625</v>
      </c>
      <c r="N2703" s="297"/>
      <c r="O2703" s="492"/>
      <c r="P2703" s="493"/>
      <c r="Q2703" s="16"/>
    </row>
    <row r="2704" spans="1:17" s="17" customFormat="1" ht="66.75" hidden="1" customHeight="1">
      <c r="A2704" s="137">
        <v>9</v>
      </c>
      <c r="B2704" s="131" t="s">
        <v>1169</v>
      </c>
      <c r="C2704" s="200" t="s">
        <v>999</v>
      </c>
      <c r="D2704" s="200"/>
      <c r="E2704" s="200"/>
      <c r="F2704" s="109">
        <v>47421.818181818177</v>
      </c>
      <c r="G2704" s="109">
        <v>47421.818181818177</v>
      </c>
      <c r="H2704" s="109">
        <v>47421.818181818177</v>
      </c>
      <c r="I2704" s="296"/>
      <c r="J2704" s="297"/>
      <c r="K2704" s="109">
        <v>47421.818181818177</v>
      </c>
      <c r="L2704" s="109">
        <v>47421.818181818177</v>
      </c>
      <c r="M2704" s="109">
        <v>47421.818181818177</v>
      </c>
      <c r="N2704" s="297"/>
      <c r="O2704" s="492"/>
      <c r="P2704" s="493"/>
      <c r="Q2704" s="16"/>
    </row>
    <row r="2705" spans="1:17" s="17" customFormat="1" ht="66.75" hidden="1" customHeight="1">
      <c r="A2705" s="137">
        <v>10</v>
      </c>
      <c r="B2705" s="131" t="s">
        <v>1170</v>
      </c>
      <c r="C2705" s="200" t="s">
        <v>999</v>
      </c>
      <c r="D2705" s="200"/>
      <c r="E2705" s="200"/>
      <c r="F2705" s="166"/>
      <c r="G2705" s="166"/>
      <c r="H2705" s="109"/>
      <c r="I2705" s="490"/>
      <c r="J2705" s="491"/>
      <c r="K2705" s="166"/>
      <c r="L2705" s="166"/>
      <c r="M2705" s="166"/>
      <c r="N2705" s="491"/>
      <c r="O2705" s="492"/>
      <c r="P2705" s="493"/>
      <c r="Q2705" s="16"/>
    </row>
    <row r="2706" spans="1:17" s="17" customFormat="1" ht="66.75" hidden="1" customHeight="1">
      <c r="A2706" s="163" t="s">
        <v>45</v>
      </c>
      <c r="B2706" s="164" t="s">
        <v>1171</v>
      </c>
      <c r="C2706" s="166"/>
      <c r="D2706" s="166"/>
      <c r="E2706" s="166"/>
      <c r="F2706" s="166"/>
      <c r="G2706" s="166"/>
      <c r="H2706" s="109"/>
      <c r="I2706" s="490"/>
      <c r="J2706" s="491"/>
      <c r="K2706" s="166"/>
      <c r="L2706" s="166"/>
      <c r="M2706" s="166"/>
      <c r="N2706" s="491"/>
      <c r="O2706" s="492"/>
      <c r="P2706" s="493"/>
      <c r="Q2706" s="16"/>
    </row>
    <row r="2707" spans="1:17" s="17" customFormat="1" ht="66.75" hidden="1" customHeight="1">
      <c r="A2707" s="137">
        <v>1</v>
      </c>
      <c r="B2707" s="131" t="s">
        <v>1172</v>
      </c>
      <c r="C2707" s="200" t="s">
        <v>999</v>
      </c>
      <c r="D2707" s="200"/>
      <c r="E2707" s="200"/>
      <c r="F2707" s="109">
        <v>6541.3636363636351</v>
      </c>
      <c r="G2707" s="109">
        <v>6541.3636363636351</v>
      </c>
      <c r="H2707" s="109">
        <v>6541.3636363636351</v>
      </c>
      <c r="I2707" s="296"/>
      <c r="J2707" s="297"/>
      <c r="K2707" s="109">
        <v>6541.3636363636351</v>
      </c>
      <c r="L2707" s="109">
        <v>6541.3636363636351</v>
      </c>
      <c r="M2707" s="109">
        <v>6541.3636363636351</v>
      </c>
      <c r="N2707" s="297"/>
      <c r="O2707" s="492"/>
      <c r="P2707" s="493"/>
      <c r="Q2707" s="16"/>
    </row>
    <row r="2708" spans="1:17" s="17" customFormat="1" ht="66.75" hidden="1" customHeight="1">
      <c r="A2708" s="137">
        <v>2</v>
      </c>
      <c r="B2708" s="131" t="s">
        <v>1173</v>
      </c>
      <c r="C2708" s="200" t="s">
        <v>999</v>
      </c>
      <c r="D2708" s="200"/>
      <c r="E2708" s="200"/>
      <c r="F2708" s="109">
        <v>8721.818181818182</v>
      </c>
      <c r="G2708" s="109">
        <v>8721.818181818182</v>
      </c>
      <c r="H2708" s="109">
        <v>8721.818181818182</v>
      </c>
      <c r="I2708" s="296"/>
      <c r="J2708" s="297"/>
      <c r="K2708" s="109">
        <v>8721.818181818182</v>
      </c>
      <c r="L2708" s="109">
        <v>8721.818181818182</v>
      </c>
      <c r="M2708" s="109">
        <v>8721.818181818182</v>
      </c>
      <c r="N2708" s="297"/>
      <c r="O2708" s="492"/>
      <c r="P2708" s="493"/>
      <c r="Q2708" s="16"/>
    </row>
    <row r="2709" spans="1:17" s="17" customFormat="1" ht="66.75" hidden="1" customHeight="1">
      <c r="A2709" s="137">
        <v>3</v>
      </c>
      <c r="B2709" s="131" t="s">
        <v>1174</v>
      </c>
      <c r="C2709" s="200" t="s">
        <v>999</v>
      </c>
      <c r="D2709" s="200"/>
      <c r="E2709" s="200"/>
      <c r="F2709" s="109">
        <v>13082.72727272727</v>
      </c>
      <c r="G2709" s="109">
        <v>13082.72727272727</v>
      </c>
      <c r="H2709" s="109">
        <v>13082.72727272727</v>
      </c>
      <c r="I2709" s="296"/>
      <c r="J2709" s="297"/>
      <c r="K2709" s="109">
        <v>13082.72727272727</v>
      </c>
      <c r="L2709" s="109">
        <v>13082.72727272727</v>
      </c>
      <c r="M2709" s="109">
        <v>13082.72727272727</v>
      </c>
      <c r="N2709" s="297"/>
      <c r="O2709" s="492"/>
      <c r="P2709" s="493"/>
      <c r="Q2709" s="16"/>
    </row>
    <row r="2710" spans="1:17" s="17" customFormat="1" ht="66.75" hidden="1" customHeight="1">
      <c r="A2710" s="137">
        <v>4</v>
      </c>
      <c r="B2710" s="131" t="s">
        <v>1175</v>
      </c>
      <c r="C2710" s="200" t="s">
        <v>999</v>
      </c>
      <c r="D2710" s="200"/>
      <c r="E2710" s="200"/>
      <c r="F2710" s="109">
        <v>17443.636363636364</v>
      </c>
      <c r="G2710" s="109">
        <v>17443.636363636364</v>
      </c>
      <c r="H2710" s="109">
        <v>17443.636363636364</v>
      </c>
      <c r="I2710" s="296"/>
      <c r="J2710" s="297"/>
      <c r="K2710" s="109">
        <v>17443.636363636364</v>
      </c>
      <c r="L2710" s="109">
        <v>17443.636363636364</v>
      </c>
      <c r="M2710" s="109">
        <v>17443.636363636364</v>
      </c>
      <c r="N2710" s="297"/>
      <c r="O2710" s="492"/>
      <c r="P2710" s="493"/>
      <c r="Q2710" s="16"/>
    </row>
    <row r="2711" spans="1:17" s="17" customFormat="1" ht="66.75" hidden="1" customHeight="1">
      <c r="A2711" s="137">
        <v>5</v>
      </c>
      <c r="B2711" s="131" t="s">
        <v>1176</v>
      </c>
      <c r="C2711" s="200" t="s">
        <v>999</v>
      </c>
      <c r="D2711" s="200"/>
      <c r="E2711" s="200"/>
      <c r="F2711" s="109">
        <v>9812.0454545454522</v>
      </c>
      <c r="G2711" s="109">
        <v>9812.0454545454522</v>
      </c>
      <c r="H2711" s="109">
        <v>9812.0454545454522</v>
      </c>
      <c r="I2711" s="296"/>
      <c r="J2711" s="297"/>
      <c r="K2711" s="109">
        <v>9812.0454545454522</v>
      </c>
      <c r="L2711" s="109">
        <v>9812.0454545454522</v>
      </c>
      <c r="M2711" s="109">
        <v>9812.0454545454522</v>
      </c>
      <c r="N2711" s="297"/>
      <c r="O2711" s="492"/>
      <c r="P2711" s="493"/>
      <c r="Q2711" s="16"/>
    </row>
    <row r="2712" spans="1:17" s="17" customFormat="1" ht="66.75" hidden="1" customHeight="1">
      <c r="A2712" s="137">
        <v>6</v>
      </c>
      <c r="B2712" s="131" t="s">
        <v>1177</v>
      </c>
      <c r="C2712" s="200" t="s">
        <v>999</v>
      </c>
      <c r="D2712" s="200"/>
      <c r="E2712" s="200"/>
      <c r="F2712" s="109">
        <v>10466.181818181814</v>
      </c>
      <c r="G2712" s="109">
        <v>10466.181818181814</v>
      </c>
      <c r="H2712" s="109">
        <v>10466.181818181814</v>
      </c>
      <c r="I2712" s="296"/>
      <c r="J2712" s="297"/>
      <c r="K2712" s="109">
        <v>10466.181818181814</v>
      </c>
      <c r="L2712" s="109">
        <v>10466.181818181814</v>
      </c>
      <c r="M2712" s="109">
        <v>10466.181818181814</v>
      </c>
      <c r="N2712" s="297"/>
      <c r="O2712" s="492"/>
      <c r="P2712" s="493"/>
      <c r="Q2712" s="16"/>
    </row>
    <row r="2713" spans="1:17" s="17" customFormat="1" ht="66.75" hidden="1" customHeight="1">
      <c r="A2713" s="137">
        <v>7</v>
      </c>
      <c r="B2713" s="131" t="s">
        <v>1178</v>
      </c>
      <c r="C2713" s="200" t="s">
        <v>999</v>
      </c>
      <c r="D2713" s="200"/>
      <c r="E2713" s="200"/>
      <c r="F2713" s="109">
        <v>11774.454545454542</v>
      </c>
      <c r="G2713" s="109">
        <v>11774.454545454542</v>
      </c>
      <c r="H2713" s="109">
        <v>11774.454545454542</v>
      </c>
      <c r="I2713" s="296"/>
      <c r="J2713" s="297"/>
      <c r="K2713" s="109">
        <v>11774.454545454542</v>
      </c>
      <c r="L2713" s="109">
        <v>11774.454545454542</v>
      </c>
      <c r="M2713" s="109">
        <v>11774.454545454542</v>
      </c>
      <c r="N2713" s="297"/>
      <c r="O2713" s="492"/>
      <c r="P2713" s="493"/>
      <c r="Q2713" s="16"/>
    </row>
    <row r="2714" spans="1:17" s="17" customFormat="1" ht="66.75" hidden="1" customHeight="1">
      <c r="A2714" s="137">
        <v>8</v>
      </c>
      <c r="B2714" s="131" t="s">
        <v>1179</v>
      </c>
      <c r="C2714" s="200" t="s">
        <v>999</v>
      </c>
      <c r="D2714" s="200"/>
      <c r="E2714" s="200"/>
      <c r="F2714" s="109">
        <v>13082.727272727272</v>
      </c>
      <c r="G2714" s="109">
        <v>13082.727272727272</v>
      </c>
      <c r="H2714" s="109">
        <v>13082.727272727272</v>
      </c>
      <c r="I2714" s="296"/>
      <c r="J2714" s="297"/>
      <c r="K2714" s="109">
        <v>13082.727272727272</v>
      </c>
      <c r="L2714" s="109">
        <v>13082.727272727272</v>
      </c>
      <c r="M2714" s="109">
        <v>13082.727272727272</v>
      </c>
      <c r="N2714" s="297"/>
      <c r="O2714" s="492"/>
      <c r="P2714" s="493"/>
      <c r="Q2714" s="16"/>
    </row>
    <row r="2715" spans="1:17" s="17" customFormat="1" ht="66.75" hidden="1" customHeight="1">
      <c r="A2715" s="137">
        <v>9</v>
      </c>
      <c r="B2715" s="131" t="s">
        <v>1180</v>
      </c>
      <c r="C2715" s="200" t="s">
        <v>999</v>
      </c>
      <c r="D2715" s="200"/>
      <c r="E2715" s="200"/>
      <c r="F2715" s="109">
        <v>19624.090909090904</v>
      </c>
      <c r="G2715" s="109">
        <v>19624.090909090904</v>
      </c>
      <c r="H2715" s="109">
        <v>19624.090909090904</v>
      </c>
      <c r="I2715" s="296"/>
      <c r="J2715" s="297"/>
      <c r="K2715" s="109">
        <v>19624.090909090904</v>
      </c>
      <c r="L2715" s="109">
        <v>19624.090909090904</v>
      </c>
      <c r="M2715" s="109">
        <v>19624.090909090904</v>
      </c>
      <c r="N2715" s="297"/>
      <c r="O2715" s="492"/>
      <c r="P2715" s="493"/>
      <c r="Q2715" s="16"/>
    </row>
    <row r="2716" spans="1:17" s="17" customFormat="1" ht="66.75" hidden="1" customHeight="1">
      <c r="A2716" s="137">
        <v>10</v>
      </c>
      <c r="B2716" s="131" t="s">
        <v>1181</v>
      </c>
      <c r="C2716" s="200" t="s">
        <v>999</v>
      </c>
      <c r="D2716" s="200"/>
      <c r="E2716" s="200"/>
      <c r="F2716" s="109">
        <v>26165.454545454544</v>
      </c>
      <c r="G2716" s="109">
        <v>26165.454545454544</v>
      </c>
      <c r="H2716" s="109">
        <v>26165.454545454544</v>
      </c>
      <c r="I2716" s="296"/>
      <c r="J2716" s="297"/>
      <c r="K2716" s="109">
        <v>26165.454545454544</v>
      </c>
      <c r="L2716" s="109">
        <v>26165.454545454544</v>
      </c>
      <c r="M2716" s="109">
        <v>26165.454545454544</v>
      </c>
      <c r="N2716" s="297"/>
      <c r="O2716" s="492"/>
      <c r="P2716" s="493"/>
      <c r="Q2716" s="16"/>
    </row>
    <row r="2717" spans="1:17" s="17" customFormat="1" ht="66.75" hidden="1" customHeight="1">
      <c r="A2717" s="163" t="s">
        <v>49</v>
      </c>
      <c r="B2717" s="164" t="s">
        <v>1182</v>
      </c>
      <c r="C2717" s="166"/>
      <c r="D2717" s="166"/>
      <c r="E2717" s="166"/>
      <c r="F2717" s="166"/>
      <c r="G2717" s="166"/>
      <c r="H2717" s="109"/>
      <c r="I2717" s="490"/>
      <c r="J2717" s="491"/>
      <c r="K2717" s="166"/>
      <c r="L2717" s="166"/>
      <c r="M2717" s="166"/>
      <c r="N2717" s="491"/>
      <c r="O2717" s="492"/>
      <c r="P2717" s="493"/>
      <c r="Q2717" s="16"/>
    </row>
    <row r="2718" spans="1:17" s="17" customFormat="1" ht="66.75" hidden="1" customHeight="1">
      <c r="A2718" s="137">
        <v>1</v>
      </c>
      <c r="B2718" s="131" t="s">
        <v>1183</v>
      </c>
      <c r="C2718" s="200" t="s">
        <v>999</v>
      </c>
      <c r="D2718" s="200"/>
      <c r="E2718" s="200"/>
      <c r="F2718" s="109">
        <v>20909.090909090908</v>
      </c>
      <c r="G2718" s="109">
        <v>20909.090909090908</v>
      </c>
      <c r="H2718" s="109">
        <v>20909.090909090908</v>
      </c>
      <c r="I2718" s="296"/>
      <c r="J2718" s="297"/>
      <c r="K2718" s="109">
        <v>20909.090909090908</v>
      </c>
      <c r="L2718" s="109">
        <v>20909.090909090908</v>
      </c>
      <c r="M2718" s="109">
        <v>20909.090909090908</v>
      </c>
      <c r="N2718" s="297"/>
      <c r="O2718" s="492"/>
      <c r="P2718" s="493"/>
      <c r="Q2718" s="16"/>
    </row>
    <row r="2719" spans="1:17" s="17" customFormat="1" ht="66.75" hidden="1" customHeight="1">
      <c r="A2719" s="137">
        <v>2</v>
      </c>
      <c r="B2719" s="131" t="s">
        <v>1184</v>
      </c>
      <c r="C2719" s="200" t="s">
        <v>999</v>
      </c>
      <c r="D2719" s="200"/>
      <c r="E2719" s="200"/>
      <c r="F2719" s="109">
        <v>30909.090909090908</v>
      </c>
      <c r="G2719" s="109">
        <v>30909.090909090908</v>
      </c>
      <c r="H2719" s="109">
        <v>30909.090909090908</v>
      </c>
      <c r="I2719" s="296"/>
      <c r="J2719" s="297"/>
      <c r="K2719" s="109">
        <v>30909.090909090908</v>
      </c>
      <c r="L2719" s="109">
        <v>30909.090909090908</v>
      </c>
      <c r="M2719" s="109">
        <v>30909.090909090908</v>
      </c>
      <c r="N2719" s="297"/>
      <c r="O2719" s="492"/>
      <c r="P2719" s="493"/>
      <c r="Q2719" s="16"/>
    </row>
    <row r="2720" spans="1:17" s="17" customFormat="1" ht="66.75" hidden="1" customHeight="1">
      <c r="A2720" s="137">
        <v>3</v>
      </c>
      <c r="B2720" s="131" t="s">
        <v>1185</v>
      </c>
      <c r="C2720" s="200" t="s">
        <v>999</v>
      </c>
      <c r="D2720" s="200"/>
      <c r="E2720" s="200"/>
      <c r="F2720" s="109">
        <v>41818.181818181816</v>
      </c>
      <c r="G2720" s="109">
        <v>41818.181818181816</v>
      </c>
      <c r="H2720" s="109">
        <v>41818.181818181816</v>
      </c>
      <c r="I2720" s="296"/>
      <c r="J2720" s="297"/>
      <c r="K2720" s="109">
        <v>41818.181818181816</v>
      </c>
      <c r="L2720" s="109">
        <v>41818.181818181816</v>
      </c>
      <c r="M2720" s="109">
        <v>41818.181818181816</v>
      </c>
      <c r="N2720" s="297"/>
      <c r="O2720" s="492"/>
      <c r="P2720" s="493"/>
      <c r="Q2720" s="16"/>
    </row>
    <row r="2721" spans="1:17" s="17" customFormat="1" ht="66.75" hidden="1" customHeight="1">
      <c r="A2721" s="137">
        <v>4</v>
      </c>
      <c r="B2721" s="131" t="s">
        <v>1186</v>
      </c>
      <c r="C2721" s="200" t="s">
        <v>999</v>
      </c>
      <c r="D2721" s="200"/>
      <c r="E2721" s="200"/>
      <c r="F2721" s="109">
        <v>30909.090909090908</v>
      </c>
      <c r="G2721" s="109">
        <v>30909.090909090908</v>
      </c>
      <c r="H2721" s="109">
        <v>30909.090909090908</v>
      </c>
      <c r="I2721" s="296"/>
      <c r="J2721" s="297"/>
      <c r="K2721" s="109">
        <v>30909.090909090908</v>
      </c>
      <c r="L2721" s="109">
        <v>30909.090909090908</v>
      </c>
      <c r="M2721" s="109">
        <v>30909.090909090908</v>
      </c>
      <c r="N2721" s="297"/>
      <c r="O2721" s="492"/>
      <c r="P2721" s="493"/>
      <c r="Q2721" s="16"/>
    </row>
    <row r="2722" spans="1:17" s="17" customFormat="1" ht="66.75" hidden="1" customHeight="1">
      <c r="A2722" s="137">
        <v>5</v>
      </c>
      <c r="B2722" s="131" t="s">
        <v>1187</v>
      </c>
      <c r="C2722" s="200" t="s">
        <v>999</v>
      </c>
      <c r="D2722" s="200"/>
      <c r="E2722" s="200"/>
      <c r="F2722" s="109">
        <v>46363.63636363636</v>
      </c>
      <c r="G2722" s="109">
        <v>46363.63636363636</v>
      </c>
      <c r="H2722" s="109">
        <v>46363.63636363636</v>
      </c>
      <c r="I2722" s="296"/>
      <c r="J2722" s="297"/>
      <c r="K2722" s="109">
        <v>46363.63636363636</v>
      </c>
      <c r="L2722" s="109">
        <v>46363.63636363636</v>
      </c>
      <c r="M2722" s="109">
        <v>46363.63636363636</v>
      </c>
      <c r="N2722" s="297"/>
      <c r="O2722" s="492"/>
      <c r="P2722" s="493"/>
      <c r="Q2722" s="16"/>
    </row>
    <row r="2723" spans="1:17" s="17" customFormat="1" ht="66.75" hidden="1" customHeight="1">
      <c r="A2723" s="137">
        <v>6</v>
      </c>
      <c r="B2723" s="131" t="s">
        <v>1188</v>
      </c>
      <c r="C2723" s="200" t="s">
        <v>999</v>
      </c>
      <c r="D2723" s="200"/>
      <c r="E2723" s="200"/>
      <c r="F2723" s="109">
        <v>61818.181818181816</v>
      </c>
      <c r="G2723" s="109">
        <v>61818.181818181816</v>
      </c>
      <c r="H2723" s="109">
        <v>61818.181818181816</v>
      </c>
      <c r="I2723" s="296"/>
      <c r="J2723" s="297"/>
      <c r="K2723" s="109">
        <v>61818.181818181816</v>
      </c>
      <c r="L2723" s="109">
        <v>61818.181818181816</v>
      </c>
      <c r="M2723" s="109">
        <v>61818.181818181816</v>
      </c>
      <c r="N2723" s="297"/>
      <c r="O2723" s="492"/>
      <c r="P2723" s="493"/>
      <c r="Q2723" s="16"/>
    </row>
    <row r="2724" spans="1:17" s="17" customFormat="1" ht="66.75" hidden="1" customHeight="1">
      <c r="A2724" s="163" t="s">
        <v>63</v>
      </c>
      <c r="B2724" s="164" t="s">
        <v>1189</v>
      </c>
      <c r="C2724" s="200"/>
      <c r="D2724" s="200"/>
      <c r="E2724" s="200"/>
      <c r="F2724" s="166"/>
      <c r="G2724" s="166"/>
      <c r="H2724" s="109"/>
      <c r="I2724" s="490"/>
      <c r="J2724" s="491"/>
      <c r="K2724" s="166"/>
      <c r="L2724" s="166"/>
      <c r="M2724" s="166"/>
      <c r="N2724" s="491"/>
      <c r="O2724" s="492"/>
      <c r="P2724" s="493"/>
      <c r="Q2724" s="16"/>
    </row>
    <row r="2725" spans="1:17" s="17" customFormat="1" ht="66.75" hidden="1" customHeight="1">
      <c r="A2725" s="137">
        <v>1</v>
      </c>
      <c r="B2725" s="131" t="s">
        <v>1190</v>
      </c>
      <c r="C2725" s="445" t="s">
        <v>4519</v>
      </c>
      <c r="D2725" s="445"/>
      <c r="E2725" s="445"/>
      <c r="F2725" s="109">
        <v>62727.272727272721</v>
      </c>
      <c r="G2725" s="109">
        <v>62727.272727272721</v>
      </c>
      <c r="H2725" s="109">
        <v>62727.272727272721</v>
      </c>
      <c r="I2725" s="296"/>
      <c r="J2725" s="297"/>
      <c r="K2725" s="109">
        <v>62727.272727272721</v>
      </c>
      <c r="L2725" s="109">
        <v>62727.272727272721</v>
      </c>
      <c r="M2725" s="109">
        <v>62727.272727272721</v>
      </c>
      <c r="N2725" s="297"/>
      <c r="O2725" s="492"/>
      <c r="P2725" s="493"/>
      <c r="Q2725" s="16"/>
    </row>
    <row r="2726" spans="1:17" s="17" customFormat="1" ht="66.75" hidden="1" customHeight="1">
      <c r="A2726" s="137">
        <v>2</v>
      </c>
      <c r="B2726" s="131" t="s">
        <v>1191</v>
      </c>
      <c r="C2726" s="445" t="s">
        <v>4519</v>
      </c>
      <c r="D2726" s="445"/>
      <c r="E2726" s="445"/>
      <c r="F2726" s="109">
        <v>62727.272727272721</v>
      </c>
      <c r="G2726" s="109">
        <v>62727.272727272721</v>
      </c>
      <c r="H2726" s="109">
        <v>62727.272727272721</v>
      </c>
      <c r="I2726" s="296"/>
      <c r="J2726" s="297"/>
      <c r="K2726" s="109">
        <v>62727.272727272721</v>
      </c>
      <c r="L2726" s="109">
        <v>62727.272727272721</v>
      </c>
      <c r="M2726" s="109">
        <v>62727.272727272721</v>
      </c>
      <c r="N2726" s="297"/>
      <c r="O2726" s="492"/>
      <c r="P2726" s="493"/>
      <c r="Q2726" s="16"/>
    </row>
    <row r="2727" spans="1:17" s="17" customFormat="1" ht="66.75" hidden="1" customHeight="1">
      <c r="A2727" s="137">
        <v>3</v>
      </c>
      <c r="B2727" s="131" t="s">
        <v>1192</v>
      </c>
      <c r="C2727" s="445" t="s">
        <v>4519</v>
      </c>
      <c r="D2727" s="445"/>
      <c r="E2727" s="445"/>
      <c r="F2727" s="109">
        <v>71818.181818181809</v>
      </c>
      <c r="G2727" s="109">
        <v>71818.181818181809</v>
      </c>
      <c r="H2727" s="109">
        <v>71818.181818181809</v>
      </c>
      <c r="I2727" s="296"/>
      <c r="J2727" s="297"/>
      <c r="K2727" s="109">
        <v>71818.181818181809</v>
      </c>
      <c r="L2727" s="109">
        <v>71818.181818181809</v>
      </c>
      <c r="M2727" s="109">
        <v>71818.181818181809</v>
      </c>
      <c r="N2727" s="297"/>
      <c r="O2727" s="492"/>
      <c r="P2727" s="493"/>
      <c r="Q2727" s="16"/>
    </row>
    <row r="2728" spans="1:17" s="17" customFormat="1" ht="66.75" hidden="1" customHeight="1">
      <c r="A2728" s="137">
        <v>4</v>
      </c>
      <c r="B2728" s="131" t="s">
        <v>1193</v>
      </c>
      <c r="C2728" s="445" t="s">
        <v>4519</v>
      </c>
      <c r="D2728" s="445"/>
      <c r="E2728" s="445"/>
      <c r="F2728" s="109">
        <v>80909.090909090897</v>
      </c>
      <c r="G2728" s="109">
        <v>80909.090909090897</v>
      </c>
      <c r="H2728" s="109">
        <v>80909.090909090897</v>
      </c>
      <c r="I2728" s="296"/>
      <c r="J2728" s="297"/>
      <c r="K2728" s="109">
        <v>80909.090909090897</v>
      </c>
      <c r="L2728" s="109">
        <v>80909.090909090897</v>
      </c>
      <c r="M2728" s="109">
        <v>80909.090909090897</v>
      </c>
      <c r="N2728" s="297"/>
      <c r="O2728" s="492"/>
      <c r="P2728" s="493"/>
      <c r="Q2728" s="16"/>
    </row>
    <row r="2729" spans="1:17" s="17" customFormat="1" ht="66.75" hidden="1" customHeight="1">
      <c r="A2729" s="137">
        <v>5</v>
      </c>
      <c r="B2729" s="131" t="s">
        <v>1194</v>
      </c>
      <c r="C2729" s="445" t="s">
        <v>4519</v>
      </c>
      <c r="D2729" s="445"/>
      <c r="E2729" s="445"/>
      <c r="F2729" s="109">
        <v>80909.090909090897</v>
      </c>
      <c r="G2729" s="109">
        <v>80909.090909090897</v>
      </c>
      <c r="H2729" s="109">
        <v>80909.090909090897</v>
      </c>
      <c r="I2729" s="296"/>
      <c r="J2729" s="297"/>
      <c r="K2729" s="109">
        <v>80909.090909090897</v>
      </c>
      <c r="L2729" s="109">
        <v>80909.090909090897</v>
      </c>
      <c r="M2729" s="109">
        <v>80909.090909090897</v>
      </c>
      <c r="N2729" s="297"/>
      <c r="O2729" s="492"/>
      <c r="P2729" s="493"/>
      <c r="Q2729" s="16"/>
    </row>
    <row r="2730" spans="1:17" s="17" customFormat="1" ht="66.75" hidden="1" customHeight="1">
      <c r="A2730" s="137">
        <v>6</v>
      </c>
      <c r="B2730" s="131" t="s">
        <v>1195</v>
      </c>
      <c r="C2730" s="445" t="s">
        <v>4519</v>
      </c>
      <c r="D2730" s="445"/>
      <c r="E2730" s="445"/>
      <c r="F2730" s="109">
        <v>90000</v>
      </c>
      <c r="G2730" s="109">
        <v>90000</v>
      </c>
      <c r="H2730" s="109">
        <v>90000</v>
      </c>
      <c r="I2730" s="296"/>
      <c r="J2730" s="297"/>
      <c r="K2730" s="109">
        <v>90000</v>
      </c>
      <c r="L2730" s="109">
        <v>90000</v>
      </c>
      <c r="M2730" s="109">
        <v>90000</v>
      </c>
      <c r="N2730" s="297"/>
      <c r="O2730" s="492"/>
      <c r="P2730" s="493"/>
      <c r="Q2730" s="16"/>
    </row>
    <row r="2731" spans="1:17" s="17" customFormat="1" ht="66.75" hidden="1" customHeight="1">
      <c r="A2731" s="137">
        <v>7</v>
      </c>
      <c r="B2731" s="131" t="s">
        <v>1196</v>
      </c>
      <c r="C2731" s="445" t="s">
        <v>4519</v>
      </c>
      <c r="D2731" s="445"/>
      <c r="E2731" s="445"/>
      <c r="F2731" s="109">
        <v>153636.36363636362</v>
      </c>
      <c r="G2731" s="109">
        <v>153636.36363636362</v>
      </c>
      <c r="H2731" s="109">
        <v>153636.36363636362</v>
      </c>
      <c r="I2731" s="296"/>
      <c r="J2731" s="297"/>
      <c r="K2731" s="109">
        <v>153636.36363636362</v>
      </c>
      <c r="L2731" s="109">
        <v>153636.36363636362</v>
      </c>
      <c r="M2731" s="109">
        <v>153636.36363636362</v>
      </c>
      <c r="N2731" s="297"/>
      <c r="O2731" s="492"/>
      <c r="P2731" s="493"/>
      <c r="Q2731" s="16"/>
    </row>
    <row r="2732" spans="1:17" s="17" customFormat="1" ht="66.75" hidden="1" customHeight="1">
      <c r="A2732" s="137">
        <v>8</v>
      </c>
      <c r="B2732" s="131" t="s">
        <v>1197</v>
      </c>
      <c r="C2732" s="445" t="s">
        <v>4519</v>
      </c>
      <c r="D2732" s="445"/>
      <c r="E2732" s="445"/>
      <c r="F2732" s="109">
        <v>180909.09090909088</v>
      </c>
      <c r="G2732" s="109">
        <v>180909.09090909088</v>
      </c>
      <c r="H2732" s="109">
        <v>180909.09090909088</v>
      </c>
      <c r="I2732" s="296"/>
      <c r="J2732" s="297"/>
      <c r="K2732" s="109">
        <v>180909.09090909088</v>
      </c>
      <c r="L2732" s="109">
        <v>180909.09090909088</v>
      </c>
      <c r="M2732" s="109">
        <v>180909.09090909088</v>
      </c>
      <c r="N2732" s="297"/>
      <c r="O2732" s="492"/>
      <c r="P2732" s="493"/>
      <c r="Q2732" s="16"/>
    </row>
    <row r="2733" spans="1:17" s="17" customFormat="1" ht="66.75" hidden="1" customHeight="1">
      <c r="A2733" s="137">
        <v>9</v>
      </c>
      <c r="B2733" s="131" t="s">
        <v>1198</v>
      </c>
      <c r="C2733" s="445" t="s">
        <v>4519</v>
      </c>
      <c r="D2733" s="445"/>
      <c r="E2733" s="445"/>
      <c r="F2733" s="109">
        <v>226363.63636363635</v>
      </c>
      <c r="G2733" s="109">
        <v>226363.63636363635</v>
      </c>
      <c r="H2733" s="109">
        <v>226363.63636363635</v>
      </c>
      <c r="I2733" s="296"/>
      <c r="J2733" s="297"/>
      <c r="K2733" s="109">
        <v>226363.63636363635</v>
      </c>
      <c r="L2733" s="109">
        <v>226363.63636363635</v>
      </c>
      <c r="M2733" s="109">
        <v>226363.63636363635</v>
      </c>
      <c r="N2733" s="297"/>
      <c r="O2733" s="492"/>
      <c r="P2733" s="493"/>
      <c r="Q2733" s="16"/>
    </row>
    <row r="2734" spans="1:17" s="17" customFormat="1" ht="66.75" hidden="1" customHeight="1">
      <c r="A2734" s="137">
        <v>10</v>
      </c>
      <c r="B2734" s="131" t="s">
        <v>1199</v>
      </c>
      <c r="C2734" s="445" t="s">
        <v>4519</v>
      </c>
      <c r="D2734" s="445"/>
      <c r="E2734" s="445"/>
      <c r="F2734" s="109">
        <v>171818.18181818179</v>
      </c>
      <c r="G2734" s="109">
        <v>171818.18181818179</v>
      </c>
      <c r="H2734" s="109">
        <v>171818.18181818179</v>
      </c>
      <c r="I2734" s="296"/>
      <c r="J2734" s="297"/>
      <c r="K2734" s="109">
        <v>171818.18181818179</v>
      </c>
      <c r="L2734" s="109">
        <v>171818.18181818179</v>
      </c>
      <c r="M2734" s="109">
        <v>171818.18181818179</v>
      </c>
      <c r="N2734" s="297"/>
      <c r="O2734" s="492"/>
      <c r="P2734" s="493"/>
      <c r="Q2734" s="16"/>
    </row>
    <row r="2735" spans="1:17" s="17" customFormat="1" ht="66.75" hidden="1" customHeight="1">
      <c r="A2735" s="137">
        <v>11</v>
      </c>
      <c r="B2735" s="131" t="s">
        <v>1200</v>
      </c>
      <c r="C2735" s="445" t="s">
        <v>4519</v>
      </c>
      <c r="D2735" s="445"/>
      <c r="E2735" s="445"/>
      <c r="F2735" s="109">
        <v>262727.27272727271</v>
      </c>
      <c r="G2735" s="109">
        <v>262727.27272727271</v>
      </c>
      <c r="H2735" s="109">
        <v>262727.27272727271</v>
      </c>
      <c r="I2735" s="296"/>
      <c r="J2735" s="297"/>
      <c r="K2735" s="109">
        <v>262727.27272727271</v>
      </c>
      <c r="L2735" s="109">
        <v>262727.27272727271</v>
      </c>
      <c r="M2735" s="109">
        <v>262727.27272727271</v>
      </c>
      <c r="N2735" s="297"/>
      <c r="O2735" s="492"/>
      <c r="P2735" s="493"/>
      <c r="Q2735" s="16"/>
    </row>
    <row r="2736" spans="1:17" s="17" customFormat="1" ht="66.75" hidden="1" customHeight="1">
      <c r="A2736" s="137">
        <v>12</v>
      </c>
      <c r="B2736" s="131" t="s">
        <v>1201</v>
      </c>
      <c r="C2736" s="445" t="s">
        <v>4519</v>
      </c>
      <c r="D2736" s="445"/>
      <c r="E2736" s="445"/>
      <c r="F2736" s="109">
        <v>453636.36363636359</v>
      </c>
      <c r="G2736" s="109">
        <v>453636.36363636359</v>
      </c>
      <c r="H2736" s="109">
        <v>453636.36363636359</v>
      </c>
      <c r="I2736" s="296"/>
      <c r="J2736" s="297"/>
      <c r="K2736" s="109">
        <v>453636.36363636359</v>
      </c>
      <c r="L2736" s="109">
        <v>453636.36363636359</v>
      </c>
      <c r="M2736" s="109">
        <v>453636.36363636359</v>
      </c>
      <c r="N2736" s="297"/>
      <c r="O2736" s="492"/>
      <c r="P2736" s="493"/>
      <c r="Q2736" s="16"/>
    </row>
    <row r="2737" spans="1:17" s="17" customFormat="1" ht="66.75" hidden="1" customHeight="1">
      <c r="A2737" s="137">
        <v>13</v>
      </c>
      <c r="B2737" s="131" t="s">
        <v>1202</v>
      </c>
      <c r="C2737" s="445" t="s">
        <v>4519</v>
      </c>
      <c r="D2737" s="445"/>
      <c r="E2737" s="445"/>
      <c r="F2737" s="109">
        <v>635454.54545454541</v>
      </c>
      <c r="G2737" s="109">
        <v>635454.54545454541</v>
      </c>
      <c r="H2737" s="109">
        <v>635454.54545454541</v>
      </c>
      <c r="I2737" s="296"/>
      <c r="J2737" s="297"/>
      <c r="K2737" s="109">
        <v>635454.54545454541</v>
      </c>
      <c r="L2737" s="109">
        <v>635454.54545454541</v>
      </c>
      <c r="M2737" s="109">
        <v>635454.54545454541</v>
      </c>
      <c r="N2737" s="297"/>
      <c r="O2737" s="492"/>
      <c r="P2737" s="493"/>
      <c r="Q2737" s="16"/>
    </row>
    <row r="2738" spans="1:17" s="17" customFormat="1" ht="66.75" hidden="1" customHeight="1">
      <c r="A2738" s="163" t="s">
        <v>123</v>
      </c>
      <c r="B2738" s="164" t="s">
        <v>1203</v>
      </c>
      <c r="C2738" s="166"/>
      <c r="D2738" s="166"/>
      <c r="E2738" s="166"/>
      <c r="F2738" s="166"/>
      <c r="G2738" s="166"/>
      <c r="H2738" s="109"/>
      <c r="I2738" s="490"/>
      <c r="J2738" s="491"/>
      <c r="K2738" s="166"/>
      <c r="L2738" s="166"/>
      <c r="M2738" s="166"/>
      <c r="N2738" s="491"/>
      <c r="O2738" s="492"/>
      <c r="P2738" s="493"/>
      <c r="Q2738" s="16"/>
    </row>
    <row r="2739" spans="1:17" s="17" customFormat="1" ht="66.75" hidden="1" customHeight="1">
      <c r="A2739" s="137">
        <v>1</v>
      </c>
      <c r="B2739" s="153" t="s">
        <v>1204</v>
      </c>
      <c r="C2739" s="445" t="s">
        <v>855</v>
      </c>
      <c r="D2739" s="445"/>
      <c r="E2739" s="445"/>
      <c r="F2739" s="109">
        <v>136363.63636363635</v>
      </c>
      <c r="G2739" s="109">
        <v>136363.63636363635</v>
      </c>
      <c r="H2739" s="109">
        <v>136363.63636363635</v>
      </c>
      <c r="I2739" s="296"/>
      <c r="J2739" s="297"/>
      <c r="K2739" s="109">
        <v>136363.63636363635</v>
      </c>
      <c r="L2739" s="109">
        <v>136363.63636363635</v>
      </c>
      <c r="M2739" s="109">
        <v>136363.63636363635</v>
      </c>
      <c r="N2739" s="297"/>
      <c r="O2739" s="492"/>
      <c r="P2739" s="493"/>
      <c r="Q2739" s="16"/>
    </row>
    <row r="2740" spans="1:17" s="17" customFormat="1" ht="66.75" hidden="1" customHeight="1">
      <c r="A2740" s="137">
        <v>2</v>
      </c>
      <c r="B2740" s="153" t="s">
        <v>1205</v>
      </c>
      <c r="C2740" s="445" t="s">
        <v>855</v>
      </c>
      <c r="D2740" s="445"/>
      <c r="E2740" s="445"/>
      <c r="F2740" s="109">
        <v>184090.90909090909</v>
      </c>
      <c r="G2740" s="109">
        <v>184090.90909090909</v>
      </c>
      <c r="H2740" s="109">
        <v>184090.90909090909</v>
      </c>
      <c r="I2740" s="296"/>
      <c r="J2740" s="297"/>
      <c r="K2740" s="109">
        <v>184090.90909090909</v>
      </c>
      <c r="L2740" s="109">
        <v>184090.90909090909</v>
      </c>
      <c r="M2740" s="109">
        <v>184090.90909090909</v>
      </c>
      <c r="N2740" s="297"/>
      <c r="O2740" s="492"/>
      <c r="P2740" s="493"/>
      <c r="Q2740" s="16"/>
    </row>
    <row r="2741" spans="1:17" s="17" customFormat="1" ht="66.75" hidden="1" customHeight="1">
      <c r="A2741" s="137">
        <v>3</v>
      </c>
      <c r="B2741" s="153" t="s">
        <v>1206</v>
      </c>
      <c r="C2741" s="445" t="s">
        <v>855</v>
      </c>
      <c r="D2741" s="445"/>
      <c r="E2741" s="445"/>
      <c r="F2741" s="109">
        <v>227272.72727272726</v>
      </c>
      <c r="G2741" s="109">
        <v>227272.72727272726</v>
      </c>
      <c r="H2741" s="109">
        <v>227272.72727272726</v>
      </c>
      <c r="I2741" s="296"/>
      <c r="J2741" s="297"/>
      <c r="K2741" s="109">
        <v>227272.72727272726</v>
      </c>
      <c r="L2741" s="109">
        <v>227272.72727272726</v>
      </c>
      <c r="M2741" s="109">
        <v>227272.72727272726</v>
      </c>
      <c r="N2741" s="297"/>
      <c r="O2741" s="492"/>
      <c r="P2741" s="493"/>
      <c r="Q2741" s="16"/>
    </row>
    <row r="2742" spans="1:17" s="17" customFormat="1" ht="66.75" hidden="1" customHeight="1">
      <c r="A2742" s="137">
        <v>4</v>
      </c>
      <c r="B2742" s="153" t="s">
        <v>1207</v>
      </c>
      <c r="C2742" s="445" t="s">
        <v>855</v>
      </c>
      <c r="D2742" s="445"/>
      <c r="E2742" s="445"/>
      <c r="F2742" s="109">
        <v>313636.36363636359</v>
      </c>
      <c r="G2742" s="109">
        <v>313636.36363636359</v>
      </c>
      <c r="H2742" s="109">
        <v>313636.36363636359</v>
      </c>
      <c r="I2742" s="296"/>
      <c r="J2742" s="297"/>
      <c r="K2742" s="109">
        <v>313636.36363636359</v>
      </c>
      <c r="L2742" s="109">
        <v>313636.36363636359</v>
      </c>
      <c r="M2742" s="109">
        <v>313636.36363636359</v>
      </c>
      <c r="N2742" s="297"/>
      <c r="O2742" s="492"/>
      <c r="P2742" s="493"/>
      <c r="Q2742" s="16"/>
    </row>
    <row r="2743" spans="1:17" s="17" customFormat="1" ht="66.75" hidden="1" customHeight="1">
      <c r="A2743" s="137">
        <v>5</v>
      </c>
      <c r="B2743" s="153" t="s">
        <v>1208</v>
      </c>
      <c r="C2743" s="445" t="s">
        <v>855</v>
      </c>
      <c r="D2743" s="445"/>
      <c r="E2743" s="445"/>
      <c r="F2743" s="109">
        <v>184090.90909090909</v>
      </c>
      <c r="G2743" s="109">
        <v>184090.90909090909</v>
      </c>
      <c r="H2743" s="109">
        <v>184090.90909090909</v>
      </c>
      <c r="I2743" s="296"/>
      <c r="J2743" s="297"/>
      <c r="K2743" s="109">
        <v>184090.90909090909</v>
      </c>
      <c r="L2743" s="109">
        <v>184090.90909090909</v>
      </c>
      <c r="M2743" s="109">
        <v>184090.90909090909</v>
      </c>
      <c r="N2743" s="297"/>
      <c r="O2743" s="492"/>
      <c r="P2743" s="493"/>
      <c r="Q2743" s="16"/>
    </row>
    <row r="2744" spans="1:17" s="17" customFormat="1" ht="66.75" hidden="1" customHeight="1">
      <c r="A2744" s="137">
        <v>6</v>
      </c>
      <c r="B2744" s="153" t="s">
        <v>1209</v>
      </c>
      <c r="C2744" s="445" t="s">
        <v>855</v>
      </c>
      <c r="D2744" s="445"/>
      <c r="E2744" s="445"/>
      <c r="F2744" s="109">
        <v>227272.72727272726</v>
      </c>
      <c r="G2744" s="109">
        <v>227272.72727272726</v>
      </c>
      <c r="H2744" s="109">
        <v>227272.72727272726</v>
      </c>
      <c r="I2744" s="296"/>
      <c r="J2744" s="297"/>
      <c r="K2744" s="109">
        <v>227272.72727272726</v>
      </c>
      <c r="L2744" s="109">
        <v>227272.72727272726</v>
      </c>
      <c r="M2744" s="109">
        <v>227272.72727272726</v>
      </c>
      <c r="N2744" s="297"/>
      <c r="O2744" s="492"/>
      <c r="P2744" s="493"/>
      <c r="Q2744" s="16"/>
    </row>
    <row r="2745" spans="1:17" s="17" customFormat="1" ht="66.75" hidden="1" customHeight="1">
      <c r="A2745" s="137">
        <v>7</v>
      </c>
      <c r="B2745" s="153" t="s">
        <v>1210</v>
      </c>
      <c r="C2745" s="445" t="s">
        <v>855</v>
      </c>
      <c r="D2745" s="445"/>
      <c r="E2745" s="445"/>
      <c r="F2745" s="109">
        <v>313636.36363636359</v>
      </c>
      <c r="G2745" s="109">
        <v>313636.36363636359</v>
      </c>
      <c r="H2745" s="109">
        <v>313636.36363636359</v>
      </c>
      <c r="I2745" s="296"/>
      <c r="J2745" s="297"/>
      <c r="K2745" s="109">
        <v>313636.36363636359</v>
      </c>
      <c r="L2745" s="109">
        <v>313636.36363636359</v>
      </c>
      <c r="M2745" s="109">
        <v>313636.36363636359</v>
      </c>
      <c r="N2745" s="297"/>
      <c r="O2745" s="492"/>
      <c r="P2745" s="493"/>
      <c r="Q2745" s="16"/>
    </row>
    <row r="2746" spans="1:17" s="17" customFormat="1" ht="66.75" hidden="1" customHeight="1">
      <c r="A2746" s="137">
        <v>8</v>
      </c>
      <c r="B2746" s="153" t="s">
        <v>1211</v>
      </c>
      <c r="C2746" s="445" t="s">
        <v>855</v>
      </c>
      <c r="D2746" s="445"/>
      <c r="E2746" s="445"/>
      <c r="F2746" s="109">
        <v>238636.36363636362</v>
      </c>
      <c r="G2746" s="109">
        <v>238636.36363636362</v>
      </c>
      <c r="H2746" s="109">
        <v>238636.36363636362</v>
      </c>
      <c r="I2746" s="296"/>
      <c r="J2746" s="297"/>
      <c r="K2746" s="109">
        <v>238636.36363636362</v>
      </c>
      <c r="L2746" s="109">
        <v>238636.36363636362</v>
      </c>
      <c r="M2746" s="109">
        <v>238636.36363636362</v>
      </c>
      <c r="N2746" s="297"/>
      <c r="O2746" s="492"/>
      <c r="P2746" s="493"/>
      <c r="Q2746" s="16"/>
    </row>
    <row r="2747" spans="1:17" s="17" customFormat="1" ht="66.75" hidden="1" customHeight="1">
      <c r="A2747" s="137">
        <v>9</v>
      </c>
      <c r="B2747" s="153" t="s">
        <v>1212</v>
      </c>
      <c r="C2747" s="445" t="s">
        <v>855</v>
      </c>
      <c r="D2747" s="445"/>
      <c r="E2747" s="445"/>
      <c r="F2747" s="109">
        <v>300000</v>
      </c>
      <c r="G2747" s="109">
        <v>300000</v>
      </c>
      <c r="H2747" s="109">
        <v>300000</v>
      </c>
      <c r="I2747" s="296"/>
      <c r="J2747" s="297"/>
      <c r="K2747" s="109">
        <v>300000</v>
      </c>
      <c r="L2747" s="109">
        <v>300000</v>
      </c>
      <c r="M2747" s="109">
        <v>300000</v>
      </c>
      <c r="N2747" s="297"/>
      <c r="O2747" s="492"/>
      <c r="P2747" s="493"/>
      <c r="Q2747" s="16"/>
    </row>
    <row r="2748" spans="1:17" s="17" customFormat="1" ht="66.75" hidden="1" customHeight="1">
      <c r="A2748" s="137">
        <v>10</v>
      </c>
      <c r="B2748" s="153" t="s">
        <v>1213</v>
      </c>
      <c r="C2748" s="445" t="s">
        <v>855</v>
      </c>
      <c r="D2748" s="445"/>
      <c r="E2748" s="445"/>
      <c r="F2748" s="109">
        <v>436363.63636363635</v>
      </c>
      <c r="G2748" s="109">
        <v>436363.63636363635</v>
      </c>
      <c r="H2748" s="109">
        <v>436363.63636363635</v>
      </c>
      <c r="I2748" s="296"/>
      <c r="J2748" s="297"/>
      <c r="K2748" s="109">
        <v>436363.63636363635</v>
      </c>
      <c r="L2748" s="109">
        <v>436363.63636363635</v>
      </c>
      <c r="M2748" s="109">
        <v>436363.63636363635</v>
      </c>
      <c r="N2748" s="297"/>
      <c r="O2748" s="492"/>
      <c r="P2748" s="493"/>
      <c r="Q2748" s="16"/>
    </row>
    <row r="2749" spans="1:17" s="17" customFormat="1" ht="66.75" hidden="1" customHeight="1">
      <c r="A2749" s="137">
        <v>11</v>
      </c>
      <c r="B2749" s="153" t="s">
        <v>1214</v>
      </c>
      <c r="C2749" s="445" t="s">
        <v>855</v>
      </c>
      <c r="D2749" s="445"/>
      <c r="E2749" s="445"/>
      <c r="F2749" s="109">
        <v>238636.36363636362</v>
      </c>
      <c r="G2749" s="109">
        <v>238636.36363636362</v>
      </c>
      <c r="H2749" s="109">
        <v>238636.36363636362</v>
      </c>
      <c r="I2749" s="296"/>
      <c r="J2749" s="297"/>
      <c r="K2749" s="109">
        <v>238636.36363636362</v>
      </c>
      <c r="L2749" s="109">
        <v>238636.36363636362</v>
      </c>
      <c r="M2749" s="109">
        <v>238636.36363636362</v>
      </c>
      <c r="N2749" s="297"/>
      <c r="O2749" s="492"/>
      <c r="P2749" s="493"/>
      <c r="Q2749" s="16"/>
    </row>
    <row r="2750" spans="1:17" s="17" customFormat="1" ht="66.75" hidden="1" customHeight="1">
      <c r="A2750" s="137">
        <v>12</v>
      </c>
      <c r="B2750" s="153" t="s">
        <v>1215</v>
      </c>
      <c r="C2750" s="445" t="s">
        <v>855</v>
      </c>
      <c r="D2750" s="445"/>
      <c r="E2750" s="445"/>
      <c r="F2750" s="109">
        <v>300000</v>
      </c>
      <c r="G2750" s="109">
        <v>300000</v>
      </c>
      <c r="H2750" s="109">
        <v>300000</v>
      </c>
      <c r="I2750" s="296"/>
      <c r="J2750" s="297"/>
      <c r="K2750" s="109">
        <v>300000</v>
      </c>
      <c r="L2750" s="109">
        <v>300000</v>
      </c>
      <c r="M2750" s="109">
        <v>300000</v>
      </c>
      <c r="N2750" s="297"/>
      <c r="O2750" s="492"/>
      <c r="P2750" s="493"/>
      <c r="Q2750" s="16"/>
    </row>
    <row r="2751" spans="1:17" s="17" customFormat="1" ht="66.75" hidden="1" customHeight="1">
      <c r="A2751" s="137">
        <v>13</v>
      </c>
      <c r="B2751" s="153" t="s">
        <v>1216</v>
      </c>
      <c r="C2751" s="445" t="s">
        <v>855</v>
      </c>
      <c r="D2751" s="445"/>
      <c r="E2751" s="445"/>
      <c r="F2751" s="109">
        <v>436363.63636363635</v>
      </c>
      <c r="G2751" s="109">
        <v>436363.63636363635</v>
      </c>
      <c r="H2751" s="109">
        <v>436363.63636363635</v>
      </c>
      <c r="I2751" s="296"/>
      <c r="J2751" s="297"/>
      <c r="K2751" s="109">
        <v>436363.63636363635</v>
      </c>
      <c r="L2751" s="109">
        <v>436363.63636363635</v>
      </c>
      <c r="M2751" s="109">
        <v>436363.63636363635</v>
      </c>
      <c r="N2751" s="297"/>
      <c r="O2751" s="492"/>
      <c r="P2751" s="493"/>
      <c r="Q2751" s="16"/>
    </row>
    <row r="2752" spans="1:17" s="17" customFormat="1" ht="66.75" hidden="1" customHeight="1">
      <c r="A2752" s="137">
        <v>14</v>
      </c>
      <c r="B2752" s="153" t="s">
        <v>6653</v>
      </c>
      <c r="C2752" s="445" t="s">
        <v>855</v>
      </c>
      <c r="D2752" s="445"/>
      <c r="E2752" s="445"/>
      <c r="F2752" s="109">
        <v>168181.81818181818</v>
      </c>
      <c r="G2752" s="109">
        <v>168181.81818181818</v>
      </c>
      <c r="H2752" s="109">
        <v>168181.81818181818</v>
      </c>
      <c r="I2752" s="296"/>
      <c r="J2752" s="297"/>
      <c r="K2752" s="109">
        <v>168181.81818181818</v>
      </c>
      <c r="L2752" s="109">
        <v>168181.81818181818</v>
      </c>
      <c r="M2752" s="109">
        <v>168181.81818181818</v>
      </c>
      <c r="N2752" s="297"/>
      <c r="O2752" s="492"/>
      <c r="P2752" s="493"/>
      <c r="Q2752" s="16"/>
    </row>
    <row r="2753" spans="1:17" s="17" customFormat="1" ht="66.75" hidden="1" customHeight="1">
      <c r="A2753" s="137">
        <v>15</v>
      </c>
      <c r="B2753" s="153" t="s">
        <v>6654</v>
      </c>
      <c r="C2753" s="445" t="s">
        <v>855</v>
      </c>
      <c r="D2753" s="445"/>
      <c r="E2753" s="445"/>
      <c r="F2753" s="109">
        <v>238636.36363636362</v>
      </c>
      <c r="G2753" s="109">
        <v>238636.36363636362</v>
      </c>
      <c r="H2753" s="109">
        <v>238636.36363636362</v>
      </c>
      <c r="I2753" s="296"/>
      <c r="J2753" s="297"/>
      <c r="K2753" s="109">
        <v>238636.36363636362</v>
      </c>
      <c r="L2753" s="109">
        <v>238636.36363636362</v>
      </c>
      <c r="M2753" s="109">
        <v>238636.36363636362</v>
      </c>
      <c r="N2753" s="297"/>
      <c r="O2753" s="492"/>
      <c r="P2753" s="493"/>
      <c r="Q2753" s="16"/>
    </row>
    <row r="2754" spans="1:17" s="17" customFormat="1" ht="66.75" hidden="1" customHeight="1">
      <c r="A2754" s="137">
        <v>16</v>
      </c>
      <c r="B2754" s="153" t="s">
        <v>6655</v>
      </c>
      <c r="C2754" s="445" t="s">
        <v>855</v>
      </c>
      <c r="D2754" s="445"/>
      <c r="E2754" s="445"/>
      <c r="F2754" s="109">
        <v>300000</v>
      </c>
      <c r="G2754" s="109">
        <v>300000</v>
      </c>
      <c r="H2754" s="109">
        <v>300000</v>
      </c>
      <c r="I2754" s="296"/>
      <c r="J2754" s="297"/>
      <c r="K2754" s="109">
        <v>300000</v>
      </c>
      <c r="L2754" s="109">
        <v>300000</v>
      </c>
      <c r="M2754" s="109">
        <v>300000</v>
      </c>
      <c r="N2754" s="297"/>
      <c r="O2754" s="492"/>
      <c r="P2754" s="493"/>
      <c r="Q2754" s="16"/>
    </row>
    <row r="2755" spans="1:17" s="17" customFormat="1" ht="66.75" hidden="1" customHeight="1">
      <c r="A2755" s="137">
        <v>17</v>
      </c>
      <c r="B2755" s="153" t="s">
        <v>6656</v>
      </c>
      <c r="C2755" s="445" t="s">
        <v>855</v>
      </c>
      <c r="D2755" s="445"/>
      <c r="E2755" s="445"/>
      <c r="F2755" s="109">
        <v>436363.63636363635</v>
      </c>
      <c r="G2755" s="109">
        <v>436363.63636363635</v>
      </c>
      <c r="H2755" s="109">
        <v>436363.63636363635</v>
      </c>
      <c r="I2755" s="296"/>
      <c r="J2755" s="297"/>
      <c r="K2755" s="109">
        <v>436363.63636363635</v>
      </c>
      <c r="L2755" s="109">
        <v>436363.63636363635</v>
      </c>
      <c r="M2755" s="109">
        <v>436363.63636363635</v>
      </c>
      <c r="N2755" s="297"/>
      <c r="O2755" s="492"/>
      <c r="P2755" s="493"/>
      <c r="Q2755" s="16"/>
    </row>
    <row r="2756" spans="1:17" s="17" customFormat="1" ht="66.75" hidden="1" customHeight="1">
      <c r="A2756" s="137">
        <v>18</v>
      </c>
      <c r="B2756" s="153" t="s">
        <v>6657</v>
      </c>
      <c r="C2756" s="445" t="s">
        <v>855</v>
      </c>
      <c r="D2756" s="445"/>
      <c r="E2756" s="445"/>
      <c r="F2756" s="109">
        <v>563636.36363636365</v>
      </c>
      <c r="G2756" s="109">
        <v>563636.36363636365</v>
      </c>
      <c r="H2756" s="109">
        <v>563636.36363636365</v>
      </c>
      <c r="I2756" s="296"/>
      <c r="J2756" s="297"/>
      <c r="K2756" s="109">
        <v>563636.36363636365</v>
      </c>
      <c r="L2756" s="109">
        <v>563636.36363636365</v>
      </c>
      <c r="M2756" s="109">
        <v>563636.36363636365</v>
      </c>
      <c r="N2756" s="297"/>
      <c r="O2756" s="492"/>
      <c r="P2756" s="493"/>
      <c r="Q2756" s="16"/>
    </row>
    <row r="2757" spans="1:17" s="17" customFormat="1" ht="66.75" hidden="1" customHeight="1">
      <c r="A2757" s="137">
        <v>19</v>
      </c>
      <c r="B2757" s="153" t="s">
        <v>6658</v>
      </c>
      <c r="C2757" s="445" t="s">
        <v>855</v>
      </c>
      <c r="D2757" s="445"/>
      <c r="E2757" s="445"/>
      <c r="F2757" s="109">
        <v>286363.63636363635</v>
      </c>
      <c r="G2757" s="109">
        <v>286363.63636363635</v>
      </c>
      <c r="H2757" s="109">
        <v>286363.63636363635</v>
      </c>
      <c r="I2757" s="296"/>
      <c r="J2757" s="297"/>
      <c r="K2757" s="109">
        <v>286363.63636363635</v>
      </c>
      <c r="L2757" s="109">
        <v>286363.63636363635</v>
      </c>
      <c r="M2757" s="109">
        <v>286363.63636363635</v>
      </c>
      <c r="N2757" s="297"/>
      <c r="O2757" s="492"/>
      <c r="P2757" s="493"/>
      <c r="Q2757" s="16"/>
    </row>
    <row r="2758" spans="1:17" s="17" customFormat="1" ht="66.75" hidden="1" customHeight="1">
      <c r="A2758" s="137">
        <v>20</v>
      </c>
      <c r="B2758" s="153" t="s">
        <v>6659</v>
      </c>
      <c r="C2758" s="445" t="s">
        <v>855</v>
      </c>
      <c r="D2758" s="445"/>
      <c r="E2758" s="445"/>
      <c r="F2758" s="109">
        <v>363636.36363636359</v>
      </c>
      <c r="G2758" s="109">
        <v>363636.36363636359</v>
      </c>
      <c r="H2758" s="109">
        <v>363636.36363636359</v>
      </c>
      <c r="I2758" s="296"/>
      <c r="J2758" s="297"/>
      <c r="K2758" s="109">
        <v>363636.36363636359</v>
      </c>
      <c r="L2758" s="109">
        <v>363636.36363636359</v>
      </c>
      <c r="M2758" s="109">
        <v>363636.36363636359</v>
      </c>
      <c r="N2758" s="297"/>
      <c r="O2758" s="492"/>
      <c r="P2758" s="493"/>
      <c r="Q2758" s="16"/>
    </row>
    <row r="2759" spans="1:17" s="17" customFormat="1" ht="66.75" hidden="1" customHeight="1">
      <c r="A2759" s="137">
        <v>21</v>
      </c>
      <c r="B2759" s="153" t="s">
        <v>6660</v>
      </c>
      <c r="C2759" s="445" t="s">
        <v>855</v>
      </c>
      <c r="D2759" s="445"/>
      <c r="E2759" s="445"/>
      <c r="F2759" s="109">
        <v>518181.81818181812</v>
      </c>
      <c r="G2759" s="109">
        <v>518181.81818181812</v>
      </c>
      <c r="H2759" s="109">
        <v>518181.81818181812</v>
      </c>
      <c r="I2759" s="296"/>
      <c r="J2759" s="297"/>
      <c r="K2759" s="109">
        <v>518181.81818181812</v>
      </c>
      <c r="L2759" s="109">
        <v>518181.81818181812</v>
      </c>
      <c r="M2759" s="109">
        <v>518181.81818181812</v>
      </c>
      <c r="N2759" s="297"/>
      <c r="O2759" s="492"/>
      <c r="P2759" s="493"/>
      <c r="Q2759" s="16"/>
    </row>
    <row r="2760" spans="1:17" s="17" customFormat="1" ht="66.75" hidden="1" customHeight="1">
      <c r="A2760" s="137">
        <v>22</v>
      </c>
      <c r="B2760" s="153" t="s">
        <v>6661</v>
      </c>
      <c r="C2760" s="445" t="s">
        <v>855</v>
      </c>
      <c r="D2760" s="445"/>
      <c r="E2760" s="445"/>
      <c r="F2760" s="109">
        <v>672727.27272727271</v>
      </c>
      <c r="G2760" s="109">
        <v>672727.27272727271</v>
      </c>
      <c r="H2760" s="109">
        <v>672727.27272727271</v>
      </c>
      <c r="I2760" s="296"/>
      <c r="J2760" s="297"/>
      <c r="K2760" s="109">
        <v>672727.27272727271</v>
      </c>
      <c r="L2760" s="109">
        <v>672727.27272727271</v>
      </c>
      <c r="M2760" s="109">
        <v>672727.27272727271</v>
      </c>
      <c r="N2760" s="297"/>
      <c r="O2760" s="492"/>
      <c r="P2760" s="493"/>
      <c r="Q2760" s="16"/>
    </row>
    <row r="2761" spans="1:17" s="17" customFormat="1" ht="66.75" hidden="1" customHeight="1">
      <c r="A2761" s="136" t="s">
        <v>238</v>
      </c>
      <c r="B2761" s="190" t="s">
        <v>1217</v>
      </c>
      <c r="C2761" s="445"/>
      <c r="D2761" s="445"/>
      <c r="E2761" s="445"/>
      <c r="F2761" s="109"/>
      <c r="G2761" s="109"/>
      <c r="H2761" s="109"/>
      <c r="I2761" s="296"/>
      <c r="J2761" s="297"/>
      <c r="K2761" s="109"/>
      <c r="L2761" s="109"/>
      <c r="M2761" s="109"/>
      <c r="N2761" s="297"/>
      <c r="O2761" s="492"/>
      <c r="P2761" s="493"/>
      <c r="Q2761" s="16"/>
    </row>
    <row r="2762" spans="1:17" s="17" customFormat="1" ht="66.75" hidden="1" customHeight="1">
      <c r="A2762" s="137">
        <v>1</v>
      </c>
      <c r="B2762" s="131" t="s">
        <v>4144</v>
      </c>
      <c r="C2762" s="494" t="s">
        <v>1469</v>
      </c>
      <c r="D2762" s="494"/>
      <c r="E2762" s="494"/>
      <c r="F2762" s="109">
        <v>99999.999999999985</v>
      </c>
      <c r="G2762" s="109">
        <v>99999.999999999985</v>
      </c>
      <c r="H2762" s="109">
        <v>99999.999999999985</v>
      </c>
      <c r="I2762" s="296"/>
      <c r="J2762" s="297"/>
      <c r="K2762" s="109">
        <v>99999.999999999985</v>
      </c>
      <c r="L2762" s="109">
        <v>99999.999999999985</v>
      </c>
      <c r="M2762" s="109">
        <v>99999.999999999985</v>
      </c>
      <c r="N2762" s="297"/>
      <c r="O2762" s="492"/>
      <c r="P2762" s="493"/>
      <c r="Q2762" s="16"/>
    </row>
    <row r="2763" spans="1:17" s="17" customFormat="1" ht="66.75" hidden="1" customHeight="1">
      <c r="A2763" s="137">
        <v>2</v>
      </c>
      <c r="B2763" s="131" t="s">
        <v>4145</v>
      </c>
      <c r="C2763" s="494" t="s">
        <v>1469</v>
      </c>
      <c r="D2763" s="494"/>
      <c r="E2763" s="494"/>
      <c r="F2763" s="109">
        <v>90909.090909090897</v>
      </c>
      <c r="G2763" s="109">
        <v>90909.090909090897</v>
      </c>
      <c r="H2763" s="109">
        <v>90909.090909090897</v>
      </c>
      <c r="I2763" s="296"/>
      <c r="J2763" s="297"/>
      <c r="K2763" s="109">
        <v>90909.090909090897</v>
      </c>
      <c r="L2763" s="109">
        <v>90909.090909090897</v>
      </c>
      <c r="M2763" s="109">
        <v>90909.090909090897</v>
      </c>
      <c r="N2763" s="297"/>
      <c r="O2763" s="492"/>
      <c r="P2763" s="493"/>
      <c r="Q2763" s="16"/>
    </row>
    <row r="2764" spans="1:17" s="17" customFormat="1" ht="66.75" hidden="1" customHeight="1">
      <c r="A2764" s="137">
        <v>3</v>
      </c>
      <c r="B2764" s="131" t="s">
        <v>4146</v>
      </c>
      <c r="C2764" s="494" t="s">
        <v>1469</v>
      </c>
      <c r="D2764" s="494"/>
      <c r="E2764" s="494"/>
      <c r="F2764" s="109">
        <v>113636.36363636363</v>
      </c>
      <c r="G2764" s="109">
        <v>113636.36363636363</v>
      </c>
      <c r="H2764" s="109">
        <v>113636.36363636363</v>
      </c>
      <c r="I2764" s="296"/>
      <c r="J2764" s="297"/>
      <c r="K2764" s="109">
        <v>113636.36363636363</v>
      </c>
      <c r="L2764" s="109">
        <v>113636.36363636363</v>
      </c>
      <c r="M2764" s="109">
        <v>113636.36363636363</v>
      </c>
      <c r="N2764" s="297"/>
      <c r="O2764" s="492"/>
      <c r="P2764" s="493"/>
      <c r="Q2764" s="16"/>
    </row>
    <row r="2765" spans="1:17" s="17" customFormat="1" ht="66.75" hidden="1" customHeight="1">
      <c r="A2765" s="137">
        <v>4</v>
      </c>
      <c r="B2765" s="131" t="s">
        <v>4147</v>
      </c>
      <c r="C2765" s="494" t="s">
        <v>1469</v>
      </c>
      <c r="D2765" s="494"/>
      <c r="E2765" s="494"/>
      <c r="F2765" s="109">
        <v>113636.36363636363</v>
      </c>
      <c r="G2765" s="109">
        <v>113636.36363636363</v>
      </c>
      <c r="H2765" s="109">
        <v>113636.36363636363</v>
      </c>
      <c r="I2765" s="296"/>
      <c r="J2765" s="297"/>
      <c r="K2765" s="109">
        <v>113636.36363636363</v>
      </c>
      <c r="L2765" s="109">
        <v>113636.36363636363</v>
      </c>
      <c r="M2765" s="109">
        <v>113636.36363636363</v>
      </c>
      <c r="N2765" s="297"/>
      <c r="O2765" s="492"/>
      <c r="P2765" s="493"/>
      <c r="Q2765" s="16"/>
    </row>
    <row r="2766" spans="1:17" s="17" customFormat="1" ht="66.75" hidden="1" customHeight="1">
      <c r="A2766" s="149">
        <v>5</v>
      </c>
      <c r="B2766" s="152" t="s">
        <v>4148</v>
      </c>
      <c r="C2766" s="495" t="s">
        <v>1469</v>
      </c>
      <c r="D2766" s="495"/>
      <c r="E2766" s="495"/>
      <c r="F2766" s="109">
        <v>118181.81818181818</v>
      </c>
      <c r="G2766" s="109">
        <v>118181.81818181818</v>
      </c>
      <c r="H2766" s="109">
        <v>118181.81818181818</v>
      </c>
      <c r="I2766" s="296"/>
      <c r="J2766" s="297"/>
      <c r="K2766" s="109">
        <v>118181.81818181818</v>
      </c>
      <c r="L2766" s="109">
        <v>118181.81818181818</v>
      </c>
      <c r="M2766" s="109">
        <v>118181.81818181818</v>
      </c>
      <c r="N2766" s="297"/>
      <c r="O2766" s="492"/>
      <c r="P2766" s="493"/>
      <c r="Q2766" s="16"/>
    </row>
    <row r="2767" spans="1:17" s="17" customFormat="1" ht="66.75" hidden="1" customHeight="1">
      <c r="A2767" s="137">
        <v>6</v>
      </c>
      <c r="B2767" s="131" t="s">
        <v>844</v>
      </c>
      <c r="C2767" s="494" t="s">
        <v>1469</v>
      </c>
      <c r="D2767" s="494"/>
      <c r="E2767" s="494"/>
      <c r="F2767" s="109">
        <v>99999.999999999985</v>
      </c>
      <c r="G2767" s="109">
        <v>99999.999999999985</v>
      </c>
      <c r="H2767" s="109">
        <v>99999.999999999985</v>
      </c>
      <c r="I2767" s="296"/>
      <c r="J2767" s="297"/>
      <c r="K2767" s="109">
        <v>99999.999999999985</v>
      </c>
      <c r="L2767" s="109">
        <v>99999.999999999985</v>
      </c>
      <c r="M2767" s="109">
        <v>99999.999999999985</v>
      </c>
      <c r="N2767" s="297"/>
      <c r="O2767" s="492"/>
      <c r="P2767" s="493"/>
      <c r="Q2767" s="16"/>
    </row>
    <row r="2768" spans="1:17" s="17" customFormat="1" ht="66.75" hidden="1" customHeight="1">
      <c r="A2768" s="137">
        <v>7</v>
      </c>
      <c r="B2768" s="131" t="s">
        <v>4149</v>
      </c>
      <c r="C2768" s="494" t="s">
        <v>1484</v>
      </c>
      <c r="D2768" s="494"/>
      <c r="E2768" s="494"/>
      <c r="F2768" s="109">
        <v>909090.90909090906</v>
      </c>
      <c r="G2768" s="109">
        <v>909090.90909090906</v>
      </c>
      <c r="H2768" s="109">
        <v>909090.90909090906</v>
      </c>
      <c r="I2768" s="296"/>
      <c r="J2768" s="297"/>
      <c r="K2768" s="109">
        <v>909090.90909090906</v>
      </c>
      <c r="L2768" s="109">
        <v>909090.90909090906</v>
      </c>
      <c r="M2768" s="109">
        <v>909090.90909090906</v>
      </c>
      <c r="N2768" s="297"/>
      <c r="O2768" s="492"/>
      <c r="P2768" s="493"/>
      <c r="Q2768" s="16"/>
    </row>
    <row r="2769" spans="1:17" s="17" customFormat="1" ht="66.75" hidden="1" customHeight="1">
      <c r="A2769" s="137">
        <v>8</v>
      </c>
      <c r="B2769" s="131" t="s">
        <v>4150</v>
      </c>
      <c r="C2769" s="494" t="s">
        <v>1469</v>
      </c>
      <c r="D2769" s="494"/>
      <c r="E2769" s="494"/>
      <c r="F2769" s="109">
        <v>227272.72727272726</v>
      </c>
      <c r="G2769" s="109">
        <v>227272.72727272726</v>
      </c>
      <c r="H2769" s="109">
        <v>227272.72727272726</v>
      </c>
      <c r="I2769" s="296"/>
      <c r="J2769" s="297"/>
      <c r="K2769" s="109">
        <v>227272.72727272726</v>
      </c>
      <c r="L2769" s="109">
        <v>227272.72727272726</v>
      </c>
      <c r="M2769" s="109">
        <v>227272.72727272726</v>
      </c>
      <c r="N2769" s="297"/>
      <c r="O2769" s="492"/>
      <c r="P2769" s="493"/>
      <c r="Q2769" s="16"/>
    </row>
    <row r="2770" spans="1:17" s="17" customFormat="1" ht="66.75" hidden="1" customHeight="1">
      <c r="A2770" s="136" t="s">
        <v>263</v>
      </c>
      <c r="B2770" s="193" t="s">
        <v>4055</v>
      </c>
      <c r="C2770" s="494"/>
      <c r="D2770" s="494"/>
      <c r="E2770" s="494"/>
      <c r="F2770" s="109"/>
      <c r="G2770" s="109"/>
      <c r="H2770" s="109"/>
      <c r="I2770" s="296"/>
      <c r="J2770" s="297"/>
      <c r="K2770" s="109"/>
      <c r="L2770" s="109"/>
      <c r="M2770" s="109"/>
      <c r="N2770" s="297"/>
      <c r="O2770" s="492"/>
      <c r="P2770" s="493"/>
      <c r="Q2770" s="16"/>
    </row>
    <row r="2771" spans="1:17" s="17" customFormat="1" ht="66.75" hidden="1" customHeight="1">
      <c r="A2771" s="107">
        <v>1</v>
      </c>
      <c r="B2771" s="108" t="s">
        <v>4056</v>
      </c>
      <c r="C2771" s="472" t="s">
        <v>90</v>
      </c>
      <c r="D2771" s="472"/>
      <c r="E2771" s="472"/>
      <c r="F2771" s="109">
        <v>136363.63636363635</v>
      </c>
      <c r="G2771" s="109">
        <v>136363.63636363635</v>
      </c>
      <c r="H2771" s="109">
        <v>136363.63636363635</v>
      </c>
      <c r="I2771" s="296"/>
      <c r="J2771" s="297"/>
      <c r="K2771" s="109">
        <v>136363.63636363635</v>
      </c>
      <c r="L2771" s="109">
        <v>136363.63636363635</v>
      </c>
      <c r="M2771" s="109">
        <v>136363.63636363635</v>
      </c>
      <c r="N2771" s="297"/>
      <c r="O2771" s="492"/>
      <c r="P2771" s="493"/>
      <c r="Q2771" s="16"/>
    </row>
    <row r="2772" spans="1:17" s="17" customFormat="1" ht="66.75" hidden="1" customHeight="1">
      <c r="A2772" s="107">
        <v>2</v>
      </c>
      <c r="B2772" s="108" t="s">
        <v>3331</v>
      </c>
      <c r="C2772" s="472" t="s">
        <v>3332</v>
      </c>
      <c r="D2772" s="472"/>
      <c r="E2772" s="472"/>
      <c r="F2772" s="109">
        <v>1227272.7272727271</v>
      </c>
      <c r="G2772" s="109">
        <v>1227272.7272727271</v>
      </c>
      <c r="H2772" s="109">
        <v>1227272.7272727271</v>
      </c>
      <c r="I2772" s="296"/>
      <c r="J2772" s="297"/>
      <c r="K2772" s="109">
        <v>1227272.7272727271</v>
      </c>
      <c r="L2772" s="109">
        <v>1227272.7272727271</v>
      </c>
      <c r="M2772" s="109">
        <v>1227272.7272727271</v>
      </c>
      <c r="N2772" s="297"/>
      <c r="O2772" s="492"/>
      <c r="P2772" s="493"/>
      <c r="Q2772" s="16"/>
    </row>
    <row r="2773" spans="1:17" s="6" customFormat="1" ht="43.5" customHeight="1">
      <c r="A2773" s="107"/>
      <c r="B2773" s="1073" t="s">
        <v>5994</v>
      </c>
      <c r="C2773" s="1073"/>
      <c r="D2773" s="1073"/>
      <c r="E2773" s="1073"/>
      <c r="F2773" s="1073"/>
      <c r="G2773" s="1073"/>
      <c r="H2773" s="1073"/>
      <c r="I2773" s="194"/>
      <c r="J2773" s="195"/>
      <c r="K2773" s="196"/>
      <c r="L2773" s="196"/>
      <c r="M2773" s="196"/>
      <c r="N2773" s="195"/>
      <c r="O2773" s="197"/>
      <c r="P2773" s="198"/>
      <c r="Q2773" s="5"/>
    </row>
    <row r="2774" spans="1:17" s="6" customFormat="1" ht="43.5" customHeight="1">
      <c r="A2774" s="107"/>
      <c r="B2774" s="1074" t="s">
        <v>5993</v>
      </c>
      <c r="C2774" s="1075"/>
      <c r="D2774" s="1075"/>
      <c r="E2774" s="1075"/>
      <c r="F2774" s="1075"/>
      <c r="G2774" s="1075"/>
      <c r="H2774" s="1076"/>
      <c r="I2774" s="194"/>
      <c r="J2774" s="195"/>
      <c r="K2774" s="196"/>
      <c r="L2774" s="196"/>
      <c r="M2774" s="196"/>
      <c r="N2774" s="195"/>
      <c r="O2774" s="197"/>
      <c r="P2774" s="198"/>
      <c r="Q2774" s="5"/>
    </row>
    <row r="2775" spans="1:17" s="6" customFormat="1" ht="116.25" customHeight="1">
      <c r="A2775" s="107">
        <v>1</v>
      </c>
      <c r="B2775" s="496" t="s">
        <v>5952</v>
      </c>
      <c r="C2775" s="200" t="s">
        <v>855</v>
      </c>
      <c r="D2775" s="1071" t="s">
        <v>5995</v>
      </c>
      <c r="E2775" s="1072"/>
      <c r="F2775" s="201"/>
      <c r="G2775" s="883">
        <v>147182</v>
      </c>
      <c r="H2775" s="884">
        <f>G2775</f>
        <v>147182</v>
      </c>
      <c r="I2775" s="194"/>
      <c r="J2775" s="195"/>
      <c r="K2775" s="196"/>
      <c r="L2775" s="196"/>
      <c r="M2775" s="196"/>
      <c r="N2775" s="195"/>
      <c r="O2775" s="197"/>
      <c r="P2775" s="198"/>
      <c r="Q2775" s="5"/>
    </row>
    <row r="2776" spans="1:17" s="6" customFormat="1" ht="103.5" customHeight="1">
      <c r="A2776" s="107">
        <v>2</v>
      </c>
      <c r="B2776" s="497" t="s">
        <v>5953</v>
      </c>
      <c r="C2776" s="200" t="s">
        <v>855</v>
      </c>
      <c r="D2776" s="1071" t="s">
        <v>5995</v>
      </c>
      <c r="E2776" s="1072"/>
      <c r="F2776" s="201"/>
      <c r="G2776" s="883">
        <v>177318</v>
      </c>
      <c r="H2776" s="884">
        <f t="shared" ref="H2776:H2800" si="178">G2776</f>
        <v>177318</v>
      </c>
      <c r="I2776" s="194"/>
      <c r="J2776" s="195"/>
      <c r="K2776" s="196"/>
      <c r="L2776" s="196"/>
      <c r="M2776" s="196"/>
      <c r="N2776" s="195"/>
      <c r="O2776" s="197"/>
      <c r="P2776" s="198"/>
      <c r="Q2776" s="5"/>
    </row>
    <row r="2777" spans="1:17" s="6" customFormat="1" ht="31.5">
      <c r="A2777" s="107">
        <v>3</v>
      </c>
      <c r="B2777" s="497" t="s">
        <v>5954</v>
      </c>
      <c r="C2777" s="200" t="s">
        <v>855</v>
      </c>
      <c r="D2777" s="1071" t="s">
        <v>5995</v>
      </c>
      <c r="E2777" s="1072"/>
      <c r="F2777" s="201"/>
      <c r="G2777" s="883">
        <v>199174</v>
      </c>
      <c r="H2777" s="884">
        <f t="shared" si="178"/>
        <v>199174</v>
      </c>
      <c r="I2777" s="194"/>
      <c r="J2777" s="195"/>
      <c r="K2777" s="196"/>
      <c r="L2777" s="196"/>
      <c r="M2777" s="196"/>
      <c r="N2777" s="195"/>
      <c r="O2777" s="197"/>
      <c r="P2777" s="198"/>
      <c r="Q2777" s="5"/>
    </row>
    <row r="2778" spans="1:17" s="6" customFormat="1" ht="47.25">
      <c r="A2778" s="107">
        <v>4</v>
      </c>
      <c r="B2778" s="497" t="s">
        <v>5955</v>
      </c>
      <c r="C2778" s="200" t="s">
        <v>855</v>
      </c>
      <c r="D2778" s="1071" t="s">
        <v>5995</v>
      </c>
      <c r="E2778" s="1072"/>
      <c r="F2778" s="201"/>
      <c r="G2778" s="883">
        <v>210009</v>
      </c>
      <c r="H2778" s="884">
        <f t="shared" si="178"/>
        <v>210009</v>
      </c>
      <c r="I2778" s="194"/>
      <c r="J2778" s="195"/>
      <c r="K2778" s="196"/>
      <c r="L2778" s="196"/>
      <c r="M2778" s="196"/>
      <c r="N2778" s="195"/>
      <c r="O2778" s="197"/>
      <c r="P2778" s="198"/>
      <c r="Q2778" s="5"/>
    </row>
    <row r="2779" spans="1:17" s="6" customFormat="1" ht="19.5" customHeight="1">
      <c r="A2779" s="107">
        <v>5</v>
      </c>
      <c r="B2779" s="496" t="s">
        <v>5956</v>
      </c>
      <c r="C2779" s="200" t="s">
        <v>855</v>
      </c>
      <c r="D2779" s="1071" t="s">
        <v>5995</v>
      </c>
      <c r="E2779" s="1072"/>
      <c r="F2779" s="201"/>
      <c r="G2779" s="883">
        <v>156364</v>
      </c>
      <c r="H2779" s="884">
        <f t="shared" si="178"/>
        <v>156364</v>
      </c>
      <c r="I2779" s="194"/>
      <c r="J2779" s="195"/>
      <c r="K2779" s="196"/>
      <c r="L2779" s="196"/>
      <c r="M2779" s="196"/>
      <c r="N2779" s="195"/>
      <c r="O2779" s="197"/>
      <c r="P2779" s="198"/>
      <c r="Q2779" s="5"/>
    </row>
    <row r="2780" spans="1:17" s="6" customFormat="1" ht="31.5">
      <c r="A2780" s="107">
        <v>6</v>
      </c>
      <c r="B2780" s="496" t="s">
        <v>5957</v>
      </c>
      <c r="C2780" s="200" t="s">
        <v>855</v>
      </c>
      <c r="D2780" s="1071" t="s">
        <v>5995</v>
      </c>
      <c r="E2780" s="1072"/>
      <c r="F2780" s="201"/>
      <c r="G2780" s="883">
        <v>147182</v>
      </c>
      <c r="H2780" s="884">
        <f t="shared" si="178"/>
        <v>147182</v>
      </c>
      <c r="I2780" s="194"/>
      <c r="J2780" s="195"/>
      <c r="K2780" s="196"/>
      <c r="L2780" s="196"/>
      <c r="M2780" s="196"/>
      <c r="N2780" s="195"/>
      <c r="O2780" s="197"/>
      <c r="P2780" s="198"/>
      <c r="Q2780" s="5"/>
    </row>
    <row r="2781" spans="1:17" s="6" customFormat="1" ht="31.5">
      <c r="A2781" s="107">
        <v>7</v>
      </c>
      <c r="B2781" s="496" t="s">
        <v>5958</v>
      </c>
      <c r="C2781" s="200" t="s">
        <v>855</v>
      </c>
      <c r="D2781" s="1071" t="s">
        <v>5995</v>
      </c>
      <c r="E2781" s="1072"/>
      <c r="F2781" s="201"/>
      <c r="G2781" s="883">
        <v>162534</v>
      </c>
      <c r="H2781" s="884">
        <f t="shared" si="178"/>
        <v>162534</v>
      </c>
      <c r="I2781" s="194"/>
      <c r="J2781" s="195"/>
      <c r="K2781" s="196"/>
      <c r="L2781" s="196"/>
      <c r="M2781" s="196"/>
      <c r="N2781" s="195"/>
      <c r="O2781" s="197"/>
      <c r="P2781" s="198"/>
      <c r="Q2781" s="5"/>
    </row>
    <row r="2782" spans="1:17" s="6" customFormat="1" ht="36.75" customHeight="1">
      <c r="A2782" s="107">
        <v>8</v>
      </c>
      <c r="B2782" s="497" t="s">
        <v>5959</v>
      </c>
      <c r="C2782" s="200" t="s">
        <v>855</v>
      </c>
      <c r="D2782" s="1071" t="s">
        <v>5995</v>
      </c>
      <c r="E2782" s="1072"/>
      <c r="F2782" s="201"/>
      <c r="G2782" s="883">
        <v>244444</v>
      </c>
      <c r="H2782" s="884">
        <f t="shared" si="178"/>
        <v>244444</v>
      </c>
      <c r="I2782" s="194"/>
      <c r="J2782" s="195"/>
      <c r="K2782" s="196"/>
      <c r="L2782" s="196"/>
      <c r="M2782" s="196"/>
      <c r="N2782" s="195"/>
      <c r="O2782" s="197"/>
      <c r="P2782" s="198"/>
      <c r="Q2782" s="5"/>
    </row>
    <row r="2783" spans="1:17" s="6" customFormat="1" ht="30" customHeight="1">
      <c r="A2783" s="107">
        <v>9</v>
      </c>
      <c r="B2783" s="497" t="s">
        <v>5960</v>
      </c>
      <c r="C2783" s="200" t="s">
        <v>855</v>
      </c>
      <c r="D2783" s="1071" t="s">
        <v>5995</v>
      </c>
      <c r="E2783" s="1072"/>
      <c r="F2783" s="201"/>
      <c r="G2783" s="883">
        <v>244444</v>
      </c>
      <c r="H2783" s="884">
        <f t="shared" si="178"/>
        <v>244444</v>
      </c>
      <c r="I2783" s="194"/>
      <c r="J2783" s="195"/>
      <c r="K2783" s="196"/>
      <c r="L2783" s="196"/>
      <c r="M2783" s="196"/>
      <c r="N2783" s="195"/>
      <c r="O2783" s="197"/>
      <c r="P2783" s="198"/>
      <c r="Q2783" s="5"/>
    </row>
    <row r="2784" spans="1:17" s="6" customFormat="1" ht="31.5">
      <c r="A2784" s="107">
        <v>10</v>
      </c>
      <c r="B2784" s="497" t="s">
        <v>5961</v>
      </c>
      <c r="C2784" s="200" t="s">
        <v>855</v>
      </c>
      <c r="D2784" s="1071" t="s">
        <v>5995</v>
      </c>
      <c r="E2784" s="1072"/>
      <c r="F2784" s="201"/>
      <c r="G2784" s="883">
        <v>157481</v>
      </c>
      <c r="H2784" s="884">
        <f t="shared" si="178"/>
        <v>157481</v>
      </c>
      <c r="I2784" s="194"/>
      <c r="J2784" s="195"/>
      <c r="K2784" s="196"/>
      <c r="L2784" s="196"/>
      <c r="M2784" s="196"/>
      <c r="N2784" s="195"/>
      <c r="O2784" s="197"/>
      <c r="P2784" s="198"/>
      <c r="Q2784" s="5"/>
    </row>
    <row r="2785" spans="1:17" s="6" customFormat="1" ht="31.5">
      <c r="A2785" s="107">
        <v>11</v>
      </c>
      <c r="B2785" s="497" t="s">
        <v>5962</v>
      </c>
      <c r="C2785" s="200" t="s">
        <v>855</v>
      </c>
      <c r="D2785" s="1071" t="s">
        <v>5995</v>
      </c>
      <c r="E2785" s="1072"/>
      <c r="F2785" s="498"/>
      <c r="G2785" s="907">
        <v>157481</v>
      </c>
      <c r="H2785" s="884">
        <f t="shared" si="178"/>
        <v>157481</v>
      </c>
      <c r="I2785" s="194"/>
      <c r="J2785" s="195"/>
      <c r="K2785" s="196"/>
      <c r="L2785" s="196"/>
      <c r="M2785" s="196"/>
      <c r="N2785" s="195"/>
      <c r="O2785" s="197"/>
      <c r="P2785" s="198"/>
      <c r="Q2785" s="5"/>
    </row>
    <row r="2786" spans="1:17" s="6" customFormat="1" ht="31.5">
      <c r="A2786" s="107">
        <v>12</v>
      </c>
      <c r="B2786" s="497" t="s">
        <v>5331</v>
      </c>
      <c r="C2786" s="200" t="s">
        <v>855</v>
      </c>
      <c r="D2786" s="1071" t="s">
        <v>5995</v>
      </c>
      <c r="E2786" s="1072"/>
      <c r="F2786" s="498"/>
      <c r="G2786" s="907">
        <v>168750</v>
      </c>
      <c r="H2786" s="884">
        <f t="shared" si="178"/>
        <v>168750</v>
      </c>
      <c r="I2786" s="194"/>
      <c r="J2786" s="195"/>
      <c r="K2786" s="196"/>
      <c r="L2786" s="196"/>
      <c r="M2786" s="196"/>
      <c r="N2786" s="195"/>
      <c r="O2786" s="197"/>
      <c r="P2786" s="198"/>
      <c r="Q2786" s="5"/>
    </row>
    <row r="2787" spans="1:17" s="6" customFormat="1" ht="31.5">
      <c r="A2787" s="107">
        <v>13</v>
      </c>
      <c r="B2787" s="497" t="s">
        <v>5332</v>
      </c>
      <c r="C2787" s="200" t="s">
        <v>855</v>
      </c>
      <c r="D2787" s="1071" t="s">
        <v>5995</v>
      </c>
      <c r="E2787" s="1072"/>
      <c r="F2787" s="498"/>
      <c r="G2787" s="907">
        <v>189000</v>
      </c>
      <c r="H2787" s="884">
        <f t="shared" si="178"/>
        <v>189000</v>
      </c>
      <c r="I2787" s="194"/>
      <c r="J2787" s="195"/>
      <c r="K2787" s="196"/>
      <c r="L2787" s="196"/>
      <c r="M2787" s="196"/>
      <c r="N2787" s="195"/>
      <c r="O2787" s="197"/>
      <c r="P2787" s="198"/>
      <c r="Q2787" s="5"/>
    </row>
    <row r="2788" spans="1:17" s="6" customFormat="1" ht="78.75">
      <c r="A2788" s="107">
        <v>14</v>
      </c>
      <c r="B2788" s="497" t="s">
        <v>5963</v>
      </c>
      <c r="C2788" s="200" t="s">
        <v>855</v>
      </c>
      <c r="D2788" s="1071" t="s">
        <v>5995</v>
      </c>
      <c r="E2788" s="1072"/>
      <c r="F2788" s="498"/>
      <c r="G2788" s="907">
        <v>295313</v>
      </c>
      <c r="H2788" s="884">
        <f t="shared" si="178"/>
        <v>295313</v>
      </c>
      <c r="I2788" s="194"/>
      <c r="J2788" s="195"/>
      <c r="K2788" s="196"/>
      <c r="L2788" s="196"/>
      <c r="M2788" s="196"/>
      <c r="N2788" s="195"/>
      <c r="O2788" s="197"/>
      <c r="P2788" s="198"/>
      <c r="Q2788" s="5"/>
    </row>
    <row r="2789" spans="1:17" s="6" customFormat="1" ht="126">
      <c r="A2789" s="107">
        <v>15</v>
      </c>
      <c r="B2789" s="497" t="s">
        <v>5964</v>
      </c>
      <c r="C2789" s="200" t="s">
        <v>855</v>
      </c>
      <c r="D2789" s="1071" t="s">
        <v>5995</v>
      </c>
      <c r="E2789" s="1072"/>
      <c r="F2789" s="498"/>
      <c r="G2789" s="907">
        <v>200000</v>
      </c>
      <c r="H2789" s="884">
        <f t="shared" si="178"/>
        <v>200000</v>
      </c>
      <c r="I2789" s="194"/>
      <c r="J2789" s="195"/>
      <c r="K2789" s="196"/>
      <c r="L2789" s="196"/>
      <c r="M2789" s="196"/>
      <c r="N2789" s="195"/>
      <c r="O2789" s="197"/>
      <c r="P2789" s="198"/>
      <c r="Q2789" s="5"/>
    </row>
    <row r="2790" spans="1:17" s="6" customFormat="1" ht="43.5" customHeight="1">
      <c r="A2790" s="107"/>
      <c r="B2790" s="1074" t="s">
        <v>5996</v>
      </c>
      <c r="C2790" s="1075"/>
      <c r="D2790" s="1075"/>
      <c r="E2790" s="1075"/>
      <c r="F2790" s="1075"/>
      <c r="G2790" s="1075"/>
      <c r="H2790" s="1076"/>
      <c r="I2790" s="194"/>
      <c r="J2790" s="195"/>
      <c r="K2790" s="196"/>
      <c r="L2790" s="196"/>
      <c r="M2790" s="196"/>
      <c r="N2790" s="195"/>
      <c r="O2790" s="197"/>
      <c r="P2790" s="198"/>
      <c r="Q2790" s="5"/>
    </row>
    <row r="2791" spans="1:17" s="6" customFormat="1" ht="78.75">
      <c r="A2791" s="107">
        <v>16</v>
      </c>
      <c r="B2791" s="497" t="s">
        <v>5965</v>
      </c>
      <c r="C2791" s="472" t="s">
        <v>855</v>
      </c>
      <c r="D2791" s="1071" t="s">
        <v>5995</v>
      </c>
      <c r="E2791" s="1072"/>
      <c r="F2791" s="498"/>
      <c r="G2791" s="907">
        <v>196213</v>
      </c>
      <c r="H2791" s="884">
        <f t="shared" si="178"/>
        <v>196213</v>
      </c>
      <c r="I2791" s="194"/>
      <c r="J2791" s="195"/>
      <c r="K2791" s="196"/>
      <c r="L2791" s="196"/>
      <c r="M2791" s="196"/>
      <c r="N2791" s="195"/>
      <c r="O2791" s="197"/>
      <c r="P2791" s="198"/>
      <c r="Q2791" s="5"/>
    </row>
    <row r="2792" spans="1:17" s="6" customFormat="1" ht="78.75">
      <c r="A2792" s="107">
        <v>17</v>
      </c>
      <c r="B2792" s="497" t="s">
        <v>5966</v>
      </c>
      <c r="C2792" s="472" t="s">
        <v>855</v>
      </c>
      <c r="D2792" s="1071" t="s">
        <v>5995</v>
      </c>
      <c r="E2792" s="1072"/>
      <c r="F2792" s="498"/>
      <c r="G2792" s="907">
        <v>215815</v>
      </c>
      <c r="H2792" s="884">
        <f t="shared" si="178"/>
        <v>215815</v>
      </c>
      <c r="I2792" s="194"/>
      <c r="J2792" s="195"/>
      <c r="K2792" s="196"/>
      <c r="L2792" s="196"/>
      <c r="M2792" s="196"/>
      <c r="N2792" s="195"/>
      <c r="O2792" s="197"/>
      <c r="P2792" s="198"/>
      <c r="Q2792" s="5"/>
    </row>
    <row r="2793" spans="1:17" s="6" customFormat="1" ht="60" customHeight="1">
      <c r="A2793" s="107">
        <v>18</v>
      </c>
      <c r="B2793" s="497" t="s">
        <v>5328</v>
      </c>
      <c r="C2793" s="472" t="s">
        <v>855</v>
      </c>
      <c r="D2793" s="1071" t="s">
        <v>5995</v>
      </c>
      <c r="E2793" s="1072"/>
      <c r="F2793" s="498"/>
      <c r="G2793" s="907">
        <v>223958</v>
      </c>
      <c r="H2793" s="884">
        <f t="shared" si="178"/>
        <v>223958</v>
      </c>
      <c r="I2793" s="194"/>
      <c r="J2793" s="195"/>
      <c r="K2793" s="196"/>
      <c r="L2793" s="196"/>
      <c r="M2793" s="196"/>
      <c r="N2793" s="195"/>
      <c r="O2793" s="197"/>
      <c r="P2793" s="198"/>
      <c r="Q2793" s="5"/>
    </row>
    <row r="2794" spans="1:17" s="6" customFormat="1" ht="47.25">
      <c r="A2794" s="107">
        <v>19</v>
      </c>
      <c r="B2794" s="497" t="s">
        <v>5967</v>
      </c>
      <c r="C2794" s="472" t="s">
        <v>855</v>
      </c>
      <c r="D2794" s="1071" t="s">
        <v>5995</v>
      </c>
      <c r="E2794" s="1072"/>
      <c r="F2794" s="498"/>
      <c r="G2794" s="907">
        <v>250000</v>
      </c>
      <c r="H2794" s="884">
        <f t="shared" si="178"/>
        <v>250000</v>
      </c>
      <c r="I2794" s="194"/>
      <c r="J2794" s="195"/>
      <c r="K2794" s="196"/>
      <c r="L2794" s="196"/>
      <c r="M2794" s="196"/>
      <c r="N2794" s="195"/>
      <c r="O2794" s="197"/>
      <c r="P2794" s="198"/>
      <c r="Q2794" s="5"/>
    </row>
    <row r="2795" spans="1:17" s="6" customFormat="1" ht="94.5">
      <c r="A2795" s="107">
        <v>20</v>
      </c>
      <c r="B2795" s="497" t="s">
        <v>5968</v>
      </c>
      <c r="C2795" s="472" t="s">
        <v>855</v>
      </c>
      <c r="D2795" s="1071" t="s">
        <v>5995</v>
      </c>
      <c r="E2795" s="1072"/>
      <c r="F2795" s="498"/>
      <c r="G2795" s="907">
        <v>220000</v>
      </c>
      <c r="H2795" s="884">
        <f t="shared" si="178"/>
        <v>220000</v>
      </c>
      <c r="I2795" s="194"/>
      <c r="J2795" s="195"/>
      <c r="K2795" s="196"/>
      <c r="L2795" s="196"/>
      <c r="M2795" s="196"/>
      <c r="N2795" s="195"/>
      <c r="O2795" s="197"/>
      <c r="P2795" s="198"/>
      <c r="Q2795" s="5"/>
    </row>
    <row r="2796" spans="1:17" s="6" customFormat="1" ht="63">
      <c r="A2796" s="107">
        <v>21</v>
      </c>
      <c r="B2796" s="497" t="s">
        <v>5969</v>
      </c>
      <c r="C2796" s="472" t="s">
        <v>855</v>
      </c>
      <c r="D2796" s="1071" t="s">
        <v>5995</v>
      </c>
      <c r="E2796" s="1072"/>
      <c r="F2796" s="498"/>
      <c r="G2796" s="907">
        <v>220000</v>
      </c>
      <c r="H2796" s="884">
        <f t="shared" si="178"/>
        <v>220000</v>
      </c>
      <c r="I2796" s="194"/>
      <c r="J2796" s="195"/>
      <c r="K2796" s="196"/>
      <c r="L2796" s="196"/>
      <c r="M2796" s="196"/>
      <c r="N2796" s="195"/>
      <c r="O2796" s="197"/>
      <c r="P2796" s="198"/>
      <c r="Q2796" s="5"/>
    </row>
    <row r="2797" spans="1:17" s="6" customFormat="1" ht="63">
      <c r="A2797" s="107">
        <v>22</v>
      </c>
      <c r="B2797" s="497" t="s">
        <v>5970</v>
      </c>
      <c r="C2797" s="472" t="s">
        <v>855</v>
      </c>
      <c r="D2797" s="1071" t="s">
        <v>5995</v>
      </c>
      <c r="E2797" s="1072"/>
      <c r="F2797" s="498"/>
      <c r="G2797" s="907">
        <v>244444</v>
      </c>
      <c r="H2797" s="884">
        <f t="shared" si="178"/>
        <v>244444</v>
      </c>
      <c r="I2797" s="194"/>
      <c r="J2797" s="195"/>
      <c r="K2797" s="196"/>
      <c r="L2797" s="196"/>
      <c r="M2797" s="196"/>
      <c r="N2797" s="195"/>
      <c r="O2797" s="197"/>
      <c r="P2797" s="198"/>
      <c r="Q2797" s="5"/>
    </row>
    <row r="2798" spans="1:17" s="6" customFormat="1" ht="81" customHeight="1">
      <c r="A2798" s="107"/>
      <c r="B2798" s="1131" t="s">
        <v>5997</v>
      </c>
      <c r="C2798" s="1132"/>
      <c r="D2798" s="1132"/>
      <c r="E2798" s="1132"/>
      <c r="F2798" s="1132"/>
      <c r="G2798" s="1132"/>
      <c r="H2798" s="1133"/>
      <c r="I2798" s="194"/>
      <c r="J2798" s="195"/>
      <c r="K2798" s="196"/>
      <c r="L2798" s="196"/>
      <c r="M2798" s="196"/>
      <c r="N2798" s="195"/>
      <c r="O2798" s="197"/>
      <c r="P2798" s="198"/>
      <c r="Q2798" s="5"/>
    </row>
    <row r="2799" spans="1:17" s="6" customFormat="1" ht="30.75" customHeight="1">
      <c r="A2799" s="107">
        <v>23</v>
      </c>
      <c r="B2799" s="497" t="s">
        <v>5329</v>
      </c>
      <c r="C2799" s="472" t="s">
        <v>855</v>
      </c>
      <c r="D2799" s="1071" t="s">
        <v>5995</v>
      </c>
      <c r="E2799" s="1072"/>
      <c r="F2799" s="498"/>
      <c r="G2799" s="907">
        <v>249243</v>
      </c>
      <c r="H2799" s="884">
        <f t="shared" si="178"/>
        <v>249243</v>
      </c>
      <c r="I2799" s="194"/>
      <c r="J2799" s="195"/>
      <c r="K2799" s="196"/>
      <c r="L2799" s="196"/>
      <c r="M2799" s="196"/>
      <c r="N2799" s="195"/>
      <c r="O2799" s="197"/>
      <c r="P2799" s="198"/>
      <c r="Q2799" s="5"/>
    </row>
    <row r="2800" spans="1:17" s="6" customFormat="1" ht="31.5">
      <c r="A2800" s="107">
        <v>24</v>
      </c>
      <c r="B2800" s="497" t="s">
        <v>5330</v>
      </c>
      <c r="C2800" s="472" t="s">
        <v>855</v>
      </c>
      <c r="D2800" s="1071" t="s">
        <v>5995</v>
      </c>
      <c r="E2800" s="1072"/>
      <c r="F2800" s="498"/>
      <c r="G2800" s="907">
        <v>263921</v>
      </c>
      <c r="H2800" s="884">
        <f t="shared" si="178"/>
        <v>263921</v>
      </c>
      <c r="I2800" s="194"/>
      <c r="J2800" s="195"/>
      <c r="K2800" s="196"/>
      <c r="L2800" s="196"/>
      <c r="M2800" s="196"/>
      <c r="N2800" s="195"/>
      <c r="O2800" s="197"/>
      <c r="P2800" s="198"/>
      <c r="Q2800" s="5"/>
    </row>
    <row r="2801" spans="1:17" s="6" customFormat="1" ht="110.25">
      <c r="A2801" s="107">
        <v>25</v>
      </c>
      <c r="B2801" s="497" t="s">
        <v>5971</v>
      </c>
      <c r="C2801" s="472" t="s">
        <v>855</v>
      </c>
      <c r="D2801" s="1071" t="s">
        <v>5995</v>
      </c>
      <c r="E2801" s="1072"/>
      <c r="F2801" s="201"/>
      <c r="G2801" s="883">
        <v>249999.99999999997</v>
      </c>
      <c r="H2801" s="884">
        <f>G2801</f>
        <v>249999.99999999997</v>
      </c>
      <c r="I2801" s="194"/>
      <c r="J2801" s="195"/>
      <c r="K2801" s="196"/>
      <c r="L2801" s="196"/>
      <c r="M2801" s="196"/>
      <c r="N2801" s="195"/>
      <c r="O2801" s="197"/>
      <c r="P2801" s="198"/>
      <c r="Q2801" s="5"/>
    </row>
    <row r="2802" spans="1:17" s="6" customFormat="1" ht="78.75">
      <c r="A2802" s="107">
        <v>26</v>
      </c>
      <c r="B2802" s="497" t="s">
        <v>5972</v>
      </c>
      <c r="C2802" s="472" t="s">
        <v>855</v>
      </c>
      <c r="D2802" s="1071" t="s">
        <v>5995</v>
      </c>
      <c r="E2802" s="1072"/>
      <c r="F2802" s="201"/>
      <c r="G2802" s="883">
        <v>299074</v>
      </c>
      <c r="H2802" s="884">
        <f t="shared" ref="H2802:H2823" si="179">G2802</f>
        <v>299074</v>
      </c>
      <c r="I2802" s="194"/>
      <c r="J2802" s="195"/>
      <c r="K2802" s="196"/>
      <c r="L2802" s="196"/>
      <c r="M2802" s="196"/>
      <c r="N2802" s="195"/>
      <c r="O2802" s="197"/>
      <c r="P2802" s="198"/>
      <c r="Q2802" s="5"/>
    </row>
    <row r="2803" spans="1:17" s="6" customFormat="1" ht="141.75">
      <c r="A2803" s="107">
        <v>27</v>
      </c>
      <c r="B2803" s="497" t="s">
        <v>5973</v>
      </c>
      <c r="C2803" s="472" t="s">
        <v>855</v>
      </c>
      <c r="D2803" s="1071" t="s">
        <v>5995</v>
      </c>
      <c r="E2803" s="1072"/>
      <c r="F2803" s="201"/>
      <c r="G2803" s="883">
        <v>359427</v>
      </c>
      <c r="H2803" s="884">
        <f t="shared" si="179"/>
        <v>359427</v>
      </c>
      <c r="I2803" s="194"/>
      <c r="J2803" s="195"/>
      <c r="K2803" s="196"/>
      <c r="L2803" s="196"/>
      <c r="M2803" s="196"/>
      <c r="N2803" s="195"/>
      <c r="O2803" s="197"/>
      <c r="P2803" s="198"/>
      <c r="Q2803" s="5"/>
    </row>
    <row r="2804" spans="1:17" s="6" customFormat="1" ht="126">
      <c r="A2804" s="107">
        <v>28</v>
      </c>
      <c r="B2804" s="497" t="s">
        <v>5974</v>
      </c>
      <c r="C2804" s="472" t="s">
        <v>855</v>
      </c>
      <c r="D2804" s="1071" t="s">
        <v>5995</v>
      </c>
      <c r="E2804" s="1072"/>
      <c r="F2804" s="201"/>
      <c r="G2804" s="883">
        <v>233333</v>
      </c>
      <c r="H2804" s="884">
        <f t="shared" si="179"/>
        <v>233333</v>
      </c>
      <c r="I2804" s="194"/>
      <c r="J2804" s="195"/>
      <c r="K2804" s="196"/>
      <c r="L2804" s="196"/>
      <c r="M2804" s="196"/>
      <c r="N2804" s="195"/>
      <c r="O2804" s="197"/>
      <c r="P2804" s="198"/>
      <c r="Q2804" s="5"/>
    </row>
    <row r="2805" spans="1:17" s="6" customFormat="1" ht="78.75">
      <c r="A2805" s="107">
        <v>29</v>
      </c>
      <c r="B2805" s="497" t="s">
        <v>5975</v>
      </c>
      <c r="C2805" s="472" t="s">
        <v>855</v>
      </c>
      <c r="D2805" s="1071" t="s">
        <v>5995</v>
      </c>
      <c r="E2805" s="1072"/>
      <c r="F2805" s="201"/>
      <c r="G2805" s="883">
        <v>247222</v>
      </c>
      <c r="H2805" s="884">
        <f t="shared" si="179"/>
        <v>247222</v>
      </c>
      <c r="I2805" s="194"/>
      <c r="J2805" s="195"/>
      <c r="K2805" s="196"/>
      <c r="L2805" s="196"/>
      <c r="M2805" s="196"/>
      <c r="N2805" s="195"/>
      <c r="O2805" s="197"/>
      <c r="P2805" s="198"/>
      <c r="Q2805" s="5"/>
    </row>
    <row r="2806" spans="1:17" s="6" customFormat="1" ht="78.75">
      <c r="A2806" s="107">
        <v>30</v>
      </c>
      <c r="B2806" s="497" t="s">
        <v>5976</v>
      </c>
      <c r="C2806" s="472" t="s">
        <v>855</v>
      </c>
      <c r="D2806" s="1071" t="s">
        <v>5995</v>
      </c>
      <c r="E2806" s="1072"/>
      <c r="F2806" s="201"/>
      <c r="G2806" s="883">
        <v>257766</v>
      </c>
      <c r="H2806" s="884">
        <f t="shared" si="179"/>
        <v>257766</v>
      </c>
      <c r="I2806" s="194"/>
      <c r="J2806" s="195"/>
      <c r="K2806" s="196"/>
      <c r="L2806" s="196"/>
      <c r="M2806" s="196"/>
      <c r="N2806" s="195"/>
      <c r="O2806" s="197"/>
      <c r="P2806" s="198"/>
      <c r="Q2806" s="5"/>
    </row>
    <row r="2807" spans="1:17" s="6" customFormat="1" ht="47.25">
      <c r="A2807" s="107">
        <v>31</v>
      </c>
      <c r="B2807" s="497" t="s">
        <v>5977</v>
      </c>
      <c r="C2807" s="472" t="s">
        <v>855</v>
      </c>
      <c r="D2807" s="1071" t="s">
        <v>5995</v>
      </c>
      <c r="E2807" s="1072"/>
      <c r="F2807" s="201"/>
      <c r="G2807" s="883">
        <v>285545</v>
      </c>
      <c r="H2807" s="884">
        <f t="shared" si="179"/>
        <v>285545</v>
      </c>
      <c r="I2807" s="194"/>
      <c r="J2807" s="195"/>
      <c r="K2807" s="196"/>
      <c r="L2807" s="196"/>
      <c r="M2807" s="196"/>
      <c r="N2807" s="195"/>
      <c r="O2807" s="197"/>
      <c r="P2807" s="198"/>
      <c r="Q2807" s="5"/>
    </row>
    <row r="2808" spans="1:17" s="6" customFormat="1" ht="31.5">
      <c r="A2808" s="107">
        <v>32</v>
      </c>
      <c r="B2808" s="497" t="s">
        <v>5978</v>
      </c>
      <c r="C2808" s="472" t="s">
        <v>855</v>
      </c>
      <c r="D2808" s="1071" t="s">
        <v>5995</v>
      </c>
      <c r="E2808" s="1072"/>
      <c r="F2808" s="201"/>
      <c r="G2808" s="883">
        <v>288888</v>
      </c>
      <c r="H2808" s="884">
        <f t="shared" si="179"/>
        <v>288888</v>
      </c>
      <c r="I2808" s="194"/>
      <c r="J2808" s="195"/>
      <c r="K2808" s="196"/>
      <c r="L2808" s="196"/>
      <c r="M2808" s="196"/>
      <c r="N2808" s="195"/>
      <c r="O2808" s="197"/>
      <c r="P2808" s="198"/>
      <c r="Q2808" s="5"/>
    </row>
    <row r="2809" spans="1:17" s="6" customFormat="1" ht="31.5">
      <c r="A2809" s="107">
        <v>33</v>
      </c>
      <c r="B2809" s="497" t="s">
        <v>5979</v>
      </c>
      <c r="C2809" s="472" t="s">
        <v>855</v>
      </c>
      <c r="D2809" s="1071" t="s">
        <v>5995</v>
      </c>
      <c r="E2809" s="1072"/>
      <c r="F2809" s="201"/>
      <c r="G2809" s="883">
        <v>308333</v>
      </c>
      <c r="H2809" s="884">
        <f t="shared" si="179"/>
        <v>308333</v>
      </c>
      <c r="I2809" s="194"/>
      <c r="J2809" s="195"/>
      <c r="K2809" s="196"/>
      <c r="L2809" s="196"/>
      <c r="M2809" s="196"/>
      <c r="N2809" s="195"/>
      <c r="O2809" s="197"/>
      <c r="P2809" s="198"/>
      <c r="Q2809" s="5"/>
    </row>
    <row r="2810" spans="1:17" s="6" customFormat="1" ht="31.5">
      <c r="A2810" s="107">
        <v>34</v>
      </c>
      <c r="B2810" s="497" t="s">
        <v>5980</v>
      </c>
      <c r="C2810" s="472" t="s">
        <v>855</v>
      </c>
      <c r="D2810" s="1071" t="s">
        <v>5995</v>
      </c>
      <c r="E2810" s="1072"/>
      <c r="F2810" s="201"/>
      <c r="G2810" s="883">
        <v>327777</v>
      </c>
      <c r="H2810" s="884">
        <f t="shared" si="179"/>
        <v>327777</v>
      </c>
      <c r="I2810" s="194"/>
      <c r="J2810" s="195"/>
      <c r="K2810" s="196"/>
      <c r="L2810" s="196"/>
      <c r="M2810" s="196"/>
      <c r="N2810" s="195"/>
      <c r="O2810" s="197"/>
      <c r="P2810" s="198"/>
      <c r="Q2810" s="5"/>
    </row>
    <row r="2811" spans="1:17" s="6" customFormat="1" ht="47.25">
      <c r="A2811" s="107">
        <v>35</v>
      </c>
      <c r="B2811" s="497" t="s">
        <v>5981</v>
      </c>
      <c r="C2811" s="472" t="s">
        <v>855</v>
      </c>
      <c r="D2811" s="1071" t="s">
        <v>5995</v>
      </c>
      <c r="E2811" s="1072"/>
      <c r="F2811" s="498"/>
      <c r="G2811" s="907">
        <v>418055</v>
      </c>
      <c r="H2811" s="884">
        <f t="shared" si="179"/>
        <v>418055</v>
      </c>
      <c r="I2811" s="194"/>
      <c r="J2811" s="195"/>
      <c r="K2811" s="196"/>
      <c r="L2811" s="196"/>
      <c r="M2811" s="196"/>
      <c r="N2811" s="195"/>
      <c r="O2811" s="197"/>
      <c r="P2811" s="198"/>
      <c r="Q2811" s="5"/>
    </row>
    <row r="2812" spans="1:17" s="6" customFormat="1" ht="173.25">
      <c r="A2812" s="107">
        <v>36</v>
      </c>
      <c r="B2812" s="497" t="s">
        <v>5982</v>
      </c>
      <c r="C2812" s="472" t="s">
        <v>855</v>
      </c>
      <c r="D2812" s="1071" t="s">
        <v>5995</v>
      </c>
      <c r="E2812" s="1072"/>
      <c r="F2812" s="498"/>
      <c r="G2812" s="907">
        <v>314063</v>
      </c>
      <c r="H2812" s="884">
        <f t="shared" si="179"/>
        <v>314063</v>
      </c>
      <c r="I2812" s="194"/>
      <c r="J2812" s="195"/>
      <c r="K2812" s="196"/>
      <c r="L2812" s="196"/>
      <c r="M2812" s="196"/>
      <c r="N2812" s="195"/>
      <c r="O2812" s="197"/>
      <c r="P2812" s="198"/>
      <c r="Q2812" s="5"/>
    </row>
    <row r="2813" spans="1:17" s="6" customFormat="1" ht="78.75">
      <c r="A2813" s="107">
        <v>37</v>
      </c>
      <c r="B2813" s="497" t="s">
        <v>5983</v>
      </c>
      <c r="C2813" s="472" t="s">
        <v>855</v>
      </c>
      <c r="D2813" s="1071" t="s">
        <v>5995</v>
      </c>
      <c r="E2813" s="1072"/>
      <c r="F2813" s="498"/>
      <c r="G2813" s="907">
        <v>344554</v>
      </c>
      <c r="H2813" s="884">
        <f t="shared" si="179"/>
        <v>344554</v>
      </c>
      <c r="I2813" s="194"/>
      <c r="J2813" s="195"/>
      <c r="K2813" s="196"/>
      <c r="L2813" s="196"/>
      <c r="M2813" s="196"/>
      <c r="N2813" s="195"/>
      <c r="O2813" s="197"/>
      <c r="P2813" s="198"/>
      <c r="Q2813" s="5"/>
    </row>
    <row r="2814" spans="1:17" s="6" customFormat="1" ht="31.5">
      <c r="A2814" s="107">
        <v>38</v>
      </c>
      <c r="B2814" s="497" t="s">
        <v>5984</v>
      </c>
      <c r="C2814" s="472" t="s">
        <v>855</v>
      </c>
      <c r="D2814" s="1071" t="s">
        <v>5995</v>
      </c>
      <c r="E2814" s="1072"/>
      <c r="F2814" s="498"/>
      <c r="G2814" s="907">
        <v>359375</v>
      </c>
      <c r="H2814" s="884">
        <f t="shared" si="179"/>
        <v>359375</v>
      </c>
      <c r="I2814" s="194"/>
      <c r="J2814" s="195"/>
      <c r="K2814" s="196"/>
      <c r="L2814" s="196"/>
      <c r="M2814" s="196"/>
      <c r="N2814" s="195"/>
      <c r="O2814" s="197"/>
      <c r="P2814" s="198"/>
      <c r="Q2814" s="5"/>
    </row>
    <row r="2815" spans="1:17" s="6" customFormat="1" ht="31.5">
      <c r="A2815" s="107">
        <v>39</v>
      </c>
      <c r="B2815" s="497" t="s">
        <v>5985</v>
      </c>
      <c r="C2815" s="472" t="s">
        <v>855</v>
      </c>
      <c r="D2815" s="1071" t="s">
        <v>5995</v>
      </c>
      <c r="E2815" s="1072"/>
      <c r="F2815" s="498"/>
      <c r="G2815" s="907">
        <v>395454</v>
      </c>
      <c r="H2815" s="884">
        <f t="shared" si="179"/>
        <v>395454</v>
      </c>
      <c r="I2815" s="194"/>
      <c r="J2815" s="195"/>
      <c r="K2815" s="196"/>
      <c r="L2815" s="196"/>
      <c r="M2815" s="196"/>
      <c r="N2815" s="195"/>
      <c r="O2815" s="197"/>
      <c r="P2815" s="198"/>
      <c r="Q2815" s="5"/>
    </row>
    <row r="2816" spans="1:17" s="6" customFormat="1" ht="31.5">
      <c r="A2816" s="107">
        <v>40</v>
      </c>
      <c r="B2816" s="497" t="s">
        <v>5986</v>
      </c>
      <c r="C2816" s="472" t="s">
        <v>855</v>
      </c>
      <c r="D2816" s="1071" t="s">
        <v>5995</v>
      </c>
      <c r="E2816" s="1072"/>
      <c r="F2816" s="498"/>
      <c r="G2816" s="907">
        <v>431723</v>
      </c>
      <c r="H2816" s="884">
        <f t="shared" si="179"/>
        <v>431723</v>
      </c>
      <c r="I2816" s="194"/>
      <c r="J2816" s="195"/>
      <c r="K2816" s="196"/>
      <c r="L2816" s="196"/>
      <c r="M2816" s="196"/>
      <c r="N2816" s="195"/>
      <c r="O2816" s="197"/>
      <c r="P2816" s="198"/>
      <c r="Q2816" s="5"/>
    </row>
    <row r="2817" spans="1:17" s="6" customFormat="1" ht="47.25">
      <c r="A2817" s="107">
        <v>41</v>
      </c>
      <c r="B2817" s="497" t="s">
        <v>5987</v>
      </c>
      <c r="C2817" s="472" t="s">
        <v>855</v>
      </c>
      <c r="D2817" s="1071" t="s">
        <v>5995</v>
      </c>
      <c r="E2817" s="1072"/>
      <c r="F2817" s="498"/>
      <c r="G2817" s="907">
        <v>600000</v>
      </c>
      <c r="H2817" s="884">
        <f t="shared" si="179"/>
        <v>600000</v>
      </c>
      <c r="I2817" s="194"/>
      <c r="J2817" s="195"/>
      <c r="K2817" s="196"/>
      <c r="L2817" s="196"/>
      <c r="M2817" s="196"/>
      <c r="N2817" s="195"/>
      <c r="O2817" s="197"/>
      <c r="P2817" s="198"/>
      <c r="Q2817" s="5"/>
    </row>
    <row r="2818" spans="1:17" s="6" customFormat="1" ht="31.5">
      <c r="A2818" s="107">
        <v>42</v>
      </c>
      <c r="B2818" s="497" t="s">
        <v>5988</v>
      </c>
      <c r="C2818" s="472" t="s">
        <v>855</v>
      </c>
      <c r="D2818" s="1071" t="s">
        <v>5995</v>
      </c>
      <c r="E2818" s="1072"/>
      <c r="F2818" s="498"/>
      <c r="G2818" s="907">
        <v>583000</v>
      </c>
      <c r="H2818" s="884">
        <f t="shared" si="179"/>
        <v>583000</v>
      </c>
      <c r="I2818" s="194"/>
      <c r="J2818" s="195"/>
      <c r="K2818" s="196"/>
      <c r="L2818" s="196"/>
      <c r="M2818" s="196"/>
      <c r="N2818" s="195"/>
      <c r="O2818" s="197"/>
      <c r="P2818" s="198"/>
      <c r="Q2818" s="5"/>
    </row>
    <row r="2819" spans="1:17" s="6" customFormat="1" ht="31.5">
      <c r="A2819" s="107">
        <v>43</v>
      </c>
      <c r="B2819" s="497" t="s">
        <v>5989</v>
      </c>
      <c r="C2819" s="472" t="s">
        <v>855</v>
      </c>
      <c r="D2819" s="1071" t="s">
        <v>5995</v>
      </c>
      <c r="E2819" s="1072"/>
      <c r="F2819" s="498"/>
      <c r="G2819" s="907">
        <v>572818</v>
      </c>
      <c r="H2819" s="884">
        <f t="shared" si="179"/>
        <v>572818</v>
      </c>
      <c r="I2819" s="194"/>
      <c r="J2819" s="195"/>
      <c r="K2819" s="196"/>
      <c r="L2819" s="196"/>
      <c r="M2819" s="196"/>
      <c r="N2819" s="195"/>
      <c r="O2819" s="197"/>
      <c r="P2819" s="198"/>
      <c r="Q2819" s="5"/>
    </row>
    <row r="2820" spans="1:17" s="6" customFormat="1" ht="31.5">
      <c r="A2820" s="107">
        <v>44</v>
      </c>
      <c r="B2820" s="497" t="s">
        <v>5990</v>
      </c>
      <c r="C2820" s="472" t="s">
        <v>855</v>
      </c>
      <c r="D2820" s="1071" t="s">
        <v>5995</v>
      </c>
      <c r="E2820" s="1072"/>
      <c r="F2820" s="498"/>
      <c r="G2820" s="907">
        <v>660000</v>
      </c>
      <c r="H2820" s="884">
        <f t="shared" si="179"/>
        <v>660000</v>
      </c>
      <c r="I2820" s="194"/>
      <c r="J2820" s="195"/>
      <c r="K2820" s="196"/>
      <c r="L2820" s="196"/>
      <c r="M2820" s="196"/>
      <c r="N2820" s="195"/>
      <c r="O2820" s="197"/>
      <c r="P2820" s="198"/>
      <c r="Q2820" s="5"/>
    </row>
    <row r="2821" spans="1:17" s="6" customFormat="1" ht="47.25">
      <c r="A2821" s="107">
        <v>45</v>
      </c>
      <c r="B2821" s="497" t="s">
        <v>5991</v>
      </c>
      <c r="C2821" s="472" t="s">
        <v>855</v>
      </c>
      <c r="D2821" s="1071" t="s">
        <v>5995</v>
      </c>
      <c r="E2821" s="1072"/>
      <c r="F2821" s="498"/>
      <c r="G2821" s="907">
        <v>546275</v>
      </c>
      <c r="H2821" s="884">
        <f t="shared" si="179"/>
        <v>546275</v>
      </c>
      <c r="I2821" s="194"/>
      <c r="J2821" s="195"/>
      <c r="K2821" s="196"/>
      <c r="L2821" s="196"/>
      <c r="M2821" s="196"/>
      <c r="N2821" s="195"/>
      <c r="O2821" s="197"/>
      <c r="P2821" s="198"/>
      <c r="Q2821" s="5"/>
    </row>
    <row r="2822" spans="1:17" s="6" customFormat="1" ht="63">
      <c r="A2822" s="107">
        <v>46</v>
      </c>
      <c r="B2822" s="497" t="s">
        <v>5992</v>
      </c>
      <c r="C2822" s="472" t="s">
        <v>855</v>
      </c>
      <c r="D2822" s="1071" t="s">
        <v>5995</v>
      </c>
      <c r="E2822" s="1072"/>
      <c r="F2822" s="498"/>
      <c r="G2822" s="907">
        <v>666666</v>
      </c>
      <c r="H2822" s="884">
        <f>G2822</f>
        <v>666666</v>
      </c>
      <c r="I2822" s="194"/>
      <c r="J2822" s="195"/>
      <c r="K2822" s="196"/>
      <c r="L2822" s="196"/>
      <c r="M2822" s="196"/>
      <c r="N2822" s="195"/>
      <c r="O2822" s="197"/>
      <c r="P2822" s="198"/>
      <c r="Q2822" s="5"/>
    </row>
    <row r="2823" spans="1:17" s="6" customFormat="1" ht="47.25">
      <c r="A2823" s="107">
        <v>47</v>
      </c>
      <c r="B2823" s="497" t="s">
        <v>5333</v>
      </c>
      <c r="C2823" s="472" t="s">
        <v>855</v>
      </c>
      <c r="D2823" s="1071" t="s">
        <v>5995</v>
      </c>
      <c r="E2823" s="1072"/>
      <c r="F2823" s="498"/>
      <c r="G2823" s="907">
        <v>666636</v>
      </c>
      <c r="H2823" s="884">
        <f t="shared" si="179"/>
        <v>666636</v>
      </c>
      <c r="I2823" s="194"/>
      <c r="J2823" s="195"/>
      <c r="K2823" s="196"/>
      <c r="L2823" s="196"/>
      <c r="M2823" s="196"/>
      <c r="N2823" s="195"/>
      <c r="O2823" s="197"/>
      <c r="P2823" s="198"/>
      <c r="Q2823" s="5"/>
    </row>
    <row r="2824" spans="1:17" s="6" customFormat="1" ht="81" customHeight="1">
      <c r="A2824" s="107"/>
      <c r="B2824" s="1131" t="s">
        <v>6024</v>
      </c>
      <c r="C2824" s="1132"/>
      <c r="D2824" s="1132"/>
      <c r="E2824" s="1132"/>
      <c r="F2824" s="1132"/>
      <c r="G2824" s="1132"/>
      <c r="H2824" s="1133"/>
      <c r="I2824" s="194"/>
      <c r="J2824" s="195"/>
      <c r="K2824" s="196"/>
      <c r="L2824" s="196"/>
      <c r="M2824" s="196"/>
      <c r="N2824" s="195"/>
      <c r="O2824" s="197"/>
      <c r="P2824" s="198"/>
      <c r="Q2824" s="5"/>
    </row>
    <row r="2825" spans="1:17" s="6" customFormat="1" ht="16.5">
      <c r="A2825" s="107"/>
      <c r="B2825" s="496" t="s">
        <v>6022</v>
      </c>
      <c r="C2825" s="200"/>
      <c r="D2825" s="1071"/>
      <c r="E2825" s="1072"/>
      <c r="F2825" s="201"/>
      <c r="G2825" s="202"/>
      <c r="H2825" s="203"/>
      <c r="I2825" s="194"/>
      <c r="J2825" s="195"/>
      <c r="K2825" s="196"/>
      <c r="L2825" s="196"/>
      <c r="M2825" s="196"/>
      <c r="N2825" s="195"/>
      <c r="O2825" s="197"/>
      <c r="P2825" s="198"/>
      <c r="Q2825" s="5"/>
    </row>
    <row r="2826" spans="1:17" s="6" customFormat="1" ht="103.5" customHeight="1">
      <c r="A2826" s="107">
        <v>1</v>
      </c>
      <c r="B2826" s="497" t="s">
        <v>5998</v>
      </c>
      <c r="C2826" s="200" t="s">
        <v>999</v>
      </c>
      <c r="D2826" s="1071"/>
      <c r="E2826" s="1072"/>
      <c r="F2826" s="201"/>
      <c r="G2826" s="883">
        <v>18909</v>
      </c>
      <c r="H2826" s="884">
        <f t="shared" ref="H2826:H2839" si="180">G2826</f>
        <v>18909</v>
      </c>
      <c r="I2826" s="194"/>
      <c r="J2826" s="195"/>
      <c r="K2826" s="196"/>
      <c r="L2826" s="196"/>
      <c r="M2826" s="196"/>
      <c r="N2826" s="195"/>
      <c r="O2826" s="197"/>
      <c r="P2826" s="198"/>
      <c r="Q2826" s="5"/>
    </row>
    <row r="2827" spans="1:17" s="6" customFormat="1" ht="31.5">
      <c r="A2827" s="107">
        <v>2</v>
      </c>
      <c r="B2827" s="497" t="s">
        <v>5999</v>
      </c>
      <c r="C2827" s="200" t="s">
        <v>999</v>
      </c>
      <c r="D2827" s="1071"/>
      <c r="E2827" s="1072"/>
      <c r="F2827" s="201"/>
      <c r="G2827" s="883">
        <v>21364</v>
      </c>
      <c r="H2827" s="884">
        <f t="shared" si="180"/>
        <v>21364</v>
      </c>
      <c r="I2827" s="194"/>
      <c r="J2827" s="195"/>
      <c r="K2827" s="196"/>
      <c r="L2827" s="196"/>
      <c r="M2827" s="196"/>
      <c r="N2827" s="195"/>
      <c r="O2827" s="197"/>
      <c r="P2827" s="198"/>
      <c r="Q2827" s="5"/>
    </row>
    <row r="2828" spans="1:17" s="6" customFormat="1" ht="19.5">
      <c r="A2828" s="107"/>
      <c r="B2828" s="497" t="s">
        <v>6023</v>
      </c>
      <c r="C2828" s="200"/>
      <c r="D2828" s="1071"/>
      <c r="E2828" s="1072"/>
      <c r="F2828" s="201"/>
      <c r="G2828" s="883"/>
      <c r="H2828" s="884"/>
      <c r="I2828" s="194"/>
      <c r="J2828" s="195"/>
      <c r="K2828" s="196"/>
      <c r="L2828" s="196"/>
      <c r="M2828" s="196"/>
      <c r="N2828" s="195"/>
      <c r="O2828" s="197"/>
      <c r="P2828" s="198"/>
      <c r="Q2828" s="5"/>
    </row>
    <row r="2829" spans="1:17" s="6" customFormat="1" ht="19.5" customHeight="1">
      <c r="A2829" s="107">
        <v>1</v>
      </c>
      <c r="B2829" s="496" t="s">
        <v>6000</v>
      </c>
      <c r="C2829" s="200" t="s">
        <v>844</v>
      </c>
      <c r="D2829" s="1071"/>
      <c r="E2829" s="1072"/>
      <c r="F2829" s="201"/>
      <c r="G2829" s="883">
        <v>29727</v>
      </c>
      <c r="H2829" s="884">
        <f t="shared" si="180"/>
        <v>29727</v>
      </c>
      <c r="I2829" s="194"/>
      <c r="J2829" s="195"/>
      <c r="K2829" s="196"/>
      <c r="L2829" s="196"/>
      <c r="M2829" s="196"/>
      <c r="N2829" s="195"/>
      <c r="O2829" s="197"/>
      <c r="P2829" s="198"/>
      <c r="Q2829" s="5"/>
    </row>
    <row r="2830" spans="1:17" s="6" customFormat="1" ht="19.5">
      <c r="A2830" s="107">
        <v>2</v>
      </c>
      <c r="B2830" s="496" t="s">
        <v>6001</v>
      </c>
      <c r="C2830" s="200" t="s">
        <v>999</v>
      </c>
      <c r="D2830" s="1071"/>
      <c r="E2830" s="1072"/>
      <c r="F2830" s="201"/>
      <c r="G2830" s="883">
        <v>31909</v>
      </c>
      <c r="H2830" s="884">
        <f t="shared" si="180"/>
        <v>31909</v>
      </c>
      <c r="I2830" s="194"/>
      <c r="J2830" s="195"/>
      <c r="K2830" s="196"/>
      <c r="L2830" s="196"/>
      <c r="M2830" s="196"/>
      <c r="N2830" s="195"/>
      <c r="O2830" s="197"/>
      <c r="P2830" s="198"/>
      <c r="Q2830" s="5"/>
    </row>
    <row r="2831" spans="1:17" s="6" customFormat="1" ht="19.5">
      <c r="A2831" s="107">
        <v>3</v>
      </c>
      <c r="B2831" s="496" t="s">
        <v>6002</v>
      </c>
      <c r="C2831" s="200" t="s">
        <v>999</v>
      </c>
      <c r="D2831" s="1071"/>
      <c r="E2831" s="1072"/>
      <c r="F2831" s="201"/>
      <c r="G2831" s="883">
        <v>29727</v>
      </c>
      <c r="H2831" s="884">
        <f t="shared" si="180"/>
        <v>29727</v>
      </c>
      <c r="I2831" s="194"/>
      <c r="J2831" s="195"/>
      <c r="K2831" s="196"/>
      <c r="L2831" s="196"/>
      <c r="M2831" s="196"/>
      <c r="N2831" s="195"/>
      <c r="O2831" s="197"/>
      <c r="P2831" s="198"/>
      <c r="Q2831" s="5"/>
    </row>
    <row r="2832" spans="1:17" s="6" customFormat="1" ht="36.75" customHeight="1">
      <c r="A2832" s="107">
        <v>4</v>
      </c>
      <c r="B2832" s="497" t="s">
        <v>6003</v>
      </c>
      <c r="C2832" s="200" t="s">
        <v>999</v>
      </c>
      <c r="D2832" s="1071"/>
      <c r="E2832" s="1072"/>
      <c r="F2832" s="201"/>
      <c r="G2832" s="883">
        <v>31909</v>
      </c>
      <c r="H2832" s="884">
        <f t="shared" si="180"/>
        <v>31909</v>
      </c>
      <c r="I2832" s="194"/>
      <c r="J2832" s="195"/>
      <c r="K2832" s="196"/>
      <c r="L2832" s="196"/>
      <c r="M2832" s="196"/>
      <c r="N2832" s="195"/>
      <c r="O2832" s="197"/>
      <c r="P2832" s="198"/>
      <c r="Q2832" s="5"/>
    </row>
    <row r="2833" spans="1:17" s="6" customFormat="1" ht="30" customHeight="1">
      <c r="A2833" s="107">
        <v>5</v>
      </c>
      <c r="B2833" s="497" t="s">
        <v>6004</v>
      </c>
      <c r="C2833" s="200" t="s">
        <v>999</v>
      </c>
      <c r="D2833" s="1071"/>
      <c r="E2833" s="1072"/>
      <c r="F2833" s="201"/>
      <c r="G2833" s="883">
        <v>46181</v>
      </c>
      <c r="H2833" s="884">
        <f t="shared" si="180"/>
        <v>46181</v>
      </c>
      <c r="I2833" s="194"/>
      <c r="J2833" s="195"/>
      <c r="K2833" s="196"/>
      <c r="L2833" s="196"/>
      <c r="M2833" s="196"/>
      <c r="N2833" s="195"/>
      <c r="O2833" s="197"/>
      <c r="P2833" s="198"/>
      <c r="Q2833" s="5"/>
    </row>
    <row r="2834" spans="1:17" s="6" customFormat="1" ht="19.5">
      <c r="A2834" s="107">
        <v>6</v>
      </c>
      <c r="B2834" s="497" t="s">
        <v>6005</v>
      </c>
      <c r="C2834" s="200" t="s">
        <v>999</v>
      </c>
      <c r="D2834" s="1071"/>
      <c r="E2834" s="1072"/>
      <c r="F2834" s="201"/>
      <c r="G2834" s="883">
        <v>50636</v>
      </c>
      <c r="H2834" s="884">
        <f t="shared" si="180"/>
        <v>50636</v>
      </c>
      <c r="I2834" s="194"/>
      <c r="J2834" s="195"/>
      <c r="K2834" s="196"/>
      <c r="L2834" s="196"/>
      <c r="M2834" s="196"/>
      <c r="N2834" s="195"/>
      <c r="O2834" s="197"/>
      <c r="P2834" s="198"/>
      <c r="Q2834" s="5"/>
    </row>
    <row r="2835" spans="1:17" s="6" customFormat="1" ht="19.5">
      <c r="A2835" s="107">
        <v>7</v>
      </c>
      <c r="B2835" s="497" t="s">
        <v>6006</v>
      </c>
      <c r="C2835" s="200" t="s">
        <v>999</v>
      </c>
      <c r="D2835" s="1071"/>
      <c r="E2835" s="1072"/>
      <c r="F2835" s="498"/>
      <c r="G2835" s="907">
        <v>46181</v>
      </c>
      <c r="H2835" s="884">
        <f t="shared" si="180"/>
        <v>46181</v>
      </c>
      <c r="I2835" s="194"/>
      <c r="J2835" s="195"/>
      <c r="K2835" s="196"/>
      <c r="L2835" s="196"/>
      <c r="M2835" s="196"/>
      <c r="N2835" s="195"/>
      <c r="O2835" s="197"/>
      <c r="P2835" s="198"/>
      <c r="Q2835" s="5"/>
    </row>
    <row r="2836" spans="1:17" s="6" customFormat="1" ht="19.5">
      <c r="A2836" s="107">
        <v>8</v>
      </c>
      <c r="B2836" s="497" t="s">
        <v>6007</v>
      </c>
      <c r="C2836" s="200" t="s">
        <v>999</v>
      </c>
      <c r="D2836" s="1071"/>
      <c r="E2836" s="1072"/>
      <c r="F2836" s="498"/>
      <c r="G2836" s="907">
        <v>50636</v>
      </c>
      <c r="H2836" s="884">
        <f t="shared" si="180"/>
        <v>50636</v>
      </c>
      <c r="I2836" s="194"/>
      <c r="J2836" s="195"/>
      <c r="K2836" s="196"/>
      <c r="L2836" s="196"/>
      <c r="M2836" s="196"/>
      <c r="N2836" s="195"/>
      <c r="O2836" s="197"/>
      <c r="P2836" s="198"/>
      <c r="Q2836" s="5"/>
    </row>
    <row r="2837" spans="1:17" s="6" customFormat="1" ht="19.5">
      <c r="A2837" s="107">
        <v>9</v>
      </c>
      <c r="B2837" s="497" t="s">
        <v>6008</v>
      </c>
      <c r="C2837" s="200" t="s">
        <v>999</v>
      </c>
      <c r="D2837" s="1071"/>
      <c r="E2837" s="1072"/>
      <c r="F2837" s="498"/>
      <c r="G2837" s="907">
        <v>46181</v>
      </c>
      <c r="H2837" s="884">
        <f t="shared" si="180"/>
        <v>46181</v>
      </c>
      <c r="I2837" s="194"/>
      <c r="J2837" s="195"/>
      <c r="K2837" s="196"/>
      <c r="L2837" s="196"/>
      <c r="M2837" s="196"/>
      <c r="N2837" s="195"/>
      <c r="O2837" s="197"/>
      <c r="P2837" s="198"/>
      <c r="Q2837" s="5"/>
    </row>
    <row r="2838" spans="1:17" s="6" customFormat="1" ht="19.5">
      <c r="A2838" s="107">
        <v>10</v>
      </c>
      <c r="B2838" s="497" t="s">
        <v>6009</v>
      </c>
      <c r="C2838" s="200" t="s">
        <v>999</v>
      </c>
      <c r="D2838" s="1071"/>
      <c r="E2838" s="1072"/>
      <c r="F2838" s="498"/>
      <c r="G2838" s="907">
        <v>50636</v>
      </c>
      <c r="H2838" s="884">
        <f t="shared" si="180"/>
        <v>50636</v>
      </c>
      <c r="I2838" s="194"/>
      <c r="J2838" s="195"/>
      <c r="K2838" s="196"/>
      <c r="L2838" s="196"/>
      <c r="M2838" s="196"/>
      <c r="N2838" s="195"/>
      <c r="O2838" s="197"/>
      <c r="P2838" s="198"/>
      <c r="Q2838" s="5"/>
    </row>
    <row r="2839" spans="1:17" s="6" customFormat="1" ht="19.5">
      <c r="A2839" s="107">
        <v>11</v>
      </c>
      <c r="B2839" s="497" t="s">
        <v>6010</v>
      </c>
      <c r="C2839" s="200" t="s">
        <v>999</v>
      </c>
      <c r="D2839" s="1071"/>
      <c r="E2839" s="1072"/>
      <c r="F2839" s="498"/>
      <c r="G2839" s="907">
        <v>53909</v>
      </c>
      <c r="H2839" s="884">
        <f t="shared" si="180"/>
        <v>53909</v>
      </c>
      <c r="I2839" s="194"/>
      <c r="J2839" s="195"/>
      <c r="K2839" s="196"/>
      <c r="L2839" s="196"/>
      <c r="M2839" s="196"/>
      <c r="N2839" s="195"/>
      <c r="O2839" s="197"/>
      <c r="P2839" s="198"/>
      <c r="Q2839" s="5"/>
    </row>
    <row r="2840" spans="1:17" s="6" customFormat="1" ht="19.5">
      <c r="A2840" s="107">
        <v>12</v>
      </c>
      <c r="B2840" s="497" t="s">
        <v>6011</v>
      </c>
      <c r="C2840" s="200" t="s">
        <v>999</v>
      </c>
      <c r="D2840" s="1071"/>
      <c r="E2840" s="1072"/>
      <c r="F2840" s="498"/>
      <c r="G2840" s="907">
        <v>55000</v>
      </c>
      <c r="H2840" s="884">
        <f t="shared" ref="H2840:H2846" si="181">G2840</f>
        <v>55000</v>
      </c>
      <c r="I2840" s="194"/>
      <c r="J2840" s="195"/>
      <c r="K2840" s="196"/>
      <c r="L2840" s="196"/>
      <c r="M2840" s="196"/>
      <c r="N2840" s="195"/>
      <c r="O2840" s="197"/>
      <c r="P2840" s="198"/>
      <c r="Q2840" s="5"/>
    </row>
    <row r="2841" spans="1:17" s="6" customFormat="1" ht="19.5">
      <c r="A2841" s="107">
        <v>13</v>
      </c>
      <c r="B2841" s="497" t="s">
        <v>6012</v>
      </c>
      <c r="C2841" s="200" t="s">
        <v>999</v>
      </c>
      <c r="D2841" s="1071"/>
      <c r="E2841" s="1072"/>
      <c r="F2841" s="498"/>
      <c r="G2841" s="907">
        <v>53909</v>
      </c>
      <c r="H2841" s="884">
        <f t="shared" si="181"/>
        <v>53909</v>
      </c>
      <c r="I2841" s="194"/>
      <c r="J2841" s="195"/>
      <c r="K2841" s="196"/>
      <c r="L2841" s="196"/>
      <c r="M2841" s="196"/>
      <c r="N2841" s="195"/>
      <c r="O2841" s="197"/>
      <c r="P2841" s="198"/>
      <c r="Q2841" s="5"/>
    </row>
    <row r="2842" spans="1:17" s="6" customFormat="1" ht="60" customHeight="1">
      <c r="A2842" s="107">
        <v>14</v>
      </c>
      <c r="B2842" s="497" t="s">
        <v>6013</v>
      </c>
      <c r="C2842" s="200" t="s">
        <v>999</v>
      </c>
      <c r="D2842" s="1071"/>
      <c r="E2842" s="1072"/>
      <c r="F2842" s="498"/>
      <c r="G2842" s="907">
        <v>55000</v>
      </c>
      <c r="H2842" s="884">
        <f t="shared" si="181"/>
        <v>55000</v>
      </c>
      <c r="I2842" s="194"/>
      <c r="J2842" s="195"/>
      <c r="K2842" s="196"/>
      <c r="L2842" s="196"/>
      <c r="M2842" s="196"/>
      <c r="N2842" s="195"/>
      <c r="O2842" s="197"/>
      <c r="P2842" s="198"/>
      <c r="Q2842" s="5"/>
    </row>
    <row r="2843" spans="1:17" s="6" customFormat="1" ht="19.5">
      <c r="A2843" s="107">
        <v>15</v>
      </c>
      <c r="B2843" s="497" t="s">
        <v>6014</v>
      </c>
      <c r="C2843" s="200" t="s">
        <v>999</v>
      </c>
      <c r="D2843" s="1071"/>
      <c r="E2843" s="1072"/>
      <c r="F2843" s="498"/>
      <c r="G2843" s="907">
        <v>53909</v>
      </c>
      <c r="H2843" s="884">
        <f t="shared" si="181"/>
        <v>53909</v>
      </c>
      <c r="I2843" s="194"/>
      <c r="J2843" s="195"/>
      <c r="K2843" s="196"/>
      <c r="L2843" s="196"/>
      <c r="M2843" s="196"/>
      <c r="N2843" s="195"/>
      <c r="O2843" s="197"/>
      <c r="P2843" s="198"/>
      <c r="Q2843" s="5"/>
    </row>
    <row r="2844" spans="1:17" s="6" customFormat="1" ht="19.5">
      <c r="A2844" s="107">
        <v>16</v>
      </c>
      <c r="B2844" s="497" t="s">
        <v>6015</v>
      </c>
      <c r="C2844" s="200" t="s">
        <v>999</v>
      </c>
      <c r="D2844" s="1071"/>
      <c r="E2844" s="1072"/>
      <c r="F2844" s="498"/>
      <c r="G2844" s="907">
        <v>55000</v>
      </c>
      <c r="H2844" s="884">
        <f t="shared" si="181"/>
        <v>55000</v>
      </c>
      <c r="I2844" s="194"/>
      <c r="J2844" s="195"/>
      <c r="K2844" s="196"/>
      <c r="L2844" s="196"/>
      <c r="M2844" s="196"/>
      <c r="N2844" s="195"/>
      <c r="O2844" s="197"/>
      <c r="P2844" s="198"/>
      <c r="Q2844" s="5"/>
    </row>
    <row r="2845" spans="1:17" s="6" customFormat="1" ht="19.5">
      <c r="A2845" s="107">
        <v>17</v>
      </c>
      <c r="B2845" s="497" t="s">
        <v>6016</v>
      </c>
      <c r="C2845" s="200" t="s">
        <v>999</v>
      </c>
      <c r="D2845" s="1071"/>
      <c r="E2845" s="1072"/>
      <c r="F2845" s="498"/>
      <c r="G2845" s="907">
        <v>53909</v>
      </c>
      <c r="H2845" s="884">
        <f t="shared" si="181"/>
        <v>53909</v>
      </c>
      <c r="I2845" s="194"/>
      <c r="J2845" s="195"/>
      <c r="K2845" s="196"/>
      <c r="L2845" s="196"/>
      <c r="M2845" s="196"/>
      <c r="N2845" s="195"/>
      <c r="O2845" s="197"/>
      <c r="P2845" s="198"/>
      <c r="Q2845" s="5"/>
    </row>
    <row r="2846" spans="1:17" s="6" customFormat="1" ht="19.5">
      <c r="A2846" s="107">
        <v>18</v>
      </c>
      <c r="B2846" s="497" t="s">
        <v>6017</v>
      </c>
      <c r="C2846" s="200" t="s">
        <v>999</v>
      </c>
      <c r="D2846" s="1071"/>
      <c r="E2846" s="1072"/>
      <c r="F2846" s="498"/>
      <c r="G2846" s="907">
        <v>55000</v>
      </c>
      <c r="H2846" s="884">
        <f t="shared" si="181"/>
        <v>55000</v>
      </c>
      <c r="I2846" s="194"/>
      <c r="J2846" s="195"/>
      <c r="K2846" s="196"/>
      <c r="L2846" s="196"/>
      <c r="M2846" s="196"/>
      <c r="N2846" s="195"/>
      <c r="O2846" s="197"/>
      <c r="P2846" s="198"/>
      <c r="Q2846" s="5"/>
    </row>
    <row r="2847" spans="1:17" s="6" customFormat="1" ht="30.75" customHeight="1">
      <c r="A2847" s="107">
        <v>19</v>
      </c>
      <c r="B2847" s="497" t="s">
        <v>6018</v>
      </c>
      <c r="C2847" s="200" t="s">
        <v>999</v>
      </c>
      <c r="D2847" s="1071"/>
      <c r="E2847" s="1072"/>
      <c r="F2847" s="498"/>
      <c r="G2847" s="907">
        <v>220000</v>
      </c>
      <c r="H2847" s="884">
        <f>G2847</f>
        <v>220000</v>
      </c>
      <c r="I2847" s="194"/>
      <c r="J2847" s="195"/>
      <c r="K2847" s="196"/>
      <c r="L2847" s="196"/>
      <c r="M2847" s="196"/>
      <c r="N2847" s="195"/>
      <c r="O2847" s="197"/>
      <c r="P2847" s="198"/>
      <c r="Q2847" s="5"/>
    </row>
    <row r="2848" spans="1:17" s="6" customFormat="1" ht="19.5">
      <c r="A2848" s="107">
        <v>20</v>
      </c>
      <c r="B2848" s="497" t="s">
        <v>6019</v>
      </c>
      <c r="C2848" s="200" t="s">
        <v>999</v>
      </c>
      <c r="D2848" s="1071"/>
      <c r="E2848" s="1072"/>
      <c r="F2848" s="498"/>
      <c r="G2848" s="907">
        <v>220000</v>
      </c>
      <c r="H2848" s="884">
        <f>G2848</f>
        <v>220000</v>
      </c>
      <c r="I2848" s="194"/>
      <c r="J2848" s="195"/>
      <c r="K2848" s="196"/>
      <c r="L2848" s="196"/>
      <c r="M2848" s="196"/>
      <c r="N2848" s="195"/>
      <c r="O2848" s="197"/>
      <c r="P2848" s="198"/>
      <c r="Q2848" s="5"/>
    </row>
    <row r="2849" spans="1:17" s="6" customFormat="1" ht="19.5">
      <c r="A2849" s="107">
        <v>21</v>
      </c>
      <c r="B2849" s="497" t="s">
        <v>6020</v>
      </c>
      <c r="C2849" s="200" t="s">
        <v>999</v>
      </c>
      <c r="D2849" s="1071"/>
      <c r="E2849" s="1072"/>
      <c r="F2849" s="201"/>
      <c r="G2849" s="883">
        <v>220000</v>
      </c>
      <c r="H2849" s="884">
        <f>G2849</f>
        <v>220000</v>
      </c>
      <c r="I2849" s="194"/>
      <c r="J2849" s="195"/>
      <c r="K2849" s="196"/>
      <c r="L2849" s="196"/>
      <c r="M2849" s="196"/>
      <c r="N2849" s="195"/>
      <c r="O2849" s="197"/>
      <c r="P2849" s="198"/>
      <c r="Q2849" s="5"/>
    </row>
    <row r="2850" spans="1:17" s="6" customFormat="1" ht="19.5">
      <c r="A2850" s="107">
        <v>22</v>
      </c>
      <c r="B2850" s="497" t="s">
        <v>6021</v>
      </c>
      <c r="C2850" s="200" t="s">
        <v>999</v>
      </c>
      <c r="D2850" s="1071"/>
      <c r="E2850" s="1072"/>
      <c r="F2850" s="201"/>
      <c r="G2850" s="883">
        <v>220000</v>
      </c>
      <c r="H2850" s="884">
        <f>G2850</f>
        <v>220000</v>
      </c>
      <c r="I2850" s="194"/>
      <c r="J2850" s="195"/>
      <c r="K2850" s="196"/>
      <c r="L2850" s="196"/>
      <c r="M2850" s="196"/>
      <c r="N2850" s="195"/>
      <c r="O2850" s="197"/>
      <c r="P2850" s="198"/>
      <c r="Q2850" s="5"/>
    </row>
    <row r="2851" spans="1:17" s="6" customFormat="1" ht="76.5" customHeight="1">
      <c r="A2851" s="107"/>
      <c r="B2851" s="1131" t="s">
        <v>6025</v>
      </c>
      <c r="C2851" s="1132"/>
      <c r="D2851" s="1132"/>
      <c r="E2851" s="1132"/>
      <c r="F2851" s="1132"/>
      <c r="G2851" s="1132"/>
      <c r="H2851" s="1133"/>
      <c r="I2851" s="194"/>
      <c r="J2851" s="195"/>
      <c r="K2851" s="196"/>
      <c r="L2851" s="196"/>
      <c r="M2851" s="196"/>
      <c r="N2851" s="195"/>
      <c r="O2851" s="197"/>
      <c r="P2851" s="198"/>
      <c r="Q2851" s="5"/>
    </row>
    <row r="2852" spans="1:17" s="6" customFormat="1" ht="16.5">
      <c r="A2852" s="107"/>
      <c r="B2852" s="496" t="s">
        <v>6022</v>
      </c>
      <c r="C2852" s="200"/>
      <c r="D2852" s="1071"/>
      <c r="E2852" s="1072"/>
      <c r="F2852" s="201"/>
      <c r="G2852" s="202"/>
      <c r="H2852" s="203"/>
      <c r="I2852" s="194"/>
      <c r="J2852" s="195"/>
      <c r="K2852" s="196"/>
      <c r="L2852" s="196"/>
      <c r="M2852" s="196"/>
      <c r="N2852" s="195"/>
      <c r="O2852" s="197"/>
      <c r="P2852" s="198"/>
      <c r="Q2852" s="5"/>
    </row>
    <row r="2853" spans="1:17" s="6" customFormat="1" ht="103.5" customHeight="1">
      <c r="A2853" s="107">
        <v>1</v>
      </c>
      <c r="B2853" s="497" t="s">
        <v>5998</v>
      </c>
      <c r="C2853" s="200" t="s">
        <v>999</v>
      </c>
      <c r="D2853" s="1071"/>
      <c r="E2853" s="1072"/>
      <c r="F2853" s="201"/>
      <c r="G2853" s="883">
        <v>24545</v>
      </c>
      <c r="H2853" s="884">
        <f>G2853</f>
        <v>24545</v>
      </c>
      <c r="I2853" s="194"/>
      <c r="J2853" s="195"/>
      <c r="K2853" s="196"/>
      <c r="L2853" s="196"/>
      <c r="M2853" s="196"/>
      <c r="N2853" s="195"/>
      <c r="O2853" s="197"/>
      <c r="P2853" s="198"/>
      <c r="Q2853" s="5"/>
    </row>
    <row r="2854" spans="1:17" s="6" customFormat="1" ht="19.5">
      <c r="A2854" s="107"/>
      <c r="B2854" s="497" t="s">
        <v>6023</v>
      </c>
      <c r="C2854" s="200"/>
      <c r="D2854" s="1071"/>
      <c r="E2854" s="1072"/>
      <c r="F2854" s="201"/>
      <c r="G2854" s="883"/>
      <c r="H2854" s="884"/>
      <c r="I2854" s="194"/>
      <c r="J2854" s="195"/>
      <c r="K2854" s="196"/>
      <c r="L2854" s="196"/>
      <c r="M2854" s="196"/>
      <c r="N2854" s="195"/>
      <c r="O2854" s="197"/>
      <c r="P2854" s="198"/>
      <c r="Q2854" s="5"/>
    </row>
    <row r="2855" spans="1:17" s="6" customFormat="1" ht="19.5" customHeight="1">
      <c r="A2855" s="107">
        <v>1</v>
      </c>
      <c r="B2855" s="496" t="s">
        <v>6000</v>
      </c>
      <c r="C2855" s="200" t="s">
        <v>844</v>
      </c>
      <c r="D2855" s="1071"/>
      <c r="E2855" s="1072"/>
      <c r="F2855" s="201"/>
      <c r="G2855" s="883">
        <v>37545</v>
      </c>
      <c r="H2855" s="884">
        <f t="shared" ref="H2855:H2864" si="182">G2855</f>
        <v>37545</v>
      </c>
      <c r="I2855" s="194"/>
      <c r="J2855" s="195"/>
      <c r="K2855" s="196"/>
      <c r="L2855" s="196"/>
      <c r="M2855" s="196"/>
      <c r="N2855" s="195"/>
      <c r="O2855" s="197"/>
      <c r="P2855" s="198"/>
      <c r="Q2855" s="5"/>
    </row>
    <row r="2856" spans="1:17" s="6" customFormat="1" ht="19.5">
      <c r="A2856" s="107">
        <v>2</v>
      </c>
      <c r="B2856" s="496" t="s">
        <v>6001</v>
      </c>
      <c r="C2856" s="200" t="s">
        <v>999</v>
      </c>
      <c r="D2856" s="1071"/>
      <c r="E2856" s="1072"/>
      <c r="F2856" s="201"/>
      <c r="G2856" s="883">
        <v>62545</v>
      </c>
      <c r="H2856" s="884">
        <f t="shared" si="182"/>
        <v>62545</v>
      </c>
      <c r="I2856" s="194"/>
      <c r="J2856" s="195"/>
      <c r="K2856" s="196"/>
      <c r="L2856" s="196"/>
      <c r="M2856" s="196"/>
      <c r="N2856" s="195"/>
      <c r="O2856" s="197"/>
      <c r="P2856" s="198"/>
      <c r="Q2856" s="5"/>
    </row>
    <row r="2857" spans="1:17" s="6" customFormat="1" ht="19.5">
      <c r="A2857" s="107">
        <v>3</v>
      </c>
      <c r="B2857" s="496" t="s">
        <v>6002</v>
      </c>
      <c r="C2857" s="200" t="s">
        <v>999</v>
      </c>
      <c r="D2857" s="1071"/>
      <c r="E2857" s="1072"/>
      <c r="F2857" s="201"/>
      <c r="G2857" s="883">
        <v>36364</v>
      </c>
      <c r="H2857" s="884">
        <f t="shared" si="182"/>
        <v>36364</v>
      </c>
      <c r="I2857" s="194"/>
      <c r="J2857" s="195"/>
      <c r="K2857" s="196"/>
      <c r="L2857" s="196"/>
      <c r="M2857" s="196"/>
      <c r="N2857" s="195"/>
      <c r="O2857" s="197"/>
      <c r="P2857" s="198"/>
      <c r="Q2857" s="5"/>
    </row>
    <row r="2858" spans="1:17" s="6" customFormat="1" ht="36.75" customHeight="1">
      <c r="A2858" s="107">
        <v>4</v>
      </c>
      <c r="B2858" s="497" t="s">
        <v>6003</v>
      </c>
      <c r="C2858" s="200" t="s">
        <v>999</v>
      </c>
      <c r="D2858" s="1071"/>
      <c r="E2858" s="1072"/>
      <c r="F2858" s="201"/>
      <c r="G2858" s="883">
        <v>63636</v>
      </c>
      <c r="H2858" s="884">
        <f t="shared" si="182"/>
        <v>63636</v>
      </c>
      <c r="I2858" s="194"/>
      <c r="J2858" s="195"/>
      <c r="K2858" s="196"/>
      <c r="L2858" s="196"/>
      <c r="M2858" s="196"/>
      <c r="N2858" s="195"/>
      <c r="O2858" s="197"/>
      <c r="P2858" s="198"/>
      <c r="Q2858" s="5"/>
    </row>
    <row r="2859" spans="1:17" s="6" customFormat="1" ht="30" customHeight="1">
      <c r="A2859" s="107">
        <v>5</v>
      </c>
      <c r="B2859" s="497" t="s">
        <v>6004</v>
      </c>
      <c r="C2859" s="200" t="s">
        <v>999</v>
      </c>
      <c r="D2859" s="1071"/>
      <c r="E2859" s="1072"/>
      <c r="F2859" s="201"/>
      <c r="G2859" s="883">
        <v>63636</v>
      </c>
      <c r="H2859" s="884">
        <f t="shared" si="182"/>
        <v>63636</v>
      </c>
      <c r="I2859" s="194"/>
      <c r="J2859" s="195"/>
      <c r="K2859" s="196"/>
      <c r="L2859" s="196"/>
      <c r="M2859" s="196"/>
      <c r="N2859" s="195"/>
      <c r="O2859" s="197"/>
      <c r="P2859" s="198"/>
      <c r="Q2859" s="5"/>
    </row>
    <row r="2860" spans="1:17" s="6" customFormat="1" ht="19.5">
      <c r="A2860" s="107">
        <v>6</v>
      </c>
      <c r="B2860" s="497" t="s">
        <v>6005</v>
      </c>
      <c r="C2860" s="200" t="s">
        <v>999</v>
      </c>
      <c r="D2860" s="1071"/>
      <c r="E2860" s="1072"/>
      <c r="F2860" s="201"/>
      <c r="G2860" s="883">
        <v>86364</v>
      </c>
      <c r="H2860" s="884">
        <f t="shared" si="182"/>
        <v>86364</v>
      </c>
      <c r="I2860" s="194"/>
      <c r="J2860" s="195"/>
      <c r="K2860" s="196"/>
      <c r="L2860" s="196"/>
      <c r="M2860" s="196"/>
      <c r="N2860" s="195"/>
      <c r="O2860" s="197"/>
      <c r="P2860" s="198"/>
      <c r="Q2860" s="5"/>
    </row>
    <row r="2861" spans="1:17" s="6" customFormat="1" ht="19.5">
      <c r="A2861" s="107">
        <v>7</v>
      </c>
      <c r="B2861" s="497" t="s">
        <v>6006</v>
      </c>
      <c r="C2861" s="200" t="s">
        <v>999</v>
      </c>
      <c r="D2861" s="1071"/>
      <c r="E2861" s="1072"/>
      <c r="F2861" s="498"/>
      <c r="G2861" s="907">
        <v>104545</v>
      </c>
      <c r="H2861" s="884">
        <f t="shared" si="182"/>
        <v>104545</v>
      </c>
      <c r="I2861" s="194"/>
      <c r="J2861" s="195"/>
      <c r="K2861" s="196"/>
      <c r="L2861" s="196"/>
      <c r="M2861" s="196"/>
      <c r="N2861" s="195"/>
      <c r="O2861" s="197"/>
      <c r="P2861" s="198"/>
      <c r="Q2861" s="5"/>
    </row>
    <row r="2862" spans="1:17" s="6" customFormat="1" ht="19.5">
      <c r="A2862" s="107">
        <v>8</v>
      </c>
      <c r="B2862" s="497" t="s">
        <v>6007</v>
      </c>
      <c r="C2862" s="200" t="s">
        <v>999</v>
      </c>
      <c r="D2862" s="1071"/>
      <c r="E2862" s="1072"/>
      <c r="F2862" s="498"/>
      <c r="G2862" s="907">
        <v>86364</v>
      </c>
      <c r="H2862" s="884">
        <f t="shared" si="182"/>
        <v>86364</v>
      </c>
      <c r="I2862" s="194"/>
      <c r="J2862" s="195"/>
      <c r="K2862" s="196"/>
      <c r="L2862" s="196"/>
      <c r="M2862" s="196"/>
      <c r="N2862" s="195"/>
      <c r="O2862" s="197"/>
      <c r="P2862" s="198"/>
      <c r="Q2862" s="5"/>
    </row>
    <row r="2863" spans="1:17" s="6" customFormat="1" ht="19.5">
      <c r="A2863" s="107">
        <v>9</v>
      </c>
      <c r="B2863" s="497" t="s">
        <v>6008</v>
      </c>
      <c r="C2863" s="200" t="s">
        <v>999</v>
      </c>
      <c r="D2863" s="1071"/>
      <c r="E2863" s="1072"/>
      <c r="F2863" s="498"/>
      <c r="G2863" s="907">
        <v>27273</v>
      </c>
      <c r="H2863" s="884">
        <f t="shared" si="182"/>
        <v>27273</v>
      </c>
      <c r="I2863" s="194"/>
      <c r="J2863" s="195"/>
      <c r="K2863" s="196"/>
      <c r="L2863" s="196"/>
      <c r="M2863" s="196"/>
      <c r="N2863" s="195"/>
      <c r="O2863" s="197"/>
      <c r="P2863" s="198"/>
      <c r="Q2863" s="5"/>
    </row>
    <row r="2864" spans="1:17" s="6" customFormat="1" ht="19.5">
      <c r="A2864" s="107">
        <v>10</v>
      </c>
      <c r="B2864" s="497" t="s">
        <v>6009</v>
      </c>
      <c r="C2864" s="200" t="s">
        <v>999</v>
      </c>
      <c r="D2864" s="1071"/>
      <c r="E2864" s="1072"/>
      <c r="F2864" s="498"/>
      <c r="G2864" s="907">
        <v>25000</v>
      </c>
      <c r="H2864" s="884">
        <f t="shared" si="182"/>
        <v>25000</v>
      </c>
      <c r="I2864" s="194"/>
      <c r="J2864" s="195"/>
      <c r="K2864" s="196"/>
      <c r="L2864" s="196"/>
      <c r="M2864" s="196"/>
      <c r="N2864" s="195"/>
      <c r="O2864" s="197"/>
      <c r="P2864" s="198"/>
      <c r="Q2864" s="5"/>
    </row>
    <row r="2865" spans="1:17" s="6" customFormat="1" ht="58.5" customHeight="1">
      <c r="A2865" s="467"/>
      <c r="B2865" s="1203" t="s">
        <v>5843</v>
      </c>
      <c r="C2865" s="1204"/>
      <c r="D2865" s="1204"/>
      <c r="E2865" s="1204"/>
      <c r="F2865" s="1204"/>
      <c r="G2865" s="1204"/>
      <c r="H2865" s="1205"/>
      <c r="I2865" s="447"/>
      <c r="J2865" s="447"/>
      <c r="K2865" s="447"/>
      <c r="L2865" s="447"/>
      <c r="M2865" s="447"/>
      <c r="N2865" s="447"/>
      <c r="O2865" s="448"/>
      <c r="P2865" s="132"/>
      <c r="Q2865" s="5"/>
    </row>
    <row r="2866" spans="1:17" s="6" customFormat="1" ht="19.5">
      <c r="A2866" s="107">
        <v>1</v>
      </c>
      <c r="B2866" s="213" t="s">
        <v>5837</v>
      </c>
      <c r="C2866" s="472" t="s">
        <v>234</v>
      </c>
      <c r="D2866" s="472" t="s">
        <v>5838</v>
      </c>
      <c r="E2866" s="472"/>
      <c r="F2866" s="210"/>
      <c r="G2866" s="885">
        <v>6000000</v>
      </c>
      <c r="H2866" s="885">
        <f>G2866</f>
        <v>6000000</v>
      </c>
      <c r="I2866" s="468"/>
      <c r="J2866" s="469"/>
      <c r="K2866" s="473">
        <v>17000</v>
      </c>
      <c r="L2866" s="470"/>
      <c r="M2866" s="470"/>
      <c r="N2866" s="469"/>
      <c r="O2866" s="471"/>
      <c r="P2866" s="132"/>
      <c r="Q2866" s="5"/>
    </row>
    <row r="2867" spans="1:17" s="6" customFormat="1" ht="49.5">
      <c r="A2867" s="107">
        <v>2</v>
      </c>
      <c r="B2867" s="213" t="s">
        <v>5836</v>
      </c>
      <c r="C2867" s="472" t="s">
        <v>234</v>
      </c>
      <c r="D2867" s="107" t="s">
        <v>5839</v>
      </c>
      <c r="E2867" s="472"/>
      <c r="F2867" s="210"/>
      <c r="G2867" s="885">
        <v>15000000</v>
      </c>
      <c r="H2867" s="885">
        <f>G2867</f>
        <v>15000000</v>
      </c>
      <c r="I2867" s="468"/>
      <c r="J2867" s="469"/>
      <c r="K2867" s="473">
        <v>17600</v>
      </c>
      <c r="L2867" s="470"/>
      <c r="M2867" s="470"/>
      <c r="N2867" s="469"/>
      <c r="O2867" s="471"/>
      <c r="P2867" s="132"/>
      <c r="Q2867" s="5"/>
    </row>
    <row r="2868" spans="1:17" s="6" customFormat="1" ht="43.5" customHeight="1">
      <c r="A2868" s="100" t="s">
        <v>6070</v>
      </c>
      <c r="B2868" s="1066" t="s">
        <v>6101</v>
      </c>
      <c r="C2868" s="1066"/>
      <c r="D2868" s="1066"/>
      <c r="E2868" s="1066"/>
      <c r="F2868" s="1066"/>
      <c r="G2868" s="1066"/>
      <c r="H2868" s="1066"/>
      <c r="I2868" s="2"/>
      <c r="J2868" s="2"/>
      <c r="K2868" s="2"/>
      <c r="L2868" s="2"/>
      <c r="M2868" s="2"/>
      <c r="N2868" s="2"/>
      <c r="O2868" s="40"/>
      <c r="P2868" s="9"/>
      <c r="Q2868" s="5"/>
    </row>
    <row r="2869" spans="1:17" s="6" customFormat="1" ht="19.5">
      <c r="A2869" s="336">
        <v>1</v>
      </c>
      <c r="B2869" s="433" t="s">
        <v>6091</v>
      </c>
      <c r="C2869" s="336" t="s">
        <v>1087</v>
      </c>
      <c r="D2869" s="499"/>
      <c r="E2869" s="499"/>
      <c r="F2869" s="328"/>
      <c r="G2869" s="908">
        <v>13036.363636363636</v>
      </c>
      <c r="H2869" s="908">
        <v>13036.363636363636</v>
      </c>
      <c r="I2869" s="501"/>
      <c r="J2869" s="501"/>
      <c r="K2869" s="328">
        <v>340010</v>
      </c>
      <c r="L2869" s="502">
        <f t="shared" ref="L2869:L2870" si="183">+(F2869-K2869)/K2869</f>
        <v>-1</v>
      </c>
      <c r="M2869" s="501"/>
      <c r="N2869" s="501"/>
      <c r="O2869" s="503"/>
      <c r="P2869" s="9"/>
      <c r="Q2869" s="5"/>
    </row>
    <row r="2870" spans="1:17" s="6" customFormat="1" ht="19.5">
      <c r="A2870" s="336">
        <v>2</v>
      </c>
      <c r="B2870" s="433" t="s">
        <v>6092</v>
      </c>
      <c r="C2870" s="336" t="s">
        <v>1087</v>
      </c>
      <c r="D2870" s="499"/>
      <c r="E2870" s="499"/>
      <c r="F2870" s="328"/>
      <c r="G2870" s="908">
        <v>17636.363636363636</v>
      </c>
      <c r="H2870" s="908">
        <v>17636.363636363636</v>
      </c>
      <c r="I2870" s="501"/>
      <c r="J2870" s="501"/>
      <c r="K2870" s="328">
        <v>151250</v>
      </c>
      <c r="L2870" s="502">
        <f t="shared" si="183"/>
        <v>-1</v>
      </c>
      <c r="M2870" s="501"/>
      <c r="N2870" s="501"/>
      <c r="O2870" s="503"/>
      <c r="P2870" s="9"/>
      <c r="Q2870" s="5"/>
    </row>
    <row r="2871" spans="1:17" s="6" customFormat="1" ht="24" customHeight="1">
      <c r="A2871" s="116" t="s">
        <v>1218</v>
      </c>
      <c r="B2871" s="1105" t="s">
        <v>1219</v>
      </c>
      <c r="C2871" s="1106"/>
      <c r="D2871" s="1106"/>
      <c r="E2871" s="1106"/>
      <c r="F2871" s="1106"/>
      <c r="G2871" s="1106"/>
      <c r="H2871" s="1107"/>
      <c r="I2871" s="504"/>
      <c r="J2871" s="220"/>
      <c r="K2871" s="505"/>
      <c r="L2871" s="505"/>
      <c r="M2871" s="505"/>
      <c r="N2871" s="220"/>
      <c r="O2871" s="221"/>
      <c r="P2871" s="9"/>
      <c r="Q2871" s="5"/>
    </row>
    <row r="2872" spans="1:17" s="6" customFormat="1" ht="37.5" customHeight="1">
      <c r="A2872" s="849"/>
      <c r="B2872" s="1231" t="s">
        <v>6796</v>
      </c>
      <c r="C2872" s="1231"/>
      <c r="D2872" s="1231"/>
      <c r="E2872" s="1231"/>
      <c r="F2872" s="1231"/>
      <c r="G2872" s="1231"/>
      <c r="H2872" s="1231"/>
      <c r="I2872" s="506"/>
      <c r="J2872" s="506"/>
      <c r="K2872" s="506"/>
      <c r="L2872" s="506"/>
      <c r="M2872" s="506"/>
      <c r="N2872" s="506"/>
      <c r="O2872" s="293"/>
      <c r="P2872" s="9"/>
      <c r="Q2872" s="5"/>
    </row>
    <row r="2873" spans="1:17" s="6" customFormat="1" ht="20.45" customHeight="1">
      <c r="A2873" s="850"/>
      <c r="B2873" s="1231" t="s">
        <v>3803</v>
      </c>
      <c r="C2873" s="1231"/>
      <c r="D2873" s="1231"/>
      <c r="E2873" s="1231"/>
      <c r="F2873" s="1231"/>
      <c r="G2873" s="1231"/>
      <c r="H2873" s="1231"/>
      <c r="I2873" s="7"/>
      <c r="J2873" s="7"/>
      <c r="K2873" s="7"/>
      <c r="L2873" s="7"/>
      <c r="M2873" s="7"/>
      <c r="N2873" s="7"/>
      <c r="O2873" s="8"/>
      <c r="P2873" s="9"/>
      <c r="Q2873" s="5"/>
    </row>
    <row r="2874" spans="1:17" s="6" customFormat="1" ht="20.25" customHeight="1">
      <c r="A2874" s="850">
        <v>1</v>
      </c>
      <c r="B2874" s="851" t="s">
        <v>1220</v>
      </c>
      <c r="C2874" s="852" t="s">
        <v>855</v>
      </c>
      <c r="D2874" s="853"/>
      <c r="E2874" s="853"/>
      <c r="F2874" s="854"/>
      <c r="G2874" s="875">
        <v>18211</v>
      </c>
      <c r="H2874" s="875">
        <f t="shared" ref="H2874:H2881" si="184">G2874</f>
        <v>18211</v>
      </c>
      <c r="I2874" s="119"/>
      <c r="J2874" s="12"/>
      <c r="K2874" s="500"/>
      <c r="L2874" s="328">
        <f>T2874/1.08</f>
        <v>0</v>
      </c>
      <c r="M2874" s="328">
        <f t="shared" ref="M2874:M2881" si="185">L2874</f>
        <v>0</v>
      </c>
      <c r="N2874" s="12"/>
      <c r="O2874" s="13">
        <v>19500</v>
      </c>
      <c r="P2874" s="9" t="e">
        <f>(#REF!*8%)+#REF!</f>
        <v>#REF!</v>
      </c>
      <c r="Q2874" s="507">
        <v>563000</v>
      </c>
    </row>
    <row r="2875" spans="1:17" s="6" customFormat="1" ht="20.25" customHeight="1">
      <c r="A2875" s="850">
        <f t="shared" ref="A2875:A2881" si="186">+A2874+1</f>
        <v>2</v>
      </c>
      <c r="B2875" s="851" t="s">
        <v>1221</v>
      </c>
      <c r="C2875" s="852" t="s">
        <v>855</v>
      </c>
      <c r="D2875" s="856"/>
      <c r="E2875" s="856"/>
      <c r="F2875" s="854"/>
      <c r="G2875" s="875">
        <v>21315</v>
      </c>
      <c r="H2875" s="875">
        <f t="shared" si="184"/>
        <v>21315</v>
      </c>
      <c r="I2875" s="119"/>
      <c r="J2875" s="12"/>
      <c r="K2875" s="500"/>
      <c r="L2875" s="328">
        <f t="shared" ref="L2875:L2881" si="187">T2875/1.08</f>
        <v>0</v>
      </c>
      <c r="M2875" s="328">
        <f t="shared" si="185"/>
        <v>0</v>
      </c>
      <c r="N2875" s="12"/>
      <c r="O2875" s="13">
        <v>22800</v>
      </c>
      <c r="P2875" s="9" t="e">
        <f>(#REF!*8%)+#REF!</f>
        <v>#REF!</v>
      </c>
      <c r="Q2875" s="507">
        <v>0.08</v>
      </c>
    </row>
    <row r="2876" spans="1:17" s="6" customFormat="1" ht="20.25" customHeight="1">
      <c r="A2876" s="850">
        <f t="shared" si="186"/>
        <v>3</v>
      </c>
      <c r="B2876" s="851" t="s">
        <v>1222</v>
      </c>
      <c r="C2876" s="852" t="s">
        <v>855</v>
      </c>
      <c r="D2876" s="856"/>
      <c r="E2876" s="856"/>
      <c r="F2876" s="854"/>
      <c r="G2876" s="875">
        <v>23828</v>
      </c>
      <c r="H2876" s="875">
        <f t="shared" si="184"/>
        <v>23828</v>
      </c>
      <c r="I2876" s="119"/>
      <c r="J2876" s="12"/>
      <c r="K2876" s="500"/>
      <c r="L2876" s="328">
        <f t="shared" si="187"/>
        <v>0</v>
      </c>
      <c r="M2876" s="328">
        <f t="shared" si="185"/>
        <v>0</v>
      </c>
      <c r="N2876" s="12"/>
      <c r="O2876" s="13">
        <v>25200</v>
      </c>
      <c r="P2876" s="9" t="e">
        <f>(#REF!*8%)+#REF!</f>
        <v>#REF!</v>
      </c>
      <c r="Q2876" s="5">
        <f>+Q2874*Q2875</f>
        <v>45040</v>
      </c>
    </row>
    <row r="2877" spans="1:17" s="6" customFormat="1" ht="20.25" customHeight="1">
      <c r="A2877" s="850">
        <f t="shared" si="186"/>
        <v>4</v>
      </c>
      <c r="B2877" s="851" t="s">
        <v>1223</v>
      </c>
      <c r="C2877" s="852" t="s">
        <v>855</v>
      </c>
      <c r="D2877" s="856"/>
      <c r="E2877" s="856"/>
      <c r="F2877" s="854"/>
      <c r="G2877" s="875">
        <v>26256</v>
      </c>
      <c r="H2877" s="875">
        <f t="shared" si="184"/>
        <v>26256</v>
      </c>
      <c r="I2877" s="119"/>
      <c r="J2877" s="12"/>
      <c r="K2877" s="500"/>
      <c r="L2877" s="328">
        <f t="shared" si="187"/>
        <v>0</v>
      </c>
      <c r="M2877" s="328">
        <f t="shared" si="185"/>
        <v>0</v>
      </c>
      <c r="N2877" s="12"/>
      <c r="O2877" s="13">
        <v>27400</v>
      </c>
      <c r="P2877" s="9" t="e">
        <f>(#REF!*8%)+#REF!</f>
        <v>#REF!</v>
      </c>
      <c r="Q2877" s="5">
        <f>+Q2876+Q2874</f>
        <v>608040</v>
      </c>
    </row>
    <row r="2878" spans="1:17" s="6" customFormat="1" ht="20.25" customHeight="1">
      <c r="A2878" s="850">
        <f t="shared" si="186"/>
        <v>5</v>
      </c>
      <c r="B2878" s="851" t="s">
        <v>1224</v>
      </c>
      <c r="C2878" s="852" t="s">
        <v>855</v>
      </c>
      <c r="D2878" s="856"/>
      <c r="E2878" s="856"/>
      <c r="F2878" s="854"/>
      <c r="G2878" s="875">
        <v>32530</v>
      </c>
      <c r="H2878" s="875">
        <f t="shared" si="184"/>
        <v>32530</v>
      </c>
      <c r="I2878" s="119"/>
      <c r="J2878" s="12"/>
      <c r="K2878" s="500"/>
      <c r="L2878" s="328">
        <f t="shared" si="187"/>
        <v>0</v>
      </c>
      <c r="M2878" s="328">
        <f t="shared" si="185"/>
        <v>0</v>
      </c>
      <c r="N2878" s="12"/>
      <c r="O2878" s="13">
        <v>34100</v>
      </c>
      <c r="P2878" s="9" t="e">
        <f>(#REF!*8%)+#REF!</f>
        <v>#REF!</v>
      </c>
      <c r="Q2878" s="508">
        <f>+Q2877/Q2874</f>
        <v>1.08</v>
      </c>
    </row>
    <row r="2879" spans="1:17" s="6" customFormat="1" ht="20.25" customHeight="1">
      <c r="A2879" s="850">
        <f t="shared" si="186"/>
        <v>6</v>
      </c>
      <c r="B2879" s="851" t="s">
        <v>1225</v>
      </c>
      <c r="C2879" s="852" t="s">
        <v>855</v>
      </c>
      <c r="D2879" s="856"/>
      <c r="E2879" s="856"/>
      <c r="F2879" s="854"/>
      <c r="G2879" s="875">
        <v>36759</v>
      </c>
      <c r="H2879" s="875">
        <f t="shared" si="184"/>
        <v>36759</v>
      </c>
      <c r="I2879" s="119"/>
      <c r="J2879" s="12"/>
      <c r="K2879" s="500"/>
      <c r="L2879" s="328">
        <f t="shared" si="187"/>
        <v>0</v>
      </c>
      <c r="M2879" s="328">
        <f t="shared" si="185"/>
        <v>0</v>
      </c>
      <c r="N2879" s="12"/>
      <c r="O2879" s="13">
        <v>38300</v>
      </c>
      <c r="P2879" s="9" t="e">
        <f>(#REF!*8%)+#REF!</f>
        <v>#REF!</v>
      </c>
      <c r="Q2879" s="5">
        <f>+Q2874*Q2878</f>
        <v>608040</v>
      </c>
    </row>
    <row r="2880" spans="1:17" s="6" customFormat="1" ht="20.25" customHeight="1">
      <c r="A2880" s="850">
        <f t="shared" si="186"/>
        <v>7</v>
      </c>
      <c r="B2880" s="851" t="s">
        <v>1226</v>
      </c>
      <c r="C2880" s="852" t="s">
        <v>855</v>
      </c>
      <c r="D2880" s="856"/>
      <c r="E2880" s="856"/>
      <c r="F2880" s="854"/>
      <c r="G2880" s="875">
        <v>42427</v>
      </c>
      <c r="H2880" s="875">
        <f t="shared" si="184"/>
        <v>42427</v>
      </c>
      <c r="I2880" s="119"/>
      <c r="J2880" s="12"/>
      <c r="K2880" s="500"/>
      <c r="L2880" s="328">
        <f t="shared" si="187"/>
        <v>0</v>
      </c>
      <c r="M2880" s="328">
        <f t="shared" si="185"/>
        <v>0</v>
      </c>
      <c r="N2880" s="12"/>
      <c r="O2880" s="13">
        <v>46500</v>
      </c>
      <c r="P2880" s="9" t="e">
        <f>(#REF!*8%)+#REF!</f>
        <v>#REF!</v>
      </c>
      <c r="Q2880" s="5"/>
    </row>
    <row r="2881" spans="1:17" s="6" customFormat="1" ht="20.25" customHeight="1">
      <c r="A2881" s="850">
        <f t="shared" si="186"/>
        <v>8</v>
      </c>
      <c r="B2881" s="851" t="s">
        <v>1227</v>
      </c>
      <c r="C2881" s="852" t="s">
        <v>855</v>
      </c>
      <c r="D2881" s="856"/>
      <c r="E2881" s="856"/>
      <c r="F2881" s="854"/>
      <c r="G2881" s="875">
        <v>50982</v>
      </c>
      <c r="H2881" s="875">
        <f t="shared" si="184"/>
        <v>50982</v>
      </c>
      <c r="I2881" s="119"/>
      <c r="J2881" s="12"/>
      <c r="K2881" s="500"/>
      <c r="L2881" s="328">
        <f t="shared" si="187"/>
        <v>0</v>
      </c>
      <c r="M2881" s="328">
        <f t="shared" si="185"/>
        <v>0</v>
      </c>
      <c r="N2881" s="12"/>
      <c r="O2881" s="13">
        <v>52100</v>
      </c>
      <c r="P2881" s="9" t="e">
        <f>(#REF!*8%)+#REF!</f>
        <v>#REF!</v>
      </c>
      <c r="Q2881" s="5">
        <f>+O2881/Q2878</f>
        <v>48240.740740740737</v>
      </c>
    </row>
    <row r="2882" spans="1:17" s="6" customFormat="1" ht="26.25" customHeight="1">
      <c r="A2882" s="849"/>
      <c r="B2882" s="1231" t="s">
        <v>6743</v>
      </c>
      <c r="C2882" s="1231"/>
      <c r="D2882" s="1231"/>
      <c r="E2882" s="1231"/>
      <c r="F2882" s="1231"/>
      <c r="G2882" s="1231"/>
      <c r="H2882" s="1231"/>
      <c r="I2882" s="119"/>
      <c r="J2882" s="12"/>
      <c r="K2882" s="12"/>
      <c r="L2882" s="328"/>
      <c r="M2882" s="328"/>
      <c r="N2882" s="12"/>
      <c r="O2882" s="13"/>
      <c r="P2882" s="9"/>
      <c r="Q2882" s="5"/>
    </row>
    <row r="2883" spans="1:17" s="6" customFormat="1" ht="21.95" customHeight="1">
      <c r="A2883" s="850"/>
      <c r="B2883" s="857" t="s">
        <v>1228</v>
      </c>
      <c r="C2883" s="858"/>
      <c r="D2883" s="859"/>
      <c r="E2883" s="860" t="s">
        <v>3802</v>
      </c>
      <c r="F2883" s="855"/>
      <c r="G2883" s="855"/>
      <c r="H2883" s="855"/>
      <c r="I2883" s="119"/>
      <c r="J2883" s="12"/>
      <c r="K2883" s="328"/>
      <c r="L2883" s="328"/>
      <c r="M2883" s="328"/>
      <c r="N2883" s="12"/>
      <c r="O2883" s="13"/>
      <c r="P2883" s="9"/>
      <c r="Q2883" s="5"/>
    </row>
    <row r="2884" spans="1:17" s="6" customFormat="1" ht="21.95" customHeight="1">
      <c r="A2884" s="850">
        <f>A2883+1</f>
        <v>1</v>
      </c>
      <c r="B2884" s="851" t="s">
        <v>1229</v>
      </c>
      <c r="C2884" s="852" t="s">
        <v>855</v>
      </c>
      <c r="D2884" s="849"/>
      <c r="E2884" s="849"/>
      <c r="F2884" s="854"/>
      <c r="G2884" s="875">
        <v>51330</v>
      </c>
      <c r="H2884" s="875">
        <f t="shared" ref="H2884:H2890" si="188">G2884</f>
        <v>51330</v>
      </c>
      <c r="I2884" s="119"/>
      <c r="J2884" s="12"/>
      <c r="K2884" s="500"/>
      <c r="L2884" s="328">
        <v>60400</v>
      </c>
      <c r="M2884" s="328">
        <f t="shared" ref="M2884:M2890" si="189">L2884</f>
        <v>60400</v>
      </c>
      <c r="N2884" s="12"/>
      <c r="O2884" s="13">
        <v>60400</v>
      </c>
      <c r="P2884" s="9"/>
      <c r="Q2884" s="5"/>
    </row>
    <row r="2885" spans="1:17" s="6" customFormat="1" ht="21.95" customHeight="1">
      <c r="A2885" s="850">
        <f t="shared" ref="A2885:A2890" si="190">A2884+1</f>
        <v>2</v>
      </c>
      <c r="B2885" s="851" t="s">
        <v>1230</v>
      </c>
      <c r="C2885" s="852" t="s">
        <v>855</v>
      </c>
      <c r="D2885" s="852"/>
      <c r="E2885" s="852"/>
      <c r="F2885" s="854"/>
      <c r="G2885" s="875">
        <v>54746</v>
      </c>
      <c r="H2885" s="875">
        <f t="shared" si="188"/>
        <v>54746</v>
      </c>
      <c r="I2885" s="119"/>
      <c r="J2885" s="12"/>
      <c r="K2885" s="500"/>
      <c r="L2885" s="328">
        <v>67300</v>
      </c>
      <c r="M2885" s="328">
        <f t="shared" si="189"/>
        <v>67300</v>
      </c>
      <c r="N2885" s="12"/>
      <c r="O2885" s="13">
        <v>67300</v>
      </c>
      <c r="P2885" s="9"/>
      <c r="Q2885" s="5"/>
    </row>
    <row r="2886" spans="1:17" s="6" customFormat="1" ht="21.95" customHeight="1">
      <c r="A2886" s="850">
        <f t="shared" si="190"/>
        <v>3</v>
      </c>
      <c r="B2886" s="851" t="s">
        <v>1231</v>
      </c>
      <c r="C2886" s="852" t="s">
        <v>855</v>
      </c>
      <c r="D2886" s="852"/>
      <c r="E2886" s="852"/>
      <c r="F2886" s="854"/>
      <c r="G2886" s="875">
        <v>64444</v>
      </c>
      <c r="H2886" s="875">
        <f t="shared" si="188"/>
        <v>64444</v>
      </c>
      <c r="I2886" s="119"/>
      <c r="J2886" s="12"/>
      <c r="K2886" s="500" t="s">
        <v>844</v>
      </c>
      <c r="L2886" s="328">
        <v>78900</v>
      </c>
      <c r="M2886" s="328">
        <f t="shared" si="189"/>
        <v>78900</v>
      </c>
      <c r="N2886" s="12"/>
      <c r="O2886" s="13">
        <v>78870</v>
      </c>
      <c r="P2886" s="9"/>
      <c r="Q2886" s="5"/>
    </row>
    <row r="2887" spans="1:17" s="6" customFormat="1" ht="19.5">
      <c r="A2887" s="850"/>
      <c r="B2887" s="857" t="s">
        <v>1232</v>
      </c>
      <c r="C2887" s="852"/>
      <c r="D2887" s="852"/>
      <c r="E2887" s="852"/>
      <c r="F2887" s="854"/>
      <c r="G2887" s="875"/>
      <c r="H2887" s="875">
        <f t="shared" si="188"/>
        <v>0</v>
      </c>
      <c r="I2887" s="119"/>
      <c r="J2887" s="12"/>
      <c r="K2887" s="500"/>
      <c r="L2887" s="328">
        <v>0</v>
      </c>
      <c r="M2887" s="328">
        <f t="shared" si="189"/>
        <v>0</v>
      </c>
      <c r="N2887" s="12"/>
      <c r="O2887" s="13"/>
      <c r="P2887" s="132"/>
      <c r="Q2887" s="5"/>
    </row>
    <row r="2888" spans="1:17" s="6" customFormat="1" ht="21.95" customHeight="1">
      <c r="A2888" s="850">
        <f t="shared" si="190"/>
        <v>1</v>
      </c>
      <c r="B2888" s="851" t="s">
        <v>1229</v>
      </c>
      <c r="C2888" s="861" t="s">
        <v>855</v>
      </c>
      <c r="D2888" s="861"/>
      <c r="E2888" s="861"/>
      <c r="F2888" s="854"/>
      <c r="G2888" s="875">
        <v>47936</v>
      </c>
      <c r="H2888" s="875">
        <f t="shared" si="188"/>
        <v>47936</v>
      </c>
      <c r="I2888" s="119"/>
      <c r="J2888" s="12"/>
      <c r="K2888" s="500"/>
      <c r="L2888" s="328">
        <v>57400</v>
      </c>
      <c r="M2888" s="328">
        <f t="shared" si="189"/>
        <v>57400</v>
      </c>
      <c r="N2888" s="12"/>
      <c r="O2888" s="13">
        <v>57400</v>
      </c>
      <c r="P2888" s="132"/>
      <c r="Q2888" s="5"/>
    </row>
    <row r="2889" spans="1:17" s="6" customFormat="1" ht="19.5">
      <c r="A2889" s="850">
        <f t="shared" si="190"/>
        <v>2</v>
      </c>
      <c r="B2889" s="851" t="s">
        <v>1230</v>
      </c>
      <c r="C2889" s="861" t="s">
        <v>855</v>
      </c>
      <c r="D2889" s="861"/>
      <c r="E2889" s="861"/>
      <c r="F2889" s="854"/>
      <c r="G2889" s="875">
        <v>51464</v>
      </c>
      <c r="H2889" s="875">
        <f t="shared" si="188"/>
        <v>51464</v>
      </c>
      <c r="I2889" s="119"/>
      <c r="J2889" s="12"/>
      <c r="K2889" s="500"/>
      <c r="L2889" s="328">
        <v>61700</v>
      </c>
      <c r="M2889" s="328">
        <f t="shared" si="189"/>
        <v>61700</v>
      </c>
      <c r="N2889" s="12"/>
      <c r="O2889" s="13">
        <v>61700</v>
      </c>
      <c r="P2889" s="9"/>
      <c r="Q2889" s="5"/>
    </row>
    <row r="2890" spans="1:17" s="6" customFormat="1" ht="19.5">
      <c r="A2890" s="850">
        <f t="shared" si="190"/>
        <v>3</v>
      </c>
      <c r="B2890" s="851" t="s">
        <v>1231</v>
      </c>
      <c r="C2890" s="861" t="s">
        <v>855</v>
      </c>
      <c r="D2890" s="861"/>
      <c r="E2890" s="861"/>
      <c r="F2890" s="854"/>
      <c r="G2890" s="875">
        <v>56691</v>
      </c>
      <c r="H2890" s="875">
        <f t="shared" si="188"/>
        <v>56691</v>
      </c>
      <c r="I2890" s="119"/>
      <c r="J2890" s="12"/>
      <c r="K2890" s="500"/>
      <c r="L2890" s="328">
        <v>69800</v>
      </c>
      <c r="M2890" s="328">
        <f t="shared" si="189"/>
        <v>69800</v>
      </c>
      <c r="N2890" s="12"/>
      <c r="O2890" s="13">
        <v>69800</v>
      </c>
      <c r="P2890" s="9"/>
      <c r="Q2890" s="5"/>
    </row>
    <row r="2891" spans="1:17" s="17" customFormat="1" ht="66.75" hidden="1" customHeight="1">
      <c r="A2891" s="1112" t="s">
        <v>1233</v>
      </c>
      <c r="B2891" s="1112"/>
      <c r="C2891" s="1112"/>
      <c r="D2891" s="1112"/>
      <c r="E2891" s="1112"/>
      <c r="F2891" s="1112"/>
      <c r="G2891" s="1112"/>
      <c r="H2891" s="1112"/>
      <c r="I2891" s="208"/>
      <c r="J2891" s="208"/>
      <c r="K2891" s="208"/>
      <c r="L2891" s="208"/>
      <c r="M2891" s="208"/>
      <c r="N2891" s="208"/>
      <c r="O2891" s="209"/>
      <c r="P2891" s="15"/>
      <c r="Q2891" s="16"/>
    </row>
    <row r="2892" spans="1:17" s="17" customFormat="1" ht="66.75" hidden="1" customHeight="1">
      <c r="A2892" s="149">
        <v>1</v>
      </c>
      <c r="B2892" s="213" t="s">
        <v>1234</v>
      </c>
      <c r="C2892" s="425" t="s">
        <v>68</v>
      </c>
      <c r="D2892" s="425"/>
      <c r="E2892" s="425"/>
      <c r="F2892" s="175"/>
      <c r="G2892" s="472">
        <v>2445000</v>
      </c>
      <c r="H2892" s="138">
        <v>2445000</v>
      </c>
      <c r="I2892" s="509"/>
      <c r="J2892" s="510"/>
      <c r="K2892" s="175"/>
      <c r="L2892" s="472">
        <v>2445000</v>
      </c>
      <c r="M2892" s="472">
        <v>2445000</v>
      </c>
      <c r="N2892" s="510"/>
      <c r="O2892" s="511"/>
      <c r="P2892" s="15"/>
      <c r="Q2892" s="16"/>
    </row>
    <row r="2893" spans="1:17" s="17" customFormat="1" ht="66.75" hidden="1" customHeight="1">
      <c r="A2893" s="149">
        <v>2</v>
      </c>
      <c r="B2893" s="213" t="s">
        <v>1235</v>
      </c>
      <c r="C2893" s="425" t="s">
        <v>68</v>
      </c>
      <c r="D2893" s="425"/>
      <c r="E2893" s="425"/>
      <c r="F2893" s="175"/>
      <c r="G2893" s="472">
        <v>3077000</v>
      </c>
      <c r="H2893" s="138">
        <v>3077000</v>
      </c>
      <c r="I2893" s="509"/>
      <c r="J2893" s="510"/>
      <c r="K2893" s="175"/>
      <c r="L2893" s="472">
        <v>3077000</v>
      </c>
      <c r="M2893" s="472">
        <v>3077000</v>
      </c>
      <c r="N2893" s="510"/>
      <c r="O2893" s="511"/>
      <c r="P2893" s="15"/>
      <c r="Q2893" s="16"/>
    </row>
    <row r="2894" spans="1:17" s="17" customFormat="1" ht="66.75" hidden="1" customHeight="1">
      <c r="A2894" s="149">
        <v>3</v>
      </c>
      <c r="B2894" s="213" t="s">
        <v>1236</v>
      </c>
      <c r="C2894" s="425" t="s">
        <v>68</v>
      </c>
      <c r="D2894" s="425"/>
      <c r="E2894" s="425"/>
      <c r="F2894" s="175"/>
      <c r="G2894" s="472">
        <v>4525000</v>
      </c>
      <c r="H2894" s="138">
        <v>4525000</v>
      </c>
      <c r="I2894" s="509"/>
      <c r="J2894" s="510"/>
      <c r="K2894" s="175"/>
      <c r="L2894" s="472">
        <v>4525000</v>
      </c>
      <c r="M2894" s="472">
        <v>4525000</v>
      </c>
      <c r="N2894" s="510"/>
      <c r="O2894" s="511"/>
      <c r="P2894" s="15"/>
      <c r="Q2894" s="16"/>
    </row>
    <row r="2895" spans="1:17" s="17" customFormat="1" ht="66.75" hidden="1" customHeight="1">
      <c r="A2895" s="149">
        <v>4</v>
      </c>
      <c r="B2895" s="213" t="s">
        <v>1237</v>
      </c>
      <c r="C2895" s="425" t="s">
        <v>68</v>
      </c>
      <c r="D2895" s="425"/>
      <c r="E2895" s="425"/>
      <c r="F2895" s="175"/>
      <c r="G2895" s="472">
        <v>3620000</v>
      </c>
      <c r="H2895" s="138">
        <v>3620000</v>
      </c>
      <c r="I2895" s="509"/>
      <c r="J2895" s="510"/>
      <c r="K2895" s="175"/>
      <c r="L2895" s="472">
        <v>3620000</v>
      </c>
      <c r="M2895" s="472">
        <v>3620000</v>
      </c>
      <c r="N2895" s="510"/>
      <c r="O2895" s="511"/>
      <c r="P2895" s="15"/>
      <c r="Q2895" s="16"/>
    </row>
    <row r="2896" spans="1:17" s="6" customFormat="1" ht="67.5" customHeight="1">
      <c r="A2896" s="512"/>
      <c r="B2896" s="1102" t="s">
        <v>6886</v>
      </c>
      <c r="C2896" s="1102"/>
      <c r="D2896" s="1102"/>
      <c r="E2896" s="1102"/>
      <c r="F2896" s="1102"/>
      <c r="G2896" s="1102"/>
      <c r="H2896" s="1102"/>
      <c r="I2896" s="506"/>
      <c r="J2896" s="506"/>
      <c r="K2896" s="506"/>
      <c r="L2896" s="506"/>
      <c r="M2896" s="506"/>
      <c r="N2896" s="506"/>
      <c r="O2896" s="293"/>
      <c r="P2896" s="9"/>
      <c r="Q2896" s="5"/>
    </row>
    <row r="2897" spans="1:17" s="6" customFormat="1" ht="21.95" customHeight="1">
      <c r="A2897" s="867">
        <v>1</v>
      </c>
      <c r="B2897" s="213" t="s">
        <v>1238</v>
      </c>
      <c r="C2897" s="865" t="s">
        <v>855</v>
      </c>
      <c r="D2897" s="865"/>
      <c r="E2897" s="865"/>
      <c r="F2897" s="175"/>
      <c r="G2897" s="909">
        <v>11050</v>
      </c>
      <c r="H2897" s="874">
        <f>G2897</f>
        <v>11050</v>
      </c>
      <c r="I2897" s="513"/>
      <c r="J2897" s="513"/>
      <c r="K2897" s="500">
        <f>+G2897</f>
        <v>11050</v>
      </c>
      <c r="L2897" s="514">
        <v>12200</v>
      </c>
      <c r="M2897" s="515">
        <f>IF(L2897=0," ",(-L2897+K2897)/L2897)</f>
        <v>-9.4262295081967207E-2</v>
      </c>
      <c r="N2897" s="513"/>
      <c r="O2897" s="516"/>
      <c r="P2897" s="9"/>
      <c r="Q2897" s="5"/>
    </row>
    <row r="2898" spans="1:17" s="6" customFormat="1" ht="21.95" customHeight="1">
      <c r="A2898" s="867">
        <v>2</v>
      </c>
      <c r="B2898" s="213" t="s">
        <v>1239</v>
      </c>
      <c r="C2898" s="865" t="s">
        <v>855</v>
      </c>
      <c r="D2898" s="865"/>
      <c r="E2898" s="865"/>
      <c r="F2898" s="175"/>
      <c r="G2898" s="909">
        <v>14300</v>
      </c>
      <c r="H2898" s="874">
        <f t="shared" ref="H2898:H2926" si="191">G2898</f>
        <v>14300</v>
      </c>
      <c r="I2898" s="513"/>
      <c r="J2898" s="513"/>
      <c r="K2898" s="500">
        <f t="shared" ref="K2898:K2926" si="192">+G2898</f>
        <v>14300</v>
      </c>
      <c r="L2898" s="514">
        <v>15500</v>
      </c>
      <c r="M2898" s="515">
        <f>IF(L2898=0," ",(-L2898+K2898)/L2898)</f>
        <v>-7.7419354838709681E-2</v>
      </c>
      <c r="N2898" s="513"/>
      <c r="O2898" s="516"/>
      <c r="P2898" s="9"/>
      <c r="Q2898" s="5"/>
    </row>
    <row r="2899" spans="1:17" s="6" customFormat="1" ht="21.95" customHeight="1">
      <c r="A2899" s="867">
        <v>3</v>
      </c>
      <c r="B2899" s="213" t="s">
        <v>1240</v>
      </c>
      <c r="C2899" s="865" t="s">
        <v>855</v>
      </c>
      <c r="D2899" s="865"/>
      <c r="E2899" s="865"/>
      <c r="F2899" s="175"/>
      <c r="G2899" s="909">
        <v>16800</v>
      </c>
      <c r="H2899" s="874">
        <f t="shared" si="191"/>
        <v>16800</v>
      </c>
      <c r="I2899" s="513"/>
      <c r="J2899" s="513"/>
      <c r="K2899" s="500">
        <f t="shared" si="192"/>
        <v>16800</v>
      </c>
      <c r="L2899" s="514">
        <v>18700</v>
      </c>
      <c r="M2899" s="515">
        <f>IF(L2899=0," ",(-L2899+K2899)/L2899)</f>
        <v>-0.10160427807486631</v>
      </c>
      <c r="N2899" s="513"/>
      <c r="O2899" s="516"/>
      <c r="P2899" s="9"/>
      <c r="Q2899" s="5"/>
    </row>
    <row r="2900" spans="1:17" s="6" customFormat="1" ht="21.95" customHeight="1">
      <c r="A2900" s="867">
        <v>4</v>
      </c>
      <c r="B2900" s="213" t="s">
        <v>1241</v>
      </c>
      <c r="C2900" s="865" t="s">
        <v>855</v>
      </c>
      <c r="D2900" s="865"/>
      <c r="E2900" s="865"/>
      <c r="F2900" s="175"/>
      <c r="G2900" s="909">
        <v>19000</v>
      </c>
      <c r="H2900" s="874">
        <f t="shared" si="191"/>
        <v>19000</v>
      </c>
      <c r="I2900" s="513"/>
      <c r="J2900" s="513"/>
      <c r="K2900" s="500">
        <f t="shared" si="192"/>
        <v>19000</v>
      </c>
      <c r="L2900" s="514">
        <v>20800</v>
      </c>
      <c r="M2900" s="515">
        <f>IF(L2900=0," ",(-L2900+K2900)/L2900)</f>
        <v>-8.6538461538461536E-2</v>
      </c>
      <c r="N2900" s="513"/>
      <c r="O2900" s="516"/>
      <c r="P2900" s="9"/>
      <c r="Q2900" s="5"/>
    </row>
    <row r="2901" spans="1:17" s="6" customFormat="1" ht="21.95" customHeight="1">
      <c r="A2901" s="867">
        <v>5</v>
      </c>
      <c r="B2901" s="213" t="s">
        <v>1242</v>
      </c>
      <c r="C2901" s="865" t="s">
        <v>855</v>
      </c>
      <c r="D2901" s="865"/>
      <c r="E2901" s="865"/>
      <c r="F2901" s="175"/>
      <c r="G2901" s="909">
        <v>22100</v>
      </c>
      <c r="H2901" s="874">
        <f t="shared" si="191"/>
        <v>22100</v>
      </c>
      <c r="I2901" s="513"/>
      <c r="J2901" s="513"/>
      <c r="K2901" s="500">
        <f t="shared" si="192"/>
        <v>22100</v>
      </c>
      <c r="L2901" s="514">
        <v>24500</v>
      </c>
      <c r="M2901" s="515">
        <f>IF(L2901=0," ",(-L2901+K2901)/L2901)</f>
        <v>-9.7959183673469383E-2</v>
      </c>
      <c r="N2901" s="513"/>
      <c r="O2901" s="516"/>
      <c r="P2901" s="9"/>
      <c r="Q2901" s="5"/>
    </row>
    <row r="2902" spans="1:17" s="6" customFormat="1" ht="21.95" customHeight="1">
      <c r="A2902" s="867">
        <v>6</v>
      </c>
      <c r="B2902" s="213" t="s">
        <v>1243</v>
      </c>
      <c r="C2902" s="865" t="s">
        <v>855</v>
      </c>
      <c r="D2902" s="865"/>
      <c r="E2902" s="865"/>
      <c r="F2902" s="175"/>
      <c r="G2902" s="909">
        <v>17500</v>
      </c>
      <c r="H2902" s="874">
        <f t="shared" si="191"/>
        <v>17500</v>
      </c>
      <c r="I2902" s="513"/>
      <c r="J2902" s="513"/>
      <c r="K2902" s="500">
        <f t="shared" si="192"/>
        <v>17500</v>
      </c>
      <c r="L2902" s="514">
        <v>20000</v>
      </c>
      <c r="M2902" s="515">
        <f t="shared" ref="M2902:M2907" si="193">IF(L2902=0," ",(-L2902+K2902)/L2902)</f>
        <v>-0.125</v>
      </c>
      <c r="N2902" s="513"/>
      <c r="O2902" s="516"/>
      <c r="P2902" s="9"/>
      <c r="Q2902" s="5"/>
    </row>
    <row r="2903" spans="1:17" s="6" customFormat="1" ht="21.95" customHeight="1">
      <c r="A2903" s="867">
        <v>7</v>
      </c>
      <c r="B2903" s="213" t="s">
        <v>1244</v>
      </c>
      <c r="C2903" s="865" t="s">
        <v>855</v>
      </c>
      <c r="D2903" s="865"/>
      <c r="E2903" s="865"/>
      <c r="F2903" s="175"/>
      <c r="G2903" s="909">
        <v>22000</v>
      </c>
      <c r="H2903" s="874">
        <f t="shared" si="191"/>
        <v>22000</v>
      </c>
      <c r="I2903" s="513"/>
      <c r="J2903" s="513"/>
      <c r="K2903" s="500">
        <f t="shared" si="192"/>
        <v>22000</v>
      </c>
      <c r="L2903" s="514">
        <v>24500</v>
      </c>
      <c r="M2903" s="515">
        <f t="shared" si="193"/>
        <v>-0.10204081632653061</v>
      </c>
      <c r="N2903" s="513"/>
      <c r="O2903" s="516"/>
      <c r="P2903" s="9"/>
      <c r="Q2903" s="5"/>
    </row>
    <row r="2904" spans="1:17" s="6" customFormat="1" ht="21.95" customHeight="1">
      <c r="A2904" s="867">
        <v>8</v>
      </c>
      <c r="B2904" s="213" t="s">
        <v>1245</v>
      </c>
      <c r="C2904" s="865" t="s">
        <v>855</v>
      </c>
      <c r="D2904" s="865"/>
      <c r="E2904" s="865"/>
      <c r="F2904" s="175"/>
      <c r="G2904" s="909">
        <v>28200</v>
      </c>
      <c r="H2904" s="874">
        <f t="shared" si="191"/>
        <v>28200</v>
      </c>
      <c r="I2904" s="513"/>
      <c r="J2904" s="513"/>
      <c r="K2904" s="500">
        <f t="shared" si="192"/>
        <v>28200</v>
      </c>
      <c r="L2904" s="514">
        <v>31000</v>
      </c>
      <c r="M2904" s="515">
        <f t="shared" si="193"/>
        <v>-9.0322580645161285E-2</v>
      </c>
      <c r="N2904" s="513"/>
      <c r="O2904" s="516"/>
      <c r="P2904" s="9"/>
      <c r="Q2904" s="5"/>
    </row>
    <row r="2905" spans="1:17" s="6" customFormat="1" ht="21.95" customHeight="1">
      <c r="A2905" s="867">
        <v>9</v>
      </c>
      <c r="B2905" s="213" t="s">
        <v>1246</v>
      </c>
      <c r="C2905" s="865" t="s">
        <v>855</v>
      </c>
      <c r="D2905" s="865"/>
      <c r="E2905" s="865"/>
      <c r="F2905" s="175"/>
      <c r="G2905" s="909">
        <v>39000</v>
      </c>
      <c r="H2905" s="874">
        <f t="shared" si="191"/>
        <v>39000</v>
      </c>
      <c r="I2905" s="513"/>
      <c r="J2905" s="513"/>
      <c r="K2905" s="500">
        <f t="shared" si="192"/>
        <v>39000</v>
      </c>
      <c r="L2905" s="514">
        <v>44400</v>
      </c>
      <c r="M2905" s="515">
        <f t="shared" si="193"/>
        <v>-0.12162162162162163</v>
      </c>
      <c r="N2905" s="513"/>
      <c r="O2905" s="516"/>
      <c r="P2905" s="9"/>
      <c r="Q2905" s="5"/>
    </row>
    <row r="2906" spans="1:17" s="6" customFormat="1" ht="21.95" customHeight="1">
      <c r="A2906" s="867">
        <v>10</v>
      </c>
      <c r="B2906" s="213" t="s">
        <v>1247</v>
      </c>
      <c r="C2906" s="865" t="s">
        <v>855</v>
      </c>
      <c r="D2906" s="865"/>
      <c r="E2906" s="865"/>
      <c r="F2906" s="175"/>
      <c r="G2906" s="909">
        <v>32800</v>
      </c>
      <c r="H2906" s="874">
        <f t="shared" si="191"/>
        <v>32800</v>
      </c>
      <c r="I2906" s="513"/>
      <c r="J2906" s="513"/>
      <c r="K2906" s="500">
        <f t="shared" si="192"/>
        <v>32800</v>
      </c>
      <c r="L2906" s="514">
        <v>37000</v>
      </c>
      <c r="M2906" s="515">
        <f t="shared" si="193"/>
        <v>-0.11351351351351352</v>
      </c>
      <c r="N2906" s="513"/>
      <c r="O2906" s="516"/>
      <c r="P2906" s="9"/>
      <c r="Q2906" s="5"/>
    </row>
    <row r="2907" spans="1:17" s="6" customFormat="1" ht="21.95" customHeight="1">
      <c r="A2907" s="867">
        <v>11</v>
      </c>
      <c r="B2907" s="213" t="s">
        <v>1248</v>
      </c>
      <c r="C2907" s="865" t="s">
        <v>855</v>
      </c>
      <c r="D2907" s="865"/>
      <c r="E2907" s="865"/>
      <c r="F2907" s="175"/>
      <c r="G2907" s="909">
        <v>60000</v>
      </c>
      <c r="H2907" s="874">
        <f t="shared" si="191"/>
        <v>60000</v>
      </c>
      <c r="I2907" s="513"/>
      <c r="J2907" s="513"/>
      <c r="K2907" s="500">
        <f t="shared" si="192"/>
        <v>60000</v>
      </c>
      <c r="L2907" s="514">
        <v>67400</v>
      </c>
      <c r="M2907" s="515">
        <f t="shared" si="193"/>
        <v>-0.10979228486646884</v>
      </c>
      <c r="N2907" s="513"/>
      <c r="O2907" s="516"/>
      <c r="P2907" s="9"/>
      <c r="Q2907" s="5"/>
    </row>
    <row r="2908" spans="1:17" s="6" customFormat="1" ht="21.95" customHeight="1">
      <c r="A2908" s="867">
        <v>12</v>
      </c>
      <c r="B2908" s="213" t="s">
        <v>5789</v>
      </c>
      <c r="C2908" s="865" t="s">
        <v>855</v>
      </c>
      <c r="D2908" s="865"/>
      <c r="E2908" s="865"/>
      <c r="F2908" s="175"/>
      <c r="G2908" s="909">
        <v>75000</v>
      </c>
      <c r="H2908" s="874">
        <f t="shared" si="191"/>
        <v>75000</v>
      </c>
      <c r="I2908" s="513"/>
      <c r="J2908" s="513"/>
      <c r="K2908" s="500">
        <f t="shared" si="192"/>
        <v>75000</v>
      </c>
      <c r="L2908" s="514">
        <v>0</v>
      </c>
      <c r="M2908" s="515" t="str">
        <f>IF(L2908=0," ",(-L2908+K2908)/L2908)</f>
        <v xml:space="preserve"> </v>
      </c>
      <c r="N2908" s="513"/>
      <c r="O2908" s="516"/>
      <c r="P2908" s="9"/>
      <c r="Q2908" s="5"/>
    </row>
    <row r="2909" spans="1:17" s="6" customFormat="1" ht="21.95" customHeight="1">
      <c r="A2909" s="867">
        <v>13</v>
      </c>
      <c r="B2909" s="213" t="s">
        <v>5790</v>
      </c>
      <c r="C2909" s="865" t="s">
        <v>855</v>
      </c>
      <c r="D2909" s="865"/>
      <c r="E2909" s="865"/>
      <c r="F2909" s="175"/>
      <c r="G2909" s="909">
        <v>38800</v>
      </c>
      <c r="H2909" s="874">
        <f t="shared" si="191"/>
        <v>38800</v>
      </c>
      <c r="I2909" s="513"/>
      <c r="J2909" s="513"/>
      <c r="K2909" s="500">
        <f t="shared" si="192"/>
        <v>38800</v>
      </c>
      <c r="L2909" s="514">
        <v>0</v>
      </c>
      <c r="M2909" s="515" t="str">
        <f t="shared" ref="M2909:M2926" si="194">IF(L2909=0," ",(-L2909+K2909)/L2909)</f>
        <v xml:space="preserve"> </v>
      </c>
      <c r="N2909" s="513"/>
      <c r="O2909" s="516"/>
      <c r="P2909" s="9"/>
      <c r="Q2909" s="5"/>
    </row>
    <row r="2910" spans="1:17" s="6" customFormat="1" ht="21" customHeight="1">
      <c r="A2910" s="867">
        <v>14</v>
      </c>
      <c r="B2910" s="213" t="s">
        <v>1250</v>
      </c>
      <c r="C2910" s="865" t="s">
        <v>139</v>
      </c>
      <c r="D2910" s="865"/>
      <c r="E2910" s="865"/>
      <c r="F2910" s="175"/>
      <c r="G2910" s="909">
        <v>3800</v>
      </c>
      <c r="H2910" s="874">
        <f t="shared" si="191"/>
        <v>3800</v>
      </c>
      <c r="I2910" s="513"/>
      <c r="J2910" s="513"/>
      <c r="K2910" s="500">
        <f t="shared" si="192"/>
        <v>3800</v>
      </c>
      <c r="L2910" s="514">
        <v>4400</v>
      </c>
      <c r="M2910" s="515">
        <f t="shared" si="194"/>
        <v>-0.13636363636363635</v>
      </c>
      <c r="N2910" s="513"/>
      <c r="O2910" s="516"/>
      <c r="P2910" s="9"/>
      <c r="Q2910" s="5"/>
    </row>
    <row r="2911" spans="1:17" s="6" customFormat="1" ht="21.95" customHeight="1">
      <c r="A2911" s="867">
        <v>15</v>
      </c>
      <c r="B2911" s="213" t="s">
        <v>4918</v>
      </c>
      <c r="C2911" s="865" t="s">
        <v>139</v>
      </c>
      <c r="D2911" s="865"/>
      <c r="E2911" s="865"/>
      <c r="F2911" s="175"/>
      <c r="G2911" s="909">
        <v>28000</v>
      </c>
      <c r="H2911" s="874">
        <f t="shared" si="191"/>
        <v>28000</v>
      </c>
      <c r="I2911" s="513"/>
      <c r="J2911" s="513"/>
      <c r="K2911" s="500">
        <f t="shared" si="192"/>
        <v>28000</v>
      </c>
      <c r="L2911" s="514">
        <v>37300</v>
      </c>
      <c r="M2911" s="515">
        <f t="shared" si="194"/>
        <v>-0.24932975871313673</v>
      </c>
      <c r="N2911" s="513"/>
      <c r="O2911" s="516"/>
      <c r="P2911" s="9"/>
      <c r="Q2911" s="5"/>
    </row>
    <row r="2912" spans="1:17" s="6" customFormat="1" ht="21.95" customHeight="1">
      <c r="A2912" s="867">
        <v>16</v>
      </c>
      <c r="B2912" s="213" t="s">
        <v>4919</v>
      </c>
      <c r="C2912" s="865" t="s">
        <v>139</v>
      </c>
      <c r="D2912" s="865"/>
      <c r="E2912" s="865"/>
      <c r="F2912" s="175"/>
      <c r="G2912" s="909">
        <v>40000</v>
      </c>
      <c r="H2912" s="874">
        <f t="shared" si="191"/>
        <v>40000</v>
      </c>
      <c r="I2912" s="513"/>
      <c r="J2912" s="513"/>
      <c r="K2912" s="500">
        <f t="shared" si="192"/>
        <v>40000</v>
      </c>
      <c r="L2912" s="514">
        <v>45900</v>
      </c>
      <c r="M2912" s="515">
        <f t="shared" si="194"/>
        <v>-0.12854030501089325</v>
      </c>
      <c r="N2912" s="513"/>
      <c r="O2912" s="516"/>
      <c r="P2912" s="9"/>
      <c r="Q2912" s="5"/>
    </row>
    <row r="2913" spans="1:17" s="6" customFormat="1" ht="21.95" customHeight="1">
      <c r="A2913" s="867">
        <v>17</v>
      </c>
      <c r="B2913" s="213" t="s">
        <v>4920</v>
      </c>
      <c r="C2913" s="865" t="s">
        <v>139</v>
      </c>
      <c r="D2913" s="865"/>
      <c r="E2913" s="865"/>
      <c r="F2913" s="175"/>
      <c r="G2913" s="909">
        <v>1255900</v>
      </c>
      <c r="H2913" s="874">
        <f t="shared" si="191"/>
        <v>1255900</v>
      </c>
      <c r="I2913" s="513"/>
      <c r="J2913" s="513"/>
      <c r="K2913" s="500">
        <f t="shared" si="192"/>
        <v>1255900</v>
      </c>
      <c r="L2913" s="514">
        <v>1362900</v>
      </c>
      <c r="M2913" s="515">
        <f t="shared" si="194"/>
        <v>-7.8509061559909013E-2</v>
      </c>
      <c r="N2913" s="513"/>
      <c r="O2913" s="516"/>
      <c r="P2913" s="9"/>
      <c r="Q2913" s="5"/>
    </row>
    <row r="2914" spans="1:17" s="6" customFormat="1" ht="21.95" customHeight="1">
      <c r="A2914" s="867">
        <v>18</v>
      </c>
      <c r="B2914" s="213" t="s">
        <v>4921</v>
      </c>
      <c r="C2914" s="865" t="s">
        <v>139</v>
      </c>
      <c r="D2914" s="865"/>
      <c r="E2914" s="865"/>
      <c r="F2914" s="175"/>
      <c r="G2914" s="909">
        <v>853200</v>
      </c>
      <c r="H2914" s="874">
        <f t="shared" si="191"/>
        <v>853200</v>
      </c>
      <c r="I2914" s="513"/>
      <c r="J2914" s="513"/>
      <c r="K2914" s="500">
        <f t="shared" si="192"/>
        <v>853200</v>
      </c>
      <c r="L2914" s="514">
        <v>925900</v>
      </c>
      <c r="M2914" s="515">
        <f t="shared" si="194"/>
        <v>-7.8518198509558268E-2</v>
      </c>
      <c r="N2914" s="513"/>
      <c r="O2914" s="516"/>
      <c r="P2914" s="9"/>
      <c r="Q2914" s="5"/>
    </row>
    <row r="2915" spans="1:17" s="6" customFormat="1" ht="24" customHeight="1">
      <c r="A2915" s="867">
        <v>19</v>
      </c>
      <c r="B2915" s="213" t="s">
        <v>4922</v>
      </c>
      <c r="C2915" s="865" t="s">
        <v>70</v>
      </c>
      <c r="D2915" s="865"/>
      <c r="E2915" s="865"/>
      <c r="F2915" s="175"/>
      <c r="G2915" s="909">
        <v>85300</v>
      </c>
      <c r="H2915" s="874">
        <f t="shared" si="191"/>
        <v>85300</v>
      </c>
      <c r="I2915" s="513"/>
      <c r="J2915" s="513"/>
      <c r="K2915" s="500">
        <f t="shared" si="192"/>
        <v>85300</v>
      </c>
      <c r="L2915" s="514">
        <v>92600</v>
      </c>
      <c r="M2915" s="515">
        <f t="shared" si="194"/>
        <v>-7.8833693304535643E-2</v>
      </c>
      <c r="N2915" s="513"/>
      <c r="O2915" s="516"/>
      <c r="P2915" s="9"/>
      <c r="Q2915" s="5"/>
    </row>
    <row r="2916" spans="1:17" s="6" customFormat="1" ht="21.95" customHeight="1">
      <c r="A2916" s="867">
        <v>20</v>
      </c>
      <c r="B2916" s="213" t="s">
        <v>4923</v>
      </c>
      <c r="C2916" s="865" t="s">
        <v>70</v>
      </c>
      <c r="D2916" s="865"/>
      <c r="E2916" s="865"/>
      <c r="F2916" s="175"/>
      <c r="G2916" s="909">
        <v>740600</v>
      </c>
      <c r="H2916" s="874">
        <f t="shared" si="191"/>
        <v>740600</v>
      </c>
      <c r="I2916" s="513"/>
      <c r="J2916" s="513"/>
      <c r="K2916" s="500">
        <f t="shared" si="192"/>
        <v>740600</v>
      </c>
      <c r="L2916" s="514">
        <v>803700</v>
      </c>
      <c r="M2916" s="515">
        <f t="shared" si="194"/>
        <v>-7.8511882543237529E-2</v>
      </c>
      <c r="N2916" s="513"/>
      <c r="O2916" s="516"/>
      <c r="P2916" s="9"/>
      <c r="Q2916" s="5"/>
    </row>
    <row r="2917" spans="1:17" s="6" customFormat="1" ht="21.95" customHeight="1">
      <c r="A2917" s="867">
        <v>21</v>
      </c>
      <c r="B2917" s="213" t="s">
        <v>4924</v>
      </c>
      <c r="C2917" s="865" t="s">
        <v>855</v>
      </c>
      <c r="D2917" s="865"/>
      <c r="E2917" s="865"/>
      <c r="F2917" s="175"/>
      <c r="G2917" s="909">
        <v>99000</v>
      </c>
      <c r="H2917" s="874">
        <f t="shared" si="191"/>
        <v>99000</v>
      </c>
      <c r="I2917" s="513"/>
      <c r="J2917" s="513"/>
      <c r="K2917" s="500">
        <f t="shared" si="192"/>
        <v>99000</v>
      </c>
      <c r="L2917" s="514">
        <v>107400</v>
      </c>
      <c r="M2917" s="515">
        <f t="shared" si="194"/>
        <v>-7.8212290502793297E-2</v>
      </c>
      <c r="N2917" s="513"/>
      <c r="O2917" s="516"/>
      <c r="P2917" s="9"/>
      <c r="Q2917" s="5"/>
    </row>
    <row r="2918" spans="1:17" s="6" customFormat="1" ht="21.95" customHeight="1">
      <c r="A2918" s="867">
        <v>22</v>
      </c>
      <c r="B2918" s="213" t="s">
        <v>4925</v>
      </c>
      <c r="C2918" s="865" t="s">
        <v>855</v>
      </c>
      <c r="D2918" s="865"/>
      <c r="E2918" s="865"/>
      <c r="F2918" s="175"/>
      <c r="G2918" s="909">
        <v>85500</v>
      </c>
      <c r="H2918" s="874">
        <f t="shared" si="191"/>
        <v>85500</v>
      </c>
      <c r="I2918" s="513"/>
      <c r="J2918" s="513"/>
      <c r="K2918" s="500">
        <f t="shared" si="192"/>
        <v>85500</v>
      </c>
      <c r="L2918" s="514">
        <v>92600</v>
      </c>
      <c r="M2918" s="515">
        <f t="shared" si="194"/>
        <v>-7.6673866090712736E-2</v>
      </c>
      <c r="N2918" s="513"/>
      <c r="O2918" s="516"/>
      <c r="P2918" s="9"/>
      <c r="Q2918" s="5"/>
    </row>
    <row r="2919" spans="1:17" s="6" customFormat="1" ht="21.95" customHeight="1">
      <c r="A2919" s="867">
        <v>23</v>
      </c>
      <c r="B2919" s="213" t="s">
        <v>4926</v>
      </c>
      <c r="C2919" s="865" t="s">
        <v>855</v>
      </c>
      <c r="D2919" s="865"/>
      <c r="E2919" s="865"/>
      <c r="F2919" s="175"/>
      <c r="G2919" s="909">
        <v>61700</v>
      </c>
      <c r="H2919" s="874">
        <f t="shared" si="191"/>
        <v>61700</v>
      </c>
      <c r="I2919" s="513"/>
      <c r="J2919" s="513"/>
      <c r="K2919" s="500">
        <f t="shared" si="192"/>
        <v>61700</v>
      </c>
      <c r="L2919" s="514">
        <v>66000</v>
      </c>
      <c r="M2919" s="515">
        <f t="shared" si="194"/>
        <v>-6.5151515151515155E-2</v>
      </c>
      <c r="N2919" s="513"/>
      <c r="O2919" s="516"/>
      <c r="P2919" s="9"/>
      <c r="Q2919" s="5"/>
    </row>
    <row r="2920" spans="1:17" s="6" customFormat="1" ht="21.95" customHeight="1">
      <c r="A2920" s="867">
        <v>24</v>
      </c>
      <c r="B2920" s="213" t="s">
        <v>1249</v>
      </c>
      <c r="C2920" s="865" t="s">
        <v>855</v>
      </c>
      <c r="D2920" s="865"/>
      <c r="E2920" s="865"/>
      <c r="F2920" s="175"/>
      <c r="G2920" s="909">
        <v>71500</v>
      </c>
      <c r="H2920" s="874">
        <f t="shared" si="191"/>
        <v>71500</v>
      </c>
      <c r="I2920" s="513"/>
      <c r="J2920" s="513"/>
      <c r="K2920" s="500">
        <f t="shared" si="192"/>
        <v>71500</v>
      </c>
      <c r="L2920" s="514">
        <v>77500</v>
      </c>
      <c r="M2920" s="515">
        <f t="shared" si="194"/>
        <v>-7.7419354838709681E-2</v>
      </c>
      <c r="N2920" s="513"/>
      <c r="O2920" s="516"/>
      <c r="P2920" s="9"/>
      <c r="Q2920" s="5"/>
    </row>
    <row r="2921" spans="1:17" s="6" customFormat="1" ht="24" customHeight="1">
      <c r="A2921" s="867">
        <v>25</v>
      </c>
      <c r="B2921" s="213" t="s">
        <v>5450</v>
      </c>
      <c r="C2921" s="865" t="s">
        <v>855</v>
      </c>
      <c r="D2921" s="865"/>
      <c r="E2921" s="865"/>
      <c r="F2921" s="175"/>
      <c r="G2921" s="909">
        <v>13800</v>
      </c>
      <c r="H2921" s="874">
        <f t="shared" si="191"/>
        <v>13800</v>
      </c>
      <c r="I2921" s="513"/>
      <c r="J2921" s="513"/>
      <c r="K2921" s="500">
        <f t="shared" si="192"/>
        <v>13800</v>
      </c>
      <c r="L2921" s="514">
        <v>13800</v>
      </c>
      <c r="M2921" s="515">
        <f t="shared" si="194"/>
        <v>0</v>
      </c>
      <c r="N2921" s="513"/>
      <c r="O2921" s="516"/>
      <c r="P2921" s="9"/>
      <c r="Q2921" s="5"/>
    </row>
    <row r="2922" spans="1:17" s="6" customFormat="1" ht="21.95" customHeight="1">
      <c r="A2922" s="867">
        <v>26</v>
      </c>
      <c r="B2922" s="213" t="s">
        <v>5451</v>
      </c>
      <c r="C2922" s="865" t="s">
        <v>855</v>
      </c>
      <c r="D2922" s="865"/>
      <c r="E2922" s="865"/>
      <c r="F2922" s="175"/>
      <c r="G2922" s="909">
        <v>17000</v>
      </c>
      <c r="H2922" s="874">
        <f t="shared" si="191"/>
        <v>17000</v>
      </c>
      <c r="I2922" s="513"/>
      <c r="J2922" s="513"/>
      <c r="K2922" s="500">
        <f t="shared" si="192"/>
        <v>17000</v>
      </c>
      <c r="L2922" s="514">
        <v>17000</v>
      </c>
      <c r="M2922" s="515">
        <f t="shared" si="194"/>
        <v>0</v>
      </c>
      <c r="N2922" s="513"/>
      <c r="O2922" s="516"/>
      <c r="P2922" s="9"/>
      <c r="Q2922" s="5"/>
    </row>
    <row r="2923" spans="1:17" s="6" customFormat="1" ht="21.95" customHeight="1">
      <c r="A2923" s="867">
        <v>27</v>
      </c>
      <c r="B2923" s="213" t="s">
        <v>5452</v>
      </c>
      <c r="C2923" s="865" t="s">
        <v>855</v>
      </c>
      <c r="D2923" s="865"/>
      <c r="E2923" s="865"/>
      <c r="F2923" s="175"/>
      <c r="G2923" s="909">
        <v>22560</v>
      </c>
      <c r="H2923" s="874">
        <f t="shared" si="191"/>
        <v>22560</v>
      </c>
      <c r="I2923" s="513"/>
      <c r="J2923" s="513"/>
      <c r="K2923" s="500">
        <f t="shared" si="192"/>
        <v>22560</v>
      </c>
      <c r="L2923" s="514">
        <v>22560</v>
      </c>
      <c r="M2923" s="515">
        <f t="shared" si="194"/>
        <v>0</v>
      </c>
      <c r="N2923" s="513"/>
      <c r="O2923" s="516"/>
      <c r="P2923" s="9"/>
      <c r="Q2923" s="5"/>
    </row>
    <row r="2924" spans="1:17" s="6" customFormat="1" ht="21.95" customHeight="1">
      <c r="A2924" s="867">
        <v>28</v>
      </c>
      <c r="B2924" s="213" t="s">
        <v>5453</v>
      </c>
      <c r="C2924" s="865" t="s">
        <v>855</v>
      </c>
      <c r="D2924" s="865"/>
      <c r="E2924" s="865"/>
      <c r="F2924" s="175"/>
      <c r="G2924" s="909">
        <v>34800</v>
      </c>
      <c r="H2924" s="874">
        <f t="shared" si="191"/>
        <v>34800</v>
      </c>
      <c r="I2924" s="513"/>
      <c r="J2924" s="513"/>
      <c r="K2924" s="500">
        <f t="shared" si="192"/>
        <v>34800</v>
      </c>
      <c r="L2924" s="514">
        <v>34800</v>
      </c>
      <c r="M2924" s="515">
        <f t="shared" si="194"/>
        <v>0</v>
      </c>
      <c r="N2924" s="513"/>
      <c r="O2924" s="516"/>
      <c r="P2924" s="9"/>
      <c r="Q2924" s="5"/>
    </row>
    <row r="2925" spans="1:17" s="6" customFormat="1" ht="21.95" customHeight="1">
      <c r="A2925" s="867">
        <v>29</v>
      </c>
      <c r="B2925" s="213" t="s">
        <v>5454</v>
      </c>
      <c r="C2925" s="865" t="s">
        <v>855</v>
      </c>
      <c r="D2925" s="865"/>
      <c r="E2925" s="865"/>
      <c r="F2925" s="175"/>
      <c r="G2925" s="909">
        <v>49200</v>
      </c>
      <c r="H2925" s="874">
        <f t="shared" si="191"/>
        <v>49200</v>
      </c>
      <c r="I2925" s="513"/>
      <c r="J2925" s="513"/>
      <c r="K2925" s="500">
        <f t="shared" si="192"/>
        <v>49200</v>
      </c>
      <c r="L2925" s="514">
        <v>49200</v>
      </c>
      <c r="M2925" s="515">
        <f t="shared" si="194"/>
        <v>0</v>
      </c>
      <c r="N2925" s="513"/>
      <c r="O2925" s="516"/>
      <c r="P2925" s="9"/>
      <c r="Q2925" s="5"/>
    </row>
    <row r="2926" spans="1:17" s="6" customFormat="1" ht="21.95" customHeight="1">
      <c r="A2926" s="867">
        <v>30</v>
      </c>
      <c r="B2926" s="213" t="s">
        <v>5455</v>
      </c>
      <c r="C2926" s="865" t="s">
        <v>855</v>
      </c>
      <c r="D2926" s="865"/>
      <c r="E2926" s="865"/>
      <c r="F2926" s="175"/>
      <c r="G2926" s="909">
        <v>70800</v>
      </c>
      <c r="H2926" s="874">
        <f t="shared" si="191"/>
        <v>70800</v>
      </c>
      <c r="I2926" s="513"/>
      <c r="J2926" s="513"/>
      <c r="K2926" s="500">
        <f t="shared" si="192"/>
        <v>70800</v>
      </c>
      <c r="L2926" s="514">
        <v>70800</v>
      </c>
      <c r="M2926" s="515">
        <f t="shared" si="194"/>
        <v>0</v>
      </c>
      <c r="N2926" s="513"/>
      <c r="O2926" s="516"/>
      <c r="P2926" s="9"/>
      <c r="Q2926" s="5"/>
    </row>
    <row r="2927" spans="1:17" s="6" customFormat="1" ht="66.75" hidden="1" customHeight="1">
      <c r="A2927" s="131"/>
      <c r="B2927" s="1102" t="s">
        <v>4224</v>
      </c>
      <c r="C2927" s="1102"/>
      <c r="D2927" s="1102"/>
      <c r="E2927" s="1102"/>
      <c r="F2927" s="1102"/>
      <c r="G2927" s="1102"/>
      <c r="H2927" s="1102"/>
      <c r="I2927" s="7"/>
      <c r="J2927" s="7"/>
      <c r="K2927" s="7"/>
      <c r="L2927" s="7"/>
      <c r="M2927" s="7"/>
      <c r="N2927" s="7"/>
      <c r="O2927" s="8"/>
      <c r="P2927" s="9"/>
      <c r="Q2927" s="5"/>
    </row>
    <row r="2928" spans="1:17" s="6" customFormat="1" ht="16.5" hidden="1" customHeight="1">
      <c r="A2928" s="279"/>
      <c r="B2928" s="866" t="s">
        <v>1251</v>
      </c>
      <c r="C2928" s="868"/>
      <c r="D2928" s="868"/>
      <c r="E2928" s="868"/>
      <c r="F2928" s="866"/>
      <c r="G2928" s="866"/>
      <c r="H2928" s="114"/>
      <c r="I2928" s="7"/>
      <c r="J2928" s="7"/>
      <c r="K2928" s="349"/>
      <c r="L2928" s="349"/>
      <c r="M2928" s="349"/>
      <c r="N2928" s="7"/>
      <c r="O2928" s="8"/>
      <c r="P2928" s="9"/>
      <c r="Q2928" s="5"/>
    </row>
    <row r="2929" spans="1:20" s="6" customFormat="1" ht="16.5" hidden="1" customHeight="1">
      <c r="A2929" s="865">
        <v>1</v>
      </c>
      <c r="B2929" s="517" t="s">
        <v>1252</v>
      </c>
      <c r="C2929" s="865" t="s">
        <v>855</v>
      </c>
      <c r="D2929" s="865"/>
      <c r="E2929" s="865"/>
      <c r="F2929" s="866"/>
      <c r="G2929" s="109">
        <v>13000</v>
      </c>
      <c r="H2929" s="109">
        <f>G2929</f>
        <v>13000</v>
      </c>
      <c r="I2929" s="194"/>
      <c r="J2929" s="194"/>
      <c r="K2929" s="349"/>
      <c r="L2929" s="196">
        <f>+W2929/1.1</f>
        <v>0</v>
      </c>
      <c r="M2929" s="196">
        <f>+W2929/1.1</f>
        <v>0</v>
      </c>
      <c r="N2929" s="194"/>
      <c r="O2929" s="8"/>
      <c r="P2929" s="9"/>
      <c r="Q2929" s="5"/>
      <c r="R2929" s="518">
        <v>12000</v>
      </c>
      <c r="T2929" s="6" t="e">
        <f>+#REF!*10%</f>
        <v>#REF!</v>
      </c>
    </row>
    <row r="2930" spans="1:20" s="6" customFormat="1" ht="16.5" hidden="1" customHeight="1">
      <c r="A2930" s="865">
        <v>2</v>
      </c>
      <c r="B2930" s="517" t="s">
        <v>1253</v>
      </c>
      <c r="C2930" s="865" t="s">
        <v>855</v>
      </c>
      <c r="D2930" s="865"/>
      <c r="E2930" s="865"/>
      <c r="F2930" s="866"/>
      <c r="G2930" s="109">
        <v>14000</v>
      </c>
      <c r="H2930" s="109">
        <f t="shared" ref="H2930:H2947" si="195">G2930</f>
        <v>14000</v>
      </c>
      <c r="I2930" s="194"/>
      <c r="J2930" s="194"/>
      <c r="K2930" s="349"/>
      <c r="L2930" s="196">
        <f t="shared" ref="L2930:L2940" si="196">+W2930/1.1</f>
        <v>0</v>
      </c>
      <c r="M2930" s="196">
        <f t="shared" ref="M2930:M2940" si="197">+W2930/1.1</f>
        <v>0</v>
      </c>
      <c r="N2930" s="194"/>
      <c r="O2930" s="8"/>
      <c r="P2930" s="9"/>
      <c r="Q2930" s="5"/>
      <c r="R2930" s="518">
        <v>13000</v>
      </c>
    </row>
    <row r="2931" spans="1:20" s="6" customFormat="1" ht="16.5" hidden="1" customHeight="1">
      <c r="A2931" s="865">
        <v>3</v>
      </c>
      <c r="B2931" s="517" t="s">
        <v>1254</v>
      </c>
      <c r="C2931" s="865" t="s">
        <v>855</v>
      </c>
      <c r="D2931" s="865"/>
      <c r="E2931" s="865"/>
      <c r="F2931" s="866"/>
      <c r="G2931" s="109">
        <v>15000</v>
      </c>
      <c r="H2931" s="109">
        <f t="shared" si="195"/>
        <v>15000</v>
      </c>
      <c r="I2931" s="194"/>
      <c r="J2931" s="194"/>
      <c r="K2931" s="349"/>
      <c r="L2931" s="196">
        <f t="shared" si="196"/>
        <v>0</v>
      </c>
      <c r="M2931" s="196">
        <f t="shared" si="197"/>
        <v>0</v>
      </c>
      <c r="N2931" s="194"/>
      <c r="O2931" s="8"/>
      <c r="P2931" s="9"/>
      <c r="Q2931" s="5"/>
      <c r="R2931" s="518">
        <v>15000</v>
      </c>
    </row>
    <row r="2932" spans="1:20" s="6" customFormat="1" ht="16.5" hidden="1" customHeight="1">
      <c r="A2932" s="865">
        <v>4</v>
      </c>
      <c r="B2932" s="517" t="s">
        <v>1255</v>
      </c>
      <c r="C2932" s="865" t="s">
        <v>855</v>
      </c>
      <c r="D2932" s="865"/>
      <c r="E2932" s="865"/>
      <c r="F2932" s="866"/>
      <c r="G2932" s="109">
        <v>16000</v>
      </c>
      <c r="H2932" s="109">
        <f t="shared" si="195"/>
        <v>16000</v>
      </c>
      <c r="I2932" s="194"/>
      <c r="J2932" s="194"/>
      <c r="K2932" s="349"/>
      <c r="L2932" s="196">
        <f t="shared" si="196"/>
        <v>0</v>
      </c>
      <c r="M2932" s="196">
        <f t="shared" si="197"/>
        <v>0</v>
      </c>
      <c r="N2932" s="194"/>
      <c r="O2932" s="8"/>
      <c r="P2932" s="9"/>
      <c r="Q2932" s="5"/>
      <c r="R2932" s="518">
        <v>17000</v>
      </c>
    </row>
    <row r="2933" spans="1:20" s="6" customFormat="1" ht="16.5" hidden="1" customHeight="1">
      <c r="A2933" s="865">
        <v>5</v>
      </c>
      <c r="B2933" s="517" t="s">
        <v>1256</v>
      </c>
      <c r="C2933" s="865" t="s">
        <v>855</v>
      </c>
      <c r="D2933" s="865"/>
      <c r="E2933" s="865"/>
      <c r="F2933" s="866"/>
      <c r="G2933" s="109">
        <v>17000</v>
      </c>
      <c r="H2933" s="109">
        <f t="shared" si="195"/>
        <v>17000</v>
      </c>
      <c r="I2933" s="194"/>
      <c r="J2933" s="194"/>
      <c r="K2933" s="349"/>
      <c r="L2933" s="196">
        <f t="shared" si="196"/>
        <v>0</v>
      </c>
      <c r="M2933" s="196">
        <f t="shared" si="197"/>
        <v>0</v>
      </c>
      <c r="N2933" s="194"/>
      <c r="O2933" s="8"/>
      <c r="P2933" s="9"/>
      <c r="Q2933" s="5"/>
      <c r="R2933" s="518">
        <v>18000</v>
      </c>
    </row>
    <row r="2934" spans="1:20" s="6" customFormat="1" ht="16.5" hidden="1" customHeight="1">
      <c r="A2934" s="865">
        <v>6</v>
      </c>
      <c r="B2934" s="517" t="s">
        <v>1257</v>
      </c>
      <c r="C2934" s="865" t="s">
        <v>855</v>
      </c>
      <c r="D2934" s="865"/>
      <c r="E2934" s="865"/>
      <c r="F2934" s="866"/>
      <c r="G2934" s="109">
        <v>18000</v>
      </c>
      <c r="H2934" s="109">
        <f t="shared" si="195"/>
        <v>18000</v>
      </c>
      <c r="I2934" s="194"/>
      <c r="J2934" s="194"/>
      <c r="K2934" s="349"/>
      <c r="L2934" s="196">
        <f t="shared" si="196"/>
        <v>0</v>
      </c>
      <c r="M2934" s="196">
        <f t="shared" si="197"/>
        <v>0</v>
      </c>
      <c r="N2934" s="194"/>
      <c r="O2934" s="8"/>
      <c r="P2934" s="9"/>
      <c r="Q2934" s="5"/>
      <c r="R2934" s="518">
        <v>20000</v>
      </c>
    </row>
    <row r="2935" spans="1:20" s="6" customFormat="1" ht="16.5" hidden="1" customHeight="1">
      <c r="A2935" s="865">
        <v>7</v>
      </c>
      <c r="B2935" s="517" t="s">
        <v>1258</v>
      </c>
      <c r="C2935" s="865" t="s">
        <v>855</v>
      </c>
      <c r="D2935" s="865"/>
      <c r="E2935" s="865"/>
      <c r="F2935" s="866"/>
      <c r="G2935" s="109">
        <v>19000</v>
      </c>
      <c r="H2935" s="109">
        <f t="shared" si="195"/>
        <v>19000</v>
      </c>
      <c r="I2935" s="194"/>
      <c r="J2935" s="194"/>
      <c r="K2935" s="349"/>
      <c r="L2935" s="196">
        <f t="shared" si="196"/>
        <v>0</v>
      </c>
      <c r="M2935" s="196">
        <f t="shared" si="197"/>
        <v>0</v>
      </c>
      <c r="N2935" s="194"/>
      <c r="O2935" s="8"/>
      <c r="P2935" s="9"/>
      <c r="Q2935" s="5"/>
      <c r="R2935" s="518">
        <v>22000</v>
      </c>
    </row>
    <row r="2936" spans="1:20" s="6" customFormat="1" ht="16.5" hidden="1" customHeight="1">
      <c r="A2936" s="865">
        <v>8</v>
      </c>
      <c r="B2936" s="517" t="s">
        <v>1259</v>
      </c>
      <c r="C2936" s="865" t="s">
        <v>855</v>
      </c>
      <c r="D2936" s="865"/>
      <c r="E2936" s="865"/>
      <c r="F2936" s="866"/>
      <c r="G2936" s="109">
        <v>20000</v>
      </c>
      <c r="H2936" s="109">
        <f t="shared" si="195"/>
        <v>20000</v>
      </c>
      <c r="I2936" s="194"/>
      <c r="J2936" s="194"/>
      <c r="K2936" s="349"/>
      <c r="L2936" s="196">
        <f t="shared" si="196"/>
        <v>0</v>
      </c>
      <c r="M2936" s="196">
        <f t="shared" si="197"/>
        <v>0</v>
      </c>
      <c r="N2936" s="194"/>
      <c r="O2936" s="8"/>
      <c r="P2936" s="9"/>
      <c r="Q2936" s="5"/>
      <c r="R2936" s="518">
        <v>23000</v>
      </c>
    </row>
    <row r="2937" spans="1:20" s="6" customFormat="1" ht="16.5" hidden="1" customHeight="1">
      <c r="A2937" s="865">
        <v>9</v>
      </c>
      <c r="B2937" s="517" t="s">
        <v>1260</v>
      </c>
      <c r="C2937" s="865" t="s">
        <v>855</v>
      </c>
      <c r="D2937" s="865"/>
      <c r="E2937" s="865"/>
      <c r="F2937" s="866"/>
      <c r="G2937" s="109">
        <v>21000</v>
      </c>
      <c r="H2937" s="109">
        <f t="shared" si="195"/>
        <v>21000</v>
      </c>
      <c r="I2937" s="194"/>
      <c r="J2937" s="194"/>
      <c r="K2937" s="349"/>
      <c r="L2937" s="196">
        <f t="shared" si="196"/>
        <v>0</v>
      </c>
      <c r="M2937" s="196">
        <f t="shared" si="197"/>
        <v>0</v>
      </c>
      <c r="N2937" s="194"/>
      <c r="O2937" s="8"/>
      <c r="P2937" s="9"/>
      <c r="Q2937" s="5"/>
      <c r="R2937" s="518">
        <v>25000</v>
      </c>
    </row>
    <row r="2938" spans="1:20" s="6" customFormat="1" ht="16.5" hidden="1" customHeight="1">
      <c r="A2938" s="865">
        <v>10</v>
      </c>
      <c r="B2938" s="517" t="s">
        <v>1261</v>
      </c>
      <c r="C2938" s="865" t="s">
        <v>855</v>
      </c>
      <c r="D2938" s="865"/>
      <c r="E2938" s="865"/>
      <c r="F2938" s="866"/>
      <c r="G2938" s="109">
        <v>22000</v>
      </c>
      <c r="H2938" s="109">
        <f t="shared" si="195"/>
        <v>22000</v>
      </c>
      <c r="I2938" s="194"/>
      <c r="J2938" s="194"/>
      <c r="K2938" s="349"/>
      <c r="L2938" s="196">
        <f t="shared" si="196"/>
        <v>0</v>
      </c>
      <c r="M2938" s="196">
        <f t="shared" si="197"/>
        <v>0</v>
      </c>
      <c r="N2938" s="194"/>
      <c r="O2938" s="8"/>
      <c r="P2938" s="9"/>
      <c r="Q2938" s="5"/>
      <c r="R2938" s="518">
        <v>27000</v>
      </c>
    </row>
    <row r="2939" spans="1:20" s="6" customFormat="1" ht="16.5" hidden="1" customHeight="1">
      <c r="A2939" s="865">
        <v>11</v>
      </c>
      <c r="B2939" s="517" t="s">
        <v>1262</v>
      </c>
      <c r="C2939" s="865" t="s">
        <v>855</v>
      </c>
      <c r="D2939" s="865"/>
      <c r="E2939" s="865"/>
      <c r="F2939" s="866"/>
      <c r="G2939" s="109">
        <v>24000</v>
      </c>
      <c r="H2939" s="109">
        <f t="shared" si="195"/>
        <v>24000</v>
      </c>
      <c r="I2939" s="194"/>
      <c r="J2939" s="194"/>
      <c r="K2939" s="349"/>
      <c r="L2939" s="196">
        <f t="shared" si="196"/>
        <v>0</v>
      </c>
      <c r="M2939" s="196">
        <f t="shared" si="197"/>
        <v>0</v>
      </c>
      <c r="N2939" s="194"/>
      <c r="O2939" s="8"/>
      <c r="P2939" s="9"/>
      <c r="Q2939" s="5"/>
      <c r="R2939" s="518">
        <v>28000</v>
      </c>
    </row>
    <row r="2940" spans="1:20" s="6" customFormat="1" ht="16.5" hidden="1" customHeight="1">
      <c r="A2940" s="865">
        <v>12</v>
      </c>
      <c r="B2940" s="517" t="s">
        <v>1263</v>
      </c>
      <c r="C2940" s="865" t="s">
        <v>855</v>
      </c>
      <c r="D2940" s="865"/>
      <c r="E2940" s="865"/>
      <c r="F2940" s="866"/>
      <c r="G2940" s="109">
        <v>33000</v>
      </c>
      <c r="H2940" s="109">
        <f t="shared" si="195"/>
        <v>33000</v>
      </c>
      <c r="I2940" s="194"/>
      <c r="J2940" s="194"/>
      <c r="K2940" s="349"/>
      <c r="L2940" s="196">
        <f t="shared" si="196"/>
        <v>0</v>
      </c>
      <c r="M2940" s="196">
        <f t="shared" si="197"/>
        <v>0</v>
      </c>
      <c r="N2940" s="194"/>
      <c r="O2940" s="8"/>
      <c r="P2940" s="9"/>
      <c r="Q2940" s="5"/>
      <c r="R2940" s="518">
        <v>32000</v>
      </c>
    </row>
    <row r="2941" spans="1:20" s="6" customFormat="1" ht="16.5" hidden="1" customHeight="1">
      <c r="A2941" s="868"/>
      <c r="B2941" s="866" t="s">
        <v>1264</v>
      </c>
      <c r="C2941" s="866"/>
      <c r="D2941" s="866"/>
      <c r="E2941" s="866"/>
      <c r="F2941" s="866"/>
      <c r="G2941" s="866"/>
      <c r="H2941" s="109">
        <f t="shared" si="195"/>
        <v>0</v>
      </c>
      <c r="I2941" s="7"/>
      <c r="J2941" s="7"/>
      <c r="K2941" s="349"/>
      <c r="L2941" s="349"/>
      <c r="M2941" s="349"/>
      <c r="N2941" s="7"/>
      <c r="O2941" s="8"/>
      <c r="P2941" s="9"/>
      <c r="Q2941" s="5"/>
    </row>
    <row r="2942" spans="1:20" s="6" customFormat="1" ht="16.5" hidden="1" customHeight="1">
      <c r="A2942" s="865">
        <v>13</v>
      </c>
      <c r="B2942" s="517" t="s">
        <v>1265</v>
      </c>
      <c r="C2942" s="865" t="s">
        <v>855</v>
      </c>
      <c r="D2942" s="865"/>
      <c r="E2942" s="865"/>
      <c r="F2942" s="866"/>
      <c r="G2942" s="109">
        <v>60000</v>
      </c>
      <c r="H2942" s="109">
        <f t="shared" si="195"/>
        <v>60000</v>
      </c>
      <c r="I2942" s="194"/>
      <c r="J2942" s="194"/>
      <c r="K2942" s="349"/>
      <c r="L2942" s="196">
        <f t="shared" ref="L2942:L2947" si="198">+W2942/1.1</f>
        <v>0</v>
      </c>
      <c r="M2942" s="196">
        <f t="shared" ref="M2942:M2947" si="199">+W2942/1.1</f>
        <v>0</v>
      </c>
      <c r="N2942" s="194"/>
      <c r="O2942" s="8"/>
      <c r="P2942" s="9"/>
      <c r="Q2942" s="5"/>
      <c r="R2942" s="519">
        <v>55000</v>
      </c>
    </row>
    <row r="2943" spans="1:20" s="6" customFormat="1" ht="16.5" hidden="1" customHeight="1">
      <c r="A2943" s="865">
        <v>14</v>
      </c>
      <c r="B2943" s="517" t="s">
        <v>1266</v>
      </c>
      <c r="C2943" s="865" t="s">
        <v>855</v>
      </c>
      <c r="D2943" s="865"/>
      <c r="E2943" s="865"/>
      <c r="F2943" s="866"/>
      <c r="G2943" s="109">
        <v>65000</v>
      </c>
      <c r="H2943" s="109">
        <f t="shared" si="195"/>
        <v>65000</v>
      </c>
      <c r="I2943" s="194"/>
      <c r="J2943" s="194"/>
      <c r="K2943" s="349"/>
      <c r="L2943" s="196">
        <f t="shared" si="198"/>
        <v>0</v>
      </c>
      <c r="M2943" s="196">
        <f t="shared" si="199"/>
        <v>0</v>
      </c>
      <c r="N2943" s="194"/>
      <c r="O2943" s="8"/>
      <c r="P2943" s="9"/>
      <c r="Q2943" s="5"/>
      <c r="R2943" s="519">
        <v>60000</v>
      </c>
    </row>
    <row r="2944" spans="1:20" s="6" customFormat="1" ht="16.5" hidden="1" customHeight="1">
      <c r="A2944" s="865">
        <v>15</v>
      </c>
      <c r="B2944" s="517" t="s">
        <v>1267</v>
      </c>
      <c r="C2944" s="865" t="s">
        <v>855</v>
      </c>
      <c r="D2944" s="865"/>
      <c r="E2944" s="865"/>
      <c r="F2944" s="866"/>
      <c r="G2944" s="109">
        <v>75000</v>
      </c>
      <c r="H2944" s="109">
        <f t="shared" si="195"/>
        <v>75000</v>
      </c>
      <c r="I2944" s="194"/>
      <c r="J2944" s="194"/>
      <c r="K2944" s="349"/>
      <c r="L2944" s="196">
        <f t="shared" si="198"/>
        <v>0</v>
      </c>
      <c r="M2944" s="196">
        <f t="shared" si="199"/>
        <v>0</v>
      </c>
      <c r="N2944" s="194"/>
      <c r="O2944" s="8"/>
      <c r="P2944" s="9"/>
      <c r="Q2944" s="5"/>
      <c r="R2944" s="519">
        <v>70000</v>
      </c>
    </row>
    <row r="2945" spans="1:18" s="6" customFormat="1" ht="16.5" hidden="1" customHeight="1">
      <c r="A2945" s="865">
        <v>16</v>
      </c>
      <c r="B2945" s="517" t="s">
        <v>1268</v>
      </c>
      <c r="C2945" s="865" t="s">
        <v>855</v>
      </c>
      <c r="D2945" s="865"/>
      <c r="E2945" s="865"/>
      <c r="F2945" s="866"/>
      <c r="G2945" s="109">
        <v>57000</v>
      </c>
      <c r="H2945" s="109">
        <f t="shared" si="195"/>
        <v>57000</v>
      </c>
      <c r="I2945" s="194"/>
      <c r="J2945" s="194"/>
      <c r="K2945" s="349"/>
      <c r="L2945" s="196">
        <f t="shared" si="198"/>
        <v>0</v>
      </c>
      <c r="M2945" s="196">
        <f t="shared" si="199"/>
        <v>0</v>
      </c>
      <c r="N2945" s="194"/>
      <c r="O2945" s="8"/>
      <c r="P2945" s="9"/>
      <c r="Q2945" s="5"/>
      <c r="R2945" s="519">
        <v>52000</v>
      </c>
    </row>
    <row r="2946" spans="1:18" s="6" customFormat="1" ht="16.5" hidden="1" customHeight="1">
      <c r="A2946" s="865">
        <v>17</v>
      </c>
      <c r="B2946" s="517" t="s">
        <v>1269</v>
      </c>
      <c r="C2946" s="865" t="s">
        <v>855</v>
      </c>
      <c r="D2946" s="865"/>
      <c r="E2946" s="865"/>
      <c r="F2946" s="866"/>
      <c r="G2946" s="109">
        <v>62000</v>
      </c>
      <c r="H2946" s="109">
        <f t="shared" si="195"/>
        <v>62000</v>
      </c>
      <c r="I2946" s="194"/>
      <c r="J2946" s="194"/>
      <c r="K2946" s="349"/>
      <c r="L2946" s="196">
        <f t="shared" si="198"/>
        <v>0</v>
      </c>
      <c r="M2946" s="196">
        <f t="shared" si="199"/>
        <v>0</v>
      </c>
      <c r="N2946" s="194"/>
      <c r="O2946" s="8"/>
      <c r="P2946" s="9"/>
      <c r="Q2946" s="5"/>
      <c r="R2946" s="519">
        <v>57000</v>
      </c>
    </row>
    <row r="2947" spans="1:18" s="6" customFormat="1" ht="16.5" hidden="1" customHeight="1">
      <c r="A2947" s="865">
        <v>18</v>
      </c>
      <c r="B2947" s="517" t="s">
        <v>1270</v>
      </c>
      <c r="C2947" s="865" t="s">
        <v>855</v>
      </c>
      <c r="D2947" s="865"/>
      <c r="E2947" s="865"/>
      <c r="F2947" s="866"/>
      <c r="G2947" s="109">
        <v>68000</v>
      </c>
      <c r="H2947" s="109">
        <f t="shared" si="195"/>
        <v>68000</v>
      </c>
      <c r="I2947" s="194"/>
      <c r="J2947" s="194"/>
      <c r="K2947" s="349"/>
      <c r="L2947" s="196">
        <f t="shared" si="198"/>
        <v>0</v>
      </c>
      <c r="M2947" s="196">
        <f t="shared" si="199"/>
        <v>0</v>
      </c>
      <c r="N2947" s="194"/>
      <c r="O2947" s="8"/>
      <c r="P2947" s="9"/>
      <c r="Q2947" s="5"/>
      <c r="R2947" s="519">
        <v>63000</v>
      </c>
    </row>
    <row r="2948" spans="1:18" s="17" customFormat="1" ht="66.75" hidden="1" customHeight="1">
      <c r="A2948" s="131"/>
      <c r="B2948" s="1102" t="s">
        <v>5558</v>
      </c>
      <c r="C2948" s="1102"/>
      <c r="D2948" s="1102"/>
      <c r="E2948" s="1102"/>
      <c r="F2948" s="1102"/>
      <c r="G2948" s="1102"/>
      <c r="H2948" s="1102"/>
      <c r="I2948" s="106"/>
      <c r="J2948" s="106"/>
      <c r="K2948" s="106"/>
      <c r="L2948" s="106"/>
      <c r="M2948" s="106"/>
      <c r="N2948" s="106"/>
      <c r="O2948" s="120"/>
      <c r="P2948" s="15"/>
      <c r="Q2948" s="16"/>
    </row>
    <row r="2949" spans="1:18" s="17" customFormat="1" ht="16.5" hidden="1" customHeight="1">
      <c r="A2949" s="865">
        <v>1</v>
      </c>
      <c r="B2949" s="517" t="s">
        <v>3639</v>
      </c>
      <c r="C2949" s="865" t="s">
        <v>855</v>
      </c>
      <c r="D2949" s="865"/>
      <c r="E2949" s="865"/>
      <c r="F2949" s="866"/>
      <c r="G2949" s="109">
        <v>12200</v>
      </c>
      <c r="H2949" s="109">
        <f t="shared" ref="H2949:H2970" si="200">G2949</f>
        <v>12200</v>
      </c>
      <c r="I2949" s="296"/>
      <c r="J2949" s="296"/>
      <c r="K2949" s="421"/>
      <c r="L2949" s="109">
        <v>12200</v>
      </c>
      <c r="M2949" s="109">
        <f t="shared" ref="M2949:M2970" si="201">L2949</f>
        <v>12200</v>
      </c>
      <c r="N2949" s="296"/>
      <c r="O2949" s="120"/>
      <c r="P2949" s="15"/>
      <c r="Q2949" s="16"/>
      <c r="R2949" s="520"/>
    </row>
    <row r="2950" spans="1:18" s="17" customFormat="1" ht="16.5" hidden="1" customHeight="1">
      <c r="A2950" s="865">
        <v>2</v>
      </c>
      <c r="B2950" s="517" t="s">
        <v>3640</v>
      </c>
      <c r="C2950" s="865" t="s">
        <v>855</v>
      </c>
      <c r="D2950" s="865"/>
      <c r="E2950" s="865"/>
      <c r="F2950" s="866"/>
      <c r="G2950" s="109">
        <v>15500</v>
      </c>
      <c r="H2950" s="109">
        <f t="shared" si="200"/>
        <v>15500</v>
      </c>
      <c r="I2950" s="296"/>
      <c r="J2950" s="296"/>
      <c r="K2950" s="421"/>
      <c r="L2950" s="109">
        <v>15500</v>
      </c>
      <c r="M2950" s="109">
        <f t="shared" si="201"/>
        <v>15500</v>
      </c>
      <c r="N2950" s="296"/>
      <c r="O2950" s="120"/>
      <c r="P2950" s="15"/>
      <c r="Q2950" s="16"/>
      <c r="R2950" s="520"/>
    </row>
    <row r="2951" spans="1:18" s="17" customFormat="1" ht="16.5" hidden="1" customHeight="1">
      <c r="A2951" s="865">
        <v>3</v>
      </c>
      <c r="B2951" s="517" t="s">
        <v>3641</v>
      </c>
      <c r="C2951" s="865" t="s">
        <v>855</v>
      </c>
      <c r="D2951" s="865"/>
      <c r="E2951" s="865"/>
      <c r="F2951" s="866"/>
      <c r="G2951" s="109">
        <v>18700</v>
      </c>
      <c r="H2951" s="109">
        <f t="shared" si="200"/>
        <v>18700</v>
      </c>
      <c r="I2951" s="296"/>
      <c r="J2951" s="296"/>
      <c r="K2951" s="421"/>
      <c r="L2951" s="109">
        <v>18700</v>
      </c>
      <c r="M2951" s="109">
        <f t="shared" si="201"/>
        <v>18700</v>
      </c>
      <c r="N2951" s="296"/>
      <c r="O2951" s="120"/>
      <c r="P2951" s="15"/>
      <c r="Q2951" s="16"/>
      <c r="R2951" s="520"/>
    </row>
    <row r="2952" spans="1:18" s="17" customFormat="1" ht="16.5" hidden="1" customHeight="1">
      <c r="A2952" s="865">
        <v>4</v>
      </c>
      <c r="B2952" s="517" t="s">
        <v>3642</v>
      </c>
      <c r="C2952" s="865" t="s">
        <v>855</v>
      </c>
      <c r="D2952" s="865"/>
      <c r="E2952" s="865"/>
      <c r="F2952" s="866"/>
      <c r="G2952" s="109">
        <v>20800</v>
      </c>
      <c r="H2952" s="109">
        <f t="shared" si="200"/>
        <v>20800</v>
      </c>
      <c r="I2952" s="296"/>
      <c r="J2952" s="296"/>
      <c r="K2952" s="421"/>
      <c r="L2952" s="109">
        <v>20800</v>
      </c>
      <c r="M2952" s="109">
        <f t="shared" si="201"/>
        <v>20800</v>
      </c>
      <c r="N2952" s="296"/>
      <c r="O2952" s="120"/>
      <c r="P2952" s="15"/>
      <c r="Q2952" s="16"/>
      <c r="R2952" s="520"/>
    </row>
    <row r="2953" spans="1:18" s="17" customFormat="1" ht="16.5" hidden="1" customHeight="1">
      <c r="A2953" s="865">
        <v>5</v>
      </c>
      <c r="B2953" s="517" t="s">
        <v>3643</v>
      </c>
      <c r="C2953" s="865" t="s">
        <v>855</v>
      </c>
      <c r="D2953" s="865"/>
      <c r="E2953" s="865"/>
      <c r="F2953" s="866"/>
      <c r="G2953" s="109">
        <v>24500</v>
      </c>
      <c r="H2953" s="109">
        <f t="shared" si="200"/>
        <v>24500</v>
      </c>
      <c r="I2953" s="296"/>
      <c r="J2953" s="296"/>
      <c r="K2953" s="421"/>
      <c r="L2953" s="109">
        <v>24500</v>
      </c>
      <c r="M2953" s="109">
        <f t="shared" si="201"/>
        <v>24500</v>
      </c>
      <c r="N2953" s="296"/>
      <c r="O2953" s="120"/>
      <c r="P2953" s="15"/>
      <c r="Q2953" s="16"/>
      <c r="R2953" s="520"/>
    </row>
    <row r="2954" spans="1:18" s="17" customFormat="1" ht="16.5" hidden="1" customHeight="1">
      <c r="A2954" s="865">
        <v>6</v>
      </c>
      <c r="B2954" s="517" t="s">
        <v>3644</v>
      </c>
      <c r="C2954" s="865" t="s">
        <v>855</v>
      </c>
      <c r="D2954" s="865"/>
      <c r="E2954" s="865"/>
      <c r="F2954" s="866"/>
      <c r="G2954" s="109">
        <v>20000</v>
      </c>
      <c r="H2954" s="109">
        <f t="shared" si="200"/>
        <v>20000</v>
      </c>
      <c r="I2954" s="296"/>
      <c r="J2954" s="296"/>
      <c r="K2954" s="421"/>
      <c r="L2954" s="109">
        <v>20000</v>
      </c>
      <c r="M2954" s="109">
        <f t="shared" si="201"/>
        <v>20000</v>
      </c>
      <c r="N2954" s="296"/>
      <c r="O2954" s="120"/>
      <c r="P2954" s="15"/>
      <c r="Q2954" s="16"/>
      <c r="R2954" s="520"/>
    </row>
    <row r="2955" spans="1:18" s="17" customFormat="1" ht="16.5" hidden="1" customHeight="1">
      <c r="A2955" s="865">
        <v>7</v>
      </c>
      <c r="B2955" s="517" t="s">
        <v>3645</v>
      </c>
      <c r="C2955" s="865" t="s">
        <v>855</v>
      </c>
      <c r="D2955" s="865"/>
      <c r="E2955" s="865"/>
      <c r="F2955" s="866"/>
      <c r="G2955" s="109">
        <v>24500</v>
      </c>
      <c r="H2955" s="109">
        <f t="shared" si="200"/>
        <v>24500</v>
      </c>
      <c r="I2955" s="296"/>
      <c r="J2955" s="296"/>
      <c r="K2955" s="421"/>
      <c r="L2955" s="109">
        <v>24500</v>
      </c>
      <c r="M2955" s="109">
        <f t="shared" si="201"/>
        <v>24500</v>
      </c>
      <c r="N2955" s="296"/>
      <c r="O2955" s="120"/>
      <c r="P2955" s="15"/>
      <c r="Q2955" s="16"/>
      <c r="R2955" s="520"/>
    </row>
    <row r="2956" spans="1:18" s="17" customFormat="1" ht="16.5" hidden="1" customHeight="1">
      <c r="A2956" s="865">
        <v>8</v>
      </c>
      <c r="B2956" s="517" t="s">
        <v>3646</v>
      </c>
      <c r="C2956" s="865" t="s">
        <v>855</v>
      </c>
      <c r="D2956" s="865"/>
      <c r="E2956" s="865"/>
      <c r="F2956" s="866"/>
      <c r="G2956" s="109">
        <v>31000</v>
      </c>
      <c r="H2956" s="109">
        <f t="shared" si="200"/>
        <v>31000</v>
      </c>
      <c r="I2956" s="296"/>
      <c r="J2956" s="296"/>
      <c r="K2956" s="421"/>
      <c r="L2956" s="109">
        <v>31000</v>
      </c>
      <c r="M2956" s="109">
        <f t="shared" si="201"/>
        <v>31000</v>
      </c>
      <c r="N2956" s="296"/>
      <c r="O2956" s="120"/>
      <c r="P2956" s="15"/>
      <c r="Q2956" s="16"/>
      <c r="R2956" s="520"/>
    </row>
    <row r="2957" spans="1:18" s="17" customFormat="1" ht="16.5" hidden="1" customHeight="1">
      <c r="A2957" s="865">
        <v>9</v>
      </c>
      <c r="B2957" s="517" t="s">
        <v>3647</v>
      </c>
      <c r="C2957" s="865" t="s">
        <v>855</v>
      </c>
      <c r="D2957" s="865"/>
      <c r="E2957" s="865"/>
      <c r="F2957" s="866"/>
      <c r="G2957" s="109">
        <v>44400</v>
      </c>
      <c r="H2957" s="109">
        <f t="shared" si="200"/>
        <v>44400</v>
      </c>
      <c r="I2957" s="296"/>
      <c r="J2957" s="296"/>
      <c r="K2957" s="421"/>
      <c r="L2957" s="109">
        <v>44400</v>
      </c>
      <c r="M2957" s="109">
        <f t="shared" si="201"/>
        <v>44400</v>
      </c>
      <c r="N2957" s="296"/>
      <c r="O2957" s="120"/>
      <c r="P2957" s="15"/>
      <c r="Q2957" s="16"/>
      <c r="R2957" s="520"/>
    </row>
    <row r="2958" spans="1:18" s="17" customFormat="1" ht="16.5" hidden="1" customHeight="1">
      <c r="A2958" s="865">
        <v>10</v>
      </c>
      <c r="B2958" s="517" t="s">
        <v>3648</v>
      </c>
      <c r="C2958" s="865" t="s">
        <v>855</v>
      </c>
      <c r="D2958" s="865"/>
      <c r="E2958" s="865"/>
      <c r="F2958" s="866"/>
      <c r="G2958" s="109">
        <v>37000</v>
      </c>
      <c r="H2958" s="109">
        <f t="shared" si="200"/>
        <v>37000</v>
      </c>
      <c r="I2958" s="296"/>
      <c r="J2958" s="296"/>
      <c r="K2958" s="421"/>
      <c r="L2958" s="109">
        <v>37000</v>
      </c>
      <c r="M2958" s="109">
        <f t="shared" si="201"/>
        <v>37000</v>
      </c>
      <c r="N2958" s="296"/>
      <c r="O2958" s="120"/>
      <c r="P2958" s="15"/>
      <c r="Q2958" s="16"/>
      <c r="R2958" s="520"/>
    </row>
    <row r="2959" spans="1:18" s="17" customFormat="1" ht="16.5" hidden="1" customHeight="1">
      <c r="A2959" s="865">
        <v>11</v>
      </c>
      <c r="B2959" s="517" t="s">
        <v>3649</v>
      </c>
      <c r="C2959" s="865" t="s">
        <v>855</v>
      </c>
      <c r="D2959" s="865"/>
      <c r="E2959" s="865"/>
      <c r="F2959" s="866"/>
      <c r="G2959" s="109">
        <v>67400</v>
      </c>
      <c r="H2959" s="109">
        <f t="shared" si="200"/>
        <v>67400</v>
      </c>
      <c r="I2959" s="296"/>
      <c r="J2959" s="296"/>
      <c r="K2959" s="421"/>
      <c r="L2959" s="109">
        <v>67400</v>
      </c>
      <c r="M2959" s="109">
        <f t="shared" si="201"/>
        <v>67400</v>
      </c>
      <c r="N2959" s="296"/>
      <c r="O2959" s="120"/>
      <c r="P2959" s="15"/>
      <c r="Q2959" s="16"/>
      <c r="R2959" s="520"/>
    </row>
    <row r="2960" spans="1:18" s="17" customFormat="1" ht="16.5" hidden="1" customHeight="1">
      <c r="A2960" s="865">
        <v>12</v>
      </c>
      <c r="B2960" s="517" t="s">
        <v>1250</v>
      </c>
      <c r="C2960" s="865" t="s">
        <v>139</v>
      </c>
      <c r="D2960" s="865"/>
      <c r="E2960" s="865"/>
      <c r="F2960" s="866"/>
      <c r="G2960" s="109">
        <v>4400</v>
      </c>
      <c r="H2960" s="109">
        <f t="shared" si="200"/>
        <v>4400</v>
      </c>
      <c r="I2960" s="296"/>
      <c r="J2960" s="296"/>
      <c r="K2960" s="421"/>
      <c r="L2960" s="109">
        <v>4400</v>
      </c>
      <c r="M2960" s="109">
        <f t="shared" si="201"/>
        <v>4400</v>
      </c>
      <c r="N2960" s="296"/>
      <c r="O2960" s="120"/>
      <c r="P2960" s="15"/>
      <c r="Q2960" s="16"/>
      <c r="R2960" s="520"/>
    </row>
    <row r="2961" spans="1:18" s="17" customFormat="1" ht="16.5" hidden="1" customHeight="1">
      <c r="A2961" s="865">
        <v>13</v>
      </c>
      <c r="B2961" s="517" t="s">
        <v>3650</v>
      </c>
      <c r="C2961" s="865" t="s">
        <v>139</v>
      </c>
      <c r="D2961" s="865"/>
      <c r="E2961" s="865"/>
      <c r="F2961" s="866"/>
      <c r="G2961" s="109">
        <v>37300</v>
      </c>
      <c r="H2961" s="109">
        <f t="shared" si="200"/>
        <v>37300</v>
      </c>
      <c r="I2961" s="296"/>
      <c r="J2961" s="296"/>
      <c r="K2961" s="421"/>
      <c r="L2961" s="109">
        <v>37300</v>
      </c>
      <c r="M2961" s="109">
        <f t="shared" si="201"/>
        <v>37300</v>
      </c>
      <c r="N2961" s="296"/>
      <c r="O2961" s="120"/>
      <c r="P2961" s="15"/>
      <c r="Q2961" s="16"/>
      <c r="R2961" s="520"/>
    </row>
    <row r="2962" spans="1:18" s="17" customFormat="1" ht="16.5" hidden="1" customHeight="1">
      <c r="A2962" s="865">
        <v>14</v>
      </c>
      <c r="B2962" s="517" t="s">
        <v>3651</v>
      </c>
      <c r="C2962" s="865" t="s">
        <v>139</v>
      </c>
      <c r="D2962" s="865"/>
      <c r="E2962" s="865"/>
      <c r="F2962" s="866"/>
      <c r="G2962" s="109">
        <v>45900</v>
      </c>
      <c r="H2962" s="109">
        <f t="shared" si="200"/>
        <v>45900</v>
      </c>
      <c r="I2962" s="296"/>
      <c r="J2962" s="296"/>
      <c r="K2962" s="421"/>
      <c r="L2962" s="109">
        <v>45900</v>
      </c>
      <c r="M2962" s="109">
        <f t="shared" si="201"/>
        <v>45900</v>
      </c>
      <c r="N2962" s="296"/>
      <c r="O2962" s="120"/>
      <c r="P2962" s="15"/>
      <c r="Q2962" s="16"/>
      <c r="R2962" s="520"/>
    </row>
    <row r="2963" spans="1:18" s="17" customFormat="1" ht="18.75" hidden="1" customHeight="1">
      <c r="A2963" s="865">
        <v>15</v>
      </c>
      <c r="B2963" s="517" t="s">
        <v>6662</v>
      </c>
      <c r="C2963" s="865" t="s">
        <v>139</v>
      </c>
      <c r="D2963" s="865"/>
      <c r="E2963" s="865"/>
      <c r="F2963" s="866"/>
      <c r="G2963" s="109">
        <v>1362900</v>
      </c>
      <c r="H2963" s="109">
        <f t="shared" si="200"/>
        <v>1362900</v>
      </c>
      <c r="I2963" s="296"/>
      <c r="J2963" s="296"/>
      <c r="K2963" s="421"/>
      <c r="L2963" s="109">
        <v>1362900</v>
      </c>
      <c r="M2963" s="109">
        <f t="shared" si="201"/>
        <v>1362900</v>
      </c>
      <c r="N2963" s="296"/>
      <c r="O2963" s="120"/>
      <c r="P2963" s="15"/>
      <c r="Q2963" s="16"/>
      <c r="R2963" s="520"/>
    </row>
    <row r="2964" spans="1:18" s="17" customFormat="1" ht="18.75" hidden="1" customHeight="1">
      <c r="A2964" s="865">
        <v>16</v>
      </c>
      <c r="B2964" s="517" t="s">
        <v>6663</v>
      </c>
      <c r="C2964" s="865" t="s">
        <v>139</v>
      </c>
      <c r="D2964" s="865"/>
      <c r="E2964" s="865"/>
      <c r="F2964" s="866"/>
      <c r="G2964" s="109">
        <v>925900</v>
      </c>
      <c r="H2964" s="109">
        <f t="shared" si="200"/>
        <v>925900</v>
      </c>
      <c r="I2964" s="296"/>
      <c r="J2964" s="296"/>
      <c r="K2964" s="421"/>
      <c r="L2964" s="109">
        <v>925900</v>
      </c>
      <c r="M2964" s="109">
        <f t="shared" si="201"/>
        <v>925900</v>
      </c>
      <c r="N2964" s="296"/>
      <c r="O2964" s="120"/>
      <c r="P2964" s="15"/>
      <c r="Q2964" s="16"/>
      <c r="R2964" s="520"/>
    </row>
    <row r="2965" spans="1:18" s="17" customFormat="1" ht="16.5" hidden="1" customHeight="1">
      <c r="A2965" s="865">
        <v>17</v>
      </c>
      <c r="B2965" s="517" t="s">
        <v>4134</v>
      </c>
      <c r="C2965" s="865" t="s">
        <v>70</v>
      </c>
      <c r="D2965" s="865"/>
      <c r="E2965" s="865"/>
      <c r="F2965" s="866"/>
      <c r="G2965" s="109">
        <v>92600</v>
      </c>
      <c r="H2965" s="109">
        <f t="shared" si="200"/>
        <v>92600</v>
      </c>
      <c r="I2965" s="296"/>
      <c r="J2965" s="296"/>
      <c r="K2965" s="421"/>
      <c r="L2965" s="109">
        <v>92600</v>
      </c>
      <c r="M2965" s="109">
        <f t="shared" si="201"/>
        <v>92600</v>
      </c>
      <c r="N2965" s="296"/>
      <c r="O2965" s="120"/>
      <c r="P2965" s="15"/>
      <c r="Q2965" s="16"/>
      <c r="R2965" s="520"/>
    </row>
    <row r="2966" spans="1:18" s="17" customFormat="1" ht="16.5" hidden="1" customHeight="1">
      <c r="A2966" s="865">
        <v>18</v>
      </c>
      <c r="B2966" s="517" t="s">
        <v>4135</v>
      </c>
      <c r="C2966" s="865" t="s">
        <v>70</v>
      </c>
      <c r="D2966" s="865"/>
      <c r="E2966" s="865"/>
      <c r="F2966" s="866"/>
      <c r="G2966" s="109">
        <v>803700</v>
      </c>
      <c r="H2966" s="109">
        <f t="shared" si="200"/>
        <v>803700</v>
      </c>
      <c r="I2966" s="296"/>
      <c r="J2966" s="296"/>
      <c r="K2966" s="421"/>
      <c r="L2966" s="109">
        <v>803700</v>
      </c>
      <c r="M2966" s="109">
        <f t="shared" si="201"/>
        <v>803700</v>
      </c>
      <c r="N2966" s="296"/>
      <c r="O2966" s="120"/>
      <c r="P2966" s="15"/>
      <c r="Q2966" s="16"/>
      <c r="R2966" s="520"/>
    </row>
    <row r="2967" spans="1:18" s="17" customFormat="1" ht="16.5" hidden="1" customHeight="1">
      <c r="A2967" s="865">
        <v>19</v>
      </c>
      <c r="B2967" s="517" t="s">
        <v>3652</v>
      </c>
      <c r="C2967" s="865" t="s">
        <v>855</v>
      </c>
      <c r="D2967" s="865"/>
      <c r="E2967" s="865"/>
      <c r="F2967" s="866"/>
      <c r="G2967" s="109">
        <v>107400</v>
      </c>
      <c r="H2967" s="109">
        <f t="shared" si="200"/>
        <v>107400</v>
      </c>
      <c r="I2967" s="296"/>
      <c r="J2967" s="296"/>
      <c r="K2967" s="421"/>
      <c r="L2967" s="109">
        <v>107400</v>
      </c>
      <c r="M2967" s="109">
        <f t="shared" si="201"/>
        <v>107400</v>
      </c>
      <c r="N2967" s="296"/>
      <c r="O2967" s="120"/>
      <c r="P2967" s="15"/>
      <c r="Q2967" s="16"/>
      <c r="R2967" s="520"/>
    </row>
    <row r="2968" spans="1:18" s="17" customFormat="1" ht="16.5" hidden="1" customHeight="1">
      <c r="A2968" s="865">
        <v>20</v>
      </c>
      <c r="B2968" s="517" t="s">
        <v>3653</v>
      </c>
      <c r="C2968" s="865" t="s">
        <v>855</v>
      </c>
      <c r="D2968" s="865"/>
      <c r="E2968" s="865"/>
      <c r="F2968" s="866"/>
      <c r="G2968" s="109">
        <v>92600</v>
      </c>
      <c r="H2968" s="109">
        <f t="shared" si="200"/>
        <v>92600</v>
      </c>
      <c r="I2968" s="296"/>
      <c r="J2968" s="296"/>
      <c r="K2968" s="421"/>
      <c r="L2968" s="109">
        <v>92600</v>
      </c>
      <c r="M2968" s="109">
        <f t="shared" si="201"/>
        <v>92600</v>
      </c>
      <c r="N2968" s="296"/>
      <c r="O2968" s="120"/>
      <c r="P2968" s="15"/>
      <c r="Q2968" s="16"/>
      <c r="R2968" s="520"/>
    </row>
    <row r="2969" spans="1:18" s="17" customFormat="1" ht="16.5" hidden="1" customHeight="1">
      <c r="A2969" s="865">
        <v>21</v>
      </c>
      <c r="B2969" s="131" t="s">
        <v>3654</v>
      </c>
      <c r="C2969" s="865" t="s">
        <v>855</v>
      </c>
      <c r="D2969" s="865"/>
      <c r="E2969" s="865"/>
      <c r="F2969" s="866"/>
      <c r="G2969" s="109">
        <v>66000</v>
      </c>
      <c r="H2969" s="109">
        <f t="shared" si="200"/>
        <v>66000</v>
      </c>
      <c r="I2969" s="296"/>
      <c r="J2969" s="296"/>
      <c r="K2969" s="421"/>
      <c r="L2969" s="109">
        <v>66000</v>
      </c>
      <c r="M2969" s="109">
        <f t="shared" si="201"/>
        <v>66000</v>
      </c>
      <c r="N2969" s="296"/>
      <c r="O2969" s="120"/>
      <c r="P2969" s="15"/>
      <c r="Q2969" s="16"/>
      <c r="R2969" s="520"/>
    </row>
    <row r="2970" spans="1:18" s="17" customFormat="1" ht="16.5" hidden="1" customHeight="1">
      <c r="A2970" s="865">
        <v>22</v>
      </c>
      <c r="B2970" s="131" t="s">
        <v>1249</v>
      </c>
      <c r="C2970" s="865" t="s">
        <v>855</v>
      </c>
      <c r="D2970" s="865"/>
      <c r="E2970" s="865"/>
      <c r="F2970" s="866"/>
      <c r="G2970" s="109">
        <v>77500</v>
      </c>
      <c r="H2970" s="109">
        <f t="shared" si="200"/>
        <v>77500</v>
      </c>
      <c r="I2970" s="296"/>
      <c r="J2970" s="296"/>
      <c r="K2970" s="421"/>
      <c r="L2970" s="109">
        <v>77500</v>
      </c>
      <c r="M2970" s="109">
        <f t="shared" si="201"/>
        <v>77500</v>
      </c>
      <c r="N2970" s="296"/>
      <c r="O2970" s="120"/>
      <c r="P2970" s="15"/>
      <c r="Q2970" s="16"/>
      <c r="R2970" s="520"/>
    </row>
    <row r="2971" spans="1:18" s="17" customFormat="1" ht="47.25" customHeight="1">
      <c r="A2971" s="131"/>
      <c r="B2971" s="1092" t="s">
        <v>6217</v>
      </c>
      <c r="C2971" s="1092"/>
      <c r="D2971" s="1092"/>
      <c r="E2971" s="1092"/>
      <c r="F2971" s="1092"/>
      <c r="G2971" s="1092"/>
      <c r="H2971" s="1092"/>
      <c r="I2971" s="474"/>
      <c r="J2971" s="475"/>
      <c r="K2971" s="475"/>
      <c r="L2971" s="475"/>
      <c r="M2971" s="475"/>
      <c r="N2971" s="475"/>
      <c r="O2971" s="189"/>
      <c r="P2971" s="15"/>
      <c r="Q2971" s="16"/>
    </row>
    <row r="2972" spans="1:18" s="17" customFormat="1" ht="49.5" customHeight="1">
      <c r="A2972" s="521" t="s">
        <v>6</v>
      </c>
      <c r="B2972" s="1218" t="s">
        <v>1271</v>
      </c>
      <c r="C2972" s="1218"/>
      <c r="D2972" s="1218"/>
      <c r="E2972" s="1218"/>
      <c r="F2972" s="1218"/>
      <c r="G2972" s="1218"/>
      <c r="H2972" s="1218"/>
      <c r="I2972" s="522"/>
      <c r="J2972" s="523"/>
      <c r="K2972" s="523"/>
      <c r="L2972" s="523"/>
      <c r="M2972" s="523"/>
      <c r="N2972" s="523"/>
      <c r="O2972" s="189"/>
      <c r="P2972" s="15"/>
      <c r="Q2972" s="16"/>
      <c r="R2972" s="524"/>
    </row>
    <row r="2973" spans="1:18" s="17" customFormat="1" ht="36.75" customHeight="1">
      <c r="A2973" s="154">
        <v>1</v>
      </c>
      <c r="B2973" s="421" t="s">
        <v>1272</v>
      </c>
      <c r="C2973" s="472"/>
      <c r="D2973" s="472"/>
      <c r="E2973" s="472"/>
      <c r="F2973" s="138"/>
      <c r="G2973" s="138"/>
      <c r="H2973" s="138"/>
      <c r="I2973" s="139"/>
      <c r="J2973" s="140"/>
      <c r="K2973" s="138"/>
      <c r="L2973" s="138"/>
      <c r="M2973" s="138"/>
      <c r="N2973" s="140"/>
      <c r="O2973" s="189"/>
      <c r="P2973" s="15"/>
      <c r="Q2973" s="16"/>
    </row>
    <row r="2974" spans="1:18" s="17" customFormat="1" ht="19.5">
      <c r="A2974" s="107"/>
      <c r="B2974" s="165" t="s">
        <v>1273</v>
      </c>
      <c r="C2974" s="472" t="s">
        <v>855</v>
      </c>
      <c r="D2974" s="472"/>
      <c r="E2974" s="472"/>
      <c r="F2974" s="138"/>
      <c r="G2974" s="874">
        <v>150373</v>
      </c>
      <c r="H2974" s="874">
        <f t="shared" ref="H2974:H2979" si="202">G2974</f>
        <v>150373</v>
      </c>
      <c r="I2974" s="139"/>
      <c r="J2974" s="140"/>
      <c r="K2974" s="138"/>
      <c r="L2974" s="138">
        <v>167140</v>
      </c>
      <c r="M2974" s="138">
        <f t="shared" ref="M2974:M2979" si="203">L2974</f>
        <v>167140</v>
      </c>
      <c r="N2974" s="140"/>
      <c r="O2974" s="189"/>
      <c r="P2974" s="15"/>
      <c r="Q2974" s="16"/>
      <c r="R2974" s="524"/>
    </row>
    <row r="2975" spans="1:18" s="17" customFormat="1" ht="19.5">
      <c r="A2975" s="107"/>
      <c r="B2975" s="165" t="s">
        <v>1274</v>
      </c>
      <c r="C2975" s="472" t="s">
        <v>855</v>
      </c>
      <c r="D2975" s="472"/>
      <c r="E2975" s="472"/>
      <c r="F2975" s="138"/>
      <c r="G2975" s="874">
        <v>213510</v>
      </c>
      <c r="H2975" s="874">
        <f t="shared" si="202"/>
        <v>213510</v>
      </c>
      <c r="I2975" s="139"/>
      <c r="J2975" s="140"/>
      <c r="K2975" s="138"/>
      <c r="L2975" s="138">
        <v>237323</v>
      </c>
      <c r="M2975" s="138">
        <f t="shared" si="203"/>
        <v>237323</v>
      </c>
      <c r="N2975" s="140"/>
      <c r="O2975" s="189"/>
      <c r="P2975" s="15"/>
      <c r="Q2975" s="16"/>
    </row>
    <row r="2976" spans="1:18" s="17" customFormat="1" ht="19.5">
      <c r="A2976" s="107"/>
      <c r="B2976" s="165" t="s">
        <v>1275</v>
      </c>
      <c r="C2976" s="472" t="s">
        <v>855</v>
      </c>
      <c r="D2976" s="472"/>
      <c r="E2976" s="472"/>
      <c r="F2976" s="138"/>
      <c r="G2976" s="874">
        <v>288455</v>
      </c>
      <c r="H2976" s="874">
        <f t="shared" si="202"/>
        <v>288455</v>
      </c>
      <c r="I2976" s="139"/>
      <c r="J2976" s="140"/>
      <c r="K2976" s="138"/>
      <c r="L2976" s="138">
        <v>320763</v>
      </c>
      <c r="M2976" s="138">
        <f t="shared" si="203"/>
        <v>320763</v>
      </c>
      <c r="N2976" s="140"/>
      <c r="O2976" s="189"/>
      <c r="P2976" s="15"/>
      <c r="Q2976" s="16"/>
      <c r="R2976" s="524"/>
    </row>
    <row r="2977" spans="1:17" s="17" customFormat="1" ht="19.5">
      <c r="A2977" s="107"/>
      <c r="B2977" s="165" t="s">
        <v>1276</v>
      </c>
      <c r="C2977" s="472" t="s">
        <v>855</v>
      </c>
      <c r="D2977" s="472"/>
      <c r="E2977" s="472"/>
      <c r="F2977" s="138"/>
      <c r="G2977" s="874">
        <v>360027</v>
      </c>
      <c r="H2977" s="874">
        <f t="shared" si="202"/>
        <v>360027</v>
      </c>
      <c r="I2977" s="139"/>
      <c r="J2977" s="140"/>
      <c r="K2977" s="138"/>
      <c r="L2977" s="138">
        <v>400305</v>
      </c>
      <c r="M2977" s="138">
        <f t="shared" si="203"/>
        <v>400305</v>
      </c>
      <c r="N2977" s="140"/>
      <c r="O2977" s="189"/>
      <c r="P2977" s="15"/>
      <c r="Q2977" s="16"/>
    </row>
    <row r="2978" spans="1:17" s="17" customFormat="1" ht="19.5">
      <c r="A2978" s="107"/>
      <c r="B2978" s="165" t="s">
        <v>1277</v>
      </c>
      <c r="C2978" s="472" t="s">
        <v>855</v>
      </c>
      <c r="D2978" s="472"/>
      <c r="E2978" s="472"/>
      <c r="F2978" s="138"/>
      <c r="G2978" s="874">
        <v>417863</v>
      </c>
      <c r="H2978" s="874">
        <f t="shared" si="202"/>
        <v>417863</v>
      </c>
      <c r="I2978" s="139"/>
      <c r="J2978" s="140"/>
      <c r="K2978" s="138"/>
      <c r="L2978" s="138">
        <v>464769</v>
      </c>
      <c r="M2978" s="138">
        <f t="shared" si="203"/>
        <v>464769</v>
      </c>
      <c r="N2978" s="140"/>
      <c r="O2978" s="189"/>
      <c r="P2978" s="15"/>
      <c r="Q2978" s="16"/>
    </row>
    <row r="2979" spans="1:17" s="17" customFormat="1" ht="19.5">
      <c r="A2979" s="107"/>
      <c r="B2979" s="165" t="s">
        <v>1278</v>
      </c>
      <c r="C2979" s="472" t="s">
        <v>855</v>
      </c>
      <c r="D2979" s="472"/>
      <c r="E2979" s="472"/>
      <c r="F2979" s="138"/>
      <c r="G2979" s="874">
        <v>592816</v>
      </c>
      <c r="H2979" s="874">
        <f t="shared" si="202"/>
        <v>592816</v>
      </c>
      <c r="I2979" s="139"/>
      <c r="J2979" s="140"/>
      <c r="K2979" s="138"/>
      <c r="L2979" s="138">
        <v>659203</v>
      </c>
      <c r="M2979" s="138">
        <f t="shared" si="203"/>
        <v>659203</v>
      </c>
      <c r="N2979" s="140"/>
      <c r="O2979" s="189"/>
      <c r="P2979" s="15"/>
      <c r="Q2979" s="16"/>
    </row>
    <row r="2980" spans="1:17" s="17" customFormat="1" ht="33" customHeight="1">
      <c r="A2980" s="521">
        <v>2</v>
      </c>
      <c r="B2980" s="525" t="s">
        <v>1279</v>
      </c>
      <c r="C2980" s="472"/>
      <c r="D2980" s="472"/>
      <c r="E2980" s="472"/>
      <c r="F2980" s="138"/>
      <c r="G2980" s="874"/>
      <c r="H2980" s="874"/>
      <c r="I2980" s="139"/>
      <c r="J2980" s="140"/>
      <c r="K2980" s="138"/>
      <c r="L2980" s="138"/>
      <c r="M2980" s="138"/>
      <c r="N2980" s="140"/>
      <c r="O2980" s="189"/>
      <c r="P2980" s="15"/>
      <c r="Q2980" s="16"/>
    </row>
    <row r="2981" spans="1:17" s="17" customFormat="1" ht="19.5">
      <c r="A2981" s="107"/>
      <c r="B2981" s="526" t="s">
        <v>1280</v>
      </c>
      <c r="C2981" s="472" t="s">
        <v>855</v>
      </c>
      <c r="D2981" s="472"/>
      <c r="E2981" s="472"/>
      <c r="F2981" s="138"/>
      <c r="G2981" s="874">
        <v>142661</v>
      </c>
      <c r="H2981" s="874">
        <f t="shared" ref="H2981:H2986" si="204">G2981</f>
        <v>142661</v>
      </c>
      <c r="I2981" s="139"/>
      <c r="J2981" s="140"/>
      <c r="K2981" s="138"/>
      <c r="L2981" s="138">
        <v>158562</v>
      </c>
      <c r="M2981" s="138">
        <f t="shared" ref="M2981:M2986" si="205">L2981</f>
        <v>158562</v>
      </c>
      <c r="N2981" s="140"/>
      <c r="O2981" s="189"/>
      <c r="P2981" s="15"/>
      <c r="Q2981" s="16"/>
    </row>
    <row r="2982" spans="1:17" s="17" customFormat="1" ht="19.5">
      <c r="A2982" s="107"/>
      <c r="B2982" s="526" t="s">
        <v>1281</v>
      </c>
      <c r="C2982" s="472" t="s">
        <v>855</v>
      </c>
      <c r="D2982" s="472"/>
      <c r="E2982" s="472"/>
      <c r="F2982" s="138"/>
      <c r="G2982" s="874">
        <v>200015</v>
      </c>
      <c r="H2982" s="874">
        <f t="shared" si="204"/>
        <v>200015</v>
      </c>
      <c r="I2982" s="139"/>
      <c r="J2982" s="140"/>
      <c r="K2982" s="138"/>
      <c r="L2982" s="138">
        <v>226022</v>
      </c>
      <c r="M2982" s="138">
        <f t="shared" si="205"/>
        <v>226022</v>
      </c>
      <c r="N2982" s="140"/>
      <c r="O2982" s="189"/>
      <c r="P2982" s="15"/>
      <c r="Q2982" s="16"/>
    </row>
    <row r="2983" spans="1:17" s="17" customFormat="1" ht="19.5">
      <c r="A2983" s="107"/>
      <c r="B2983" s="526" t="s">
        <v>1282</v>
      </c>
      <c r="C2983" s="472" t="s">
        <v>855</v>
      </c>
      <c r="D2983" s="472"/>
      <c r="E2983" s="472"/>
      <c r="F2983" s="138"/>
      <c r="G2983" s="874">
        <v>274960</v>
      </c>
      <c r="H2983" s="874">
        <f t="shared" si="204"/>
        <v>274960</v>
      </c>
      <c r="I2983" s="139"/>
      <c r="J2983" s="140"/>
      <c r="K2983" s="138"/>
      <c r="L2983" s="138">
        <v>305687</v>
      </c>
      <c r="M2983" s="138">
        <f t="shared" si="205"/>
        <v>305687</v>
      </c>
      <c r="N2983" s="140"/>
      <c r="O2983" s="189"/>
      <c r="P2983" s="15"/>
      <c r="Q2983" s="16"/>
    </row>
    <row r="2984" spans="1:17" s="17" customFormat="1" ht="19.5">
      <c r="A2984" s="107"/>
      <c r="B2984" s="526" t="s">
        <v>1283</v>
      </c>
      <c r="C2984" s="472" t="s">
        <v>855</v>
      </c>
      <c r="D2984" s="472"/>
      <c r="E2984" s="472"/>
      <c r="F2984" s="138"/>
      <c r="G2984" s="874">
        <v>342676</v>
      </c>
      <c r="H2984" s="874">
        <f t="shared" si="204"/>
        <v>342676</v>
      </c>
      <c r="I2984" s="139"/>
      <c r="J2984" s="140"/>
      <c r="K2984" s="138"/>
      <c r="L2984" s="138">
        <v>381069</v>
      </c>
      <c r="M2984" s="138">
        <f t="shared" si="205"/>
        <v>381069</v>
      </c>
      <c r="N2984" s="140"/>
      <c r="O2984" s="189"/>
      <c r="P2984" s="15"/>
      <c r="Q2984" s="16"/>
    </row>
    <row r="2985" spans="1:17" s="17" customFormat="1" ht="19.5">
      <c r="A2985" s="107"/>
      <c r="B2985" s="526" t="s">
        <v>1284</v>
      </c>
      <c r="C2985" s="472" t="s">
        <v>855</v>
      </c>
      <c r="D2985" s="472"/>
      <c r="E2985" s="472"/>
      <c r="F2985" s="138"/>
      <c r="G2985" s="874">
        <v>398102</v>
      </c>
      <c r="H2985" s="874">
        <f t="shared" si="204"/>
        <v>398102</v>
      </c>
      <c r="I2985" s="139"/>
      <c r="J2985" s="140"/>
      <c r="K2985" s="138"/>
      <c r="L2985" s="138">
        <v>442674</v>
      </c>
      <c r="M2985" s="138">
        <f t="shared" si="205"/>
        <v>442674</v>
      </c>
      <c r="N2985" s="140"/>
      <c r="O2985" s="189"/>
      <c r="P2985" s="15"/>
      <c r="Q2985" s="16"/>
    </row>
    <row r="2986" spans="1:17" s="17" customFormat="1" ht="19.5">
      <c r="A2986" s="107"/>
      <c r="B2986" s="526" t="s">
        <v>1285</v>
      </c>
      <c r="C2986" s="472" t="s">
        <v>855</v>
      </c>
      <c r="D2986" s="472"/>
      <c r="E2986" s="472"/>
      <c r="F2986" s="138"/>
      <c r="G2986" s="874">
        <v>549198</v>
      </c>
      <c r="H2986" s="874">
        <f t="shared" si="204"/>
        <v>549198</v>
      </c>
      <c r="I2986" s="139"/>
      <c r="J2986" s="140"/>
      <c r="K2986" s="138"/>
      <c r="L2986" s="138">
        <v>610594</v>
      </c>
      <c r="M2986" s="138">
        <f t="shared" si="205"/>
        <v>610594</v>
      </c>
      <c r="N2986" s="140"/>
      <c r="O2986" s="189"/>
      <c r="P2986" s="15"/>
      <c r="Q2986" s="16"/>
    </row>
    <row r="2987" spans="1:17" s="17" customFormat="1" ht="35.25" customHeight="1">
      <c r="A2987" s="521">
        <v>3</v>
      </c>
      <c r="B2987" s="525" t="s">
        <v>1286</v>
      </c>
      <c r="C2987" s="472"/>
      <c r="D2987" s="472"/>
      <c r="E2987" s="472"/>
      <c r="F2987" s="138"/>
      <c r="G2987" s="874"/>
      <c r="H2987" s="874"/>
      <c r="I2987" s="139"/>
      <c r="J2987" s="140"/>
      <c r="K2987" s="138"/>
      <c r="L2987" s="138"/>
      <c r="M2987" s="138"/>
      <c r="N2987" s="140"/>
      <c r="O2987" s="189"/>
      <c r="P2987" s="15"/>
      <c r="Q2987" s="16"/>
    </row>
    <row r="2988" spans="1:17" s="17" customFormat="1" ht="19.5">
      <c r="A2988" s="107"/>
      <c r="B2988" s="526" t="s">
        <v>1287</v>
      </c>
      <c r="C2988" s="472" t="s">
        <v>855</v>
      </c>
      <c r="D2988" s="472"/>
      <c r="E2988" s="472"/>
      <c r="F2988" s="138"/>
      <c r="G2988" s="874">
        <v>126757</v>
      </c>
      <c r="H2988" s="874">
        <f t="shared" ref="H2988:H2993" si="206">G2988</f>
        <v>126757</v>
      </c>
      <c r="I2988" s="139"/>
      <c r="J2988" s="140"/>
      <c r="K2988" s="138"/>
      <c r="L2988" s="138">
        <v>140886</v>
      </c>
      <c r="M2988" s="138">
        <f t="shared" ref="M2988:M2993" si="207">L2988</f>
        <v>140886</v>
      </c>
      <c r="N2988" s="140"/>
      <c r="O2988" s="189"/>
      <c r="P2988" s="15"/>
      <c r="Q2988" s="16"/>
    </row>
    <row r="2989" spans="1:17" s="17" customFormat="1" ht="19.5">
      <c r="A2989" s="107"/>
      <c r="B2989" s="526" t="s">
        <v>1288</v>
      </c>
      <c r="C2989" s="472" t="s">
        <v>855</v>
      </c>
      <c r="D2989" s="472"/>
      <c r="E2989" s="472"/>
      <c r="F2989" s="138"/>
      <c r="G2989" s="874">
        <v>196882</v>
      </c>
      <c r="H2989" s="874">
        <f t="shared" si="206"/>
        <v>196882</v>
      </c>
      <c r="I2989" s="139"/>
      <c r="J2989" s="140"/>
      <c r="K2989" s="138"/>
      <c r="L2989" s="138">
        <v>219499</v>
      </c>
      <c r="M2989" s="138">
        <f t="shared" si="207"/>
        <v>219499</v>
      </c>
      <c r="N2989" s="140"/>
      <c r="O2989" s="189"/>
      <c r="P2989" s="15"/>
      <c r="Q2989" s="16"/>
    </row>
    <row r="2990" spans="1:17" s="17" customFormat="1" ht="19.5">
      <c r="A2990" s="107"/>
      <c r="B2990" s="526" t="s">
        <v>1289</v>
      </c>
      <c r="C2990" s="472" t="s">
        <v>855</v>
      </c>
      <c r="D2990" s="472"/>
      <c r="E2990" s="472"/>
      <c r="F2990" s="138"/>
      <c r="G2990" s="874">
        <v>243392</v>
      </c>
      <c r="H2990" s="874">
        <f t="shared" si="206"/>
        <v>243392</v>
      </c>
      <c r="I2990" s="139"/>
      <c r="J2990" s="140"/>
      <c r="K2990" s="138"/>
      <c r="L2990" s="138">
        <v>270595</v>
      </c>
      <c r="M2990" s="138">
        <f t="shared" si="207"/>
        <v>270595</v>
      </c>
      <c r="N2990" s="140"/>
      <c r="O2990" s="189"/>
      <c r="P2990" s="15"/>
      <c r="Q2990" s="16"/>
    </row>
    <row r="2991" spans="1:17" s="17" customFormat="1" ht="19.5">
      <c r="A2991" s="107"/>
      <c r="B2991" s="526" t="s">
        <v>1290</v>
      </c>
      <c r="C2991" s="472" t="s">
        <v>855</v>
      </c>
      <c r="D2991" s="472"/>
      <c r="E2991" s="472"/>
      <c r="F2991" s="138"/>
      <c r="G2991" s="874">
        <v>304119</v>
      </c>
      <c r="H2991" s="874">
        <f t="shared" si="206"/>
        <v>304119</v>
      </c>
      <c r="I2991" s="139"/>
      <c r="J2991" s="140"/>
      <c r="K2991" s="138"/>
      <c r="L2991" s="138">
        <v>338179</v>
      </c>
      <c r="M2991" s="138">
        <f t="shared" si="207"/>
        <v>338179</v>
      </c>
      <c r="N2991" s="140"/>
      <c r="O2991" s="189"/>
      <c r="P2991" s="15"/>
      <c r="Q2991" s="16"/>
    </row>
    <row r="2992" spans="1:17" s="17" customFormat="1" ht="19.5">
      <c r="A2992" s="107"/>
      <c r="B2992" s="526" t="s">
        <v>1291</v>
      </c>
      <c r="C2992" s="472" t="s">
        <v>855</v>
      </c>
      <c r="D2992" s="472"/>
      <c r="E2992" s="472"/>
      <c r="F2992" s="138"/>
      <c r="G2992" s="874">
        <v>353039</v>
      </c>
      <c r="H2992" s="874">
        <f t="shared" si="206"/>
        <v>353039</v>
      </c>
      <c r="I2992" s="139"/>
      <c r="J2992" s="140"/>
      <c r="K2992" s="138"/>
      <c r="L2992" s="138">
        <v>392506</v>
      </c>
      <c r="M2992" s="138">
        <f t="shared" si="207"/>
        <v>392506</v>
      </c>
      <c r="N2992" s="140"/>
      <c r="O2992" s="189"/>
      <c r="P2992" s="15"/>
      <c r="Q2992" s="16"/>
    </row>
    <row r="2993" spans="1:17" s="17" customFormat="1" ht="19.5">
      <c r="A2993" s="107"/>
      <c r="B2993" s="526" t="s">
        <v>1292</v>
      </c>
      <c r="C2993" s="472" t="s">
        <v>855</v>
      </c>
      <c r="D2993" s="472"/>
      <c r="E2993" s="472"/>
      <c r="F2993" s="138"/>
      <c r="G2993" s="874">
        <v>487025</v>
      </c>
      <c r="H2993" s="874">
        <f t="shared" si="206"/>
        <v>487025</v>
      </c>
      <c r="I2993" s="139"/>
      <c r="J2993" s="140"/>
      <c r="K2993" s="138"/>
      <c r="L2993" s="138">
        <v>541451</v>
      </c>
      <c r="M2993" s="138">
        <f t="shared" si="207"/>
        <v>541451</v>
      </c>
      <c r="N2993" s="140"/>
      <c r="O2993" s="189"/>
      <c r="P2993" s="15"/>
      <c r="Q2993" s="16"/>
    </row>
    <row r="2994" spans="1:17" s="17" customFormat="1" ht="38.25" customHeight="1">
      <c r="A2994" s="521">
        <v>4</v>
      </c>
      <c r="B2994" s="525" t="s">
        <v>1293</v>
      </c>
      <c r="C2994" s="472"/>
      <c r="D2994" s="472"/>
      <c r="E2994" s="472"/>
      <c r="F2994" s="138"/>
      <c r="G2994" s="874"/>
      <c r="H2994" s="874"/>
      <c r="I2994" s="139"/>
      <c r="J2994" s="140"/>
      <c r="K2994" s="138"/>
      <c r="L2994" s="138"/>
      <c r="M2994" s="138"/>
      <c r="N2994" s="140"/>
      <c r="O2994" s="189"/>
      <c r="P2994" s="15"/>
      <c r="Q2994" s="16"/>
    </row>
    <row r="2995" spans="1:17" s="17" customFormat="1" ht="19.5">
      <c r="A2995" s="107"/>
      <c r="B2995" s="526" t="s">
        <v>1294</v>
      </c>
      <c r="C2995" s="472" t="s">
        <v>855</v>
      </c>
      <c r="D2995" s="472"/>
      <c r="E2995" s="472"/>
      <c r="F2995" s="138"/>
      <c r="G2995" s="874">
        <v>89645</v>
      </c>
      <c r="H2995" s="874">
        <f t="shared" ref="H2995:H3000" si="208">G2995</f>
        <v>89645</v>
      </c>
      <c r="I2995" s="139"/>
      <c r="J2995" s="140"/>
      <c r="K2995" s="138"/>
      <c r="L2995" s="138">
        <v>99556</v>
      </c>
      <c r="M2995" s="138">
        <f t="shared" ref="M2995:M3000" si="209">L2995</f>
        <v>99556</v>
      </c>
      <c r="N2995" s="140"/>
      <c r="O2995" s="189"/>
      <c r="P2995" s="15"/>
      <c r="Q2995" s="16"/>
    </row>
    <row r="2996" spans="1:17" s="17" customFormat="1" ht="19.5">
      <c r="A2996" s="107"/>
      <c r="B2996" s="526" t="s">
        <v>1295</v>
      </c>
      <c r="C2996" s="472" t="s">
        <v>855</v>
      </c>
      <c r="D2996" s="472"/>
      <c r="E2996" s="472"/>
      <c r="F2996" s="138"/>
      <c r="G2996" s="874">
        <v>127720</v>
      </c>
      <c r="H2996" s="874">
        <f t="shared" si="208"/>
        <v>127720</v>
      </c>
      <c r="I2996" s="139"/>
      <c r="J2996" s="140"/>
      <c r="K2996" s="138"/>
      <c r="L2996" s="138">
        <v>141926</v>
      </c>
      <c r="M2996" s="138">
        <f t="shared" si="209"/>
        <v>141926</v>
      </c>
      <c r="N2996" s="140"/>
      <c r="O2996" s="189"/>
      <c r="P2996" s="15"/>
      <c r="Q2996" s="16"/>
    </row>
    <row r="2997" spans="1:17" s="17" customFormat="1" ht="19.5">
      <c r="A2997" s="107"/>
      <c r="B2997" s="526" t="s">
        <v>1296</v>
      </c>
      <c r="C2997" s="472" t="s">
        <v>855</v>
      </c>
      <c r="D2997" s="472"/>
      <c r="E2997" s="472"/>
      <c r="F2997" s="138"/>
      <c r="G2997" s="874">
        <v>172302</v>
      </c>
      <c r="H2997" s="874">
        <f t="shared" si="208"/>
        <v>172302</v>
      </c>
      <c r="I2997" s="139"/>
      <c r="J2997" s="140"/>
      <c r="K2997" s="138"/>
      <c r="L2997" s="138">
        <v>191574</v>
      </c>
      <c r="M2997" s="138">
        <f t="shared" si="209"/>
        <v>191574</v>
      </c>
      <c r="N2997" s="140"/>
      <c r="O2997" s="189"/>
      <c r="P2997" s="15"/>
      <c r="Q2997" s="16"/>
    </row>
    <row r="2998" spans="1:17" s="17" customFormat="1" ht="19.5">
      <c r="A2998" s="107"/>
      <c r="B2998" s="526" t="s">
        <v>1297</v>
      </c>
      <c r="C2998" s="472" t="s">
        <v>855</v>
      </c>
      <c r="D2998" s="472"/>
      <c r="E2998" s="472"/>
      <c r="F2998" s="138"/>
      <c r="G2998" s="874">
        <v>215438</v>
      </c>
      <c r="H2998" s="874">
        <f t="shared" si="208"/>
        <v>215438</v>
      </c>
      <c r="I2998" s="139"/>
      <c r="J2998" s="140"/>
      <c r="K2998" s="138"/>
      <c r="L2998" s="138">
        <v>239663</v>
      </c>
      <c r="M2998" s="138">
        <f t="shared" si="209"/>
        <v>239663</v>
      </c>
      <c r="N2998" s="140"/>
      <c r="O2998" s="189"/>
      <c r="P2998" s="15"/>
      <c r="Q2998" s="16"/>
    </row>
    <row r="2999" spans="1:17" s="17" customFormat="1" ht="19.5">
      <c r="A2999" s="107"/>
      <c r="B2999" s="526" t="s">
        <v>1298</v>
      </c>
      <c r="C2999" s="472" t="s">
        <v>855</v>
      </c>
      <c r="D2999" s="472"/>
      <c r="E2999" s="472"/>
      <c r="F2999" s="138"/>
      <c r="G2999" s="874">
        <v>250621</v>
      </c>
      <c r="H2999" s="874">
        <f t="shared" si="208"/>
        <v>250621</v>
      </c>
      <c r="I2999" s="139"/>
      <c r="J2999" s="140"/>
      <c r="K2999" s="138"/>
      <c r="L2999" s="138">
        <v>278654</v>
      </c>
      <c r="M2999" s="138">
        <f t="shared" si="209"/>
        <v>278654</v>
      </c>
      <c r="N2999" s="140"/>
      <c r="O2999" s="189"/>
      <c r="P2999" s="15"/>
      <c r="Q2999" s="16"/>
    </row>
    <row r="3000" spans="1:17" s="17" customFormat="1" ht="19.5">
      <c r="A3000" s="107"/>
      <c r="B3000" s="526" t="s">
        <v>1299</v>
      </c>
      <c r="C3000" s="472" t="s">
        <v>855</v>
      </c>
      <c r="D3000" s="472"/>
      <c r="E3000" s="472"/>
      <c r="F3000" s="138"/>
      <c r="G3000" s="874">
        <v>344845</v>
      </c>
      <c r="H3000" s="874">
        <f t="shared" si="208"/>
        <v>344845</v>
      </c>
      <c r="I3000" s="139"/>
      <c r="J3000" s="140"/>
      <c r="K3000" s="138"/>
      <c r="L3000" s="138">
        <v>383409</v>
      </c>
      <c r="M3000" s="138">
        <f t="shared" si="209"/>
        <v>383409</v>
      </c>
      <c r="N3000" s="140"/>
      <c r="O3000" s="189"/>
      <c r="P3000" s="15"/>
      <c r="Q3000" s="16"/>
    </row>
    <row r="3001" spans="1:17" s="17" customFormat="1" ht="35.25" customHeight="1">
      <c r="A3001" s="521">
        <v>5</v>
      </c>
      <c r="B3001" s="525" t="s">
        <v>1300</v>
      </c>
      <c r="C3001" s="472"/>
      <c r="D3001" s="472"/>
      <c r="E3001" s="472"/>
      <c r="F3001" s="138"/>
      <c r="G3001" s="874"/>
      <c r="H3001" s="874"/>
      <c r="I3001" s="139"/>
      <c r="J3001" s="140"/>
      <c r="K3001" s="138"/>
      <c r="L3001" s="138"/>
      <c r="M3001" s="138"/>
      <c r="N3001" s="140"/>
      <c r="O3001" s="189"/>
      <c r="P3001" s="15"/>
      <c r="Q3001" s="16"/>
    </row>
    <row r="3002" spans="1:17" s="17" customFormat="1" ht="19.5">
      <c r="A3002" s="107"/>
      <c r="B3002" s="526" t="s">
        <v>1301</v>
      </c>
      <c r="C3002" s="472" t="s">
        <v>855</v>
      </c>
      <c r="D3002" s="472"/>
      <c r="E3002" s="472"/>
      <c r="F3002" s="138"/>
      <c r="G3002" s="874">
        <v>74463</v>
      </c>
      <c r="H3002" s="874">
        <f t="shared" ref="H3002:H3008" si="210">G3002</f>
        <v>74463</v>
      </c>
      <c r="I3002" s="139"/>
      <c r="J3002" s="140"/>
      <c r="K3002" s="138"/>
      <c r="L3002" s="138">
        <v>82920</v>
      </c>
      <c r="M3002" s="138">
        <f t="shared" ref="M3002:M3008" si="211">L3002</f>
        <v>82920</v>
      </c>
      <c r="N3002" s="140"/>
      <c r="O3002" s="189"/>
      <c r="P3002" s="15"/>
      <c r="Q3002" s="16"/>
    </row>
    <row r="3003" spans="1:17" s="17" customFormat="1" ht="19.5">
      <c r="A3003" s="107"/>
      <c r="B3003" s="526" t="s">
        <v>1302</v>
      </c>
      <c r="C3003" s="472" t="s">
        <v>855</v>
      </c>
      <c r="D3003" s="472"/>
      <c r="E3003" s="472"/>
      <c r="F3003" s="138"/>
      <c r="G3003" s="874">
        <v>106032</v>
      </c>
      <c r="H3003" s="874">
        <f t="shared" si="210"/>
        <v>106032</v>
      </c>
      <c r="I3003" s="139"/>
      <c r="J3003" s="140"/>
      <c r="K3003" s="138"/>
      <c r="L3003" s="138">
        <v>118012</v>
      </c>
      <c r="M3003" s="138">
        <f t="shared" si="211"/>
        <v>118012</v>
      </c>
      <c r="N3003" s="140"/>
      <c r="O3003" s="189"/>
      <c r="P3003" s="15"/>
      <c r="Q3003" s="16"/>
    </row>
    <row r="3004" spans="1:17" s="17" customFormat="1" ht="19.5">
      <c r="A3004" s="107"/>
      <c r="B3004" s="526" t="s">
        <v>1303</v>
      </c>
      <c r="C3004" s="472" t="s">
        <v>855</v>
      </c>
      <c r="D3004" s="472"/>
      <c r="E3004" s="472"/>
      <c r="F3004" s="138"/>
      <c r="G3004" s="874">
        <v>143143</v>
      </c>
      <c r="H3004" s="874">
        <f t="shared" si="210"/>
        <v>143143</v>
      </c>
      <c r="I3004" s="139"/>
      <c r="J3004" s="140"/>
      <c r="K3004" s="138"/>
      <c r="L3004" s="138">
        <v>159082</v>
      </c>
      <c r="M3004" s="138">
        <f t="shared" si="211"/>
        <v>159082</v>
      </c>
      <c r="N3004" s="140"/>
      <c r="O3004" s="189"/>
      <c r="P3004" s="15"/>
      <c r="Q3004" s="16"/>
    </row>
    <row r="3005" spans="1:17" s="17" customFormat="1" ht="19.5">
      <c r="A3005" s="107"/>
      <c r="B3005" s="526" t="s">
        <v>1304</v>
      </c>
      <c r="C3005" s="472" t="s">
        <v>855</v>
      </c>
      <c r="D3005" s="472"/>
      <c r="E3005" s="472"/>
      <c r="F3005" s="138"/>
      <c r="G3005" s="874">
        <v>178809</v>
      </c>
      <c r="H3005" s="874">
        <f t="shared" si="210"/>
        <v>178809</v>
      </c>
      <c r="I3005" s="139"/>
      <c r="J3005" s="140"/>
      <c r="K3005" s="138"/>
      <c r="L3005" s="138">
        <v>198853</v>
      </c>
      <c r="M3005" s="138">
        <f t="shared" si="211"/>
        <v>198853</v>
      </c>
      <c r="N3005" s="140"/>
      <c r="O3005" s="189"/>
      <c r="P3005" s="15"/>
      <c r="Q3005" s="16"/>
    </row>
    <row r="3006" spans="1:17" s="17" customFormat="1" ht="19.5">
      <c r="A3006" s="107"/>
      <c r="B3006" s="526" t="s">
        <v>1305</v>
      </c>
      <c r="C3006" s="472" t="s">
        <v>855</v>
      </c>
      <c r="D3006" s="472"/>
      <c r="E3006" s="472"/>
      <c r="F3006" s="138"/>
      <c r="G3006" s="874">
        <v>207726</v>
      </c>
      <c r="H3006" s="874">
        <f t="shared" si="210"/>
        <v>207726</v>
      </c>
      <c r="I3006" s="139"/>
      <c r="J3006" s="140"/>
      <c r="K3006" s="138"/>
      <c r="L3006" s="138">
        <v>231085</v>
      </c>
      <c r="M3006" s="138">
        <f t="shared" si="211"/>
        <v>231085</v>
      </c>
      <c r="N3006" s="140"/>
      <c r="O3006" s="189"/>
      <c r="P3006" s="15"/>
      <c r="Q3006" s="16"/>
    </row>
    <row r="3007" spans="1:17" s="17" customFormat="1" ht="19.5">
      <c r="A3007" s="107"/>
      <c r="B3007" s="526" t="s">
        <v>1306</v>
      </c>
      <c r="C3007" s="472" t="s">
        <v>855</v>
      </c>
      <c r="D3007" s="472"/>
      <c r="E3007" s="472"/>
      <c r="F3007" s="138"/>
      <c r="G3007" s="874">
        <v>285805</v>
      </c>
      <c r="H3007" s="874">
        <f t="shared" si="210"/>
        <v>285805</v>
      </c>
      <c r="I3007" s="139"/>
      <c r="J3007" s="140"/>
      <c r="K3007" s="138"/>
      <c r="L3007" s="138">
        <v>317904</v>
      </c>
      <c r="M3007" s="138">
        <f t="shared" si="211"/>
        <v>317904</v>
      </c>
      <c r="N3007" s="140"/>
      <c r="O3007" s="189"/>
      <c r="P3007" s="15"/>
      <c r="Q3007" s="16"/>
    </row>
    <row r="3008" spans="1:17" s="17" customFormat="1" ht="19.5">
      <c r="A3008" s="527">
        <v>6</v>
      </c>
      <c r="B3008" s="173" t="s">
        <v>1307</v>
      </c>
      <c r="C3008" s="472" t="s">
        <v>70</v>
      </c>
      <c r="D3008" s="472"/>
      <c r="E3008" s="472"/>
      <c r="F3008" s="138"/>
      <c r="G3008" s="874">
        <v>7504</v>
      </c>
      <c r="H3008" s="874">
        <f t="shared" si="210"/>
        <v>7504</v>
      </c>
      <c r="I3008" s="139"/>
      <c r="J3008" s="140"/>
      <c r="K3008" s="138"/>
      <c r="L3008" s="138">
        <v>8000</v>
      </c>
      <c r="M3008" s="138">
        <f t="shared" si="211"/>
        <v>8000</v>
      </c>
      <c r="N3008" s="140"/>
      <c r="O3008" s="189"/>
      <c r="P3008" s="15"/>
      <c r="Q3008" s="16"/>
    </row>
    <row r="3009" spans="1:17" s="17" customFormat="1" ht="16.5" customHeight="1">
      <c r="A3009" s="521" t="s">
        <v>45</v>
      </c>
      <c r="B3009" s="1218" t="s">
        <v>1308</v>
      </c>
      <c r="C3009" s="1218"/>
      <c r="D3009" s="1218"/>
      <c r="E3009" s="1218"/>
      <c r="F3009" s="1218"/>
      <c r="G3009" s="1218"/>
      <c r="H3009" s="1218"/>
      <c r="I3009" s="522"/>
      <c r="J3009" s="523"/>
      <c r="K3009" s="523"/>
      <c r="L3009" s="523"/>
      <c r="M3009" s="523"/>
      <c r="N3009" s="523"/>
      <c r="O3009" s="189"/>
      <c r="P3009" s="15"/>
      <c r="Q3009" s="16"/>
    </row>
    <row r="3010" spans="1:17" s="17" customFormat="1" ht="33" customHeight="1">
      <c r="A3010" s="521">
        <v>1</v>
      </c>
      <c r="B3010" s="525" t="s">
        <v>1309</v>
      </c>
      <c r="C3010" s="472"/>
      <c r="D3010" s="472"/>
      <c r="E3010" s="472"/>
      <c r="F3010" s="138"/>
      <c r="G3010" s="138"/>
      <c r="H3010" s="138"/>
      <c r="I3010" s="139"/>
      <c r="J3010" s="140"/>
      <c r="K3010" s="138"/>
      <c r="L3010" s="138"/>
      <c r="M3010" s="138"/>
      <c r="N3010" s="140"/>
      <c r="O3010" s="189"/>
      <c r="P3010" s="15"/>
      <c r="Q3010" s="16"/>
    </row>
    <row r="3011" spans="1:17" s="17" customFormat="1" ht="19.5">
      <c r="A3011" s="107"/>
      <c r="B3011" s="526" t="s">
        <v>1310</v>
      </c>
      <c r="C3011" s="472" t="s">
        <v>855</v>
      </c>
      <c r="D3011" s="472"/>
      <c r="E3011" s="472"/>
      <c r="F3011" s="138"/>
      <c r="G3011" s="874">
        <v>131817</v>
      </c>
      <c r="H3011" s="874">
        <f>G3011</f>
        <v>131817</v>
      </c>
      <c r="I3011" s="139"/>
      <c r="J3011" s="140"/>
      <c r="K3011" s="138"/>
      <c r="L3011" s="138">
        <v>146995.20000000001</v>
      </c>
      <c r="M3011" s="138">
        <f>L3011</f>
        <v>146995.20000000001</v>
      </c>
      <c r="N3011" s="140"/>
      <c r="O3011" s="189"/>
      <c r="P3011" s="15"/>
      <c r="Q3011" s="16"/>
    </row>
    <row r="3012" spans="1:17" s="17" customFormat="1" ht="19.5">
      <c r="A3012" s="107"/>
      <c r="B3012" s="526" t="s">
        <v>1311</v>
      </c>
      <c r="C3012" s="472" t="s">
        <v>855</v>
      </c>
      <c r="D3012" s="472"/>
      <c r="E3012" s="472"/>
      <c r="F3012" s="138"/>
      <c r="G3012" s="874">
        <v>180496</v>
      </c>
      <c r="H3012" s="874">
        <f>G3012</f>
        <v>180496</v>
      </c>
      <c r="I3012" s="139"/>
      <c r="J3012" s="140"/>
      <c r="K3012" s="138"/>
      <c r="L3012" s="138">
        <v>201097.60000000003</v>
      </c>
      <c r="M3012" s="138">
        <f>L3012</f>
        <v>201097.60000000003</v>
      </c>
      <c r="N3012" s="140"/>
      <c r="O3012" s="189"/>
      <c r="P3012" s="15"/>
      <c r="Q3012" s="16"/>
    </row>
    <row r="3013" spans="1:17" s="17" customFormat="1" ht="19.5">
      <c r="A3013" s="107"/>
      <c r="B3013" s="526" t="s">
        <v>1312</v>
      </c>
      <c r="C3013" s="472" t="s">
        <v>855</v>
      </c>
      <c r="D3013" s="472"/>
      <c r="E3013" s="472"/>
      <c r="F3013" s="138"/>
      <c r="G3013" s="874">
        <v>220499</v>
      </c>
      <c r="H3013" s="874">
        <f>G3013</f>
        <v>220499</v>
      </c>
      <c r="I3013" s="139"/>
      <c r="J3013" s="140"/>
      <c r="K3013" s="138"/>
      <c r="L3013" s="138">
        <v>245757.60000000003</v>
      </c>
      <c r="M3013" s="138">
        <f>L3013</f>
        <v>245757.60000000003</v>
      </c>
      <c r="N3013" s="140"/>
      <c r="O3013" s="189"/>
      <c r="P3013" s="15"/>
      <c r="Q3013" s="16"/>
    </row>
    <row r="3014" spans="1:17" s="17" customFormat="1" ht="19.5">
      <c r="A3014" s="107"/>
      <c r="B3014" s="526" t="s">
        <v>1313</v>
      </c>
      <c r="C3014" s="472" t="s">
        <v>855</v>
      </c>
      <c r="D3014" s="472"/>
      <c r="E3014" s="472"/>
      <c r="F3014" s="138"/>
      <c r="G3014" s="874">
        <v>260502</v>
      </c>
      <c r="H3014" s="874">
        <f>G3014</f>
        <v>260502</v>
      </c>
      <c r="I3014" s="139"/>
      <c r="J3014" s="140"/>
      <c r="K3014" s="138"/>
      <c r="L3014" s="138">
        <v>290417.60000000003</v>
      </c>
      <c r="M3014" s="138">
        <f>L3014</f>
        <v>290417.60000000003</v>
      </c>
      <c r="N3014" s="140"/>
      <c r="O3014" s="189"/>
      <c r="P3014" s="15"/>
      <c r="Q3014" s="16"/>
    </row>
    <row r="3015" spans="1:17" s="17" customFormat="1" ht="33" customHeight="1">
      <c r="A3015" s="521">
        <v>2</v>
      </c>
      <c r="B3015" s="525" t="s">
        <v>1314</v>
      </c>
      <c r="C3015" s="472"/>
      <c r="D3015" s="472"/>
      <c r="E3015" s="472"/>
      <c r="F3015" s="138"/>
      <c r="G3015" s="874"/>
      <c r="H3015" s="874"/>
      <c r="I3015" s="139"/>
      <c r="J3015" s="140"/>
      <c r="K3015" s="138"/>
      <c r="L3015" s="138"/>
      <c r="M3015" s="138"/>
      <c r="N3015" s="140"/>
      <c r="O3015" s="189"/>
      <c r="P3015" s="15"/>
      <c r="Q3015" s="16"/>
    </row>
    <row r="3016" spans="1:17" s="17" customFormat="1" ht="19.5">
      <c r="A3016" s="107"/>
      <c r="B3016" s="526" t="s">
        <v>1315</v>
      </c>
      <c r="C3016" s="472" t="s">
        <v>855</v>
      </c>
      <c r="D3016" s="472"/>
      <c r="E3016" s="472"/>
      <c r="F3016" s="138"/>
      <c r="G3016" s="874">
        <v>111816</v>
      </c>
      <c r="H3016" s="874">
        <f>G3016</f>
        <v>111816</v>
      </c>
      <c r="I3016" s="139"/>
      <c r="J3016" s="140"/>
      <c r="K3016" s="138"/>
      <c r="L3016" s="138">
        <v>124537.60000000001</v>
      </c>
      <c r="M3016" s="138">
        <f>L3016</f>
        <v>124537.60000000001</v>
      </c>
      <c r="N3016" s="140"/>
      <c r="O3016" s="189"/>
      <c r="P3016" s="15"/>
      <c r="Q3016" s="16"/>
    </row>
    <row r="3017" spans="1:17" s="17" customFormat="1" ht="19.5">
      <c r="A3017" s="107"/>
      <c r="B3017" s="526" t="s">
        <v>1316</v>
      </c>
      <c r="C3017" s="472" t="s">
        <v>855</v>
      </c>
      <c r="D3017" s="472"/>
      <c r="E3017" s="472"/>
      <c r="F3017" s="138"/>
      <c r="G3017" s="874">
        <v>150855</v>
      </c>
      <c r="H3017" s="874">
        <f>G3017</f>
        <v>150855</v>
      </c>
      <c r="I3017" s="139"/>
      <c r="J3017" s="140"/>
      <c r="K3017" s="138"/>
      <c r="L3017" s="138">
        <v>168176.80000000002</v>
      </c>
      <c r="M3017" s="138">
        <f>L3017</f>
        <v>168176.80000000002</v>
      </c>
      <c r="N3017" s="140"/>
      <c r="O3017" s="189"/>
      <c r="P3017" s="15"/>
      <c r="Q3017" s="16"/>
    </row>
    <row r="3018" spans="1:17" s="17" customFormat="1" ht="19.5">
      <c r="A3018" s="107"/>
      <c r="B3018" s="526" t="s">
        <v>1317</v>
      </c>
      <c r="C3018" s="472" t="s">
        <v>855</v>
      </c>
      <c r="D3018" s="472"/>
      <c r="E3018" s="472"/>
      <c r="F3018" s="138"/>
      <c r="G3018" s="874">
        <v>185797</v>
      </c>
      <c r="H3018" s="874">
        <f>G3018</f>
        <v>185797</v>
      </c>
      <c r="I3018" s="139"/>
      <c r="J3018" s="140"/>
      <c r="K3018" s="138"/>
      <c r="L3018" s="138">
        <v>207222.40000000002</v>
      </c>
      <c r="M3018" s="138">
        <f>L3018</f>
        <v>207222.40000000002</v>
      </c>
      <c r="N3018" s="140"/>
      <c r="O3018" s="189"/>
      <c r="P3018" s="15"/>
      <c r="Q3018" s="16"/>
    </row>
    <row r="3019" spans="1:17" s="17" customFormat="1" ht="19.5">
      <c r="A3019" s="107"/>
      <c r="B3019" s="526" t="s">
        <v>1318</v>
      </c>
      <c r="C3019" s="472" t="s">
        <v>855</v>
      </c>
      <c r="D3019" s="472"/>
      <c r="E3019" s="472"/>
      <c r="F3019" s="138"/>
      <c r="G3019" s="874">
        <v>221221</v>
      </c>
      <c r="H3019" s="874">
        <f>G3019</f>
        <v>221221</v>
      </c>
      <c r="I3019" s="139"/>
      <c r="J3019" s="140"/>
      <c r="K3019" s="138"/>
      <c r="L3019" s="138">
        <v>246523.20000000004</v>
      </c>
      <c r="M3019" s="138">
        <f>L3019</f>
        <v>246523.20000000004</v>
      </c>
      <c r="N3019" s="140"/>
      <c r="O3019" s="189"/>
      <c r="P3019" s="15"/>
      <c r="Q3019" s="16"/>
    </row>
    <row r="3020" spans="1:17" s="17" customFormat="1" ht="33" customHeight="1">
      <c r="A3020" s="521">
        <v>3</v>
      </c>
      <c r="B3020" s="525" t="s">
        <v>1319</v>
      </c>
      <c r="C3020" s="472"/>
      <c r="D3020" s="472"/>
      <c r="E3020" s="472"/>
      <c r="F3020" s="138"/>
      <c r="G3020" s="874"/>
      <c r="H3020" s="874"/>
      <c r="I3020" s="139"/>
      <c r="J3020" s="140"/>
      <c r="K3020" s="138"/>
      <c r="L3020" s="138"/>
      <c r="M3020" s="138"/>
      <c r="N3020" s="140"/>
      <c r="O3020" s="189"/>
      <c r="P3020" s="15"/>
      <c r="Q3020" s="16"/>
    </row>
    <row r="3021" spans="1:17" s="17" customFormat="1" ht="19.5">
      <c r="A3021" s="107"/>
      <c r="B3021" s="526" t="s">
        <v>1320</v>
      </c>
      <c r="C3021" s="472" t="s">
        <v>855</v>
      </c>
      <c r="D3021" s="472"/>
      <c r="E3021" s="472"/>
      <c r="F3021" s="138"/>
      <c r="G3021" s="874">
        <v>75668</v>
      </c>
      <c r="H3021" s="874">
        <f>G3021</f>
        <v>75668</v>
      </c>
      <c r="I3021" s="139"/>
      <c r="J3021" s="140"/>
      <c r="K3021" s="138"/>
      <c r="L3021" s="138">
        <v>84471.200000000012</v>
      </c>
      <c r="M3021" s="138">
        <f>L3021</f>
        <v>84471.200000000012</v>
      </c>
      <c r="N3021" s="140"/>
      <c r="O3021" s="189"/>
      <c r="P3021" s="15"/>
      <c r="Q3021" s="16"/>
    </row>
    <row r="3022" spans="1:17" s="17" customFormat="1" ht="19.5">
      <c r="A3022" s="107"/>
      <c r="B3022" s="526" t="s">
        <v>1321</v>
      </c>
      <c r="C3022" s="472" t="s">
        <v>855</v>
      </c>
      <c r="D3022" s="472"/>
      <c r="E3022" s="472"/>
      <c r="F3022" s="138"/>
      <c r="G3022" s="874">
        <v>102417</v>
      </c>
      <c r="H3022" s="874">
        <f>G3022</f>
        <v>102417</v>
      </c>
      <c r="I3022" s="139"/>
      <c r="J3022" s="140"/>
      <c r="K3022" s="138"/>
      <c r="L3022" s="138">
        <v>114074.4</v>
      </c>
      <c r="M3022" s="138">
        <f>L3022</f>
        <v>114074.4</v>
      </c>
      <c r="N3022" s="140"/>
      <c r="O3022" s="189"/>
      <c r="P3022" s="15"/>
      <c r="Q3022" s="16"/>
    </row>
    <row r="3023" spans="1:17" s="17" customFormat="1" ht="19.5">
      <c r="A3023" s="107"/>
      <c r="B3023" s="526" t="s">
        <v>1322</v>
      </c>
      <c r="C3023" s="472" t="s">
        <v>855</v>
      </c>
      <c r="D3023" s="472"/>
      <c r="E3023" s="472"/>
      <c r="F3023" s="138"/>
      <c r="G3023" s="874">
        <v>125552</v>
      </c>
      <c r="H3023" s="874">
        <f>G3023</f>
        <v>125552</v>
      </c>
      <c r="I3023" s="139"/>
      <c r="J3023" s="140"/>
      <c r="K3023" s="138"/>
      <c r="L3023" s="138">
        <v>139849.60000000003</v>
      </c>
      <c r="M3023" s="138">
        <f>L3023</f>
        <v>139849.60000000003</v>
      </c>
      <c r="N3023" s="140"/>
      <c r="O3023" s="189"/>
      <c r="P3023" s="15"/>
      <c r="Q3023" s="16"/>
    </row>
    <row r="3024" spans="1:17" s="17" customFormat="1" ht="19.5">
      <c r="A3024" s="107"/>
      <c r="B3024" s="526" t="s">
        <v>1323</v>
      </c>
      <c r="C3024" s="472" t="s">
        <v>855</v>
      </c>
      <c r="D3024" s="472"/>
      <c r="E3024" s="472"/>
      <c r="F3024" s="138"/>
      <c r="G3024" s="874">
        <v>148927</v>
      </c>
      <c r="H3024" s="874">
        <f>G3024</f>
        <v>148927</v>
      </c>
      <c r="I3024" s="139"/>
      <c r="J3024" s="140"/>
      <c r="K3024" s="138"/>
      <c r="L3024" s="138">
        <v>166135.20000000001</v>
      </c>
      <c r="M3024" s="138">
        <f>L3024</f>
        <v>166135.20000000001</v>
      </c>
      <c r="N3024" s="140"/>
      <c r="O3024" s="189"/>
      <c r="P3024" s="15"/>
      <c r="Q3024" s="16"/>
    </row>
    <row r="3025" spans="1:18" s="17" customFormat="1" ht="33" customHeight="1">
      <c r="A3025" s="521">
        <v>4</v>
      </c>
      <c r="B3025" s="525" t="s">
        <v>1324</v>
      </c>
      <c r="C3025" s="472"/>
      <c r="D3025" s="472"/>
      <c r="E3025" s="472"/>
      <c r="F3025" s="138"/>
      <c r="G3025" s="874"/>
      <c r="H3025" s="874"/>
      <c r="I3025" s="139"/>
      <c r="J3025" s="140"/>
      <c r="K3025" s="138"/>
      <c r="L3025" s="138"/>
      <c r="M3025" s="138"/>
      <c r="N3025" s="140"/>
      <c r="O3025" s="189"/>
      <c r="P3025" s="15"/>
      <c r="Q3025" s="16"/>
    </row>
    <row r="3026" spans="1:18" s="17" customFormat="1" ht="19.5">
      <c r="A3026" s="107"/>
      <c r="B3026" s="526" t="s">
        <v>1325</v>
      </c>
      <c r="C3026" s="472" t="s">
        <v>855</v>
      </c>
      <c r="D3026" s="472"/>
      <c r="E3026" s="472"/>
      <c r="F3026" s="138"/>
      <c r="G3026" s="874">
        <v>67716</v>
      </c>
      <c r="H3026" s="874">
        <f>G3026</f>
        <v>67716</v>
      </c>
      <c r="I3026" s="139"/>
      <c r="J3026" s="140"/>
      <c r="K3026" s="138"/>
      <c r="L3026" s="138">
        <v>75539.200000000012</v>
      </c>
      <c r="M3026" s="138">
        <f>L3026</f>
        <v>75539.200000000012</v>
      </c>
      <c r="N3026" s="140"/>
      <c r="O3026" s="189"/>
      <c r="P3026" s="15"/>
      <c r="Q3026" s="16"/>
    </row>
    <row r="3027" spans="1:18" s="17" customFormat="1" ht="19.5">
      <c r="A3027" s="107"/>
      <c r="B3027" s="526" t="s">
        <v>1326</v>
      </c>
      <c r="C3027" s="472" t="s">
        <v>855</v>
      </c>
      <c r="D3027" s="472"/>
      <c r="E3027" s="472"/>
      <c r="F3027" s="138"/>
      <c r="G3027" s="874">
        <v>90127</v>
      </c>
      <c r="H3027" s="874">
        <f>G3027</f>
        <v>90127</v>
      </c>
      <c r="I3027" s="139"/>
      <c r="J3027" s="140"/>
      <c r="K3027" s="138"/>
      <c r="L3027" s="138">
        <v>100548.80000000002</v>
      </c>
      <c r="M3027" s="138">
        <f>L3027</f>
        <v>100548.80000000002</v>
      </c>
      <c r="N3027" s="140"/>
      <c r="O3027" s="189"/>
      <c r="P3027" s="15"/>
      <c r="Q3027" s="16"/>
    </row>
    <row r="3028" spans="1:18" s="17" customFormat="1" ht="19.5">
      <c r="A3028" s="107"/>
      <c r="B3028" s="526" t="s">
        <v>1327</v>
      </c>
      <c r="C3028" s="472" t="s">
        <v>855</v>
      </c>
      <c r="D3028" s="472"/>
      <c r="E3028" s="472"/>
      <c r="F3028" s="138"/>
      <c r="G3028" s="874">
        <v>112539</v>
      </c>
      <c r="H3028" s="874">
        <f>G3028</f>
        <v>112539</v>
      </c>
      <c r="I3028" s="139"/>
      <c r="J3028" s="140"/>
      <c r="K3028" s="138"/>
      <c r="L3028" s="138">
        <v>125558.39999999999</v>
      </c>
      <c r="M3028" s="138">
        <f>L3028</f>
        <v>125558.39999999999</v>
      </c>
      <c r="N3028" s="140"/>
      <c r="O3028" s="189"/>
      <c r="P3028" s="15"/>
      <c r="Q3028" s="16"/>
    </row>
    <row r="3029" spans="1:18" s="17" customFormat="1" ht="19.5">
      <c r="A3029" s="107"/>
      <c r="B3029" s="526" t="s">
        <v>1328</v>
      </c>
      <c r="C3029" s="472" t="s">
        <v>855</v>
      </c>
      <c r="D3029" s="472"/>
      <c r="E3029" s="472"/>
      <c r="F3029" s="138"/>
      <c r="G3029" s="874">
        <v>135432</v>
      </c>
      <c r="H3029" s="874">
        <f>G3029</f>
        <v>135432</v>
      </c>
      <c r="I3029" s="139"/>
      <c r="J3029" s="140"/>
      <c r="K3029" s="138"/>
      <c r="L3029" s="138">
        <v>151078.40000000002</v>
      </c>
      <c r="M3029" s="138">
        <f>L3029</f>
        <v>151078.40000000002</v>
      </c>
      <c r="N3029" s="140"/>
      <c r="O3029" s="189"/>
      <c r="P3029" s="15"/>
      <c r="Q3029" s="16"/>
    </row>
    <row r="3030" spans="1:18" s="17" customFormat="1" ht="47.25" customHeight="1">
      <c r="A3030" s="131"/>
      <c r="B3030" s="1092" t="s">
        <v>6216</v>
      </c>
      <c r="C3030" s="1092"/>
      <c r="D3030" s="1092"/>
      <c r="E3030" s="1092"/>
      <c r="F3030" s="1092"/>
      <c r="G3030" s="1092"/>
      <c r="H3030" s="1092"/>
      <c r="I3030" s="474"/>
      <c r="J3030" s="475"/>
      <c r="K3030" s="475"/>
      <c r="L3030" s="475"/>
      <c r="M3030" s="475"/>
      <c r="N3030" s="475"/>
      <c r="O3030" s="189"/>
      <c r="P3030" s="15"/>
      <c r="Q3030" s="16"/>
    </row>
    <row r="3031" spans="1:18" s="17" customFormat="1" ht="16.5" customHeight="1">
      <c r="A3031" s="521" t="s">
        <v>6</v>
      </c>
      <c r="B3031" s="1218" t="s">
        <v>1271</v>
      </c>
      <c r="C3031" s="1218"/>
      <c r="D3031" s="1218"/>
      <c r="E3031" s="1218"/>
      <c r="F3031" s="1218"/>
      <c r="G3031" s="1218"/>
      <c r="H3031" s="1218"/>
      <c r="I3031" s="522"/>
      <c r="J3031" s="523"/>
      <c r="K3031" s="523"/>
      <c r="L3031" s="523"/>
      <c r="M3031" s="523"/>
      <c r="N3031" s="523"/>
      <c r="O3031" s="189"/>
      <c r="P3031" s="15"/>
      <c r="Q3031" s="16"/>
      <c r="R3031" s="524"/>
    </row>
    <row r="3032" spans="1:18" s="17" customFormat="1" ht="33" customHeight="1">
      <c r="A3032" s="154">
        <v>1</v>
      </c>
      <c r="B3032" s="421" t="s">
        <v>1272</v>
      </c>
      <c r="C3032" s="472"/>
      <c r="D3032" s="472"/>
      <c r="E3032" s="472"/>
      <c r="F3032" s="138"/>
      <c r="G3032" s="138"/>
      <c r="H3032" s="138"/>
      <c r="I3032" s="139"/>
      <c r="J3032" s="140"/>
      <c r="K3032" s="138"/>
      <c r="L3032" s="138"/>
      <c r="M3032" s="138"/>
      <c r="N3032" s="140"/>
      <c r="O3032" s="189"/>
      <c r="P3032" s="15"/>
      <c r="Q3032" s="16"/>
    </row>
    <row r="3033" spans="1:18" s="17" customFormat="1" ht="19.5">
      <c r="A3033" s="107"/>
      <c r="B3033" s="165" t="s">
        <v>1273</v>
      </c>
      <c r="C3033" s="472" t="s">
        <v>855</v>
      </c>
      <c r="D3033" s="472"/>
      <c r="E3033" s="472"/>
      <c r="F3033" s="138"/>
      <c r="G3033" s="874">
        <v>155742</v>
      </c>
      <c r="H3033" s="874">
        <f t="shared" ref="H3033:H3038" si="212">G3033</f>
        <v>155742</v>
      </c>
      <c r="I3033" s="139"/>
      <c r="J3033" s="140"/>
      <c r="K3033" s="138"/>
      <c r="L3033" s="138">
        <v>167140</v>
      </c>
      <c r="M3033" s="138">
        <f t="shared" ref="M3033:M3038" si="213">L3033</f>
        <v>167140</v>
      </c>
      <c r="N3033" s="140"/>
      <c r="O3033" s="189"/>
      <c r="P3033" s="15"/>
      <c r="Q3033" s="16"/>
      <c r="R3033" s="524"/>
    </row>
    <row r="3034" spans="1:18" s="17" customFormat="1" ht="19.5">
      <c r="A3034" s="107"/>
      <c r="B3034" s="165" t="s">
        <v>1274</v>
      </c>
      <c r="C3034" s="472" t="s">
        <v>855</v>
      </c>
      <c r="D3034" s="472"/>
      <c r="E3034" s="472"/>
      <c r="F3034" s="138"/>
      <c r="G3034" s="874">
        <v>221139</v>
      </c>
      <c r="H3034" s="874">
        <f t="shared" si="212"/>
        <v>221139</v>
      </c>
      <c r="I3034" s="139"/>
      <c r="J3034" s="140"/>
      <c r="K3034" s="138"/>
      <c r="L3034" s="138">
        <v>237323</v>
      </c>
      <c r="M3034" s="138">
        <f t="shared" si="213"/>
        <v>237323</v>
      </c>
      <c r="N3034" s="140"/>
      <c r="O3034" s="189"/>
      <c r="P3034" s="15"/>
      <c r="Q3034" s="16"/>
    </row>
    <row r="3035" spans="1:18" s="17" customFormat="1" ht="19.5">
      <c r="A3035" s="107"/>
      <c r="B3035" s="165" t="s">
        <v>1275</v>
      </c>
      <c r="C3035" s="472" t="s">
        <v>855</v>
      </c>
      <c r="D3035" s="472"/>
      <c r="E3035" s="472"/>
      <c r="F3035" s="138"/>
      <c r="G3035" s="874">
        <v>298889</v>
      </c>
      <c r="H3035" s="874">
        <f t="shared" si="212"/>
        <v>298889</v>
      </c>
      <c r="I3035" s="139"/>
      <c r="J3035" s="140"/>
      <c r="K3035" s="138"/>
      <c r="L3035" s="138">
        <v>320763</v>
      </c>
      <c r="M3035" s="138">
        <f t="shared" si="213"/>
        <v>320763</v>
      </c>
      <c r="N3035" s="140"/>
      <c r="O3035" s="189"/>
      <c r="P3035" s="15"/>
      <c r="Q3035" s="16"/>
      <c r="R3035" s="524"/>
    </row>
    <row r="3036" spans="1:18" s="17" customFormat="1" ht="19.5">
      <c r="A3036" s="107"/>
      <c r="B3036" s="165" t="s">
        <v>1276</v>
      </c>
      <c r="C3036" s="472" t="s">
        <v>855</v>
      </c>
      <c r="D3036" s="472"/>
      <c r="E3036" s="472"/>
      <c r="F3036" s="138"/>
      <c r="G3036" s="874">
        <v>373006</v>
      </c>
      <c r="H3036" s="874">
        <f t="shared" si="212"/>
        <v>373006</v>
      </c>
      <c r="I3036" s="139"/>
      <c r="J3036" s="140"/>
      <c r="K3036" s="138"/>
      <c r="L3036" s="138">
        <v>400305</v>
      </c>
      <c r="M3036" s="138">
        <f t="shared" si="213"/>
        <v>400305</v>
      </c>
      <c r="N3036" s="140"/>
      <c r="O3036" s="189"/>
      <c r="P3036" s="15"/>
      <c r="Q3036" s="16"/>
    </row>
    <row r="3037" spans="1:18" s="17" customFormat="1" ht="19.5">
      <c r="A3037" s="107"/>
      <c r="B3037" s="165" t="s">
        <v>1277</v>
      </c>
      <c r="C3037" s="472" t="s">
        <v>855</v>
      </c>
      <c r="D3037" s="472"/>
      <c r="E3037" s="472"/>
      <c r="F3037" s="138"/>
      <c r="G3037" s="874">
        <v>433074</v>
      </c>
      <c r="H3037" s="874">
        <f t="shared" si="212"/>
        <v>433074</v>
      </c>
      <c r="I3037" s="139"/>
      <c r="J3037" s="140"/>
      <c r="K3037" s="138"/>
      <c r="L3037" s="138">
        <v>464769</v>
      </c>
      <c r="M3037" s="138">
        <f t="shared" si="213"/>
        <v>464769</v>
      </c>
      <c r="N3037" s="140"/>
      <c r="O3037" s="189"/>
      <c r="P3037" s="15"/>
      <c r="Q3037" s="16"/>
    </row>
    <row r="3038" spans="1:18" s="17" customFormat="1" ht="19.5">
      <c r="A3038" s="107"/>
      <c r="B3038" s="165" t="s">
        <v>1278</v>
      </c>
      <c r="C3038" s="472" t="s">
        <v>855</v>
      </c>
      <c r="D3038" s="472"/>
      <c r="E3038" s="472"/>
      <c r="F3038" s="138"/>
      <c r="G3038" s="874">
        <v>614248</v>
      </c>
      <c r="H3038" s="874">
        <f t="shared" si="212"/>
        <v>614248</v>
      </c>
      <c r="I3038" s="139"/>
      <c r="J3038" s="140"/>
      <c r="K3038" s="138"/>
      <c r="L3038" s="138">
        <v>659203</v>
      </c>
      <c r="M3038" s="138">
        <f t="shared" si="213"/>
        <v>659203</v>
      </c>
      <c r="N3038" s="140"/>
      <c r="O3038" s="189"/>
      <c r="P3038" s="15"/>
      <c r="Q3038" s="16"/>
    </row>
    <row r="3039" spans="1:18" s="17" customFormat="1" ht="33" customHeight="1">
      <c r="A3039" s="521">
        <v>2</v>
      </c>
      <c r="B3039" s="525" t="s">
        <v>1279</v>
      </c>
      <c r="C3039" s="472"/>
      <c r="D3039" s="472"/>
      <c r="E3039" s="472"/>
      <c r="F3039" s="138"/>
      <c r="G3039" s="874"/>
      <c r="H3039" s="874"/>
      <c r="I3039" s="139"/>
      <c r="J3039" s="140"/>
      <c r="K3039" s="138"/>
      <c r="L3039" s="138"/>
      <c r="M3039" s="138"/>
      <c r="N3039" s="140"/>
      <c r="O3039" s="189"/>
      <c r="P3039" s="15"/>
      <c r="Q3039" s="16"/>
    </row>
    <row r="3040" spans="1:18" s="17" customFormat="1" ht="19.5">
      <c r="A3040" s="107"/>
      <c r="B3040" s="526" t="s">
        <v>1280</v>
      </c>
      <c r="C3040" s="472" t="s">
        <v>855</v>
      </c>
      <c r="D3040" s="472"/>
      <c r="E3040" s="472"/>
      <c r="F3040" s="138"/>
      <c r="G3040" s="874">
        <v>147749</v>
      </c>
      <c r="H3040" s="874">
        <f t="shared" ref="H3040:H3045" si="214">G3040</f>
        <v>147749</v>
      </c>
      <c r="I3040" s="139"/>
      <c r="J3040" s="140"/>
      <c r="K3040" s="138"/>
      <c r="L3040" s="138">
        <v>158562</v>
      </c>
      <c r="M3040" s="138">
        <f t="shared" ref="M3040:M3045" si="215">L3040</f>
        <v>158562</v>
      </c>
      <c r="N3040" s="140"/>
      <c r="O3040" s="189"/>
      <c r="P3040" s="15"/>
      <c r="Q3040" s="16"/>
    </row>
    <row r="3041" spans="1:17" s="17" customFormat="1" ht="19.5">
      <c r="A3041" s="107"/>
      <c r="B3041" s="526" t="s">
        <v>1281</v>
      </c>
      <c r="C3041" s="472" t="s">
        <v>855</v>
      </c>
      <c r="D3041" s="472"/>
      <c r="E3041" s="472"/>
      <c r="F3041" s="138"/>
      <c r="G3041" s="874">
        <v>204097</v>
      </c>
      <c r="H3041" s="874">
        <f t="shared" si="214"/>
        <v>204097</v>
      </c>
      <c r="I3041" s="139"/>
      <c r="J3041" s="140"/>
      <c r="K3041" s="138"/>
      <c r="L3041" s="138">
        <v>226022</v>
      </c>
      <c r="M3041" s="138">
        <f t="shared" si="215"/>
        <v>226022</v>
      </c>
      <c r="N3041" s="140"/>
      <c r="O3041" s="189"/>
      <c r="P3041" s="15"/>
      <c r="Q3041" s="16"/>
    </row>
    <row r="3042" spans="1:17" s="17" customFormat="1" ht="19.5">
      <c r="A3042" s="107"/>
      <c r="B3042" s="526" t="s">
        <v>1282</v>
      </c>
      <c r="C3042" s="472" t="s">
        <v>855</v>
      </c>
      <c r="D3042" s="472"/>
      <c r="E3042" s="472"/>
      <c r="F3042" s="138"/>
      <c r="G3042" s="874">
        <v>284841</v>
      </c>
      <c r="H3042" s="874">
        <f t="shared" si="214"/>
        <v>284841</v>
      </c>
      <c r="I3042" s="139"/>
      <c r="J3042" s="140"/>
      <c r="K3042" s="138"/>
      <c r="L3042" s="138">
        <v>305687</v>
      </c>
      <c r="M3042" s="138">
        <f t="shared" si="215"/>
        <v>305687</v>
      </c>
      <c r="N3042" s="140"/>
      <c r="O3042" s="189"/>
      <c r="P3042" s="15"/>
      <c r="Q3042" s="16"/>
    </row>
    <row r="3043" spans="1:17" s="17" customFormat="1" ht="19.5">
      <c r="A3043" s="107"/>
      <c r="B3043" s="526" t="s">
        <v>1283</v>
      </c>
      <c r="C3043" s="472" t="s">
        <v>855</v>
      </c>
      <c r="D3043" s="472"/>
      <c r="E3043" s="472"/>
      <c r="F3043" s="138"/>
      <c r="G3043" s="874">
        <v>355082</v>
      </c>
      <c r="H3043" s="874">
        <f t="shared" si="214"/>
        <v>355082</v>
      </c>
      <c r="I3043" s="139"/>
      <c r="J3043" s="140"/>
      <c r="K3043" s="138"/>
      <c r="L3043" s="138">
        <v>381069</v>
      </c>
      <c r="M3043" s="138">
        <f t="shared" si="215"/>
        <v>381069</v>
      </c>
      <c r="N3043" s="140"/>
      <c r="O3043" s="189"/>
      <c r="P3043" s="15"/>
      <c r="Q3043" s="16"/>
    </row>
    <row r="3044" spans="1:17" s="17" customFormat="1" ht="19.5">
      <c r="A3044" s="107"/>
      <c r="B3044" s="526" t="s">
        <v>1284</v>
      </c>
      <c r="C3044" s="472" t="s">
        <v>855</v>
      </c>
      <c r="D3044" s="472"/>
      <c r="E3044" s="472"/>
      <c r="F3044" s="138"/>
      <c r="G3044" s="874">
        <v>412486</v>
      </c>
      <c r="H3044" s="874">
        <f t="shared" si="214"/>
        <v>412486</v>
      </c>
      <c r="I3044" s="139"/>
      <c r="J3044" s="140"/>
      <c r="K3044" s="138"/>
      <c r="L3044" s="138">
        <v>442674</v>
      </c>
      <c r="M3044" s="138">
        <f t="shared" si="215"/>
        <v>442674</v>
      </c>
      <c r="N3044" s="140"/>
      <c r="O3044" s="189"/>
      <c r="P3044" s="15"/>
      <c r="Q3044" s="16"/>
    </row>
    <row r="3045" spans="1:17" s="17" customFormat="1" ht="19.5">
      <c r="A3045" s="107"/>
      <c r="B3045" s="526" t="s">
        <v>1285</v>
      </c>
      <c r="C3045" s="472" t="s">
        <v>855</v>
      </c>
      <c r="D3045" s="472"/>
      <c r="E3045" s="472"/>
      <c r="F3045" s="138"/>
      <c r="G3045" s="874">
        <v>568955</v>
      </c>
      <c r="H3045" s="874">
        <f t="shared" si="214"/>
        <v>568955</v>
      </c>
      <c r="I3045" s="139"/>
      <c r="J3045" s="140"/>
      <c r="K3045" s="138"/>
      <c r="L3045" s="138">
        <v>610594</v>
      </c>
      <c r="M3045" s="138">
        <f t="shared" si="215"/>
        <v>610594</v>
      </c>
      <c r="N3045" s="140"/>
      <c r="O3045" s="189"/>
      <c r="P3045" s="15"/>
      <c r="Q3045" s="16"/>
    </row>
    <row r="3046" spans="1:17" s="17" customFormat="1" ht="33" customHeight="1">
      <c r="A3046" s="521">
        <v>3</v>
      </c>
      <c r="B3046" s="525" t="s">
        <v>1286</v>
      </c>
      <c r="C3046" s="472"/>
      <c r="D3046" s="472"/>
      <c r="E3046" s="472"/>
      <c r="F3046" s="138"/>
      <c r="G3046" s="874"/>
      <c r="H3046" s="874"/>
      <c r="I3046" s="139"/>
      <c r="J3046" s="140"/>
      <c r="K3046" s="138"/>
      <c r="L3046" s="138"/>
      <c r="M3046" s="138"/>
      <c r="N3046" s="140"/>
      <c r="O3046" s="189"/>
      <c r="P3046" s="15"/>
      <c r="Q3046" s="16"/>
    </row>
    <row r="3047" spans="1:17" s="17" customFormat="1" ht="19.5">
      <c r="A3047" s="107"/>
      <c r="B3047" s="526" t="s">
        <v>1287</v>
      </c>
      <c r="C3047" s="472" t="s">
        <v>855</v>
      </c>
      <c r="D3047" s="472"/>
      <c r="E3047" s="472"/>
      <c r="F3047" s="138"/>
      <c r="G3047" s="874">
        <v>131279</v>
      </c>
      <c r="H3047" s="874">
        <f t="shared" ref="H3047:H3052" si="216">G3047</f>
        <v>131279</v>
      </c>
      <c r="I3047" s="139"/>
      <c r="J3047" s="140"/>
      <c r="K3047" s="138"/>
      <c r="L3047" s="138">
        <v>140886</v>
      </c>
      <c r="M3047" s="138">
        <f t="shared" ref="M3047:M3052" si="217">L3047</f>
        <v>140886</v>
      </c>
      <c r="N3047" s="140"/>
      <c r="O3047" s="189"/>
      <c r="P3047" s="15"/>
      <c r="Q3047" s="16"/>
    </row>
    <row r="3048" spans="1:17" s="17" customFormat="1" ht="19.5">
      <c r="A3048" s="107"/>
      <c r="B3048" s="526" t="s">
        <v>1288</v>
      </c>
      <c r="C3048" s="472" t="s">
        <v>855</v>
      </c>
      <c r="D3048" s="472"/>
      <c r="E3048" s="472"/>
      <c r="F3048" s="138"/>
      <c r="G3048" s="874">
        <v>199068</v>
      </c>
      <c r="H3048" s="874">
        <f t="shared" si="216"/>
        <v>199068</v>
      </c>
      <c r="I3048" s="139"/>
      <c r="J3048" s="140"/>
      <c r="K3048" s="138"/>
      <c r="L3048" s="138">
        <v>219499</v>
      </c>
      <c r="M3048" s="138">
        <f t="shared" si="217"/>
        <v>219499</v>
      </c>
      <c r="N3048" s="140"/>
      <c r="O3048" s="189"/>
      <c r="P3048" s="15"/>
      <c r="Q3048" s="16"/>
    </row>
    <row r="3049" spans="1:17" s="17" customFormat="1" ht="19.5">
      <c r="A3049" s="107"/>
      <c r="B3049" s="526" t="s">
        <v>1289</v>
      </c>
      <c r="C3049" s="472" t="s">
        <v>855</v>
      </c>
      <c r="D3049" s="472"/>
      <c r="E3049" s="472"/>
      <c r="F3049" s="138"/>
      <c r="G3049" s="874">
        <v>252142</v>
      </c>
      <c r="H3049" s="874">
        <f t="shared" si="216"/>
        <v>252142</v>
      </c>
      <c r="I3049" s="139"/>
      <c r="J3049" s="140"/>
      <c r="K3049" s="138"/>
      <c r="L3049" s="138">
        <v>270595</v>
      </c>
      <c r="M3049" s="138">
        <f t="shared" si="217"/>
        <v>270595</v>
      </c>
      <c r="N3049" s="140"/>
      <c r="O3049" s="189"/>
      <c r="P3049" s="15"/>
      <c r="Q3049" s="16"/>
    </row>
    <row r="3050" spans="1:17" s="17" customFormat="1" ht="19.5">
      <c r="A3050" s="107"/>
      <c r="B3050" s="526" t="s">
        <v>1290</v>
      </c>
      <c r="C3050" s="472" t="s">
        <v>855</v>
      </c>
      <c r="D3050" s="472"/>
      <c r="E3050" s="472"/>
      <c r="F3050" s="138"/>
      <c r="G3050" s="874">
        <v>315117</v>
      </c>
      <c r="H3050" s="874">
        <f t="shared" si="216"/>
        <v>315117</v>
      </c>
      <c r="I3050" s="139"/>
      <c r="J3050" s="140"/>
      <c r="K3050" s="138"/>
      <c r="L3050" s="138">
        <v>338179</v>
      </c>
      <c r="M3050" s="138">
        <f t="shared" si="217"/>
        <v>338179</v>
      </c>
      <c r="N3050" s="140"/>
      <c r="O3050" s="189"/>
      <c r="P3050" s="15"/>
      <c r="Q3050" s="16"/>
    </row>
    <row r="3051" spans="1:17" s="17" customFormat="1" ht="19.5">
      <c r="A3051" s="107"/>
      <c r="B3051" s="526" t="s">
        <v>1291</v>
      </c>
      <c r="C3051" s="472" t="s">
        <v>855</v>
      </c>
      <c r="D3051" s="472"/>
      <c r="E3051" s="472"/>
      <c r="F3051" s="138"/>
      <c r="G3051" s="874">
        <v>365739</v>
      </c>
      <c r="H3051" s="874">
        <f t="shared" si="216"/>
        <v>365739</v>
      </c>
      <c r="I3051" s="139"/>
      <c r="J3051" s="140"/>
      <c r="K3051" s="138"/>
      <c r="L3051" s="138">
        <v>392506</v>
      </c>
      <c r="M3051" s="138">
        <f t="shared" si="217"/>
        <v>392506</v>
      </c>
      <c r="N3051" s="140"/>
      <c r="O3051" s="189"/>
      <c r="P3051" s="15"/>
      <c r="Q3051" s="16"/>
    </row>
    <row r="3052" spans="1:17" s="17" customFormat="1" ht="19.5">
      <c r="A3052" s="107"/>
      <c r="B3052" s="526" t="s">
        <v>1292</v>
      </c>
      <c r="C3052" s="472" t="s">
        <v>855</v>
      </c>
      <c r="D3052" s="472"/>
      <c r="E3052" s="472"/>
      <c r="F3052" s="138"/>
      <c r="G3052" s="874">
        <v>504527</v>
      </c>
      <c r="H3052" s="874">
        <f t="shared" si="216"/>
        <v>504527</v>
      </c>
      <c r="I3052" s="139"/>
      <c r="J3052" s="140"/>
      <c r="K3052" s="138"/>
      <c r="L3052" s="138">
        <v>541451</v>
      </c>
      <c r="M3052" s="138">
        <f t="shared" si="217"/>
        <v>541451</v>
      </c>
      <c r="N3052" s="140"/>
      <c r="O3052" s="189"/>
      <c r="P3052" s="15"/>
      <c r="Q3052" s="16"/>
    </row>
    <row r="3053" spans="1:17" s="17" customFormat="1" ht="33" customHeight="1">
      <c r="A3053" s="521">
        <v>4</v>
      </c>
      <c r="B3053" s="525" t="s">
        <v>1293</v>
      </c>
      <c r="C3053" s="472"/>
      <c r="D3053" s="472"/>
      <c r="E3053" s="472"/>
      <c r="F3053" s="138"/>
      <c r="G3053" s="874"/>
      <c r="H3053" s="874"/>
      <c r="I3053" s="139"/>
      <c r="J3053" s="140"/>
      <c r="K3053" s="138"/>
      <c r="L3053" s="138"/>
      <c r="M3053" s="138"/>
      <c r="N3053" s="140"/>
      <c r="O3053" s="189"/>
      <c r="P3053" s="15"/>
      <c r="Q3053" s="16"/>
    </row>
    <row r="3054" spans="1:17" s="17" customFormat="1" ht="19.5">
      <c r="A3054" s="107"/>
      <c r="B3054" s="526" t="s">
        <v>1294</v>
      </c>
      <c r="C3054" s="472" t="s">
        <v>855</v>
      </c>
      <c r="D3054" s="472"/>
      <c r="E3054" s="472"/>
      <c r="F3054" s="138"/>
      <c r="G3054" s="874">
        <v>92767</v>
      </c>
      <c r="H3054" s="874">
        <f t="shared" ref="H3054:H3059" si="218">G3054</f>
        <v>92767</v>
      </c>
      <c r="I3054" s="139"/>
      <c r="J3054" s="140"/>
      <c r="K3054" s="138"/>
      <c r="L3054" s="138">
        <v>99556</v>
      </c>
      <c r="M3054" s="138">
        <f t="shared" ref="M3054:M3059" si="219">L3054</f>
        <v>99556</v>
      </c>
      <c r="N3054" s="140"/>
      <c r="O3054" s="189"/>
      <c r="P3054" s="15"/>
      <c r="Q3054" s="16"/>
    </row>
    <row r="3055" spans="1:17" s="17" customFormat="1" ht="19.5">
      <c r="A3055" s="107"/>
      <c r="B3055" s="526" t="s">
        <v>1295</v>
      </c>
      <c r="C3055" s="472" t="s">
        <v>855</v>
      </c>
      <c r="D3055" s="472"/>
      <c r="E3055" s="472"/>
      <c r="F3055" s="138"/>
      <c r="G3055" s="874">
        <v>132247</v>
      </c>
      <c r="H3055" s="874">
        <f t="shared" si="218"/>
        <v>132247</v>
      </c>
      <c r="I3055" s="139"/>
      <c r="J3055" s="140"/>
      <c r="K3055" s="138"/>
      <c r="L3055" s="138">
        <v>141926</v>
      </c>
      <c r="M3055" s="138">
        <f t="shared" si="219"/>
        <v>141926</v>
      </c>
      <c r="N3055" s="140"/>
      <c r="O3055" s="189"/>
      <c r="P3055" s="15"/>
      <c r="Q3055" s="16"/>
    </row>
    <row r="3056" spans="1:17" s="17" customFormat="1" ht="19.5">
      <c r="A3056" s="107"/>
      <c r="B3056" s="526" t="s">
        <v>1296</v>
      </c>
      <c r="C3056" s="472" t="s">
        <v>855</v>
      </c>
      <c r="D3056" s="472"/>
      <c r="E3056" s="472"/>
      <c r="F3056" s="138"/>
      <c r="G3056" s="874">
        <v>178510</v>
      </c>
      <c r="H3056" s="874">
        <f t="shared" si="218"/>
        <v>178510</v>
      </c>
      <c r="I3056" s="139"/>
      <c r="J3056" s="140"/>
      <c r="K3056" s="138"/>
      <c r="L3056" s="138">
        <v>191574</v>
      </c>
      <c r="M3056" s="138">
        <f t="shared" si="219"/>
        <v>191574</v>
      </c>
      <c r="N3056" s="140"/>
      <c r="O3056" s="189"/>
      <c r="P3056" s="15"/>
      <c r="Q3056" s="16"/>
    </row>
    <row r="3057" spans="1:17" s="17" customFormat="1" ht="19.5">
      <c r="A3057" s="107"/>
      <c r="B3057" s="526" t="s">
        <v>1297</v>
      </c>
      <c r="C3057" s="472" t="s">
        <v>855</v>
      </c>
      <c r="D3057" s="472"/>
      <c r="E3057" s="472"/>
      <c r="F3057" s="138"/>
      <c r="G3057" s="874">
        <v>223319</v>
      </c>
      <c r="H3057" s="874">
        <f t="shared" si="218"/>
        <v>223319</v>
      </c>
      <c r="I3057" s="139"/>
      <c r="J3057" s="140"/>
      <c r="K3057" s="138"/>
      <c r="L3057" s="138">
        <v>239663</v>
      </c>
      <c r="M3057" s="138">
        <f t="shared" si="219"/>
        <v>239663</v>
      </c>
      <c r="N3057" s="140"/>
      <c r="O3057" s="189"/>
      <c r="P3057" s="15"/>
      <c r="Q3057" s="16"/>
    </row>
    <row r="3058" spans="1:17" s="17" customFormat="1" ht="19.5">
      <c r="A3058" s="107"/>
      <c r="B3058" s="526" t="s">
        <v>1298</v>
      </c>
      <c r="C3058" s="472" t="s">
        <v>855</v>
      </c>
      <c r="D3058" s="472"/>
      <c r="E3058" s="472"/>
      <c r="F3058" s="138"/>
      <c r="G3058" s="874">
        <v>259651</v>
      </c>
      <c r="H3058" s="874">
        <f t="shared" si="218"/>
        <v>259651</v>
      </c>
      <c r="I3058" s="139"/>
      <c r="J3058" s="140"/>
      <c r="K3058" s="138"/>
      <c r="L3058" s="138">
        <v>278654</v>
      </c>
      <c r="M3058" s="138">
        <f t="shared" si="219"/>
        <v>278654</v>
      </c>
      <c r="N3058" s="140"/>
      <c r="O3058" s="189"/>
      <c r="P3058" s="15"/>
      <c r="Q3058" s="16"/>
    </row>
    <row r="3059" spans="1:17" s="17" customFormat="1" ht="19.5">
      <c r="A3059" s="107"/>
      <c r="B3059" s="526" t="s">
        <v>1299</v>
      </c>
      <c r="C3059" s="472" t="s">
        <v>855</v>
      </c>
      <c r="D3059" s="472"/>
      <c r="E3059" s="472"/>
      <c r="F3059" s="138"/>
      <c r="G3059" s="874">
        <v>365069</v>
      </c>
      <c r="H3059" s="874">
        <f t="shared" si="218"/>
        <v>365069</v>
      </c>
      <c r="I3059" s="139"/>
      <c r="J3059" s="140"/>
      <c r="K3059" s="138"/>
      <c r="L3059" s="138">
        <v>383409</v>
      </c>
      <c r="M3059" s="138">
        <f t="shared" si="219"/>
        <v>383409</v>
      </c>
      <c r="N3059" s="140"/>
      <c r="O3059" s="189"/>
      <c r="P3059" s="15"/>
      <c r="Q3059" s="16"/>
    </row>
    <row r="3060" spans="1:17" s="17" customFormat="1" ht="33" customHeight="1">
      <c r="A3060" s="521">
        <v>5</v>
      </c>
      <c r="B3060" s="525" t="s">
        <v>1300</v>
      </c>
      <c r="C3060" s="472"/>
      <c r="D3060" s="472"/>
      <c r="E3060" s="472"/>
      <c r="F3060" s="138"/>
      <c r="G3060" s="874"/>
      <c r="H3060" s="874"/>
      <c r="I3060" s="139"/>
      <c r="J3060" s="140"/>
      <c r="K3060" s="138"/>
      <c r="L3060" s="138"/>
      <c r="M3060" s="138"/>
      <c r="N3060" s="140"/>
      <c r="O3060" s="189"/>
      <c r="P3060" s="15"/>
      <c r="Q3060" s="16"/>
    </row>
    <row r="3061" spans="1:17" s="17" customFormat="1" ht="19.5">
      <c r="A3061" s="107"/>
      <c r="B3061" s="526" t="s">
        <v>1301</v>
      </c>
      <c r="C3061" s="472" t="s">
        <v>855</v>
      </c>
      <c r="D3061" s="472"/>
      <c r="E3061" s="472"/>
      <c r="F3061" s="138"/>
      <c r="G3061" s="874">
        <v>77265</v>
      </c>
      <c r="H3061" s="874">
        <f t="shared" ref="H3061:H3067" si="220">G3061</f>
        <v>77265</v>
      </c>
      <c r="I3061" s="139"/>
      <c r="J3061" s="140"/>
      <c r="K3061" s="138"/>
      <c r="L3061" s="138">
        <v>82920</v>
      </c>
      <c r="M3061" s="138">
        <f t="shared" ref="M3061:M3067" si="221">L3061</f>
        <v>82920</v>
      </c>
      <c r="N3061" s="140"/>
      <c r="O3061" s="189"/>
      <c r="P3061" s="15"/>
      <c r="Q3061" s="16"/>
    </row>
    <row r="3062" spans="1:17" s="17" customFormat="1" ht="19.5">
      <c r="A3062" s="107"/>
      <c r="B3062" s="526" t="s">
        <v>1302</v>
      </c>
      <c r="C3062" s="472" t="s">
        <v>855</v>
      </c>
      <c r="D3062" s="472"/>
      <c r="E3062" s="472"/>
      <c r="F3062" s="138"/>
      <c r="G3062" s="874">
        <v>109694</v>
      </c>
      <c r="H3062" s="874">
        <f t="shared" si="220"/>
        <v>109694</v>
      </c>
      <c r="I3062" s="139"/>
      <c r="J3062" s="140"/>
      <c r="K3062" s="138"/>
      <c r="L3062" s="138">
        <v>118012</v>
      </c>
      <c r="M3062" s="138">
        <f t="shared" si="221"/>
        <v>118012</v>
      </c>
      <c r="N3062" s="140"/>
      <c r="O3062" s="189"/>
      <c r="P3062" s="15"/>
      <c r="Q3062" s="16"/>
    </row>
    <row r="3063" spans="1:17" s="17" customFormat="1" ht="19.5">
      <c r="A3063" s="107"/>
      <c r="B3063" s="526" t="s">
        <v>1303</v>
      </c>
      <c r="C3063" s="472" t="s">
        <v>855</v>
      </c>
      <c r="D3063" s="472"/>
      <c r="E3063" s="472"/>
      <c r="F3063" s="138"/>
      <c r="G3063" s="874">
        <v>148233</v>
      </c>
      <c r="H3063" s="874">
        <f t="shared" si="220"/>
        <v>148233</v>
      </c>
      <c r="I3063" s="139"/>
      <c r="J3063" s="140"/>
      <c r="K3063" s="138"/>
      <c r="L3063" s="138">
        <v>159082</v>
      </c>
      <c r="M3063" s="138">
        <f t="shared" si="221"/>
        <v>159082</v>
      </c>
      <c r="N3063" s="140"/>
      <c r="O3063" s="189"/>
      <c r="P3063" s="15"/>
      <c r="Q3063" s="16"/>
    </row>
    <row r="3064" spans="1:17" s="17" customFormat="1" ht="19.5">
      <c r="A3064" s="107"/>
      <c r="B3064" s="526" t="s">
        <v>1304</v>
      </c>
      <c r="C3064" s="472" t="s">
        <v>855</v>
      </c>
      <c r="D3064" s="472"/>
      <c r="E3064" s="472"/>
      <c r="F3064" s="138"/>
      <c r="G3064" s="874">
        <v>185292</v>
      </c>
      <c r="H3064" s="874">
        <f t="shared" si="220"/>
        <v>185292</v>
      </c>
      <c r="I3064" s="139"/>
      <c r="J3064" s="140"/>
      <c r="K3064" s="138"/>
      <c r="L3064" s="138">
        <v>198853</v>
      </c>
      <c r="M3064" s="138">
        <f t="shared" si="221"/>
        <v>198853</v>
      </c>
      <c r="N3064" s="140"/>
      <c r="O3064" s="189"/>
      <c r="P3064" s="15"/>
      <c r="Q3064" s="16"/>
    </row>
    <row r="3065" spans="1:17" s="17" customFormat="1" ht="19.5">
      <c r="A3065" s="107"/>
      <c r="B3065" s="526" t="s">
        <v>1305</v>
      </c>
      <c r="C3065" s="472" t="s">
        <v>855</v>
      </c>
      <c r="D3065" s="472"/>
      <c r="E3065" s="472"/>
      <c r="F3065" s="138"/>
      <c r="G3065" s="874">
        <v>215326</v>
      </c>
      <c r="H3065" s="874">
        <f t="shared" si="220"/>
        <v>215326</v>
      </c>
      <c r="I3065" s="139"/>
      <c r="J3065" s="140"/>
      <c r="K3065" s="138"/>
      <c r="L3065" s="138">
        <v>231085</v>
      </c>
      <c r="M3065" s="138">
        <f t="shared" si="221"/>
        <v>231085</v>
      </c>
      <c r="N3065" s="140"/>
      <c r="O3065" s="189"/>
      <c r="P3065" s="15"/>
      <c r="Q3065" s="16"/>
    </row>
    <row r="3066" spans="1:17" s="17" customFormat="1" ht="19.5">
      <c r="A3066" s="107"/>
      <c r="B3066" s="526" t="s">
        <v>1306</v>
      </c>
      <c r="C3066" s="472" t="s">
        <v>855</v>
      </c>
      <c r="D3066" s="472"/>
      <c r="E3066" s="472"/>
      <c r="F3066" s="138"/>
      <c r="G3066" s="874">
        <v>296225</v>
      </c>
      <c r="H3066" s="874">
        <f t="shared" si="220"/>
        <v>296225</v>
      </c>
      <c r="I3066" s="139"/>
      <c r="J3066" s="140"/>
      <c r="K3066" s="138"/>
      <c r="L3066" s="138">
        <v>317904</v>
      </c>
      <c r="M3066" s="138">
        <f t="shared" si="221"/>
        <v>317904</v>
      </c>
      <c r="N3066" s="140"/>
      <c r="O3066" s="189"/>
      <c r="P3066" s="15"/>
      <c r="Q3066" s="16"/>
    </row>
    <row r="3067" spans="1:17" s="17" customFormat="1" ht="19.5">
      <c r="A3067" s="527">
        <v>6</v>
      </c>
      <c r="B3067" s="173" t="s">
        <v>1307</v>
      </c>
      <c r="C3067" s="472" t="s">
        <v>70</v>
      </c>
      <c r="D3067" s="472"/>
      <c r="E3067" s="472"/>
      <c r="F3067" s="138"/>
      <c r="G3067" s="874">
        <v>7720</v>
      </c>
      <c r="H3067" s="874">
        <f t="shared" si="220"/>
        <v>7720</v>
      </c>
      <c r="I3067" s="139"/>
      <c r="J3067" s="140"/>
      <c r="K3067" s="138"/>
      <c r="L3067" s="138">
        <v>8000</v>
      </c>
      <c r="M3067" s="138">
        <f t="shared" si="221"/>
        <v>8000</v>
      </c>
      <c r="N3067" s="140"/>
      <c r="O3067" s="189"/>
      <c r="P3067" s="15"/>
      <c r="Q3067" s="16"/>
    </row>
    <row r="3068" spans="1:17" s="17" customFormat="1" ht="37.5" customHeight="1">
      <c r="A3068" s="521" t="s">
        <v>45</v>
      </c>
      <c r="B3068" s="1218" t="s">
        <v>1308</v>
      </c>
      <c r="C3068" s="1218"/>
      <c r="D3068" s="1218"/>
      <c r="E3068" s="1218"/>
      <c r="F3068" s="1218"/>
      <c r="G3068" s="1218"/>
      <c r="H3068" s="1218"/>
      <c r="I3068" s="522"/>
      <c r="J3068" s="523"/>
      <c r="K3068" s="523"/>
      <c r="L3068" s="523"/>
      <c r="M3068" s="523"/>
      <c r="N3068" s="523"/>
      <c r="O3068" s="189"/>
      <c r="P3068" s="15"/>
      <c r="Q3068" s="16"/>
    </row>
    <row r="3069" spans="1:17" s="17" customFormat="1" ht="35.25" customHeight="1">
      <c r="A3069" s="521">
        <v>1</v>
      </c>
      <c r="B3069" s="525" t="s">
        <v>1309</v>
      </c>
      <c r="C3069" s="472"/>
      <c r="D3069" s="472"/>
      <c r="E3069" s="472"/>
      <c r="F3069" s="138"/>
      <c r="G3069" s="138"/>
      <c r="H3069" s="138"/>
      <c r="I3069" s="139"/>
      <c r="J3069" s="140"/>
      <c r="K3069" s="138"/>
      <c r="L3069" s="138"/>
      <c r="M3069" s="138"/>
      <c r="N3069" s="140"/>
      <c r="O3069" s="189"/>
      <c r="P3069" s="15"/>
      <c r="Q3069" s="16"/>
    </row>
    <row r="3070" spans="1:17" s="17" customFormat="1" ht="19.5">
      <c r="A3070" s="107"/>
      <c r="B3070" s="526" t="s">
        <v>1310</v>
      </c>
      <c r="C3070" s="472" t="s">
        <v>855</v>
      </c>
      <c r="D3070" s="472"/>
      <c r="E3070" s="472"/>
      <c r="F3070" s="138"/>
      <c r="G3070" s="874">
        <v>132857</v>
      </c>
      <c r="H3070" s="874">
        <f t="shared" ref="H3070:H3073" si="222">G3070</f>
        <v>132857</v>
      </c>
      <c r="I3070" s="139"/>
      <c r="J3070" s="140"/>
      <c r="K3070" s="138"/>
      <c r="L3070" s="138">
        <v>149724</v>
      </c>
      <c r="M3070" s="138">
        <f>L3070</f>
        <v>149724</v>
      </c>
      <c r="N3070" s="140"/>
      <c r="O3070" s="189"/>
      <c r="P3070" s="15"/>
      <c r="Q3070" s="16"/>
    </row>
    <row r="3071" spans="1:17" s="17" customFormat="1" ht="19.5">
      <c r="A3071" s="107"/>
      <c r="B3071" s="526" t="s">
        <v>1311</v>
      </c>
      <c r="C3071" s="472" t="s">
        <v>855</v>
      </c>
      <c r="D3071" s="472"/>
      <c r="E3071" s="472"/>
      <c r="F3071" s="138"/>
      <c r="G3071" s="874">
        <v>181756</v>
      </c>
      <c r="H3071" s="874">
        <f t="shared" si="222"/>
        <v>181756</v>
      </c>
      <c r="I3071" s="139"/>
      <c r="J3071" s="140"/>
      <c r="K3071" s="138"/>
      <c r="L3071" s="138">
        <v>204831</v>
      </c>
      <c r="M3071" s="138">
        <f>L3071</f>
        <v>204831</v>
      </c>
      <c r="N3071" s="140"/>
      <c r="O3071" s="189"/>
      <c r="P3071" s="15"/>
      <c r="Q3071" s="16"/>
    </row>
    <row r="3072" spans="1:17" s="17" customFormat="1" ht="19.5">
      <c r="A3072" s="107"/>
      <c r="B3072" s="526" t="s">
        <v>1312</v>
      </c>
      <c r="C3072" s="472" t="s">
        <v>855</v>
      </c>
      <c r="D3072" s="472"/>
      <c r="E3072" s="472"/>
      <c r="F3072" s="138"/>
      <c r="G3072" s="874">
        <v>222120</v>
      </c>
      <c r="H3072" s="874">
        <f t="shared" si="222"/>
        <v>222120</v>
      </c>
      <c r="I3072" s="139"/>
      <c r="J3072" s="140"/>
      <c r="K3072" s="138"/>
      <c r="L3072" s="138">
        <v>250320</v>
      </c>
      <c r="M3072" s="138">
        <f>L3072</f>
        <v>250320</v>
      </c>
      <c r="N3072" s="140"/>
      <c r="O3072" s="189"/>
      <c r="P3072" s="15"/>
      <c r="Q3072" s="16"/>
    </row>
    <row r="3073" spans="1:17" s="17" customFormat="1" ht="19.5">
      <c r="A3073" s="107"/>
      <c r="B3073" s="526" t="s">
        <v>1313</v>
      </c>
      <c r="C3073" s="472" t="s">
        <v>855</v>
      </c>
      <c r="D3073" s="472"/>
      <c r="E3073" s="472"/>
      <c r="F3073" s="138"/>
      <c r="G3073" s="874">
        <v>262484</v>
      </c>
      <c r="H3073" s="874">
        <f t="shared" si="222"/>
        <v>262484</v>
      </c>
      <c r="I3073" s="139"/>
      <c r="J3073" s="140"/>
      <c r="K3073" s="138"/>
      <c r="L3073" s="138">
        <v>295809</v>
      </c>
      <c r="M3073" s="138">
        <f>L3073</f>
        <v>295809</v>
      </c>
      <c r="N3073" s="140"/>
      <c r="O3073" s="189"/>
      <c r="P3073" s="15"/>
      <c r="Q3073" s="16"/>
    </row>
    <row r="3074" spans="1:17" s="17" customFormat="1" ht="34.5" customHeight="1">
      <c r="A3074" s="521">
        <v>2</v>
      </c>
      <c r="B3074" s="525" t="s">
        <v>1314</v>
      </c>
      <c r="C3074" s="472"/>
      <c r="D3074" s="472"/>
      <c r="E3074" s="472"/>
      <c r="F3074" s="138"/>
      <c r="G3074" s="874"/>
      <c r="H3074" s="874"/>
      <c r="I3074" s="139"/>
      <c r="J3074" s="140"/>
      <c r="K3074" s="138"/>
      <c r="L3074" s="138"/>
      <c r="M3074" s="138"/>
      <c r="N3074" s="140"/>
      <c r="O3074" s="189"/>
      <c r="P3074" s="15"/>
      <c r="Q3074" s="16"/>
    </row>
    <row r="3075" spans="1:17" s="17" customFormat="1" ht="19.5">
      <c r="A3075" s="107"/>
      <c r="B3075" s="526" t="s">
        <v>1315</v>
      </c>
      <c r="C3075" s="472" t="s">
        <v>855</v>
      </c>
      <c r="D3075" s="472"/>
      <c r="E3075" s="472"/>
      <c r="F3075" s="138"/>
      <c r="G3075" s="874">
        <v>112559</v>
      </c>
      <c r="H3075" s="874">
        <f>G3075</f>
        <v>112559</v>
      </c>
      <c r="I3075" s="139"/>
      <c r="J3075" s="140"/>
      <c r="K3075" s="138"/>
      <c r="L3075" s="138">
        <v>126850</v>
      </c>
      <c r="M3075" s="138">
        <f>L3075</f>
        <v>126850</v>
      </c>
      <c r="N3075" s="140"/>
      <c r="O3075" s="189"/>
      <c r="P3075" s="15"/>
      <c r="Q3075" s="16"/>
    </row>
    <row r="3076" spans="1:17" s="17" customFormat="1" ht="19.5">
      <c r="A3076" s="107"/>
      <c r="B3076" s="526" t="s">
        <v>1316</v>
      </c>
      <c r="C3076" s="472" t="s">
        <v>855</v>
      </c>
      <c r="D3076" s="472"/>
      <c r="E3076" s="472"/>
      <c r="F3076" s="138"/>
      <c r="G3076" s="874">
        <v>152001</v>
      </c>
      <c r="H3076" s="874">
        <f>G3076</f>
        <v>152001</v>
      </c>
      <c r="I3076" s="139"/>
      <c r="J3076" s="140"/>
      <c r="K3076" s="138"/>
      <c r="L3076" s="138">
        <v>171299</v>
      </c>
      <c r="M3076" s="138">
        <f>L3076</f>
        <v>171299</v>
      </c>
      <c r="N3076" s="140"/>
      <c r="O3076" s="189"/>
      <c r="P3076" s="15"/>
      <c r="Q3076" s="16"/>
    </row>
    <row r="3077" spans="1:17" s="17" customFormat="1" ht="19.5">
      <c r="A3077" s="107"/>
      <c r="B3077" s="526" t="s">
        <v>1317</v>
      </c>
      <c r="C3077" s="472" t="s">
        <v>855</v>
      </c>
      <c r="D3077" s="472"/>
      <c r="E3077" s="472"/>
      <c r="F3077" s="138"/>
      <c r="G3077" s="874">
        <v>187291</v>
      </c>
      <c r="H3077" s="874">
        <f>G3077</f>
        <v>187291</v>
      </c>
      <c r="I3077" s="139"/>
      <c r="J3077" s="140"/>
      <c r="K3077" s="138"/>
      <c r="L3077" s="138">
        <v>211070</v>
      </c>
      <c r="M3077" s="138">
        <f>L3077</f>
        <v>211070</v>
      </c>
      <c r="N3077" s="140"/>
      <c r="O3077" s="189"/>
      <c r="P3077" s="15"/>
      <c r="Q3077" s="16"/>
    </row>
    <row r="3078" spans="1:17" s="17" customFormat="1" ht="19.5">
      <c r="A3078" s="107"/>
      <c r="B3078" s="526" t="s">
        <v>1318</v>
      </c>
      <c r="C3078" s="472" t="s">
        <v>855</v>
      </c>
      <c r="D3078" s="472"/>
      <c r="E3078" s="472"/>
      <c r="F3078" s="138"/>
      <c r="G3078" s="874">
        <v>222812</v>
      </c>
      <c r="H3078" s="874">
        <f>G3078</f>
        <v>222812</v>
      </c>
      <c r="I3078" s="139"/>
      <c r="J3078" s="140"/>
      <c r="K3078" s="138"/>
      <c r="L3078" s="138">
        <v>251100</v>
      </c>
      <c r="M3078" s="138">
        <f>L3078</f>
        <v>251100</v>
      </c>
      <c r="N3078" s="140"/>
      <c r="O3078" s="189"/>
      <c r="P3078" s="15"/>
      <c r="Q3078" s="16"/>
    </row>
    <row r="3079" spans="1:17" s="17" customFormat="1" ht="33" customHeight="1">
      <c r="A3079" s="521">
        <v>3</v>
      </c>
      <c r="B3079" s="525" t="s">
        <v>1319</v>
      </c>
      <c r="C3079" s="472"/>
      <c r="D3079" s="472"/>
      <c r="E3079" s="472"/>
      <c r="F3079" s="138"/>
      <c r="G3079" s="874"/>
      <c r="H3079" s="874"/>
      <c r="I3079" s="139"/>
      <c r="J3079" s="140"/>
      <c r="K3079" s="138"/>
      <c r="L3079" s="138"/>
      <c r="M3079" s="138"/>
      <c r="N3079" s="140"/>
      <c r="O3079" s="189"/>
      <c r="P3079" s="15"/>
      <c r="Q3079" s="16"/>
    </row>
    <row r="3080" spans="1:17" s="17" customFormat="1" ht="19.5">
      <c r="A3080" s="107"/>
      <c r="B3080" s="526" t="s">
        <v>1320</v>
      </c>
      <c r="C3080" s="472" t="s">
        <v>855</v>
      </c>
      <c r="D3080" s="472"/>
      <c r="E3080" s="472"/>
      <c r="F3080" s="138"/>
      <c r="G3080" s="874">
        <v>76347</v>
      </c>
      <c r="H3080" s="874">
        <f>G3080</f>
        <v>76347</v>
      </c>
      <c r="I3080" s="139"/>
      <c r="J3080" s="140"/>
      <c r="K3080" s="138"/>
      <c r="L3080" s="138">
        <v>86039</v>
      </c>
      <c r="M3080" s="138">
        <f>L3080</f>
        <v>86039</v>
      </c>
      <c r="N3080" s="140"/>
      <c r="O3080" s="189"/>
      <c r="P3080" s="15"/>
      <c r="Q3080" s="16"/>
    </row>
    <row r="3081" spans="1:17" s="17" customFormat="1" ht="19.5">
      <c r="A3081" s="107"/>
      <c r="B3081" s="526" t="s">
        <v>1321</v>
      </c>
      <c r="C3081" s="472" t="s">
        <v>855</v>
      </c>
      <c r="D3081" s="472"/>
      <c r="E3081" s="472"/>
      <c r="F3081" s="138"/>
      <c r="G3081" s="874">
        <v>103102</v>
      </c>
      <c r="H3081" s="874">
        <f>G3081</f>
        <v>103102</v>
      </c>
      <c r="I3081" s="139"/>
      <c r="J3081" s="140"/>
      <c r="K3081" s="138"/>
      <c r="L3081" s="138">
        <v>116192</v>
      </c>
      <c r="M3081" s="138">
        <f>L3081</f>
        <v>116192</v>
      </c>
      <c r="N3081" s="140"/>
      <c r="O3081" s="189"/>
      <c r="P3081" s="15"/>
      <c r="Q3081" s="16"/>
    </row>
    <row r="3082" spans="1:17" s="17" customFormat="1" ht="19.5">
      <c r="A3082" s="107"/>
      <c r="B3082" s="526" t="s">
        <v>1322</v>
      </c>
      <c r="C3082" s="472" t="s">
        <v>855</v>
      </c>
      <c r="D3082" s="472"/>
      <c r="E3082" s="472"/>
      <c r="F3082" s="138"/>
      <c r="G3082" s="874">
        <v>126399</v>
      </c>
      <c r="H3082" s="874">
        <f>G3082</f>
        <v>126399</v>
      </c>
      <c r="I3082" s="139"/>
      <c r="J3082" s="140"/>
      <c r="K3082" s="138"/>
      <c r="L3082" s="138">
        <v>142446</v>
      </c>
      <c r="M3082" s="138">
        <f>L3082</f>
        <v>142446</v>
      </c>
      <c r="N3082" s="140"/>
      <c r="O3082" s="189"/>
      <c r="P3082" s="15"/>
      <c r="Q3082" s="16"/>
    </row>
    <row r="3083" spans="1:17" s="17" customFormat="1" ht="19.5">
      <c r="A3083" s="107"/>
      <c r="B3083" s="526" t="s">
        <v>1323</v>
      </c>
      <c r="C3083" s="472" t="s">
        <v>855</v>
      </c>
      <c r="D3083" s="472"/>
      <c r="E3083" s="472"/>
      <c r="F3083" s="138"/>
      <c r="G3083" s="874">
        <v>150156</v>
      </c>
      <c r="H3083" s="874">
        <f>G3083</f>
        <v>150156</v>
      </c>
      <c r="I3083" s="139"/>
      <c r="J3083" s="140"/>
      <c r="K3083" s="138"/>
      <c r="L3083" s="138">
        <v>169220</v>
      </c>
      <c r="M3083" s="138">
        <f>L3083</f>
        <v>169220</v>
      </c>
      <c r="N3083" s="140"/>
      <c r="O3083" s="189"/>
      <c r="P3083" s="15"/>
      <c r="Q3083" s="16"/>
    </row>
    <row r="3084" spans="1:17" s="17" customFormat="1" ht="31.5" customHeight="1">
      <c r="A3084" s="521">
        <v>4</v>
      </c>
      <c r="B3084" s="525" t="s">
        <v>1324</v>
      </c>
      <c r="C3084" s="472"/>
      <c r="D3084" s="472"/>
      <c r="E3084" s="472"/>
      <c r="F3084" s="138"/>
      <c r="G3084" s="874"/>
      <c r="H3084" s="874"/>
      <c r="I3084" s="139"/>
      <c r="J3084" s="140"/>
      <c r="K3084" s="138"/>
      <c r="L3084" s="138"/>
      <c r="M3084" s="138"/>
      <c r="N3084" s="140"/>
      <c r="O3084" s="189"/>
      <c r="P3084" s="15"/>
      <c r="Q3084" s="16"/>
    </row>
    <row r="3085" spans="1:17" s="17" customFormat="1" ht="19.5">
      <c r="A3085" s="107"/>
      <c r="B3085" s="526" t="s">
        <v>1325</v>
      </c>
      <c r="C3085" s="472" t="s">
        <v>855</v>
      </c>
      <c r="D3085" s="472"/>
      <c r="E3085" s="472"/>
      <c r="F3085" s="138"/>
      <c r="G3085" s="874">
        <v>68274</v>
      </c>
      <c r="H3085" s="874">
        <f>G3085</f>
        <v>68274</v>
      </c>
      <c r="I3085" s="139"/>
      <c r="J3085" s="140"/>
      <c r="K3085" s="138"/>
      <c r="L3085" s="138">
        <v>76942</v>
      </c>
      <c r="M3085" s="138">
        <f>L3085</f>
        <v>76942</v>
      </c>
      <c r="N3085" s="140"/>
      <c r="O3085" s="189"/>
      <c r="P3085" s="15"/>
      <c r="Q3085" s="16"/>
    </row>
    <row r="3086" spans="1:17" s="17" customFormat="1" ht="19.5">
      <c r="A3086" s="107"/>
      <c r="B3086" s="526" t="s">
        <v>1326</v>
      </c>
      <c r="C3086" s="472" t="s">
        <v>855</v>
      </c>
      <c r="D3086" s="472"/>
      <c r="E3086" s="472"/>
      <c r="F3086" s="138"/>
      <c r="G3086" s="874">
        <v>90878</v>
      </c>
      <c r="H3086" s="874">
        <f>G3086</f>
        <v>90878</v>
      </c>
      <c r="I3086" s="139"/>
      <c r="J3086" s="140"/>
      <c r="K3086" s="138"/>
      <c r="L3086" s="138">
        <v>102416</v>
      </c>
      <c r="M3086" s="138">
        <f>L3086</f>
        <v>102416</v>
      </c>
      <c r="N3086" s="140"/>
      <c r="O3086" s="189"/>
      <c r="P3086" s="15"/>
      <c r="Q3086" s="16"/>
    </row>
    <row r="3087" spans="1:17" s="17" customFormat="1" ht="19.5">
      <c r="A3087" s="107"/>
      <c r="B3087" s="526" t="s">
        <v>1327</v>
      </c>
      <c r="C3087" s="472" t="s">
        <v>855</v>
      </c>
      <c r="D3087" s="472"/>
      <c r="E3087" s="472"/>
      <c r="F3087" s="138"/>
      <c r="G3087" s="874">
        <v>113482</v>
      </c>
      <c r="H3087" s="874">
        <f>G3087</f>
        <v>113482</v>
      </c>
      <c r="I3087" s="139"/>
      <c r="J3087" s="140"/>
      <c r="K3087" s="138"/>
      <c r="L3087" s="138">
        <v>127889</v>
      </c>
      <c r="M3087" s="138">
        <f>L3087</f>
        <v>127889</v>
      </c>
      <c r="N3087" s="140"/>
      <c r="O3087" s="189"/>
      <c r="P3087" s="15"/>
      <c r="Q3087" s="16"/>
    </row>
    <row r="3088" spans="1:17" s="17" customFormat="1" ht="19.5">
      <c r="A3088" s="107"/>
      <c r="B3088" s="526" t="s">
        <v>1328</v>
      </c>
      <c r="C3088" s="472" t="s">
        <v>855</v>
      </c>
      <c r="D3088" s="472"/>
      <c r="E3088" s="472"/>
      <c r="F3088" s="138"/>
      <c r="G3088" s="874">
        <v>136547</v>
      </c>
      <c r="H3088" s="874">
        <f>G3088</f>
        <v>136547</v>
      </c>
      <c r="I3088" s="139"/>
      <c r="J3088" s="140"/>
      <c r="K3088" s="138"/>
      <c r="L3088" s="138">
        <v>153883</v>
      </c>
      <c r="M3088" s="138">
        <f>L3088</f>
        <v>153883</v>
      </c>
      <c r="N3088" s="140"/>
      <c r="O3088" s="189"/>
      <c r="P3088" s="15"/>
      <c r="Q3088" s="16"/>
    </row>
    <row r="3089" spans="1:17" s="17" customFormat="1" ht="66.75" hidden="1" customHeight="1">
      <c r="A3089" s="157" t="s">
        <v>1218</v>
      </c>
      <c r="B3089" s="1134" t="s">
        <v>4136</v>
      </c>
      <c r="C3089" s="1134"/>
      <c r="D3089" s="528"/>
      <c r="E3089" s="528"/>
      <c r="F3089" s="160"/>
      <c r="G3089" s="160"/>
      <c r="H3089" s="160"/>
      <c r="I3089" s="158"/>
      <c r="J3089" s="159"/>
      <c r="K3089" s="160"/>
      <c r="L3089" s="160"/>
      <c r="M3089" s="160"/>
      <c r="N3089" s="159"/>
      <c r="O3089" s="529"/>
      <c r="P3089" s="15"/>
      <c r="Q3089" s="16"/>
    </row>
    <row r="3090" spans="1:17" s="17" customFormat="1" ht="66.75" hidden="1" customHeight="1">
      <c r="A3090" s="1102" t="s">
        <v>1329</v>
      </c>
      <c r="B3090" s="1102"/>
      <c r="C3090" s="1102"/>
      <c r="D3090" s="1102"/>
      <c r="E3090" s="1102"/>
      <c r="F3090" s="1102"/>
      <c r="G3090" s="1102"/>
      <c r="H3090" s="1102"/>
      <c r="I3090" s="106"/>
      <c r="J3090" s="106"/>
      <c r="K3090" s="106"/>
      <c r="L3090" s="106"/>
      <c r="M3090" s="106"/>
      <c r="N3090" s="106"/>
      <c r="O3090" s="120"/>
      <c r="P3090" s="15"/>
      <c r="Q3090" s="16"/>
    </row>
    <row r="3091" spans="1:17" s="17" customFormat="1" ht="66.75" hidden="1" customHeight="1">
      <c r="A3091" s="107">
        <v>1</v>
      </c>
      <c r="B3091" s="108" t="s">
        <v>4137</v>
      </c>
      <c r="C3091" s="425" t="s">
        <v>1469</v>
      </c>
      <c r="D3091" s="425"/>
      <c r="E3091" s="425"/>
      <c r="F3091" s="175"/>
      <c r="G3091" s="112">
        <v>63636</v>
      </c>
      <c r="H3091" s="112"/>
      <c r="I3091" s="10"/>
      <c r="J3091" s="11"/>
      <c r="K3091" s="175"/>
      <c r="L3091" s="112">
        <v>63636</v>
      </c>
      <c r="M3091" s="112"/>
      <c r="N3091" s="11"/>
      <c r="O3091" s="18"/>
      <c r="P3091" s="18"/>
      <c r="Q3091" s="16"/>
    </row>
    <row r="3092" spans="1:17" s="17" customFormat="1" ht="66.75" hidden="1" customHeight="1">
      <c r="A3092" s="107">
        <v>2</v>
      </c>
      <c r="B3092" s="108" t="s">
        <v>4138</v>
      </c>
      <c r="C3092" s="425" t="s">
        <v>1469</v>
      </c>
      <c r="D3092" s="425"/>
      <c r="E3092" s="425"/>
      <c r="F3092" s="175"/>
      <c r="G3092" s="112">
        <v>60000</v>
      </c>
      <c r="H3092" s="112"/>
      <c r="I3092" s="10"/>
      <c r="J3092" s="11"/>
      <c r="K3092" s="175"/>
      <c r="L3092" s="112">
        <v>60000</v>
      </c>
      <c r="M3092" s="112"/>
      <c r="N3092" s="11"/>
      <c r="O3092" s="18"/>
      <c r="P3092" s="18"/>
      <c r="Q3092" s="16"/>
    </row>
    <row r="3093" spans="1:17" s="17" customFormat="1" ht="66.75" hidden="1" customHeight="1">
      <c r="A3093" s="163" t="s">
        <v>1330</v>
      </c>
      <c r="B3093" s="164" t="s">
        <v>1331</v>
      </c>
      <c r="C3093" s="137"/>
      <c r="D3093" s="137"/>
      <c r="E3093" s="137"/>
      <c r="F3093" s="112"/>
      <c r="G3093" s="112"/>
      <c r="H3093" s="112"/>
      <c r="I3093" s="10"/>
      <c r="J3093" s="11"/>
      <c r="K3093" s="112"/>
      <c r="L3093" s="112"/>
      <c r="M3093" s="112"/>
      <c r="N3093" s="11"/>
      <c r="O3093" s="18"/>
      <c r="P3093" s="15"/>
      <c r="Q3093" s="16"/>
    </row>
    <row r="3094" spans="1:17" s="17" customFormat="1" ht="66.75" hidden="1" customHeight="1">
      <c r="A3094" s="107"/>
      <c r="B3094" s="530" t="s">
        <v>4225</v>
      </c>
      <c r="C3094" s="200"/>
      <c r="D3094" s="200"/>
      <c r="E3094" s="200"/>
      <c r="F3094" s="175"/>
      <c r="G3094" s="175"/>
      <c r="H3094" s="112"/>
      <c r="I3094" s="10"/>
      <c r="J3094" s="11"/>
      <c r="K3094" s="175"/>
      <c r="L3094" s="175"/>
      <c r="M3094" s="112"/>
      <c r="N3094" s="11"/>
      <c r="O3094" s="18"/>
      <c r="P3094" s="38"/>
      <c r="Q3094" s="16"/>
    </row>
    <row r="3095" spans="1:17" s="17" customFormat="1" ht="66.75" hidden="1" customHeight="1">
      <c r="A3095" s="107"/>
      <c r="B3095" s="530"/>
      <c r="C3095" s="200"/>
      <c r="D3095" s="200"/>
      <c r="E3095" s="200"/>
      <c r="F3095" s="175"/>
      <c r="G3095" s="175"/>
      <c r="H3095" s="112"/>
      <c r="I3095" s="10"/>
      <c r="J3095" s="11"/>
      <c r="K3095" s="175"/>
      <c r="L3095" s="175"/>
      <c r="M3095" s="112"/>
      <c r="N3095" s="11"/>
      <c r="O3095" s="18"/>
      <c r="P3095" s="38"/>
      <c r="Q3095" s="16"/>
    </row>
    <row r="3096" spans="1:17" s="17" customFormat="1" ht="23.25">
      <c r="A3096" s="116" t="s">
        <v>1332</v>
      </c>
      <c r="B3096" s="1105" t="s">
        <v>5145</v>
      </c>
      <c r="C3096" s="1106"/>
      <c r="D3096" s="1106"/>
      <c r="E3096" s="1106"/>
      <c r="F3096" s="1106"/>
      <c r="G3096" s="1106"/>
      <c r="H3096" s="1107"/>
      <c r="I3096" s="126"/>
      <c r="J3096" s="127"/>
      <c r="K3096" s="129"/>
      <c r="L3096" s="129"/>
      <c r="M3096" s="129"/>
      <c r="N3096" s="127"/>
      <c r="O3096" s="130"/>
      <c r="P3096" s="15"/>
      <c r="Q3096" s="16"/>
    </row>
    <row r="3097" spans="1:17" s="17" customFormat="1" ht="66.75" hidden="1" customHeight="1">
      <c r="A3097" s="531"/>
      <c r="B3097" s="1102" t="s">
        <v>1333</v>
      </c>
      <c r="C3097" s="1102"/>
      <c r="D3097" s="1102"/>
      <c r="E3097" s="1102"/>
      <c r="F3097" s="1102"/>
      <c r="G3097" s="1102"/>
      <c r="H3097" s="1102"/>
      <c r="I3097" s="106"/>
      <c r="J3097" s="106"/>
      <c r="K3097" s="106"/>
      <c r="L3097" s="106"/>
      <c r="M3097" s="106"/>
      <c r="N3097" s="106"/>
      <c r="O3097" s="120"/>
      <c r="P3097" s="15"/>
      <c r="Q3097" s="16"/>
    </row>
    <row r="3098" spans="1:17" s="17" customFormat="1" ht="66.75" hidden="1" customHeight="1">
      <c r="A3098" s="425"/>
      <c r="B3098" s="108" t="s">
        <v>1334</v>
      </c>
      <c r="C3098" s="200" t="s">
        <v>1087</v>
      </c>
      <c r="D3098" s="200"/>
      <c r="E3098" s="200"/>
      <c r="F3098" s="175"/>
      <c r="G3098" s="175" t="e">
        <f>#REF!</f>
        <v>#REF!</v>
      </c>
      <c r="H3098" s="175"/>
      <c r="I3098" s="532"/>
      <c r="J3098" s="533"/>
      <c r="K3098" s="175"/>
      <c r="L3098" s="175" t="e">
        <f>#REF!</f>
        <v>#REF!</v>
      </c>
      <c r="M3098" s="175"/>
      <c r="N3098" s="533"/>
      <c r="O3098" s="534"/>
      <c r="P3098" s="15"/>
      <c r="Q3098" s="16"/>
    </row>
    <row r="3099" spans="1:17" s="17" customFormat="1" ht="66.75" hidden="1" customHeight="1">
      <c r="A3099" s="425"/>
      <c r="B3099" s="108" t="s">
        <v>1335</v>
      </c>
      <c r="C3099" s="200" t="s">
        <v>1087</v>
      </c>
      <c r="D3099" s="200"/>
      <c r="E3099" s="200"/>
      <c r="F3099" s="175"/>
      <c r="G3099" s="175" t="e">
        <f>#REF!</f>
        <v>#REF!</v>
      </c>
      <c r="H3099" s="175"/>
      <c r="I3099" s="532"/>
      <c r="J3099" s="533"/>
      <c r="K3099" s="175"/>
      <c r="L3099" s="175" t="e">
        <f>#REF!</f>
        <v>#REF!</v>
      </c>
      <c r="M3099" s="175"/>
      <c r="N3099" s="533"/>
      <c r="O3099" s="534"/>
      <c r="P3099" s="15"/>
      <c r="Q3099" s="16"/>
    </row>
    <row r="3100" spans="1:17" s="17" customFormat="1" ht="66.75" hidden="1" customHeight="1">
      <c r="A3100" s="425"/>
      <c r="B3100" s="108" t="s">
        <v>1336</v>
      </c>
      <c r="C3100" s="200" t="s">
        <v>1087</v>
      </c>
      <c r="D3100" s="200"/>
      <c r="E3100" s="200"/>
      <c r="F3100" s="175"/>
      <c r="G3100" s="175" t="e">
        <f>#REF!</f>
        <v>#REF!</v>
      </c>
      <c r="H3100" s="175"/>
      <c r="I3100" s="532"/>
      <c r="J3100" s="533"/>
      <c r="K3100" s="175"/>
      <c r="L3100" s="175" t="e">
        <f>#REF!</f>
        <v>#REF!</v>
      </c>
      <c r="M3100" s="175"/>
      <c r="N3100" s="533"/>
      <c r="O3100" s="534"/>
      <c r="P3100" s="15"/>
      <c r="Q3100" s="16"/>
    </row>
    <row r="3101" spans="1:17" s="17" customFormat="1" ht="66.75" hidden="1" customHeight="1">
      <c r="A3101" s="425"/>
      <c r="B3101" s="108" t="s">
        <v>1337</v>
      </c>
      <c r="C3101" s="200" t="s">
        <v>1087</v>
      </c>
      <c r="D3101" s="200"/>
      <c r="E3101" s="200"/>
      <c r="F3101" s="175"/>
      <c r="G3101" s="175" t="e">
        <f>#REF!</f>
        <v>#REF!</v>
      </c>
      <c r="H3101" s="175"/>
      <c r="I3101" s="532"/>
      <c r="J3101" s="533"/>
      <c r="K3101" s="175"/>
      <c r="L3101" s="175" t="e">
        <f>#REF!</f>
        <v>#REF!</v>
      </c>
      <c r="M3101" s="175"/>
      <c r="N3101" s="533"/>
      <c r="O3101" s="534"/>
      <c r="P3101" s="15"/>
      <c r="Q3101" s="16"/>
    </row>
    <row r="3102" spans="1:17" s="17" customFormat="1" ht="66.75" hidden="1" customHeight="1">
      <c r="A3102" s="425"/>
      <c r="B3102" s="108" t="s">
        <v>1338</v>
      </c>
      <c r="C3102" s="200" t="s">
        <v>1087</v>
      </c>
      <c r="D3102" s="200"/>
      <c r="E3102" s="200"/>
      <c r="F3102" s="175"/>
      <c r="G3102" s="175" t="e">
        <f>#REF!</f>
        <v>#REF!</v>
      </c>
      <c r="H3102" s="175"/>
      <c r="I3102" s="532"/>
      <c r="J3102" s="533"/>
      <c r="K3102" s="175"/>
      <c r="L3102" s="175" t="e">
        <f>#REF!</f>
        <v>#REF!</v>
      </c>
      <c r="M3102" s="175"/>
      <c r="N3102" s="533"/>
      <c r="O3102" s="534"/>
      <c r="P3102" s="15"/>
      <c r="Q3102" s="16"/>
    </row>
    <row r="3103" spans="1:17" s="17" customFormat="1" ht="66.75" hidden="1" customHeight="1">
      <c r="A3103" s="425"/>
      <c r="B3103" s="108" t="s">
        <v>1339</v>
      </c>
      <c r="C3103" s="200" t="s">
        <v>1087</v>
      </c>
      <c r="D3103" s="200"/>
      <c r="E3103" s="200"/>
      <c r="F3103" s="175"/>
      <c r="G3103" s="175" t="e">
        <f>#REF!</f>
        <v>#REF!</v>
      </c>
      <c r="H3103" s="175"/>
      <c r="I3103" s="532"/>
      <c r="J3103" s="533"/>
      <c r="K3103" s="175"/>
      <c r="L3103" s="175" t="e">
        <f>#REF!</f>
        <v>#REF!</v>
      </c>
      <c r="M3103" s="175"/>
      <c r="N3103" s="533"/>
      <c r="O3103" s="534"/>
      <c r="P3103" s="15"/>
      <c r="Q3103" s="16"/>
    </row>
    <row r="3104" spans="1:17" s="17" customFormat="1" ht="66.75" hidden="1" customHeight="1">
      <c r="A3104" s="425"/>
      <c r="B3104" s="108" t="s">
        <v>1340</v>
      </c>
      <c r="C3104" s="200" t="s">
        <v>1087</v>
      </c>
      <c r="D3104" s="200"/>
      <c r="E3104" s="200"/>
      <c r="F3104" s="175"/>
      <c r="G3104" s="175" t="e">
        <f>#REF!</f>
        <v>#REF!</v>
      </c>
      <c r="H3104" s="175"/>
      <c r="I3104" s="532"/>
      <c r="J3104" s="533"/>
      <c r="K3104" s="175"/>
      <c r="L3104" s="175" t="e">
        <f>#REF!</f>
        <v>#REF!</v>
      </c>
      <c r="M3104" s="175"/>
      <c r="N3104" s="533"/>
      <c r="O3104" s="534"/>
      <c r="P3104" s="15"/>
      <c r="Q3104" s="16"/>
    </row>
    <row r="3105" spans="1:17" s="17" customFormat="1" ht="66.75" hidden="1" customHeight="1">
      <c r="A3105" s="425"/>
      <c r="B3105" s="108" t="s">
        <v>1341</v>
      </c>
      <c r="C3105" s="200" t="s">
        <v>1087</v>
      </c>
      <c r="D3105" s="200"/>
      <c r="E3105" s="200"/>
      <c r="F3105" s="175"/>
      <c r="G3105" s="175" t="e">
        <f>#REF!</f>
        <v>#REF!</v>
      </c>
      <c r="H3105" s="175"/>
      <c r="I3105" s="532"/>
      <c r="J3105" s="533"/>
      <c r="K3105" s="175"/>
      <c r="L3105" s="175" t="e">
        <f>#REF!</f>
        <v>#REF!</v>
      </c>
      <c r="M3105" s="175"/>
      <c r="N3105" s="533"/>
      <c r="O3105" s="534"/>
      <c r="P3105" s="15"/>
      <c r="Q3105" s="16"/>
    </row>
    <row r="3106" spans="1:17" s="17" customFormat="1" ht="66.75" hidden="1" customHeight="1">
      <c r="A3106" s="425"/>
      <c r="B3106" s="108" t="s">
        <v>3956</v>
      </c>
      <c r="C3106" s="200" t="s">
        <v>1087</v>
      </c>
      <c r="D3106" s="200"/>
      <c r="E3106" s="200"/>
      <c r="F3106" s="175"/>
      <c r="G3106" s="175" t="e">
        <f>#REF!</f>
        <v>#REF!</v>
      </c>
      <c r="H3106" s="175"/>
      <c r="I3106" s="532"/>
      <c r="J3106" s="533"/>
      <c r="K3106" s="175"/>
      <c r="L3106" s="175" t="e">
        <f>#REF!</f>
        <v>#REF!</v>
      </c>
      <c r="M3106" s="175"/>
      <c r="N3106" s="533"/>
      <c r="O3106" s="534"/>
      <c r="P3106" s="15"/>
      <c r="Q3106" s="16"/>
    </row>
    <row r="3107" spans="1:17" s="17" customFormat="1" ht="66.75" hidden="1" customHeight="1">
      <c r="A3107" s="425"/>
      <c r="B3107" s="108" t="s">
        <v>3957</v>
      </c>
      <c r="C3107" s="200" t="s">
        <v>1087</v>
      </c>
      <c r="D3107" s="200"/>
      <c r="E3107" s="200"/>
      <c r="F3107" s="175"/>
      <c r="G3107" s="175" t="e">
        <f>#REF!</f>
        <v>#REF!</v>
      </c>
      <c r="H3107" s="175"/>
      <c r="I3107" s="532"/>
      <c r="J3107" s="533"/>
      <c r="K3107" s="175"/>
      <c r="L3107" s="175" t="e">
        <f>#REF!</f>
        <v>#REF!</v>
      </c>
      <c r="M3107" s="175"/>
      <c r="N3107" s="533"/>
      <c r="O3107" s="534"/>
      <c r="P3107" s="15"/>
      <c r="Q3107" s="16"/>
    </row>
    <row r="3108" spans="1:17" s="17" customFormat="1" ht="66.75" hidden="1" customHeight="1">
      <c r="A3108" s="107"/>
      <c r="B3108" s="1186" t="s">
        <v>4045</v>
      </c>
      <c r="C3108" s="1186"/>
      <c r="D3108" s="1186"/>
      <c r="E3108" s="1186"/>
      <c r="F3108" s="1186"/>
      <c r="G3108" s="1186"/>
      <c r="H3108" s="1186"/>
      <c r="I3108" s="535"/>
      <c r="J3108" s="535"/>
      <c r="K3108" s="535"/>
      <c r="L3108" s="535"/>
      <c r="M3108" s="535"/>
      <c r="N3108" s="535"/>
      <c r="O3108" s="536"/>
      <c r="P3108" s="15"/>
      <c r="Q3108" s="16"/>
    </row>
    <row r="3109" spans="1:17" s="17" customFormat="1" ht="66.75" hidden="1" customHeight="1">
      <c r="A3109" s="425"/>
      <c r="B3109" s="108" t="s">
        <v>1342</v>
      </c>
      <c r="C3109" s="200" t="s">
        <v>1087</v>
      </c>
      <c r="D3109" s="200"/>
      <c r="E3109" s="200"/>
      <c r="F3109" s="175"/>
      <c r="G3109" s="175" t="e">
        <f>#REF!</f>
        <v>#REF!</v>
      </c>
      <c r="H3109" s="175"/>
      <c r="I3109" s="532"/>
      <c r="J3109" s="533"/>
      <c r="K3109" s="175"/>
      <c r="L3109" s="175" t="e">
        <f>#REF!</f>
        <v>#REF!</v>
      </c>
      <c r="M3109" s="175"/>
      <c r="N3109" s="533"/>
      <c r="O3109" s="534"/>
      <c r="P3109" s="15"/>
      <c r="Q3109" s="16"/>
    </row>
    <row r="3110" spans="1:17" s="17" customFormat="1" ht="66.75" hidden="1" customHeight="1">
      <c r="A3110" s="425"/>
      <c r="B3110" s="108" t="s">
        <v>1343</v>
      </c>
      <c r="C3110" s="200" t="s">
        <v>1087</v>
      </c>
      <c r="D3110" s="200"/>
      <c r="E3110" s="200"/>
      <c r="F3110" s="175"/>
      <c r="G3110" s="175" t="e">
        <f>#REF!</f>
        <v>#REF!</v>
      </c>
      <c r="H3110" s="112"/>
      <c r="I3110" s="10"/>
      <c r="J3110" s="11"/>
      <c r="K3110" s="175"/>
      <c r="L3110" s="175" t="e">
        <f>#REF!</f>
        <v>#REF!</v>
      </c>
      <c r="M3110" s="112"/>
      <c r="N3110" s="11"/>
      <c r="O3110" s="18"/>
      <c r="P3110" s="15"/>
      <c r="Q3110" s="16"/>
    </row>
    <row r="3111" spans="1:17" s="17" customFormat="1" ht="66.75" hidden="1" customHeight="1">
      <c r="A3111" s="425"/>
      <c r="B3111" s="108" t="s">
        <v>1344</v>
      </c>
      <c r="C3111" s="200" t="s">
        <v>1087</v>
      </c>
      <c r="D3111" s="200"/>
      <c r="E3111" s="200"/>
      <c r="F3111" s="175"/>
      <c r="G3111" s="175" t="e">
        <f>#REF!</f>
        <v>#REF!</v>
      </c>
      <c r="H3111" s="112"/>
      <c r="I3111" s="10"/>
      <c r="J3111" s="11"/>
      <c r="K3111" s="175"/>
      <c r="L3111" s="175" t="e">
        <f>#REF!</f>
        <v>#REF!</v>
      </c>
      <c r="M3111" s="112"/>
      <c r="N3111" s="11"/>
      <c r="O3111" s="18"/>
      <c r="P3111" s="15"/>
      <c r="Q3111" s="16"/>
    </row>
    <row r="3112" spans="1:17" s="17" customFormat="1" ht="66.75" hidden="1" customHeight="1">
      <c r="A3112" s="425"/>
      <c r="B3112" s="108" t="s">
        <v>1345</v>
      </c>
      <c r="C3112" s="200" t="s">
        <v>1087</v>
      </c>
      <c r="D3112" s="200"/>
      <c r="E3112" s="200"/>
      <c r="F3112" s="175"/>
      <c r="G3112" s="175" t="e">
        <f>#REF!</f>
        <v>#REF!</v>
      </c>
      <c r="H3112" s="112"/>
      <c r="I3112" s="10"/>
      <c r="J3112" s="11"/>
      <c r="K3112" s="175"/>
      <c r="L3112" s="175" t="e">
        <f>#REF!</f>
        <v>#REF!</v>
      </c>
      <c r="M3112" s="112"/>
      <c r="N3112" s="11"/>
      <c r="O3112" s="18"/>
      <c r="P3112" s="15"/>
      <c r="Q3112" s="16"/>
    </row>
    <row r="3113" spans="1:17" s="17" customFormat="1" ht="66.75" hidden="1" customHeight="1">
      <c r="A3113" s="425"/>
      <c r="B3113" s="108" t="s">
        <v>1346</v>
      </c>
      <c r="C3113" s="200" t="s">
        <v>1087</v>
      </c>
      <c r="D3113" s="200"/>
      <c r="E3113" s="200"/>
      <c r="F3113" s="175"/>
      <c r="G3113" s="175" t="e">
        <f>#REF!</f>
        <v>#REF!</v>
      </c>
      <c r="H3113" s="112"/>
      <c r="I3113" s="10"/>
      <c r="J3113" s="11"/>
      <c r="K3113" s="175"/>
      <c r="L3113" s="175" t="e">
        <f>#REF!</f>
        <v>#REF!</v>
      </c>
      <c r="M3113" s="112"/>
      <c r="N3113" s="11"/>
      <c r="O3113" s="18"/>
      <c r="P3113" s="15"/>
      <c r="Q3113" s="16"/>
    </row>
    <row r="3114" spans="1:17" s="17" customFormat="1" ht="66.75" hidden="1" customHeight="1">
      <c r="A3114" s="425"/>
      <c r="B3114" s="108" t="s">
        <v>3958</v>
      </c>
      <c r="C3114" s="200" t="s">
        <v>1087</v>
      </c>
      <c r="D3114" s="200"/>
      <c r="E3114" s="200"/>
      <c r="F3114" s="175"/>
      <c r="G3114" s="175" t="e">
        <f>#REF!</f>
        <v>#REF!</v>
      </c>
      <c r="H3114" s="112"/>
      <c r="I3114" s="10"/>
      <c r="J3114" s="11"/>
      <c r="K3114" s="175"/>
      <c r="L3114" s="175" t="e">
        <f>#REF!</f>
        <v>#REF!</v>
      </c>
      <c r="M3114" s="112"/>
      <c r="N3114" s="11"/>
      <c r="O3114" s="18"/>
      <c r="P3114" s="15"/>
      <c r="Q3114" s="16"/>
    </row>
    <row r="3115" spans="1:17" s="17" customFormat="1" ht="66.75" hidden="1" customHeight="1">
      <c r="A3115" s="425"/>
      <c r="B3115" s="108" t="s">
        <v>3959</v>
      </c>
      <c r="C3115" s="200" t="s">
        <v>1087</v>
      </c>
      <c r="D3115" s="200"/>
      <c r="E3115" s="200"/>
      <c r="F3115" s="175"/>
      <c r="G3115" s="175" t="e">
        <f>#REF!</f>
        <v>#REF!</v>
      </c>
      <c r="H3115" s="112"/>
      <c r="I3115" s="10"/>
      <c r="J3115" s="11"/>
      <c r="K3115" s="175"/>
      <c r="L3115" s="175" t="e">
        <f>#REF!</f>
        <v>#REF!</v>
      </c>
      <c r="M3115" s="112"/>
      <c r="N3115" s="11"/>
      <c r="O3115" s="18"/>
      <c r="P3115" s="15"/>
      <c r="Q3115" s="16"/>
    </row>
    <row r="3116" spans="1:17" s="17" customFormat="1" ht="66.75" hidden="1" customHeight="1">
      <c r="A3116" s="107"/>
      <c r="B3116" s="1102" t="s">
        <v>1347</v>
      </c>
      <c r="C3116" s="1102"/>
      <c r="D3116" s="1102"/>
      <c r="E3116" s="1102"/>
      <c r="F3116" s="1102"/>
      <c r="G3116" s="1102"/>
      <c r="H3116" s="1102"/>
      <c r="I3116" s="106"/>
      <c r="J3116" s="106"/>
      <c r="K3116" s="106"/>
      <c r="L3116" s="106"/>
      <c r="M3116" s="106"/>
      <c r="N3116" s="106"/>
      <c r="O3116" s="120"/>
      <c r="P3116" s="15"/>
      <c r="Q3116" s="16"/>
    </row>
    <row r="3117" spans="1:17" s="17" customFormat="1" ht="66.75" hidden="1" customHeight="1">
      <c r="A3117" s="107"/>
      <c r="B3117" s="421" t="s">
        <v>1348</v>
      </c>
      <c r="C3117" s="425"/>
      <c r="D3117" s="425"/>
      <c r="E3117" s="425"/>
      <c r="F3117" s="112"/>
      <c r="G3117" s="175"/>
      <c r="H3117" s="112"/>
      <c r="I3117" s="10"/>
      <c r="J3117" s="11"/>
      <c r="K3117" s="112"/>
      <c r="L3117" s="175"/>
      <c r="M3117" s="112"/>
      <c r="N3117" s="11"/>
      <c r="O3117" s="18"/>
      <c r="P3117" s="15"/>
      <c r="Q3117" s="16"/>
    </row>
    <row r="3118" spans="1:17" s="17" customFormat="1" ht="66.75" hidden="1" customHeight="1">
      <c r="A3118" s="107"/>
      <c r="B3118" s="108" t="s">
        <v>1349</v>
      </c>
      <c r="C3118" s="425" t="s">
        <v>1087</v>
      </c>
      <c r="D3118" s="425"/>
      <c r="E3118" s="425"/>
      <c r="F3118" s="112"/>
      <c r="G3118" s="175" t="e">
        <f>#REF!</f>
        <v>#REF!</v>
      </c>
      <c r="H3118" s="175" t="e">
        <f>#REF!</f>
        <v>#REF!</v>
      </c>
      <c r="I3118" s="532"/>
      <c r="J3118" s="533"/>
      <c r="K3118" s="112"/>
      <c r="L3118" s="175" t="e">
        <f>#REF!</f>
        <v>#REF!</v>
      </c>
      <c r="M3118" s="175" t="e">
        <f>#REF!</f>
        <v>#REF!</v>
      </c>
      <c r="N3118" s="533"/>
      <c r="O3118" s="534"/>
      <c r="P3118" s="15"/>
      <c r="Q3118" s="16"/>
    </row>
    <row r="3119" spans="1:17" s="17" customFormat="1" ht="66.75" hidden="1" customHeight="1">
      <c r="A3119" s="107"/>
      <c r="B3119" s="108" t="s">
        <v>1350</v>
      </c>
      <c r="C3119" s="425" t="s">
        <v>1087</v>
      </c>
      <c r="D3119" s="425"/>
      <c r="E3119" s="425"/>
      <c r="F3119" s="112"/>
      <c r="G3119" s="175" t="e">
        <f>#REF!</f>
        <v>#REF!</v>
      </c>
      <c r="H3119" s="175" t="e">
        <f>#REF!</f>
        <v>#REF!</v>
      </c>
      <c r="I3119" s="532"/>
      <c r="J3119" s="533"/>
      <c r="K3119" s="112"/>
      <c r="L3119" s="175" t="e">
        <f>#REF!</f>
        <v>#REF!</v>
      </c>
      <c r="M3119" s="175" t="e">
        <f>#REF!</f>
        <v>#REF!</v>
      </c>
      <c r="N3119" s="533"/>
      <c r="O3119" s="534"/>
      <c r="P3119" s="15"/>
      <c r="Q3119" s="16"/>
    </row>
    <row r="3120" spans="1:17" s="17" customFormat="1" ht="66.75" hidden="1" customHeight="1">
      <c r="A3120" s="107"/>
      <c r="B3120" s="108" t="s">
        <v>1351</v>
      </c>
      <c r="C3120" s="425" t="s">
        <v>1087</v>
      </c>
      <c r="D3120" s="425"/>
      <c r="E3120" s="425"/>
      <c r="F3120" s="112"/>
      <c r="G3120" s="175" t="e">
        <f>#REF!</f>
        <v>#REF!</v>
      </c>
      <c r="H3120" s="175" t="e">
        <f>#REF!</f>
        <v>#REF!</v>
      </c>
      <c r="I3120" s="532"/>
      <c r="J3120" s="533"/>
      <c r="K3120" s="112"/>
      <c r="L3120" s="175" t="e">
        <f>#REF!</f>
        <v>#REF!</v>
      </c>
      <c r="M3120" s="175" t="e">
        <f>#REF!</f>
        <v>#REF!</v>
      </c>
      <c r="N3120" s="533"/>
      <c r="O3120" s="534"/>
      <c r="P3120" s="15"/>
      <c r="Q3120" s="16"/>
    </row>
    <row r="3121" spans="1:17" s="17" customFormat="1" ht="66.75" hidden="1" customHeight="1">
      <c r="A3121" s="107"/>
      <c r="B3121" s="108" t="s">
        <v>1352</v>
      </c>
      <c r="C3121" s="425" t="s">
        <v>1087</v>
      </c>
      <c r="D3121" s="425"/>
      <c r="E3121" s="425"/>
      <c r="F3121" s="112"/>
      <c r="G3121" s="175" t="e">
        <f>#REF!</f>
        <v>#REF!</v>
      </c>
      <c r="H3121" s="175" t="e">
        <f>#REF!</f>
        <v>#REF!</v>
      </c>
      <c r="I3121" s="532"/>
      <c r="J3121" s="533"/>
      <c r="K3121" s="112"/>
      <c r="L3121" s="175" t="e">
        <f>#REF!</f>
        <v>#REF!</v>
      </c>
      <c r="M3121" s="175" t="e">
        <f>#REF!</f>
        <v>#REF!</v>
      </c>
      <c r="N3121" s="533"/>
      <c r="O3121" s="534"/>
      <c r="P3121" s="15"/>
      <c r="Q3121" s="16"/>
    </row>
    <row r="3122" spans="1:17" s="17" customFormat="1" ht="66.75" hidden="1" customHeight="1">
      <c r="A3122" s="107"/>
      <c r="B3122" s="108" t="s">
        <v>1353</v>
      </c>
      <c r="C3122" s="425" t="s">
        <v>1087</v>
      </c>
      <c r="D3122" s="425"/>
      <c r="E3122" s="425"/>
      <c r="F3122" s="112"/>
      <c r="G3122" s="175" t="e">
        <f>#REF!</f>
        <v>#REF!</v>
      </c>
      <c r="H3122" s="175" t="e">
        <f>#REF!</f>
        <v>#REF!</v>
      </c>
      <c r="I3122" s="532"/>
      <c r="J3122" s="533"/>
      <c r="K3122" s="112"/>
      <c r="L3122" s="175" t="e">
        <f>#REF!</f>
        <v>#REF!</v>
      </c>
      <c r="M3122" s="175" t="e">
        <f>#REF!</f>
        <v>#REF!</v>
      </c>
      <c r="N3122" s="533"/>
      <c r="O3122" s="534"/>
      <c r="P3122" s="15"/>
      <c r="Q3122" s="16"/>
    </row>
    <row r="3123" spans="1:17" s="17" customFormat="1" ht="66.75" hidden="1" customHeight="1">
      <c r="A3123" s="107"/>
      <c r="B3123" s="108" t="s">
        <v>1354</v>
      </c>
      <c r="C3123" s="425" t="s">
        <v>1087</v>
      </c>
      <c r="D3123" s="425"/>
      <c r="E3123" s="425"/>
      <c r="F3123" s="112"/>
      <c r="G3123" s="175" t="e">
        <f>#REF!</f>
        <v>#REF!</v>
      </c>
      <c r="H3123" s="175" t="e">
        <f>#REF!</f>
        <v>#REF!</v>
      </c>
      <c r="I3123" s="532"/>
      <c r="J3123" s="533"/>
      <c r="K3123" s="112"/>
      <c r="L3123" s="175" t="e">
        <f>#REF!</f>
        <v>#REF!</v>
      </c>
      <c r="M3123" s="175" t="e">
        <f>#REF!</f>
        <v>#REF!</v>
      </c>
      <c r="N3123" s="533"/>
      <c r="O3123" s="534"/>
      <c r="P3123" s="15"/>
      <c r="Q3123" s="16"/>
    </row>
    <row r="3124" spans="1:17" s="17" customFormat="1" ht="66.75" hidden="1" customHeight="1">
      <c r="A3124" s="107"/>
      <c r="B3124" s="108" t="s">
        <v>3960</v>
      </c>
      <c r="C3124" s="425" t="s">
        <v>1087</v>
      </c>
      <c r="D3124" s="425"/>
      <c r="E3124" s="425"/>
      <c r="F3124" s="112"/>
      <c r="G3124" s="175" t="e">
        <f>#REF!</f>
        <v>#REF!</v>
      </c>
      <c r="H3124" s="175" t="e">
        <f>#REF!</f>
        <v>#REF!</v>
      </c>
      <c r="I3124" s="532"/>
      <c r="J3124" s="533"/>
      <c r="K3124" s="112"/>
      <c r="L3124" s="175" t="e">
        <f>#REF!</f>
        <v>#REF!</v>
      </c>
      <c r="M3124" s="175" t="e">
        <f>#REF!</f>
        <v>#REF!</v>
      </c>
      <c r="N3124" s="533"/>
      <c r="O3124" s="534"/>
      <c r="P3124" s="15"/>
      <c r="Q3124" s="16"/>
    </row>
    <row r="3125" spans="1:17" s="17" customFormat="1" ht="66.75" hidden="1" customHeight="1">
      <c r="A3125" s="107"/>
      <c r="B3125" s="108" t="s">
        <v>1355</v>
      </c>
      <c r="C3125" s="425" t="s">
        <v>1087</v>
      </c>
      <c r="D3125" s="425"/>
      <c r="E3125" s="425"/>
      <c r="F3125" s="112"/>
      <c r="G3125" s="175" t="e">
        <f>#REF!</f>
        <v>#REF!</v>
      </c>
      <c r="H3125" s="175" t="e">
        <f>#REF!</f>
        <v>#REF!</v>
      </c>
      <c r="I3125" s="532"/>
      <c r="J3125" s="533"/>
      <c r="K3125" s="112"/>
      <c r="L3125" s="175" t="e">
        <f>#REF!</f>
        <v>#REF!</v>
      </c>
      <c r="M3125" s="175" t="e">
        <f>#REF!</f>
        <v>#REF!</v>
      </c>
      <c r="N3125" s="533"/>
      <c r="O3125" s="534"/>
      <c r="P3125" s="15"/>
      <c r="Q3125" s="16"/>
    </row>
    <row r="3126" spans="1:17" s="17" customFormat="1" ht="66.75" hidden="1" customHeight="1">
      <c r="A3126" s="107"/>
      <c r="B3126" s="108" t="s">
        <v>1356</v>
      </c>
      <c r="C3126" s="425" t="s">
        <v>1087</v>
      </c>
      <c r="D3126" s="425"/>
      <c r="E3126" s="425"/>
      <c r="F3126" s="112"/>
      <c r="G3126" s="175" t="e">
        <f>#REF!</f>
        <v>#REF!</v>
      </c>
      <c r="H3126" s="175" t="e">
        <f>#REF!</f>
        <v>#REF!</v>
      </c>
      <c r="I3126" s="532"/>
      <c r="J3126" s="533"/>
      <c r="K3126" s="112"/>
      <c r="L3126" s="175" t="e">
        <f>#REF!</f>
        <v>#REF!</v>
      </c>
      <c r="M3126" s="175" t="e">
        <f>#REF!</f>
        <v>#REF!</v>
      </c>
      <c r="N3126" s="533"/>
      <c r="O3126" s="534"/>
      <c r="P3126" s="15"/>
      <c r="Q3126" s="16"/>
    </row>
    <row r="3127" spans="1:17" s="17" customFormat="1" ht="66.75" hidden="1" customHeight="1">
      <c r="A3127" s="107"/>
      <c r="B3127" s="108" t="s">
        <v>1357</v>
      </c>
      <c r="C3127" s="425" t="s">
        <v>1087</v>
      </c>
      <c r="D3127" s="425"/>
      <c r="E3127" s="425"/>
      <c r="F3127" s="112"/>
      <c r="G3127" s="175" t="e">
        <f>#REF!</f>
        <v>#REF!</v>
      </c>
      <c r="H3127" s="175" t="e">
        <f>#REF!</f>
        <v>#REF!</v>
      </c>
      <c r="I3127" s="532"/>
      <c r="J3127" s="533"/>
      <c r="K3127" s="112"/>
      <c r="L3127" s="175" t="e">
        <f>#REF!</f>
        <v>#REF!</v>
      </c>
      <c r="M3127" s="175" t="e">
        <f>#REF!</f>
        <v>#REF!</v>
      </c>
      <c r="N3127" s="533"/>
      <c r="O3127" s="534"/>
      <c r="P3127" s="15"/>
      <c r="Q3127" s="16"/>
    </row>
    <row r="3128" spans="1:17" s="17" customFormat="1" ht="66.75" hidden="1" customHeight="1">
      <c r="A3128" s="107"/>
      <c r="B3128" s="108" t="s">
        <v>3961</v>
      </c>
      <c r="C3128" s="425" t="s">
        <v>1087</v>
      </c>
      <c r="D3128" s="425"/>
      <c r="E3128" s="425"/>
      <c r="F3128" s="112"/>
      <c r="G3128" s="175" t="e">
        <f>#REF!</f>
        <v>#REF!</v>
      </c>
      <c r="H3128" s="175" t="e">
        <f>#REF!</f>
        <v>#REF!</v>
      </c>
      <c r="I3128" s="532"/>
      <c r="J3128" s="533"/>
      <c r="K3128" s="112"/>
      <c r="L3128" s="175" t="e">
        <f>#REF!</f>
        <v>#REF!</v>
      </c>
      <c r="M3128" s="175" t="e">
        <f>#REF!</f>
        <v>#REF!</v>
      </c>
      <c r="N3128" s="533"/>
      <c r="O3128" s="534"/>
      <c r="P3128" s="15"/>
      <c r="Q3128" s="16"/>
    </row>
    <row r="3129" spans="1:17" s="17" customFormat="1" ht="66.75" hidden="1" customHeight="1">
      <c r="A3129" s="107"/>
      <c r="B3129" s="421" t="s">
        <v>1358</v>
      </c>
      <c r="C3129" s="425"/>
      <c r="D3129" s="425"/>
      <c r="E3129" s="425"/>
      <c r="F3129" s="112"/>
      <c r="G3129" s="175" t="e">
        <f>#REF!</f>
        <v>#REF!</v>
      </c>
      <c r="H3129" s="175" t="e">
        <f>#REF!</f>
        <v>#REF!</v>
      </c>
      <c r="I3129" s="532"/>
      <c r="J3129" s="533"/>
      <c r="K3129" s="112"/>
      <c r="L3129" s="175" t="e">
        <f>#REF!</f>
        <v>#REF!</v>
      </c>
      <c r="M3129" s="175" t="e">
        <f>#REF!</f>
        <v>#REF!</v>
      </c>
      <c r="N3129" s="533"/>
      <c r="O3129" s="534"/>
      <c r="P3129" s="15"/>
      <c r="Q3129" s="16"/>
    </row>
    <row r="3130" spans="1:17" s="17" customFormat="1" ht="66.75" hidden="1" customHeight="1">
      <c r="A3130" s="107"/>
      <c r="B3130" s="108" t="s">
        <v>1359</v>
      </c>
      <c r="C3130" s="425" t="s">
        <v>1087</v>
      </c>
      <c r="D3130" s="425"/>
      <c r="E3130" s="425"/>
      <c r="F3130" s="112"/>
      <c r="G3130" s="175" t="e">
        <f>#REF!</f>
        <v>#REF!</v>
      </c>
      <c r="H3130" s="175" t="e">
        <f>#REF!</f>
        <v>#REF!</v>
      </c>
      <c r="I3130" s="532"/>
      <c r="J3130" s="533"/>
      <c r="K3130" s="112"/>
      <c r="L3130" s="175" t="e">
        <f>#REF!</f>
        <v>#REF!</v>
      </c>
      <c r="M3130" s="175" t="e">
        <f>#REF!</f>
        <v>#REF!</v>
      </c>
      <c r="N3130" s="533"/>
      <c r="O3130" s="534"/>
      <c r="P3130" s="15"/>
      <c r="Q3130" s="16"/>
    </row>
    <row r="3131" spans="1:17" s="17" customFormat="1" ht="66.75" hidden="1" customHeight="1">
      <c r="A3131" s="107"/>
      <c r="B3131" s="108" t="s">
        <v>1360</v>
      </c>
      <c r="C3131" s="425" t="s">
        <v>1087</v>
      </c>
      <c r="D3131" s="425"/>
      <c r="E3131" s="425"/>
      <c r="F3131" s="112"/>
      <c r="G3131" s="175" t="e">
        <f>#REF!</f>
        <v>#REF!</v>
      </c>
      <c r="H3131" s="175" t="e">
        <f>#REF!</f>
        <v>#REF!</v>
      </c>
      <c r="I3131" s="532"/>
      <c r="J3131" s="533"/>
      <c r="K3131" s="112"/>
      <c r="L3131" s="175" t="e">
        <f>#REF!</f>
        <v>#REF!</v>
      </c>
      <c r="M3131" s="175" t="e">
        <f>#REF!</f>
        <v>#REF!</v>
      </c>
      <c r="N3131" s="533"/>
      <c r="O3131" s="534"/>
      <c r="P3131" s="15"/>
      <c r="Q3131" s="16"/>
    </row>
    <row r="3132" spans="1:17" s="17" customFormat="1" ht="66.75" hidden="1" customHeight="1">
      <c r="A3132" s="107"/>
      <c r="B3132" s="108" t="s">
        <v>1361</v>
      </c>
      <c r="C3132" s="425" t="s">
        <v>1087</v>
      </c>
      <c r="D3132" s="425"/>
      <c r="E3132" s="425"/>
      <c r="F3132" s="112"/>
      <c r="G3132" s="175" t="e">
        <f>#REF!</f>
        <v>#REF!</v>
      </c>
      <c r="H3132" s="175" t="e">
        <f>#REF!</f>
        <v>#REF!</v>
      </c>
      <c r="I3132" s="532"/>
      <c r="J3132" s="533"/>
      <c r="K3132" s="112"/>
      <c r="L3132" s="175" t="e">
        <f>#REF!</f>
        <v>#REF!</v>
      </c>
      <c r="M3132" s="175" t="e">
        <f>#REF!</f>
        <v>#REF!</v>
      </c>
      <c r="N3132" s="533"/>
      <c r="O3132" s="534"/>
      <c r="P3132" s="15"/>
      <c r="Q3132" s="16"/>
    </row>
    <row r="3133" spans="1:17" s="17" customFormat="1" ht="66.75" hidden="1" customHeight="1">
      <c r="A3133" s="107"/>
      <c r="B3133" s="108" t="s">
        <v>1362</v>
      </c>
      <c r="C3133" s="425" t="s">
        <v>1087</v>
      </c>
      <c r="D3133" s="425"/>
      <c r="E3133" s="425"/>
      <c r="F3133" s="112"/>
      <c r="G3133" s="175" t="e">
        <f>#REF!</f>
        <v>#REF!</v>
      </c>
      <c r="H3133" s="175" t="e">
        <f>#REF!</f>
        <v>#REF!</v>
      </c>
      <c r="I3133" s="532"/>
      <c r="J3133" s="533"/>
      <c r="K3133" s="112"/>
      <c r="L3133" s="175" t="e">
        <f>#REF!</f>
        <v>#REF!</v>
      </c>
      <c r="M3133" s="175" t="e">
        <f>#REF!</f>
        <v>#REF!</v>
      </c>
      <c r="N3133" s="533"/>
      <c r="O3133" s="534"/>
      <c r="P3133" s="15"/>
      <c r="Q3133" s="16"/>
    </row>
    <row r="3134" spans="1:17" s="17" customFormat="1" ht="66.75" hidden="1" customHeight="1">
      <c r="A3134" s="107"/>
      <c r="B3134" s="108" t="s">
        <v>1363</v>
      </c>
      <c r="C3134" s="425" t="s">
        <v>1087</v>
      </c>
      <c r="D3134" s="425"/>
      <c r="E3134" s="425"/>
      <c r="F3134" s="112"/>
      <c r="G3134" s="175" t="e">
        <f>#REF!</f>
        <v>#REF!</v>
      </c>
      <c r="H3134" s="175" t="e">
        <f>#REF!</f>
        <v>#REF!</v>
      </c>
      <c r="I3134" s="532"/>
      <c r="J3134" s="533"/>
      <c r="K3134" s="112"/>
      <c r="L3134" s="175" t="e">
        <f>#REF!</f>
        <v>#REF!</v>
      </c>
      <c r="M3134" s="175" t="e">
        <f>#REF!</f>
        <v>#REF!</v>
      </c>
      <c r="N3134" s="533"/>
      <c r="O3134" s="534"/>
      <c r="P3134" s="15"/>
      <c r="Q3134" s="16"/>
    </row>
    <row r="3135" spans="1:17" s="17" customFormat="1" ht="66.75" hidden="1" customHeight="1">
      <c r="A3135" s="107"/>
      <c r="B3135" s="108" t="s">
        <v>1364</v>
      </c>
      <c r="C3135" s="425" t="s">
        <v>1087</v>
      </c>
      <c r="D3135" s="425"/>
      <c r="E3135" s="425"/>
      <c r="F3135" s="112"/>
      <c r="G3135" s="175" t="e">
        <f>#REF!</f>
        <v>#REF!</v>
      </c>
      <c r="H3135" s="175" t="e">
        <f>#REF!</f>
        <v>#REF!</v>
      </c>
      <c r="I3135" s="532"/>
      <c r="J3135" s="533"/>
      <c r="K3135" s="112"/>
      <c r="L3135" s="175" t="e">
        <f>#REF!</f>
        <v>#REF!</v>
      </c>
      <c r="M3135" s="175" t="e">
        <f>#REF!</f>
        <v>#REF!</v>
      </c>
      <c r="N3135" s="533"/>
      <c r="O3135" s="534"/>
      <c r="P3135" s="15"/>
      <c r="Q3135" s="16"/>
    </row>
    <row r="3136" spans="1:17" s="17" customFormat="1" ht="66.75" hidden="1" customHeight="1">
      <c r="A3136" s="107"/>
      <c r="B3136" s="108" t="s">
        <v>1365</v>
      </c>
      <c r="C3136" s="425" t="s">
        <v>1087</v>
      </c>
      <c r="D3136" s="425"/>
      <c r="E3136" s="425"/>
      <c r="F3136" s="112"/>
      <c r="G3136" s="175" t="e">
        <f>#REF!</f>
        <v>#REF!</v>
      </c>
      <c r="H3136" s="175" t="e">
        <f>#REF!</f>
        <v>#REF!</v>
      </c>
      <c r="I3136" s="532"/>
      <c r="J3136" s="533"/>
      <c r="K3136" s="112"/>
      <c r="L3136" s="175" t="e">
        <f>#REF!</f>
        <v>#REF!</v>
      </c>
      <c r="M3136" s="175" t="e">
        <f>#REF!</f>
        <v>#REF!</v>
      </c>
      <c r="N3136" s="533"/>
      <c r="O3136" s="534"/>
      <c r="P3136" s="15"/>
      <c r="Q3136" s="16"/>
    </row>
    <row r="3137" spans="1:17" s="17" customFormat="1" ht="66.75" hidden="1" customHeight="1">
      <c r="A3137" s="107"/>
      <c r="B3137" s="108" t="s">
        <v>1366</v>
      </c>
      <c r="C3137" s="425" t="s">
        <v>1087</v>
      </c>
      <c r="D3137" s="425"/>
      <c r="E3137" s="425"/>
      <c r="F3137" s="112"/>
      <c r="G3137" s="175" t="e">
        <f>#REF!</f>
        <v>#REF!</v>
      </c>
      <c r="H3137" s="175" t="e">
        <f>#REF!</f>
        <v>#REF!</v>
      </c>
      <c r="I3137" s="532"/>
      <c r="J3137" s="533"/>
      <c r="K3137" s="112"/>
      <c r="L3137" s="175" t="e">
        <f>#REF!</f>
        <v>#REF!</v>
      </c>
      <c r="M3137" s="175" t="e">
        <f>#REF!</f>
        <v>#REF!</v>
      </c>
      <c r="N3137" s="533"/>
      <c r="O3137" s="534"/>
      <c r="P3137" s="15"/>
      <c r="Q3137" s="16"/>
    </row>
    <row r="3138" spans="1:17" s="17" customFormat="1" ht="66.75" hidden="1" customHeight="1">
      <c r="A3138" s="107"/>
      <c r="B3138" s="108" t="s">
        <v>1367</v>
      </c>
      <c r="C3138" s="425" t="s">
        <v>1087</v>
      </c>
      <c r="D3138" s="425"/>
      <c r="E3138" s="425"/>
      <c r="F3138" s="112"/>
      <c r="G3138" s="175" t="e">
        <f>#REF!</f>
        <v>#REF!</v>
      </c>
      <c r="H3138" s="175" t="e">
        <f>#REF!</f>
        <v>#REF!</v>
      </c>
      <c r="I3138" s="532"/>
      <c r="J3138" s="533"/>
      <c r="K3138" s="112"/>
      <c r="L3138" s="175" t="e">
        <f>#REF!</f>
        <v>#REF!</v>
      </c>
      <c r="M3138" s="175" t="e">
        <f>#REF!</f>
        <v>#REF!</v>
      </c>
      <c r="N3138" s="533"/>
      <c r="O3138" s="534"/>
      <c r="P3138" s="15"/>
      <c r="Q3138" s="16"/>
    </row>
    <row r="3139" spans="1:17" s="17" customFormat="1" ht="66.75" hidden="1" customHeight="1">
      <c r="A3139" s="107"/>
      <c r="B3139" s="108" t="s">
        <v>1368</v>
      </c>
      <c r="C3139" s="425" t="s">
        <v>1087</v>
      </c>
      <c r="D3139" s="425"/>
      <c r="E3139" s="425"/>
      <c r="F3139" s="112"/>
      <c r="G3139" s="175" t="e">
        <f>#REF!</f>
        <v>#REF!</v>
      </c>
      <c r="H3139" s="175" t="e">
        <f>#REF!</f>
        <v>#REF!</v>
      </c>
      <c r="I3139" s="532"/>
      <c r="J3139" s="533"/>
      <c r="K3139" s="112"/>
      <c r="L3139" s="175" t="e">
        <f>#REF!</f>
        <v>#REF!</v>
      </c>
      <c r="M3139" s="175" t="e">
        <f>#REF!</f>
        <v>#REF!</v>
      </c>
      <c r="N3139" s="533"/>
      <c r="O3139" s="534"/>
      <c r="P3139" s="15"/>
      <c r="Q3139" s="16"/>
    </row>
    <row r="3140" spans="1:17" s="17" customFormat="1" ht="66.75" hidden="1" customHeight="1">
      <c r="A3140" s="107"/>
      <c r="B3140" s="108" t="s">
        <v>1369</v>
      </c>
      <c r="C3140" s="425" t="s">
        <v>1087</v>
      </c>
      <c r="D3140" s="425"/>
      <c r="E3140" s="425"/>
      <c r="F3140" s="112"/>
      <c r="G3140" s="175" t="e">
        <f>#REF!</f>
        <v>#REF!</v>
      </c>
      <c r="H3140" s="175" t="e">
        <f>#REF!</f>
        <v>#REF!</v>
      </c>
      <c r="I3140" s="532"/>
      <c r="J3140" s="533"/>
      <c r="K3140" s="112"/>
      <c r="L3140" s="175" t="e">
        <f>#REF!</f>
        <v>#REF!</v>
      </c>
      <c r="M3140" s="175" t="e">
        <f>#REF!</f>
        <v>#REF!</v>
      </c>
      <c r="N3140" s="533"/>
      <c r="O3140" s="534"/>
      <c r="P3140" s="15"/>
      <c r="Q3140" s="16"/>
    </row>
    <row r="3141" spans="1:17" s="17" customFormat="1" ht="66.75" hidden="1" customHeight="1">
      <c r="A3141" s="107"/>
      <c r="B3141" s="108" t="s">
        <v>1370</v>
      </c>
      <c r="C3141" s="425" t="s">
        <v>1087</v>
      </c>
      <c r="D3141" s="425"/>
      <c r="E3141" s="425"/>
      <c r="F3141" s="112"/>
      <c r="G3141" s="175" t="e">
        <f>#REF!</f>
        <v>#REF!</v>
      </c>
      <c r="H3141" s="175" t="e">
        <f>#REF!</f>
        <v>#REF!</v>
      </c>
      <c r="I3141" s="532"/>
      <c r="J3141" s="533"/>
      <c r="K3141" s="112"/>
      <c r="L3141" s="175" t="e">
        <f>#REF!</f>
        <v>#REF!</v>
      </c>
      <c r="M3141" s="175" t="e">
        <f>#REF!</f>
        <v>#REF!</v>
      </c>
      <c r="N3141" s="533"/>
      <c r="O3141" s="534"/>
      <c r="P3141" s="15"/>
      <c r="Q3141" s="16"/>
    </row>
    <row r="3142" spans="1:17" s="17" customFormat="1" ht="66.75" hidden="1" customHeight="1">
      <c r="A3142" s="107"/>
      <c r="B3142" s="108" t="s">
        <v>3962</v>
      </c>
      <c r="C3142" s="425" t="s">
        <v>1087</v>
      </c>
      <c r="D3142" s="425"/>
      <c r="E3142" s="425"/>
      <c r="F3142" s="112"/>
      <c r="G3142" s="175" t="e">
        <f>#REF!</f>
        <v>#REF!</v>
      </c>
      <c r="H3142" s="175" t="e">
        <f>#REF!</f>
        <v>#REF!</v>
      </c>
      <c r="I3142" s="532"/>
      <c r="J3142" s="533"/>
      <c r="K3142" s="112"/>
      <c r="L3142" s="175" t="e">
        <f>#REF!</f>
        <v>#REF!</v>
      </c>
      <c r="M3142" s="175" t="e">
        <f>#REF!</f>
        <v>#REF!</v>
      </c>
      <c r="N3142" s="533"/>
      <c r="O3142" s="534"/>
      <c r="P3142" s="15"/>
      <c r="Q3142" s="16"/>
    </row>
    <row r="3143" spans="1:17" s="17" customFormat="1" ht="66.75" hidden="1" customHeight="1">
      <c r="A3143" s="107"/>
      <c r="B3143" s="108" t="s">
        <v>3963</v>
      </c>
      <c r="C3143" s="425" t="s">
        <v>1087</v>
      </c>
      <c r="D3143" s="425"/>
      <c r="E3143" s="425"/>
      <c r="F3143" s="112"/>
      <c r="G3143" s="175" t="e">
        <f>#REF!</f>
        <v>#REF!</v>
      </c>
      <c r="H3143" s="175" t="e">
        <f>#REF!</f>
        <v>#REF!</v>
      </c>
      <c r="I3143" s="532"/>
      <c r="J3143" s="533"/>
      <c r="K3143" s="112"/>
      <c r="L3143" s="175" t="e">
        <f>#REF!</f>
        <v>#REF!</v>
      </c>
      <c r="M3143" s="175" t="e">
        <f>#REF!</f>
        <v>#REF!</v>
      </c>
      <c r="N3143" s="533"/>
      <c r="O3143" s="534"/>
      <c r="P3143" s="15"/>
      <c r="Q3143" s="16"/>
    </row>
    <row r="3144" spans="1:17" s="17" customFormat="1" ht="66.75" hidden="1" customHeight="1">
      <c r="A3144" s="107"/>
      <c r="B3144" s="108" t="s">
        <v>3964</v>
      </c>
      <c r="C3144" s="425" t="s">
        <v>1087</v>
      </c>
      <c r="D3144" s="425"/>
      <c r="E3144" s="425"/>
      <c r="F3144" s="112"/>
      <c r="G3144" s="175" t="e">
        <f>#REF!</f>
        <v>#REF!</v>
      </c>
      <c r="H3144" s="175" t="e">
        <f>#REF!</f>
        <v>#REF!</v>
      </c>
      <c r="I3144" s="532"/>
      <c r="J3144" s="533"/>
      <c r="K3144" s="112"/>
      <c r="L3144" s="175" t="e">
        <f>#REF!</f>
        <v>#REF!</v>
      </c>
      <c r="M3144" s="175" t="e">
        <f>#REF!</f>
        <v>#REF!</v>
      </c>
      <c r="N3144" s="533"/>
      <c r="O3144" s="534"/>
      <c r="P3144" s="15"/>
      <c r="Q3144" s="16"/>
    </row>
    <row r="3145" spans="1:17" s="17" customFormat="1" ht="66.75" hidden="1" customHeight="1">
      <c r="A3145" s="107"/>
      <c r="B3145" s="421" t="s">
        <v>1371</v>
      </c>
      <c r="C3145" s="425"/>
      <c r="D3145" s="425"/>
      <c r="E3145" s="425"/>
      <c r="F3145" s="112"/>
      <c r="G3145" s="175" t="e">
        <f>#REF!</f>
        <v>#REF!</v>
      </c>
      <c r="H3145" s="175" t="e">
        <f>#REF!</f>
        <v>#REF!</v>
      </c>
      <c r="I3145" s="532"/>
      <c r="J3145" s="533"/>
      <c r="K3145" s="112"/>
      <c r="L3145" s="175" t="e">
        <f>#REF!</f>
        <v>#REF!</v>
      </c>
      <c r="M3145" s="175" t="e">
        <f>#REF!</f>
        <v>#REF!</v>
      </c>
      <c r="N3145" s="533"/>
      <c r="O3145" s="534"/>
      <c r="P3145" s="15"/>
      <c r="Q3145" s="16"/>
    </row>
    <row r="3146" spans="1:17" s="17" customFormat="1" ht="66.75" hidden="1" customHeight="1">
      <c r="A3146" s="107">
        <v>1</v>
      </c>
      <c r="B3146" s="108" t="s">
        <v>1372</v>
      </c>
      <c r="C3146" s="425" t="s">
        <v>1087</v>
      </c>
      <c r="D3146" s="425"/>
      <c r="E3146" s="425"/>
      <c r="F3146" s="112"/>
      <c r="G3146" s="175" t="e">
        <f>#REF!</f>
        <v>#REF!</v>
      </c>
      <c r="H3146" s="175" t="e">
        <f>#REF!</f>
        <v>#REF!</v>
      </c>
      <c r="I3146" s="532"/>
      <c r="J3146" s="533"/>
      <c r="K3146" s="112"/>
      <c r="L3146" s="175" t="e">
        <f>#REF!</f>
        <v>#REF!</v>
      </c>
      <c r="M3146" s="175" t="e">
        <f>#REF!</f>
        <v>#REF!</v>
      </c>
      <c r="N3146" s="533"/>
      <c r="O3146" s="534"/>
      <c r="P3146" s="15"/>
      <c r="Q3146" s="16"/>
    </row>
    <row r="3147" spans="1:17" s="17" customFormat="1" ht="66.75" hidden="1" customHeight="1">
      <c r="A3147" s="107">
        <v>2</v>
      </c>
      <c r="B3147" s="108" t="s">
        <v>1373</v>
      </c>
      <c r="C3147" s="425" t="s">
        <v>1087</v>
      </c>
      <c r="D3147" s="425"/>
      <c r="E3147" s="425"/>
      <c r="F3147" s="112"/>
      <c r="G3147" s="175" t="e">
        <f>#REF!</f>
        <v>#REF!</v>
      </c>
      <c r="H3147" s="175" t="e">
        <f>#REF!</f>
        <v>#REF!</v>
      </c>
      <c r="I3147" s="532"/>
      <c r="J3147" s="533"/>
      <c r="K3147" s="112"/>
      <c r="L3147" s="175" t="e">
        <f>#REF!</f>
        <v>#REF!</v>
      </c>
      <c r="M3147" s="175" t="e">
        <f>#REF!</f>
        <v>#REF!</v>
      </c>
      <c r="N3147" s="533"/>
      <c r="O3147" s="534"/>
      <c r="P3147" s="15"/>
      <c r="Q3147" s="16"/>
    </row>
    <row r="3148" spans="1:17" s="17" customFormat="1" ht="66.75" hidden="1" customHeight="1">
      <c r="A3148" s="107">
        <v>3</v>
      </c>
      <c r="B3148" s="108" t="s">
        <v>1374</v>
      </c>
      <c r="C3148" s="425" t="s">
        <v>1087</v>
      </c>
      <c r="D3148" s="425"/>
      <c r="E3148" s="425"/>
      <c r="F3148" s="112"/>
      <c r="G3148" s="175" t="e">
        <f>#REF!</f>
        <v>#REF!</v>
      </c>
      <c r="H3148" s="175" t="e">
        <f>#REF!</f>
        <v>#REF!</v>
      </c>
      <c r="I3148" s="532"/>
      <c r="J3148" s="533"/>
      <c r="K3148" s="112"/>
      <c r="L3148" s="175" t="e">
        <f>#REF!</f>
        <v>#REF!</v>
      </c>
      <c r="M3148" s="175" t="e">
        <f>#REF!</f>
        <v>#REF!</v>
      </c>
      <c r="N3148" s="533"/>
      <c r="O3148" s="534"/>
      <c r="P3148" s="15"/>
      <c r="Q3148" s="16"/>
    </row>
    <row r="3149" spans="1:17" s="17" customFormat="1" ht="66.75" hidden="1" customHeight="1">
      <c r="A3149" s="107">
        <v>4</v>
      </c>
      <c r="B3149" s="108" t="s">
        <v>1375</v>
      </c>
      <c r="C3149" s="425" t="s">
        <v>1087</v>
      </c>
      <c r="D3149" s="425"/>
      <c r="E3149" s="425"/>
      <c r="F3149" s="112"/>
      <c r="G3149" s="175" t="e">
        <f>#REF!</f>
        <v>#REF!</v>
      </c>
      <c r="H3149" s="175" t="e">
        <f>#REF!</f>
        <v>#REF!</v>
      </c>
      <c r="I3149" s="532"/>
      <c r="J3149" s="533"/>
      <c r="K3149" s="112"/>
      <c r="L3149" s="175" t="e">
        <f>#REF!</f>
        <v>#REF!</v>
      </c>
      <c r="M3149" s="175" t="e">
        <f>#REF!</f>
        <v>#REF!</v>
      </c>
      <c r="N3149" s="533"/>
      <c r="O3149" s="534"/>
      <c r="P3149" s="15"/>
      <c r="Q3149" s="16"/>
    </row>
    <row r="3150" spans="1:17" s="17" customFormat="1" ht="66.75" hidden="1" customHeight="1">
      <c r="A3150" s="107">
        <v>5</v>
      </c>
      <c r="B3150" s="108" t="s">
        <v>1376</v>
      </c>
      <c r="C3150" s="425" t="s">
        <v>1087</v>
      </c>
      <c r="D3150" s="425"/>
      <c r="E3150" s="425"/>
      <c r="F3150" s="112"/>
      <c r="G3150" s="175" t="e">
        <f>#REF!</f>
        <v>#REF!</v>
      </c>
      <c r="H3150" s="175" t="e">
        <f>#REF!</f>
        <v>#REF!</v>
      </c>
      <c r="I3150" s="532"/>
      <c r="J3150" s="533"/>
      <c r="K3150" s="112"/>
      <c r="L3150" s="175" t="e">
        <f>#REF!</f>
        <v>#REF!</v>
      </c>
      <c r="M3150" s="175" t="e">
        <f>#REF!</f>
        <v>#REF!</v>
      </c>
      <c r="N3150" s="533"/>
      <c r="O3150" s="534"/>
      <c r="P3150" s="15"/>
      <c r="Q3150" s="16"/>
    </row>
    <row r="3151" spans="1:17" s="17" customFormat="1" ht="66.75" hidden="1" customHeight="1">
      <c r="A3151" s="107">
        <v>6</v>
      </c>
      <c r="B3151" s="108" t="s">
        <v>1377</v>
      </c>
      <c r="C3151" s="425" t="s">
        <v>1087</v>
      </c>
      <c r="D3151" s="425"/>
      <c r="E3151" s="425"/>
      <c r="F3151" s="112"/>
      <c r="G3151" s="175" t="e">
        <f>#REF!</f>
        <v>#REF!</v>
      </c>
      <c r="H3151" s="175" t="e">
        <f>#REF!</f>
        <v>#REF!</v>
      </c>
      <c r="I3151" s="532"/>
      <c r="J3151" s="533"/>
      <c r="K3151" s="112"/>
      <c r="L3151" s="175" t="e">
        <f>#REF!</f>
        <v>#REF!</v>
      </c>
      <c r="M3151" s="175" t="e">
        <f>#REF!</f>
        <v>#REF!</v>
      </c>
      <c r="N3151" s="533"/>
      <c r="O3151" s="534"/>
      <c r="P3151" s="15"/>
      <c r="Q3151" s="16"/>
    </row>
    <row r="3152" spans="1:17" s="17" customFormat="1" ht="66.75" hidden="1" customHeight="1">
      <c r="A3152" s="107">
        <v>7</v>
      </c>
      <c r="B3152" s="108" t="s">
        <v>1378</v>
      </c>
      <c r="C3152" s="425" t="s">
        <v>1087</v>
      </c>
      <c r="D3152" s="425"/>
      <c r="E3152" s="425"/>
      <c r="F3152" s="112"/>
      <c r="G3152" s="175" t="e">
        <f>#REF!</f>
        <v>#REF!</v>
      </c>
      <c r="H3152" s="175" t="e">
        <f>#REF!</f>
        <v>#REF!</v>
      </c>
      <c r="I3152" s="532"/>
      <c r="J3152" s="533"/>
      <c r="K3152" s="112"/>
      <c r="L3152" s="175" t="e">
        <f>#REF!</f>
        <v>#REF!</v>
      </c>
      <c r="M3152" s="175" t="e">
        <f>#REF!</f>
        <v>#REF!</v>
      </c>
      <c r="N3152" s="533"/>
      <c r="O3152" s="534"/>
      <c r="P3152" s="15"/>
      <c r="Q3152" s="16"/>
    </row>
    <row r="3153" spans="1:17" s="17" customFormat="1" ht="66.75" hidden="1" customHeight="1">
      <c r="A3153" s="107">
        <v>8</v>
      </c>
      <c r="B3153" s="108" t="s">
        <v>1379</v>
      </c>
      <c r="C3153" s="425" t="s">
        <v>1087</v>
      </c>
      <c r="D3153" s="425"/>
      <c r="E3153" s="425"/>
      <c r="F3153" s="112"/>
      <c r="G3153" s="175" t="e">
        <f>#REF!</f>
        <v>#REF!</v>
      </c>
      <c r="H3153" s="175" t="e">
        <f>#REF!</f>
        <v>#REF!</v>
      </c>
      <c r="I3153" s="532"/>
      <c r="J3153" s="533"/>
      <c r="K3153" s="112"/>
      <c r="L3153" s="175" t="e">
        <f>#REF!</f>
        <v>#REF!</v>
      </c>
      <c r="M3153" s="175" t="e">
        <f>#REF!</f>
        <v>#REF!</v>
      </c>
      <c r="N3153" s="533"/>
      <c r="O3153" s="534"/>
      <c r="P3153" s="15"/>
      <c r="Q3153" s="16"/>
    </row>
    <row r="3154" spans="1:17" s="17" customFormat="1" ht="66.75" hidden="1" customHeight="1">
      <c r="A3154" s="107">
        <v>9</v>
      </c>
      <c r="B3154" s="108" t="s">
        <v>1380</v>
      </c>
      <c r="C3154" s="425" t="s">
        <v>1087</v>
      </c>
      <c r="D3154" s="425"/>
      <c r="E3154" s="425"/>
      <c r="F3154" s="112"/>
      <c r="G3154" s="175" t="e">
        <f>#REF!</f>
        <v>#REF!</v>
      </c>
      <c r="H3154" s="175" t="e">
        <f>#REF!</f>
        <v>#REF!</v>
      </c>
      <c r="I3154" s="532"/>
      <c r="J3154" s="533"/>
      <c r="K3154" s="112"/>
      <c r="L3154" s="175" t="e">
        <f>#REF!</f>
        <v>#REF!</v>
      </c>
      <c r="M3154" s="175" t="e">
        <f>#REF!</f>
        <v>#REF!</v>
      </c>
      <c r="N3154" s="533"/>
      <c r="O3154" s="534"/>
      <c r="P3154" s="15"/>
      <c r="Q3154" s="16"/>
    </row>
    <row r="3155" spans="1:17" s="17" customFormat="1" ht="66.75" hidden="1" customHeight="1">
      <c r="A3155" s="107"/>
      <c r="B3155" s="1102" t="s">
        <v>4046</v>
      </c>
      <c r="C3155" s="1102"/>
      <c r="D3155" s="1102"/>
      <c r="E3155" s="1102"/>
      <c r="F3155" s="1102"/>
      <c r="G3155" s="1102"/>
      <c r="H3155" s="1102"/>
      <c r="I3155" s="106"/>
      <c r="J3155" s="106"/>
      <c r="K3155" s="106"/>
      <c r="L3155" s="106"/>
      <c r="M3155" s="106"/>
      <c r="N3155" s="106"/>
      <c r="O3155" s="120"/>
      <c r="P3155" s="15"/>
      <c r="Q3155" s="16"/>
    </row>
    <row r="3156" spans="1:17" s="17" customFormat="1" ht="66.75" hidden="1" customHeight="1">
      <c r="A3156" s="107">
        <v>1</v>
      </c>
      <c r="B3156" s="108" t="s">
        <v>4151</v>
      </c>
      <c r="C3156" s="425" t="s">
        <v>1087</v>
      </c>
      <c r="D3156" s="425"/>
      <c r="E3156" s="425"/>
      <c r="F3156" s="112"/>
      <c r="G3156" s="175" t="e">
        <f>#REF!</f>
        <v>#REF!</v>
      </c>
      <c r="H3156" s="175" t="e">
        <f>#REF!</f>
        <v>#REF!</v>
      </c>
      <c r="I3156" s="532"/>
      <c r="J3156" s="533"/>
      <c r="K3156" s="112"/>
      <c r="L3156" s="175" t="e">
        <f>#REF!</f>
        <v>#REF!</v>
      </c>
      <c r="M3156" s="175" t="e">
        <f>#REF!</f>
        <v>#REF!</v>
      </c>
      <c r="N3156" s="533"/>
      <c r="O3156" s="534"/>
      <c r="P3156" s="15"/>
      <c r="Q3156" s="16"/>
    </row>
    <row r="3157" spans="1:17" s="17" customFormat="1" ht="66.75" hidden="1" customHeight="1">
      <c r="A3157" s="107">
        <v>2</v>
      </c>
      <c r="B3157" s="108" t="s">
        <v>1381</v>
      </c>
      <c r="C3157" s="425" t="s">
        <v>1087</v>
      </c>
      <c r="D3157" s="425"/>
      <c r="E3157" s="425"/>
      <c r="F3157" s="112"/>
      <c r="G3157" s="175" t="e">
        <f>#REF!</f>
        <v>#REF!</v>
      </c>
      <c r="H3157" s="175" t="e">
        <f>#REF!</f>
        <v>#REF!</v>
      </c>
      <c r="I3157" s="532"/>
      <c r="J3157" s="533"/>
      <c r="K3157" s="112"/>
      <c r="L3157" s="175" t="e">
        <f>#REF!</f>
        <v>#REF!</v>
      </c>
      <c r="M3157" s="175" t="e">
        <f>#REF!</f>
        <v>#REF!</v>
      </c>
      <c r="N3157" s="533"/>
      <c r="O3157" s="534"/>
      <c r="P3157" s="15"/>
      <c r="Q3157" s="16"/>
    </row>
    <row r="3158" spans="1:17" s="17" customFormat="1" ht="66.75" hidden="1" customHeight="1">
      <c r="A3158" s="107">
        <f>A3157+1</f>
        <v>3</v>
      </c>
      <c r="B3158" s="108" t="s">
        <v>1382</v>
      </c>
      <c r="C3158" s="425" t="s">
        <v>1087</v>
      </c>
      <c r="D3158" s="425"/>
      <c r="E3158" s="425"/>
      <c r="F3158" s="112"/>
      <c r="G3158" s="175" t="e">
        <f>#REF!</f>
        <v>#REF!</v>
      </c>
      <c r="H3158" s="175" t="e">
        <f>#REF!</f>
        <v>#REF!</v>
      </c>
      <c r="I3158" s="532"/>
      <c r="J3158" s="533"/>
      <c r="K3158" s="112"/>
      <c r="L3158" s="175" t="e">
        <f>#REF!</f>
        <v>#REF!</v>
      </c>
      <c r="M3158" s="175" t="e">
        <f>#REF!</f>
        <v>#REF!</v>
      </c>
      <c r="N3158" s="533"/>
      <c r="O3158" s="534"/>
      <c r="P3158" s="15"/>
      <c r="Q3158" s="16"/>
    </row>
    <row r="3159" spans="1:17" s="17" customFormat="1" ht="66.75" hidden="1" customHeight="1">
      <c r="A3159" s="107">
        <f t="shared" ref="A3159:A3181" si="223">A3158+1</f>
        <v>4</v>
      </c>
      <c r="B3159" s="108" t="s">
        <v>1383</v>
      </c>
      <c r="C3159" s="425" t="s">
        <v>1087</v>
      </c>
      <c r="D3159" s="425"/>
      <c r="E3159" s="425"/>
      <c r="F3159" s="112"/>
      <c r="G3159" s="175" t="e">
        <f>#REF!</f>
        <v>#REF!</v>
      </c>
      <c r="H3159" s="175" t="e">
        <f>#REF!</f>
        <v>#REF!</v>
      </c>
      <c r="I3159" s="532"/>
      <c r="J3159" s="533"/>
      <c r="K3159" s="112"/>
      <c r="L3159" s="175" t="e">
        <f>#REF!</f>
        <v>#REF!</v>
      </c>
      <c r="M3159" s="175" t="e">
        <f>#REF!</f>
        <v>#REF!</v>
      </c>
      <c r="N3159" s="533"/>
      <c r="O3159" s="534"/>
      <c r="P3159" s="15"/>
      <c r="Q3159" s="16"/>
    </row>
    <row r="3160" spans="1:17" s="17" customFormat="1" ht="66.75" hidden="1" customHeight="1">
      <c r="A3160" s="107">
        <f t="shared" si="223"/>
        <v>5</v>
      </c>
      <c r="B3160" s="108" t="s">
        <v>1384</v>
      </c>
      <c r="C3160" s="425" t="s">
        <v>1087</v>
      </c>
      <c r="D3160" s="425"/>
      <c r="E3160" s="425"/>
      <c r="F3160" s="112"/>
      <c r="G3160" s="175" t="e">
        <f>#REF!</f>
        <v>#REF!</v>
      </c>
      <c r="H3160" s="175" t="e">
        <f>#REF!</f>
        <v>#REF!</v>
      </c>
      <c r="I3160" s="532"/>
      <c r="J3160" s="533"/>
      <c r="K3160" s="112"/>
      <c r="L3160" s="175" t="e">
        <f>#REF!</f>
        <v>#REF!</v>
      </c>
      <c r="M3160" s="175" t="e">
        <f>#REF!</f>
        <v>#REF!</v>
      </c>
      <c r="N3160" s="533"/>
      <c r="O3160" s="534"/>
      <c r="P3160" s="15"/>
      <c r="Q3160" s="16"/>
    </row>
    <row r="3161" spans="1:17" s="17" customFormat="1" ht="66.75" hidden="1" customHeight="1">
      <c r="A3161" s="107">
        <f t="shared" si="223"/>
        <v>6</v>
      </c>
      <c r="B3161" s="108" t="s">
        <v>1385</v>
      </c>
      <c r="C3161" s="425" t="s">
        <v>1087</v>
      </c>
      <c r="D3161" s="425"/>
      <c r="E3161" s="425"/>
      <c r="F3161" s="112"/>
      <c r="G3161" s="175" t="e">
        <f>#REF!</f>
        <v>#REF!</v>
      </c>
      <c r="H3161" s="175" t="e">
        <f>#REF!</f>
        <v>#REF!</v>
      </c>
      <c r="I3161" s="532"/>
      <c r="J3161" s="533"/>
      <c r="K3161" s="112"/>
      <c r="L3161" s="175" t="e">
        <f>#REF!</f>
        <v>#REF!</v>
      </c>
      <c r="M3161" s="175" t="e">
        <f>#REF!</f>
        <v>#REF!</v>
      </c>
      <c r="N3161" s="533"/>
      <c r="O3161" s="534"/>
      <c r="P3161" s="15"/>
      <c r="Q3161" s="16"/>
    </row>
    <row r="3162" spans="1:17" s="17" customFormat="1" ht="66.75" hidden="1" customHeight="1">
      <c r="A3162" s="107">
        <f t="shared" si="223"/>
        <v>7</v>
      </c>
      <c r="B3162" s="108" t="s">
        <v>1386</v>
      </c>
      <c r="C3162" s="425" t="s">
        <v>1087</v>
      </c>
      <c r="D3162" s="425"/>
      <c r="E3162" s="425"/>
      <c r="F3162" s="112"/>
      <c r="G3162" s="175" t="e">
        <f>#REF!</f>
        <v>#REF!</v>
      </c>
      <c r="H3162" s="175" t="e">
        <f>#REF!</f>
        <v>#REF!</v>
      </c>
      <c r="I3162" s="532"/>
      <c r="J3162" s="533"/>
      <c r="K3162" s="112"/>
      <c r="L3162" s="175" t="e">
        <f>#REF!</f>
        <v>#REF!</v>
      </c>
      <c r="M3162" s="175" t="e">
        <f>#REF!</f>
        <v>#REF!</v>
      </c>
      <c r="N3162" s="533"/>
      <c r="O3162" s="534"/>
      <c r="P3162" s="15"/>
      <c r="Q3162" s="16"/>
    </row>
    <row r="3163" spans="1:17" s="17" customFormat="1" ht="66.75" hidden="1" customHeight="1">
      <c r="A3163" s="107">
        <f t="shared" si="223"/>
        <v>8</v>
      </c>
      <c r="B3163" s="108" t="s">
        <v>1387</v>
      </c>
      <c r="C3163" s="425" t="s">
        <v>1087</v>
      </c>
      <c r="D3163" s="425"/>
      <c r="E3163" s="425"/>
      <c r="F3163" s="112"/>
      <c r="G3163" s="175" t="e">
        <f>#REF!</f>
        <v>#REF!</v>
      </c>
      <c r="H3163" s="175" t="e">
        <f>#REF!</f>
        <v>#REF!</v>
      </c>
      <c r="I3163" s="532"/>
      <c r="J3163" s="533"/>
      <c r="K3163" s="112"/>
      <c r="L3163" s="175" t="e">
        <f>#REF!</f>
        <v>#REF!</v>
      </c>
      <c r="M3163" s="175" t="e">
        <f>#REF!</f>
        <v>#REF!</v>
      </c>
      <c r="N3163" s="533"/>
      <c r="O3163" s="534"/>
      <c r="P3163" s="15"/>
      <c r="Q3163" s="16"/>
    </row>
    <row r="3164" spans="1:17" s="17" customFormat="1" ht="66.75" hidden="1" customHeight="1">
      <c r="A3164" s="107">
        <f t="shared" si="223"/>
        <v>9</v>
      </c>
      <c r="B3164" s="108" t="s">
        <v>1388</v>
      </c>
      <c r="C3164" s="425" t="s">
        <v>1087</v>
      </c>
      <c r="D3164" s="425"/>
      <c r="E3164" s="425"/>
      <c r="F3164" s="112"/>
      <c r="G3164" s="175" t="e">
        <f>#REF!</f>
        <v>#REF!</v>
      </c>
      <c r="H3164" s="175" t="e">
        <f>#REF!</f>
        <v>#REF!</v>
      </c>
      <c r="I3164" s="532"/>
      <c r="J3164" s="533"/>
      <c r="K3164" s="112"/>
      <c r="L3164" s="175" t="e">
        <f>#REF!</f>
        <v>#REF!</v>
      </c>
      <c r="M3164" s="175" t="e">
        <f>#REF!</f>
        <v>#REF!</v>
      </c>
      <c r="N3164" s="533"/>
      <c r="O3164" s="534"/>
      <c r="P3164" s="15"/>
      <c r="Q3164" s="16"/>
    </row>
    <row r="3165" spans="1:17" s="17" customFormat="1" ht="66.75" hidden="1" customHeight="1">
      <c r="A3165" s="107">
        <f t="shared" si="223"/>
        <v>10</v>
      </c>
      <c r="B3165" s="108" t="s">
        <v>1389</v>
      </c>
      <c r="C3165" s="425" t="s">
        <v>1087</v>
      </c>
      <c r="D3165" s="425"/>
      <c r="E3165" s="425"/>
      <c r="F3165" s="112"/>
      <c r="G3165" s="175" t="e">
        <f>#REF!</f>
        <v>#REF!</v>
      </c>
      <c r="H3165" s="175" t="e">
        <f>#REF!</f>
        <v>#REF!</v>
      </c>
      <c r="I3165" s="532"/>
      <c r="J3165" s="533"/>
      <c r="K3165" s="112"/>
      <c r="L3165" s="175" t="e">
        <f>#REF!</f>
        <v>#REF!</v>
      </c>
      <c r="M3165" s="175" t="e">
        <f>#REF!</f>
        <v>#REF!</v>
      </c>
      <c r="N3165" s="533"/>
      <c r="O3165" s="534"/>
      <c r="P3165" s="15"/>
      <c r="Q3165" s="16"/>
    </row>
    <row r="3166" spans="1:17" s="17" customFormat="1" ht="66.75" hidden="1" customHeight="1">
      <c r="A3166" s="107">
        <f t="shared" si="223"/>
        <v>11</v>
      </c>
      <c r="B3166" s="108" t="s">
        <v>1390</v>
      </c>
      <c r="C3166" s="425" t="s">
        <v>1087</v>
      </c>
      <c r="D3166" s="425"/>
      <c r="E3166" s="425"/>
      <c r="F3166" s="112"/>
      <c r="G3166" s="175" t="e">
        <f>#REF!</f>
        <v>#REF!</v>
      </c>
      <c r="H3166" s="175" t="e">
        <f>#REF!</f>
        <v>#REF!</v>
      </c>
      <c r="I3166" s="532"/>
      <c r="J3166" s="533"/>
      <c r="K3166" s="112"/>
      <c r="L3166" s="175" t="e">
        <f>#REF!</f>
        <v>#REF!</v>
      </c>
      <c r="M3166" s="175" t="e">
        <f>#REF!</f>
        <v>#REF!</v>
      </c>
      <c r="N3166" s="533"/>
      <c r="O3166" s="534"/>
      <c r="P3166" s="15"/>
      <c r="Q3166" s="16"/>
    </row>
    <row r="3167" spans="1:17" s="17" customFormat="1" ht="66.75" hidden="1" customHeight="1">
      <c r="A3167" s="107">
        <f t="shared" si="223"/>
        <v>12</v>
      </c>
      <c r="B3167" s="108" t="s">
        <v>1391</v>
      </c>
      <c r="C3167" s="425" t="s">
        <v>1087</v>
      </c>
      <c r="D3167" s="425"/>
      <c r="E3167" s="425"/>
      <c r="F3167" s="112"/>
      <c r="G3167" s="175" t="e">
        <f>#REF!</f>
        <v>#REF!</v>
      </c>
      <c r="H3167" s="175" t="e">
        <f>#REF!</f>
        <v>#REF!</v>
      </c>
      <c r="I3167" s="532"/>
      <c r="J3167" s="533"/>
      <c r="K3167" s="112"/>
      <c r="L3167" s="175" t="e">
        <f>#REF!</f>
        <v>#REF!</v>
      </c>
      <c r="M3167" s="175" t="e">
        <f>#REF!</f>
        <v>#REF!</v>
      </c>
      <c r="N3167" s="533"/>
      <c r="O3167" s="534"/>
      <c r="P3167" s="15"/>
      <c r="Q3167" s="16"/>
    </row>
    <row r="3168" spans="1:17" s="17" customFormat="1" ht="66.75" hidden="1" customHeight="1">
      <c r="A3168" s="107">
        <f t="shared" si="223"/>
        <v>13</v>
      </c>
      <c r="B3168" s="108" t="s">
        <v>1392</v>
      </c>
      <c r="C3168" s="425" t="s">
        <v>1087</v>
      </c>
      <c r="D3168" s="425"/>
      <c r="E3168" s="425"/>
      <c r="F3168" s="112"/>
      <c r="G3168" s="175" t="e">
        <f>#REF!</f>
        <v>#REF!</v>
      </c>
      <c r="H3168" s="175" t="e">
        <f>#REF!</f>
        <v>#REF!</v>
      </c>
      <c r="I3168" s="532"/>
      <c r="J3168" s="533"/>
      <c r="K3168" s="112"/>
      <c r="L3168" s="175" t="e">
        <f>#REF!</f>
        <v>#REF!</v>
      </c>
      <c r="M3168" s="175" t="e">
        <f>#REF!</f>
        <v>#REF!</v>
      </c>
      <c r="N3168" s="533"/>
      <c r="O3168" s="534"/>
      <c r="P3168" s="15"/>
      <c r="Q3168" s="16"/>
    </row>
    <row r="3169" spans="1:17" s="17" customFormat="1" ht="66.75" hidden="1" customHeight="1">
      <c r="A3169" s="107">
        <f t="shared" si="223"/>
        <v>14</v>
      </c>
      <c r="B3169" s="108" t="s">
        <v>1393</v>
      </c>
      <c r="C3169" s="425" t="s">
        <v>1087</v>
      </c>
      <c r="D3169" s="425"/>
      <c r="E3169" s="425"/>
      <c r="F3169" s="112"/>
      <c r="G3169" s="175" t="e">
        <f>#REF!</f>
        <v>#REF!</v>
      </c>
      <c r="H3169" s="175" t="e">
        <f>#REF!</f>
        <v>#REF!</v>
      </c>
      <c r="I3169" s="532"/>
      <c r="J3169" s="533"/>
      <c r="K3169" s="112"/>
      <c r="L3169" s="175" t="e">
        <f>#REF!</f>
        <v>#REF!</v>
      </c>
      <c r="M3169" s="175" t="e">
        <f>#REF!</f>
        <v>#REF!</v>
      </c>
      <c r="N3169" s="533"/>
      <c r="O3169" s="534"/>
      <c r="P3169" s="15"/>
      <c r="Q3169" s="16"/>
    </row>
    <row r="3170" spans="1:17" s="17" customFormat="1" ht="66.75" hidden="1" customHeight="1">
      <c r="A3170" s="107">
        <f t="shared" si="223"/>
        <v>15</v>
      </c>
      <c r="B3170" s="108" t="s">
        <v>1394</v>
      </c>
      <c r="C3170" s="425" t="s">
        <v>1087</v>
      </c>
      <c r="D3170" s="425"/>
      <c r="E3170" s="425"/>
      <c r="F3170" s="112"/>
      <c r="G3170" s="175" t="e">
        <f>#REF!</f>
        <v>#REF!</v>
      </c>
      <c r="H3170" s="175" t="e">
        <f>#REF!</f>
        <v>#REF!</v>
      </c>
      <c r="I3170" s="532"/>
      <c r="J3170" s="533"/>
      <c r="K3170" s="112"/>
      <c r="L3170" s="175" t="e">
        <f>#REF!</f>
        <v>#REF!</v>
      </c>
      <c r="M3170" s="175" t="e">
        <f>#REF!</f>
        <v>#REF!</v>
      </c>
      <c r="N3170" s="533"/>
      <c r="O3170" s="534"/>
      <c r="P3170" s="15"/>
      <c r="Q3170" s="16"/>
    </row>
    <row r="3171" spans="1:17" s="17" customFormat="1" ht="66.75" hidden="1" customHeight="1">
      <c r="A3171" s="107">
        <f t="shared" si="223"/>
        <v>16</v>
      </c>
      <c r="B3171" s="108" t="s">
        <v>1395</v>
      </c>
      <c r="C3171" s="425" t="s">
        <v>1087</v>
      </c>
      <c r="D3171" s="425"/>
      <c r="E3171" s="425"/>
      <c r="F3171" s="112"/>
      <c r="G3171" s="175" t="e">
        <f>#REF!</f>
        <v>#REF!</v>
      </c>
      <c r="H3171" s="175" t="e">
        <f>#REF!</f>
        <v>#REF!</v>
      </c>
      <c r="I3171" s="532"/>
      <c r="J3171" s="533"/>
      <c r="K3171" s="112"/>
      <c r="L3171" s="175" t="e">
        <f>#REF!</f>
        <v>#REF!</v>
      </c>
      <c r="M3171" s="175" t="e">
        <f>#REF!</f>
        <v>#REF!</v>
      </c>
      <c r="N3171" s="533"/>
      <c r="O3171" s="534"/>
      <c r="P3171" s="15"/>
      <c r="Q3171" s="16"/>
    </row>
    <row r="3172" spans="1:17" s="17" customFormat="1" ht="66.75" hidden="1" customHeight="1">
      <c r="A3172" s="107">
        <f t="shared" si="223"/>
        <v>17</v>
      </c>
      <c r="B3172" s="108" t="s">
        <v>1396</v>
      </c>
      <c r="C3172" s="425" t="s">
        <v>1087</v>
      </c>
      <c r="D3172" s="425"/>
      <c r="E3172" s="425"/>
      <c r="F3172" s="112"/>
      <c r="G3172" s="175" t="e">
        <f>#REF!</f>
        <v>#REF!</v>
      </c>
      <c r="H3172" s="175" t="e">
        <f>#REF!</f>
        <v>#REF!</v>
      </c>
      <c r="I3172" s="532"/>
      <c r="J3172" s="533"/>
      <c r="K3172" s="112"/>
      <c r="L3172" s="175" t="e">
        <f>#REF!</f>
        <v>#REF!</v>
      </c>
      <c r="M3172" s="175" t="e">
        <f>#REF!</f>
        <v>#REF!</v>
      </c>
      <c r="N3172" s="533"/>
      <c r="O3172" s="534"/>
      <c r="P3172" s="15"/>
      <c r="Q3172" s="16"/>
    </row>
    <row r="3173" spans="1:17" s="17" customFormat="1" ht="66.75" hidden="1" customHeight="1">
      <c r="A3173" s="107">
        <f t="shared" si="223"/>
        <v>18</v>
      </c>
      <c r="B3173" s="108" t="s">
        <v>1397</v>
      </c>
      <c r="C3173" s="425" t="s">
        <v>1087</v>
      </c>
      <c r="D3173" s="425"/>
      <c r="E3173" s="425"/>
      <c r="F3173" s="112"/>
      <c r="G3173" s="175" t="e">
        <f>#REF!</f>
        <v>#REF!</v>
      </c>
      <c r="H3173" s="175" t="e">
        <f>#REF!</f>
        <v>#REF!</v>
      </c>
      <c r="I3173" s="532"/>
      <c r="J3173" s="533"/>
      <c r="K3173" s="112"/>
      <c r="L3173" s="175" t="e">
        <f>#REF!</f>
        <v>#REF!</v>
      </c>
      <c r="M3173" s="175" t="e">
        <f>#REF!</f>
        <v>#REF!</v>
      </c>
      <c r="N3173" s="533"/>
      <c r="O3173" s="534"/>
      <c r="P3173" s="15"/>
      <c r="Q3173" s="16"/>
    </row>
    <row r="3174" spans="1:17" s="17" customFormat="1" ht="66.75" hidden="1" customHeight="1">
      <c r="A3174" s="107">
        <f t="shared" si="223"/>
        <v>19</v>
      </c>
      <c r="B3174" s="108" t="s">
        <v>1398</v>
      </c>
      <c r="C3174" s="425" t="s">
        <v>1087</v>
      </c>
      <c r="D3174" s="425"/>
      <c r="E3174" s="425"/>
      <c r="F3174" s="112"/>
      <c r="G3174" s="175" t="e">
        <f>#REF!</f>
        <v>#REF!</v>
      </c>
      <c r="H3174" s="175" t="e">
        <f>#REF!</f>
        <v>#REF!</v>
      </c>
      <c r="I3174" s="532"/>
      <c r="J3174" s="533"/>
      <c r="K3174" s="112"/>
      <c r="L3174" s="175" t="e">
        <f>#REF!</f>
        <v>#REF!</v>
      </c>
      <c r="M3174" s="175" t="e">
        <f>#REF!</f>
        <v>#REF!</v>
      </c>
      <c r="N3174" s="533"/>
      <c r="O3174" s="534"/>
      <c r="P3174" s="15"/>
      <c r="Q3174" s="16"/>
    </row>
    <row r="3175" spans="1:17" s="17" customFormat="1" ht="66.75" hidden="1" customHeight="1">
      <c r="A3175" s="107">
        <f t="shared" si="223"/>
        <v>20</v>
      </c>
      <c r="B3175" s="108" t="s">
        <v>1399</v>
      </c>
      <c r="C3175" s="425" t="s">
        <v>1087</v>
      </c>
      <c r="D3175" s="425"/>
      <c r="E3175" s="425"/>
      <c r="F3175" s="112"/>
      <c r="G3175" s="175" t="e">
        <f>#REF!</f>
        <v>#REF!</v>
      </c>
      <c r="H3175" s="175" t="e">
        <f>#REF!</f>
        <v>#REF!</v>
      </c>
      <c r="I3175" s="532"/>
      <c r="J3175" s="533"/>
      <c r="K3175" s="112"/>
      <c r="L3175" s="175" t="e">
        <f>#REF!</f>
        <v>#REF!</v>
      </c>
      <c r="M3175" s="175" t="e">
        <f>#REF!</f>
        <v>#REF!</v>
      </c>
      <c r="N3175" s="533"/>
      <c r="O3175" s="534"/>
      <c r="P3175" s="15"/>
      <c r="Q3175" s="16"/>
    </row>
    <row r="3176" spans="1:17" s="17" customFormat="1" ht="66.75" hidden="1" customHeight="1">
      <c r="A3176" s="107">
        <f t="shared" si="223"/>
        <v>21</v>
      </c>
      <c r="B3176" s="108" t="s">
        <v>1400</v>
      </c>
      <c r="C3176" s="425" t="s">
        <v>1087</v>
      </c>
      <c r="D3176" s="425"/>
      <c r="E3176" s="425"/>
      <c r="F3176" s="112"/>
      <c r="G3176" s="175" t="e">
        <f>#REF!</f>
        <v>#REF!</v>
      </c>
      <c r="H3176" s="175" t="e">
        <f>#REF!</f>
        <v>#REF!</v>
      </c>
      <c r="I3176" s="532"/>
      <c r="J3176" s="533"/>
      <c r="K3176" s="112"/>
      <c r="L3176" s="175" t="e">
        <f>#REF!</f>
        <v>#REF!</v>
      </c>
      <c r="M3176" s="175" t="e">
        <f>#REF!</f>
        <v>#REF!</v>
      </c>
      <c r="N3176" s="533"/>
      <c r="O3176" s="534"/>
      <c r="P3176" s="15"/>
      <c r="Q3176" s="16"/>
    </row>
    <row r="3177" spans="1:17" s="17" customFormat="1" ht="66.75" hidden="1" customHeight="1">
      <c r="A3177" s="107">
        <f t="shared" si="223"/>
        <v>22</v>
      </c>
      <c r="B3177" s="108" t="s">
        <v>1401</v>
      </c>
      <c r="C3177" s="425" t="s">
        <v>1087</v>
      </c>
      <c r="D3177" s="425"/>
      <c r="E3177" s="425"/>
      <c r="F3177" s="112"/>
      <c r="G3177" s="175" t="e">
        <f>#REF!</f>
        <v>#REF!</v>
      </c>
      <c r="H3177" s="175" t="e">
        <f>#REF!</f>
        <v>#REF!</v>
      </c>
      <c r="I3177" s="532"/>
      <c r="J3177" s="533"/>
      <c r="K3177" s="112"/>
      <c r="L3177" s="175" t="e">
        <f>#REF!</f>
        <v>#REF!</v>
      </c>
      <c r="M3177" s="175" t="e">
        <f>#REF!</f>
        <v>#REF!</v>
      </c>
      <c r="N3177" s="533"/>
      <c r="O3177" s="534"/>
      <c r="P3177" s="15"/>
      <c r="Q3177" s="16"/>
    </row>
    <row r="3178" spans="1:17" s="17" customFormat="1" ht="66.75" hidden="1" customHeight="1">
      <c r="A3178" s="107">
        <f t="shared" si="223"/>
        <v>23</v>
      </c>
      <c r="B3178" s="108" t="s">
        <v>1402</v>
      </c>
      <c r="C3178" s="425" t="s">
        <v>1087</v>
      </c>
      <c r="D3178" s="425"/>
      <c r="E3178" s="425"/>
      <c r="F3178" s="112"/>
      <c r="G3178" s="175" t="e">
        <f>#REF!</f>
        <v>#REF!</v>
      </c>
      <c r="H3178" s="175" t="e">
        <f>#REF!</f>
        <v>#REF!</v>
      </c>
      <c r="I3178" s="532"/>
      <c r="J3178" s="533"/>
      <c r="K3178" s="112"/>
      <c r="L3178" s="175" t="e">
        <f>#REF!</f>
        <v>#REF!</v>
      </c>
      <c r="M3178" s="175" t="e">
        <f>#REF!</f>
        <v>#REF!</v>
      </c>
      <c r="N3178" s="533"/>
      <c r="O3178" s="534"/>
      <c r="P3178" s="15"/>
      <c r="Q3178" s="16"/>
    </row>
    <row r="3179" spans="1:17" s="17" customFormat="1" ht="66.75" hidden="1" customHeight="1">
      <c r="A3179" s="107">
        <f t="shared" si="223"/>
        <v>24</v>
      </c>
      <c r="B3179" s="108" t="s">
        <v>1403</v>
      </c>
      <c r="C3179" s="425" t="s">
        <v>1087</v>
      </c>
      <c r="D3179" s="425"/>
      <c r="E3179" s="425"/>
      <c r="F3179" s="112"/>
      <c r="G3179" s="175" t="e">
        <f>#REF!</f>
        <v>#REF!</v>
      </c>
      <c r="H3179" s="175" t="e">
        <f>#REF!</f>
        <v>#REF!</v>
      </c>
      <c r="I3179" s="532"/>
      <c r="J3179" s="533"/>
      <c r="K3179" s="112"/>
      <c r="L3179" s="175" t="e">
        <f>#REF!</f>
        <v>#REF!</v>
      </c>
      <c r="M3179" s="175" t="e">
        <f>#REF!</f>
        <v>#REF!</v>
      </c>
      <c r="N3179" s="533"/>
      <c r="O3179" s="534"/>
      <c r="P3179" s="15"/>
      <c r="Q3179" s="16"/>
    </row>
    <row r="3180" spans="1:17" s="17" customFormat="1" ht="66.75" hidden="1" customHeight="1">
      <c r="A3180" s="107">
        <f t="shared" si="223"/>
        <v>25</v>
      </c>
      <c r="B3180" s="108" t="s">
        <v>1404</v>
      </c>
      <c r="C3180" s="425" t="s">
        <v>1087</v>
      </c>
      <c r="D3180" s="425"/>
      <c r="E3180" s="425"/>
      <c r="F3180" s="112"/>
      <c r="G3180" s="175" t="e">
        <f>#REF!</f>
        <v>#REF!</v>
      </c>
      <c r="H3180" s="175" t="e">
        <f>#REF!</f>
        <v>#REF!</v>
      </c>
      <c r="I3180" s="532"/>
      <c r="J3180" s="533"/>
      <c r="K3180" s="112"/>
      <c r="L3180" s="175" t="e">
        <f>#REF!</f>
        <v>#REF!</v>
      </c>
      <c r="M3180" s="175" t="e">
        <f>#REF!</f>
        <v>#REF!</v>
      </c>
      <c r="N3180" s="533"/>
      <c r="O3180" s="534"/>
      <c r="P3180" s="15"/>
      <c r="Q3180" s="16"/>
    </row>
    <row r="3181" spans="1:17" s="17" customFormat="1" ht="66.75" hidden="1" customHeight="1">
      <c r="A3181" s="107">
        <f t="shared" si="223"/>
        <v>26</v>
      </c>
      <c r="B3181" s="108" t="s">
        <v>1405</v>
      </c>
      <c r="C3181" s="425" t="s">
        <v>1087</v>
      </c>
      <c r="D3181" s="425"/>
      <c r="E3181" s="425"/>
      <c r="F3181" s="112"/>
      <c r="G3181" s="175" t="e">
        <f>#REF!</f>
        <v>#REF!</v>
      </c>
      <c r="H3181" s="175" t="e">
        <f>#REF!</f>
        <v>#REF!</v>
      </c>
      <c r="I3181" s="532"/>
      <c r="J3181" s="533"/>
      <c r="K3181" s="112"/>
      <c r="L3181" s="175" t="e">
        <f>#REF!</f>
        <v>#REF!</v>
      </c>
      <c r="M3181" s="175" t="e">
        <f>#REF!</f>
        <v>#REF!</v>
      </c>
      <c r="N3181" s="533"/>
      <c r="O3181" s="534"/>
      <c r="P3181" s="15"/>
      <c r="Q3181" s="16"/>
    </row>
    <row r="3182" spans="1:17" s="17" customFormat="1" ht="66.75" hidden="1" customHeight="1">
      <c r="A3182" s="107"/>
      <c r="B3182" s="1102" t="s">
        <v>1406</v>
      </c>
      <c r="C3182" s="1102"/>
      <c r="D3182" s="1102"/>
      <c r="E3182" s="1102"/>
      <c r="F3182" s="1102"/>
      <c r="G3182" s="1102"/>
      <c r="H3182" s="1102"/>
      <c r="I3182" s="106"/>
      <c r="J3182" s="106"/>
      <c r="K3182" s="106"/>
      <c r="L3182" s="106"/>
      <c r="M3182" s="106"/>
      <c r="N3182" s="106"/>
      <c r="O3182" s="120"/>
      <c r="P3182" s="15"/>
      <c r="Q3182" s="16"/>
    </row>
    <row r="3183" spans="1:17" s="17" customFormat="1" ht="66.75" hidden="1" customHeight="1">
      <c r="A3183" s="107">
        <v>1</v>
      </c>
      <c r="B3183" s="108" t="s">
        <v>1407</v>
      </c>
      <c r="C3183" s="425" t="s">
        <v>1087</v>
      </c>
      <c r="D3183" s="425"/>
      <c r="E3183" s="425"/>
      <c r="F3183" s="112"/>
      <c r="G3183" s="175" t="e">
        <f>#REF!</f>
        <v>#REF!</v>
      </c>
      <c r="H3183" s="175" t="e">
        <f>#REF!</f>
        <v>#REF!</v>
      </c>
      <c r="I3183" s="532"/>
      <c r="J3183" s="533"/>
      <c r="K3183" s="112"/>
      <c r="L3183" s="175" t="e">
        <f>#REF!</f>
        <v>#REF!</v>
      </c>
      <c r="M3183" s="175" t="e">
        <f>#REF!</f>
        <v>#REF!</v>
      </c>
      <c r="N3183" s="533"/>
      <c r="O3183" s="534"/>
      <c r="P3183" s="15"/>
      <c r="Q3183" s="16"/>
    </row>
    <row r="3184" spans="1:17" s="17" customFormat="1" ht="66.75" hidden="1" customHeight="1">
      <c r="A3184" s="107">
        <v>2</v>
      </c>
      <c r="B3184" s="108" t="s">
        <v>1408</v>
      </c>
      <c r="C3184" s="425" t="s">
        <v>1087</v>
      </c>
      <c r="D3184" s="425"/>
      <c r="E3184" s="425"/>
      <c r="F3184" s="112"/>
      <c r="G3184" s="175" t="e">
        <f>#REF!</f>
        <v>#REF!</v>
      </c>
      <c r="H3184" s="175" t="e">
        <f>#REF!</f>
        <v>#REF!</v>
      </c>
      <c r="I3184" s="532"/>
      <c r="J3184" s="533"/>
      <c r="K3184" s="112"/>
      <c r="L3184" s="175" t="e">
        <f>#REF!</f>
        <v>#REF!</v>
      </c>
      <c r="M3184" s="175" t="e">
        <f>#REF!</f>
        <v>#REF!</v>
      </c>
      <c r="N3184" s="533"/>
      <c r="O3184" s="534"/>
      <c r="P3184" s="15"/>
      <c r="Q3184" s="16"/>
    </row>
    <row r="3185" spans="1:17" s="17" customFormat="1" ht="66.75" hidden="1" customHeight="1">
      <c r="A3185" s="107">
        <v>3</v>
      </c>
      <c r="B3185" s="108" t="s">
        <v>1409</v>
      </c>
      <c r="C3185" s="425" t="s">
        <v>1087</v>
      </c>
      <c r="D3185" s="425"/>
      <c r="E3185" s="425"/>
      <c r="F3185" s="112"/>
      <c r="G3185" s="175" t="e">
        <f>#REF!</f>
        <v>#REF!</v>
      </c>
      <c r="H3185" s="175" t="e">
        <f>#REF!</f>
        <v>#REF!</v>
      </c>
      <c r="I3185" s="532"/>
      <c r="J3185" s="533"/>
      <c r="K3185" s="112"/>
      <c r="L3185" s="175" t="e">
        <f>#REF!</f>
        <v>#REF!</v>
      </c>
      <c r="M3185" s="175" t="e">
        <f>#REF!</f>
        <v>#REF!</v>
      </c>
      <c r="N3185" s="533"/>
      <c r="O3185" s="534"/>
      <c r="P3185" s="15"/>
      <c r="Q3185" s="16"/>
    </row>
    <row r="3186" spans="1:17" s="17" customFormat="1" ht="66.75" hidden="1" customHeight="1">
      <c r="A3186" s="107">
        <v>4</v>
      </c>
      <c r="B3186" s="108" t="s">
        <v>1410</v>
      </c>
      <c r="C3186" s="425" t="s">
        <v>1087</v>
      </c>
      <c r="D3186" s="425"/>
      <c r="E3186" s="425"/>
      <c r="F3186" s="112"/>
      <c r="G3186" s="175" t="e">
        <f>#REF!</f>
        <v>#REF!</v>
      </c>
      <c r="H3186" s="175" t="e">
        <f>#REF!</f>
        <v>#REF!</v>
      </c>
      <c r="I3186" s="532"/>
      <c r="J3186" s="533"/>
      <c r="K3186" s="112"/>
      <c r="L3186" s="175" t="e">
        <f>#REF!</f>
        <v>#REF!</v>
      </c>
      <c r="M3186" s="175" t="e">
        <f>#REF!</f>
        <v>#REF!</v>
      </c>
      <c r="N3186" s="533"/>
      <c r="O3186" s="534"/>
      <c r="P3186" s="15"/>
      <c r="Q3186" s="16"/>
    </row>
    <row r="3187" spans="1:17" s="17" customFormat="1" ht="66.75" hidden="1" customHeight="1">
      <c r="A3187" s="107">
        <v>5</v>
      </c>
      <c r="B3187" s="108" t="s">
        <v>1411</v>
      </c>
      <c r="C3187" s="425" t="s">
        <v>1087</v>
      </c>
      <c r="D3187" s="425"/>
      <c r="E3187" s="425"/>
      <c r="F3187" s="112"/>
      <c r="G3187" s="175" t="e">
        <f>#REF!</f>
        <v>#REF!</v>
      </c>
      <c r="H3187" s="175" t="e">
        <f>#REF!</f>
        <v>#REF!</v>
      </c>
      <c r="I3187" s="532"/>
      <c r="J3187" s="533"/>
      <c r="K3187" s="112"/>
      <c r="L3187" s="175" t="e">
        <f>#REF!</f>
        <v>#REF!</v>
      </c>
      <c r="M3187" s="175" t="e">
        <f>#REF!</f>
        <v>#REF!</v>
      </c>
      <c r="N3187" s="533"/>
      <c r="O3187" s="534"/>
      <c r="P3187" s="15"/>
      <c r="Q3187" s="16"/>
    </row>
    <row r="3188" spans="1:17" s="17" customFormat="1" ht="66.75" hidden="1" customHeight="1">
      <c r="A3188" s="107">
        <v>6</v>
      </c>
      <c r="B3188" s="108" t="s">
        <v>1412</v>
      </c>
      <c r="C3188" s="425" t="s">
        <v>1087</v>
      </c>
      <c r="D3188" s="425"/>
      <c r="E3188" s="425"/>
      <c r="F3188" s="112"/>
      <c r="G3188" s="175" t="e">
        <f>#REF!</f>
        <v>#REF!</v>
      </c>
      <c r="H3188" s="175" t="e">
        <f>#REF!</f>
        <v>#REF!</v>
      </c>
      <c r="I3188" s="532"/>
      <c r="J3188" s="533"/>
      <c r="K3188" s="112"/>
      <c r="L3188" s="175" t="e">
        <f>#REF!</f>
        <v>#REF!</v>
      </c>
      <c r="M3188" s="175" t="e">
        <f>#REF!</f>
        <v>#REF!</v>
      </c>
      <c r="N3188" s="533"/>
      <c r="O3188" s="534"/>
      <c r="P3188" s="15"/>
      <c r="Q3188" s="16"/>
    </row>
    <row r="3189" spans="1:17" s="17" customFormat="1" ht="66.75" hidden="1" customHeight="1">
      <c r="A3189" s="107">
        <v>7</v>
      </c>
      <c r="B3189" s="108" t="s">
        <v>1413</v>
      </c>
      <c r="C3189" s="425" t="s">
        <v>1087</v>
      </c>
      <c r="D3189" s="425"/>
      <c r="E3189" s="425"/>
      <c r="F3189" s="112"/>
      <c r="G3189" s="175" t="e">
        <f>#REF!</f>
        <v>#REF!</v>
      </c>
      <c r="H3189" s="175" t="e">
        <f>#REF!</f>
        <v>#REF!</v>
      </c>
      <c r="I3189" s="532"/>
      <c r="J3189" s="533"/>
      <c r="K3189" s="112"/>
      <c r="L3189" s="175" t="e">
        <f>#REF!</f>
        <v>#REF!</v>
      </c>
      <c r="M3189" s="175" t="e">
        <f>#REF!</f>
        <v>#REF!</v>
      </c>
      <c r="N3189" s="533"/>
      <c r="O3189" s="534"/>
      <c r="P3189" s="15"/>
      <c r="Q3189" s="16"/>
    </row>
    <row r="3190" spans="1:17" s="17" customFormat="1" ht="66.75" hidden="1" customHeight="1">
      <c r="A3190" s="107">
        <v>8</v>
      </c>
      <c r="B3190" s="108" t="s">
        <v>1414</v>
      </c>
      <c r="C3190" s="425" t="s">
        <v>1087</v>
      </c>
      <c r="D3190" s="425"/>
      <c r="E3190" s="425"/>
      <c r="F3190" s="112"/>
      <c r="G3190" s="175" t="e">
        <f>#REF!</f>
        <v>#REF!</v>
      </c>
      <c r="H3190" s="175" t="e">
        <f>#REF!</f>
        <v>#REF!</v>
      </c>
      <c r="I3190" s="532"/>
      <c r="J3190" s="533"/>
      <c r="K3190" s="112"/>
      <c r="L3190" s="175" t="e">
        <f>#REF!</f>
        <v>#REF!</v>
      </c>
      <c r="M3190" s="175" t="e">
        <f>#REF!</f>
        <v>#REF!</v>
      </c>
      <c r="N3190" s="533"/>
      <c r="O3190" s="534"/>
      <c r="P3190" s="15"/>
      <c r="Q3190" s="16"/>
    </row>
    <row r="3191" spans="1:17" s="17" customFormat="1" ht="66.75" hidden="1" customHeight="1">
      <c r="A3191" s="107">
        <v>9</v>
      </c>
      <c r="B3191" s="108" t="s">
        <v>1415</v>
      </c>
      <c r="C3191" s="425" t="s">
        <v>1087</v>
      </c>
      <c r="D3191" s="425"/>
      <c r="E3191" s="425"/>
      <c r="F3191" s="112"/>
      <c r="G3191" s="175" t="e">
        <f>#REF!</f>
        <v>#REF!</v>
      </c>
      <c r="H3191" s="175" t="e">
        <f>#REF!</f>
        <v>#REF!</v>
      </c>
      <c r="I3191" s="532"/>
      <c r="J3191" s="533"/>
      <c r="K3191" s="112"/>
      <c r="L3191" s="175" t="e">
        <f>#REF!</f>
        <v>#REF!</v>
      </c>
      <c r="M3191" s="175" t="e">
        <f>#REF!</f>
        <v>#REF!</v>
      </c>
      <c r="N3191" s="533"/>
      <c r="O3191" s="534"/>
      <c r="P3191" s="15"/>
      <c r="Q3191" s="16"/>
    </row>
    <row r="3192" spans="1:17" s="17" customFormat="1" ht="66.75" hidden="1" customHeight="1">
      <c r="A3192" s="107">
        <v>10</v>
      </c>
      <c r="B3192" s="108" t="s">
        <v>1416</v>
      </c>
      <c r="C3192" s="425" t="s">
        <v>1087</v>
      </c>
      <c r="D3192" s="425"/>
      <c r="E3192" s="425"/>
      <c r="F3192" s="112"/>
      <c r="G3192" s="175" t="e">
        <f>#REF!</f>
        <v>#REF!</v>
      </c>
      <c r="H3192" s="175" t="e">
        <f>#REF!</f>
        <v>#REF!</v>
      </c>
      <c r="I3192" s="532"/>
      <c r="J3192" s="533"/>
      <c r="K3192" s="112"/>
      <c r="L3192" s="175" t="e">
        <f>#REF!</f>
        <v>#REF!</v>
      </c>
      <c r="M3192" s="175" t="e">
        <f>#REF!</f>
        <v>#REF!</v>
      </c>
      <c r="N3192" s="533"/>
      <c r="O3192" s="534"/>
      <c r="P3192" s="15"/>
      <c r="Q3192" s="16"/>
    </row>
    <row r="3193" spans="1:17" s="17" customFormat="1" ht="66.75" hidden="1" customHeight="1">
      <c r="A3193" s="107">
        <v>11</v>
      </c>
      <c r="B3193" s="108" t="s">
        <v>1417</v>
      </c>
      <c r="C3193" s="425" t="s">
        <v>1087</v>
      </c>
      <c r="D3193" s="425"/>
      <c r="E3193" s="425"/>
      <c r="F3193" s="112"/>
      <c r="G3193" s="175" t="e">
        <f>#REF!</f>
        <v>#REF!</v>
      </c>
      <c r="H3193" s="175" t="e">
        <f>#REF!</f>
        <v>#REF!</v>
      </c>
      <c r="I3193" s="532"/>
      <c r="J3193" s="533"/>
      <c r="K3193" s="112"/>
      <c r="L3193" s="175" t="e">
        <f>#REF!</f>
        <v>#REF!</v>
      </c>
      <c r="M3193" s="175" t="e">
        <f>#REF!</f>
        <v>#REF!</v>
      </c>
      <c r="N3193" s="533"/>
      <c r="O3193" s="534"/>
      <c r="P3193" s="15"/>
      <c r="Q3193" s="16"/>
    </row>
    <row r="3194" spans="1:17" s="17" customFormat="1" ht="66.75" hidden="1" customHeight="1">
      <c r="A3194" s="107">
        <v>12</v>
      </c>
      <c r="B3194" s="108" t="s">
        <v>1418</v>
      </c>
      <c r="C3194" s="425" t="s">
        <v>1087</v>
      </c>
      <c r="D3194" s="425"/>
      <c r="E3194" s="425"/>
      <c r="F3194" s="112"/>
      <c r="G3194" s="175" t="e">
        <f>#REF!</f>
        <v>#REF!</v>
      </c>
      <c r="H3194" s="175" t="e">
        <f>#REF!</f>
        <v>#REF!</v>
      </c>
      <c r="I3194" s="532"/>
      <c r="J3194" s="533"/>
      <c r="K3194" s="112"/>
      <c r="L3194" s="175" t="e">
        <f>#REF!</f>
        <v>#REF!</v>
      </c>
      <c r="M3194" s="175" t="e">
        <f>#REF!</f>
        <v>#REF!</v>
      </c>
      <c r="N3194" s="533"/>
      <c r="O3194" s="534"/>
      <c r="P3194" s="15"/>
      <c r="Q3194" s="16"/>
    </row>
    <row r="3195" spans="1:17" s="17" customFormat="1" ht="66.75" hidden="1" customHeight="1">
      <c r="A3195" s="107">
        <v>13</v>
      </c>
      <c r="B3195" s="108" t="s">
        <v>1419</v>
      </c>
      <c r="C3195" s="425" t="s">
        <v>1087</v>
      </c>
      <c r="D3195" s="425"/>
      <c r="E3195" s="425"/>
      <c r="F3195" s="112"/>
      <c r="G3195" s="175" t="e">
        <f>#REF!</f>
        <v>#REF!</v>
      </c>
      <c r="H3195" s="175" t="e">
        <f>#REF!</f>
        <v>#REF!</v>
      </c>
      <c r="I3195" s="532"/>
      <c r="J3195" s="533"/>
      <c r="K3195" s="112"/>
      <c r="L3195" s="175" t="e">
        <f>#REF!</f>
        <v>#REF!</v>
      </c>
      <c r="M3195" s="175" t="e">
        <f>#REF!</f>
        <v>#REF!</v>
      </c>
      <c r="N3195" s="533"/>
      <c r="O3195" s="534"/>
      <c r="P3195" s="15"/>
      <c r="Q3195" s="16"/>
    </row>
    <row r="3196" spans="1:17" s="17" customFormat="1" ht="66.75" hidden="1" customHeight="1">
      <c r="A3196" s="107">
        <v>14</v>
      </c>
      <c r="B3196" s="108" t="s">
        <v>1420</v>
      </c>
      <c r="C3196" s="425" t="s">
        <v>1087</v>
      </c>
      <c r="D3196" s="425"/>
      <c r="E3196" s="425"/>
      <c r="F3196" s="112"/>
      <c r="G3196" s="175" t="e">
        <f>#REF!</f>
        <v>#REF!</v>
      </c>
      <c r="H3196" s="175" t="e">
        <f>#REF!</f>
        <v>#REF!</v>
      </c>
      <c r="I3196" s="532"/>
      <c r="J3196" s="533"/>
      <c r="K3196" s="112"/>
      <c r="L3196" s="175" t="e">
        <f>#REF!</f>
        <v>#REF!</v>
      </c>
      <c r="M3196" s="175" t="e">
        <f>#REF!</f>
        <v>#REF!</v>
      </c>
      <c r="N3196" s="533"/>
      <c r="O3196" s="534"/>
      <c r="P3196" s="15"/>
      <c r="Q3196" s="16"/>
    </row>
    <row r="3197" spans="1:17" s="17" customFormat="1" ht="66.75" hidden="1" customHeight="1">
      <c r="A3197" s="107">
        <v>15</v>
      </c>
      <c r="B3197" s="108" t="s">
        <v>1421</v>
      </c>
      <c r="C3197" s="425" t="s">
        <v>1087</v>
      </c>
      <c r="D3197" s="425"/>
      <c r="E3197" s="425"/>
      <c r="F3197" s="112"/>
      <c r="G3197" s="175" t="e">
        <f>#REF!</f>
        <v>#REF!</v>
      </c>
      <c r="H3197" s="175" t="e">
        <f>#REF!</f>
        <v>#REF!</v>
      </c>
      <c r="I3197" s="532"/>
      <c r="J3197" s="533"/>
      <c r="K3197" s="112"/>
      <c r="L3197" s="175" t="e">
        <f>#REF!</f>
        <v>#REF!</v>
      </c>
      <c r="M3197" s="175" t="e">
        <f>#REF!</f>
        <v>#REF!</v>
      </c>
      <c r="N3197" s="533"/>
      <c r="O3197" s="534"/>
      <c r="P3197" s="15"/>
      <c r="Q3197" s="16"/>
    </row>
    <row r="3198" spans="1:17" s="17" customFormat="1" ht="66.75" hidden="1" customHeight="1">
      <c r="A3198" s="107">
        <v>16</v>
      </c>
      <c r="B3198" s="108" t="s">
        <v>1422</v>
      </c>
      <c r="C3198" s="425" t="s">
        <v>1087</v>
      </c>
      <c r="D3198" s="425"/>
      <c r="E3198" s="425"/>
      <c r="F3198" s="112"/>
      <c r="G3198" s="175" t="e">
        <f>#REF!</f>
        <v>#REF!</v>
      </c>
      <c r="H3198" s="175" t="e">
        <f>#REF!</f>
        <v>#REF!</v>
      </c>
      <c r="I3198" s="532"/>
      <c r="J3198" s="533"/>
      <c r="K3198" s="112"/>
      <c r="L3198" s="175" t="e">
        <f>#REF!</f>
        <v>#REF!</v>
      </c>
      <c r="M3198" s="175" t="e">
        <f>#REF!</f>
        <v>#REF!</v>
      </c>
      <c r="N3198" s="533"/>
      <c r="O3198" s="534"/>
      <c r="P3198" s="15"/>
      <c r="Q3198" s="16"/>
    </row>
    <row r="3199" spans="1:17" s="17" customFormat="1" ht="66.75" hidden="1" customHeight="1">
      <c r="A3199" s="107">
        <v>17</v>
      </c>
      <c r="B3199" s="108" t="s">
        <v>1423</v>
      </c>
      <c r="C3199" s="425" t="s">
        <v>1087</v>
      </c>
      <c r="D3199" s="425"/>
      <c r="E3199" s="425"/>
      <c r="F3199" s="112"/>
      <c r="G3199" s="175" t="e">
        <f>#REF!</f>
        <v>#REF!</v>
      </c>
      <c r="H3199" s="175" t="e">
        <f>#REF!</f>
        <v>#REF!</v>
      </c>
      <c r="I3199" s="532"/>
      <c r="J3199" s="533"/>
      <c r="K3199" s="112"/>
      <c r="L3199" s="175" t="e">
        <f>#REF!</f>
        <v>#REF!</v>
      </c>
      <c r="M3199" s="175" t="e">
        <f>#REF!</f>
        <v>#REF!</v>
      </c>
      <c r="N3199" s="533"/>
      <c r="O3199" s="534"/>
      <c r="P3199" s="15"/>
      <c r="Q3199" s="16"/>
    </row>
    <row r="3200" spans="1:17" s="17" customFormat="1" ht="66.75" hidden="1" customHeight="1">
      <c r="A3200" s="107">
        <v>18</v>
      </c>
      <c r="B3200" s="108" t="s">
        <v>1424</v>
      </c>
      <c r="C3200" s="425" t="s">
        <v>1087</v>
      </c>
      <c r="D3200" s="425"/>
      <c r="E3200" s="425"/>
      <c r="F3200" s="112"/>
      <c r="G3200" s="175" t="e">
        <f>#REF!</f>
        <v>#REF!</v>
      </c>
      <c r="H3200" s="175" t="e">
        <f>#REF!</f>
        <v>#REF!</v>
      </c>
      <c r="I3200" s="532"/>
      <c r="J3200" s="533"/>
      <c r="K3200" s="112"/>
      <c r="L3200" s="175" t="e">
        <f>#REF!</f>
        <v>#REF!</v>
      </c>
      <c r="M3200" s="175" t="e">
        <f>#REF!</f>
        <v>#REF!</v>
      </c>
      <c r="N3200" s="533"/>
      <c r="O3200" s="534"/>
      <c r="P3200" s="15"/>
      <c r="Q3200" s="16"/>
    </row>
    <row r="3201" spans="1:17" s="17" customFormat="1" ht="66.75" hidden="1" customHeight="1">
      <c r="A3201" s="107">
        <v>19</v>
      </c>
      <c r="B3201" s="108" t="s">
        <v>1425</v>
      </c>
      <c r="C3201" s="425" t="s">
        <v>1087</v>
      </c>
      <c r="D3201" s="425"/>
      <c r="E3201" s="425"/>
      <c r="F3201" s="112"/>
      <c r="G3201" s="175" t="e">
        <f>#REF!</f>
        <v>#REF!</v>
      </c>
      <c r="H3201" s="175" t="e">
        <f>#REF!</f>
        <v>#REF!</v>
      </c>
      <c r="I3201" s="532"/>
      <c r="J3201" s="533"/>
      <c r="K3201" s="112"/>
      <c r="L3201" s="175" t="e">
        <f>#REF!</f>
        <v>#REF!</v>
      </c>
      <c r="M3201" s="175" t="e">
        <f>#REF!</f>
        <v>#REF!</v>
      </c>
      <c r="N3201" s="533"/>
      <c r="O3201" s="534"/>
      <c r="P3201" s="15"/>
      <c r="Q3201" s="16"/>
    </row>
    <row r="3202" spans="1:17" s="17" customFormat="1" ht="66.75" hidden="1" customHeight="1">
      <c r="A3202" s="107">
        <v>20</v>
      </c>
      <c r="B3202" s="108" t="s">
        <v>1426</v>
      </c>
      <c r="C3202" s="425" t="s">
        <v>1087</v>
      </c>
      <c r="D3202" s="425"/>
      <c r="E3202" s="425"/>
      <c r="F3202" s="112"/>
      <c r="G3202" s="175" t="e">
        <f>#REF!</f>
        <v>#REF!</v>
      </c>
      <c r="H3202" s="175" t="e">
        <f>#REF!</f>
        <v>#REF!</v>
      </c>
      <c r="I3202" s="532"/>
      <c r="J3202" s="533"/>
      <c r="K3202" s="112"/>
      <c r="L3202" s="175" t="e">
        <f>#REF!</f>
        <v>#REF!</v>
      </c>
      <c r="M3202" s="175" t="e">
        <f>#REF!</f>
        <v>#REF!</v>
      </c>
      <c r="N3202" s="533"/>
      <c r="O3202" s="534"/>
      <c r="P3202" s="15"/>
      <c r="Q3202" s="16"/>
    </row>
    <row r="3203" spans="1:17" s="17" customFormat="1" ht="66.75" hidden="1" customHeight="1">
      <c r="A3203" s="107">
        <v>21</v>
      </c>
      <c r="B3203" s="108" t="s">
        <v>1427</v>
      </c>
      <c r="C3203" s="425" t="s">
        <v>1087</v>
      </c>
      <c r="D3203" s="425"/>
      <c r="E3203" s="425"/>
      <c r="F3203" s="112"/>
      <c r="G3203" s="175" t="e">
        <f>#REF!</f>
        <v>#REF!</v>
      </c>
      <c r="H3203" s="175" t="e">
        <f>#REF!</f>
        <v>#REF!</v>
      </c>
      <c r="I3203" s="532"/>
      <c r="J3203" s="533"/>
      <c r="K3203" s="112"/>
      <c r="L3203" s="175" t="e">
        <f>#REF!</f>
        <v>#REF!</v>
      </c>
      <c r="M3203" s="175" t="e">
        <f>#REF!</f>
        <v>#REF!</v>
      </c>
      <c r="N3203" s="533"/>
      <c r="O3203" s="534"/>
      <c r="P3203" s="15"/>
      <c r="Q3203" s="16"/>
    </row>
    <row r="3204" spans="1:17" s="17" customFormat="1" ht="66.75" hidden="1" customHeight="1">
      <c r="A3204" s="107">
        <v>22</v>
      </c>
      <c r="B3204" s="108" t="s">
        <v>1428</v>
      </c>
      <c r="C3204" s="425" t="s">
        <v>1087</v>
      </c>
      <c r="D3204" s="425"/>
      <c r="E3204" s="425"/>
      <c r="F3204" s="112"/>
      <c r="G3204" s="175" t="e">
        <f>#REF!</f>
        <v>#REF!</v>
      </c>
      <c r="H3204" s="175" t="e">
        <f>#REF!</f>
        <v>#REF!</v>
      </c>
      <c r="I3204" s="532"/>
      <c r="J3204" s="533"/>
      <c r="K3204" s="112"/>
      <c r="L3204" s="175" t="e">
        <f>#REF!</f>
        <v>#REF!</v>
      </c>
      <c r="M3204" s="175" t="e">
        <f>#REF!</f>
        <v>#REF!</v>
      </c>
      <c r="N3204" s="533"/>
      <c r="O3204" s="534"/>
      <c r="P3204" s="15"/>
      <c r="Q3204" s="16"/>
    </row>
    <row r="3205" spans="1:17" s="17" customFormat="1" ht="66.75" hidden="1" customHeight="1">
      <c r="A3205" s="107">
        <v>23</v>
      </c>
      <c r="B3205" s="108" t="s">
        <v>1429</v>
      </c>
      <c r="C3205" s="425" t="s">
        <v>1087</v>
      </c>
      <c r="D3205" s="425"/>
      <c r="E3205" s="425"/>
      <c r="F3205" s="112"/>
      <c r="G3205" s="175" t="e">
        <f>#REF!</f>
        <v>#REF!</v>
      </c>
      <c r="H3205" s="175" t="e">
        <f>#REF!</f>
        <v>#REF!</v>
      </c>
      <c r="I3205" s="532"/>
      <c r="J3205" s="533"/>
      <c r="K3205" s="112"/>
      <c r="L3205" s="175" t="e">
        <f>#REF!</f>
        <v>#REF!</v>
      </c>
      <c r="M3205" s="175" t="e">
        <f>#REF!</f>
        <v>#REF!</v>
      </c>
      <c r="N3205" s="533"/>
      <c r="O3205" s="534"/>
      <c r="P3205" s="15"/>
      <c r="Q3205" s="16"/>
    </row>
    <row r="3206" spans="1:17" s="17" customFormat="1" ht="66.75" hidden="1" customHeight="1">
      <c r="A3206" s="107">
        <v>24</v>
      </c>
      <c r="B3206" s="108" t="s">
        <v>1430</v>
      </c>
      <c r="C3206" s="425" t="s">
        <v>1087</v>
      </c>
      <c r="D3206" s="425"/>
      <c r="E3206" s="425"/>
      <c r="F3206" s="112"/>
      <c r="G3206" s="175" t="e">
        <f>#REF!</f>
        <v>#REF!</v>
      </c>
      <c r="H3206" s="175" t="e">
        <f>#REF!</f>
        <v>#REF!</v>
      </c>
      <c r="I3206" s="532"/>
      <c r="J3206" s="533"/>
      <c r="K3206" s="112"/>
      <c r="L3206" s="175" t="e">
        <f>#REF!</f>
        <v>#REF!</v>
      </c>
      <c r="M3206" s="175" t="e">
        <f>#REF!</f>
        <v>#REF!</v>
      </c>
      <c r="N3206" s="533"/>
      <c r="O3206" s="534"/>
      <c r="P3206" s="15"/>
      <c r="Q3206" s="16"/>
    </row>
    <row r="3207" spans="1:17" s="17" customFormat="1" ht="66.75" hidden="1" customHeight="1">
      <c r="A3207" s="107">
        <v>25</v>
      </c>
      <c r="B3207" s="108" t="s">
        <v>1431</v>
      </c>
      <c r="C3207" s="425" t="s">
        <v>1087</v>
      </c>
      <c r="D3207" s="425"/>
      <c r="E3207" s="425"/>
      <c r="F3207" s="112"/>
      <c r="G3207" s="175" t="e">
        <f>#REF!</f>
        <v>#REF!</v>
      </c>
      <c r="H3207" s="175" t="e">
        <f>#REF!</f>
        <v>#REF!</v>
      </c>
      <c r="I3207" s="532"/>
      <c r="J3207" s="533"/>
      <c r="K3207" s="112"/>
      <c r="L3207" s="175" t="e">
        <f>#REF!</f>
        <v>#REF!</v>
      </c>
      <c r="M3207" s="175" t="e">
        <f>#REF!</f>
        <v>#REF!</v>
      </c>
      <c r="N3207" s="533"/>
      <c r="O3207" s="534"/>
      <c r="P3207" s="15"/>
      <c r="Q3207" s="16"/>
    </row>
    <row r="3208" spans="1:17" s="17" customFormat="1" ht="66.75" hidden="1" customHeight="1">
      <c r="A3208" s="107">
        <v>26</v>
      </c>
      <c r="B3208" s="108" t="s">
        <v>1432</v>
      </c>
      <c r="C3208" s="425" t="s">
        <v>1087</v>
      </c>
      <c r="D3208" s="425"/>
      <c r="E3208" s="425"/>
      <c r="F3208" s="112"/>
      <c r="G3208" s="175" t="e">
        <f>#REF!</f>
        <v>#REF!</v>
      </c>
      <c r="H3208" s="175" t="e">
        <f>#REF!</f>
        <v>#REF!</v>
      </c>
      <c r="I3208" s="532"/>
      <c r="J3208" s="533"/>
      <c r="K3208" s="112"/>
      <c r="L3208" s="175" t="e">
        <f>#REF!</f>
        <v>#REF!</v>
      </c>
      <c r="M3208" s="175" t="e">
        <f>#REF!</f>
        <v>#REF!</v>
      </c>
      <c r="N3208" s="533"/>
      <c r="O3208" s="534"/>
      <c r="P3208" s="15"/>
      <c r="Q3208" s="16"/>
    </row>
    <row r="3209" spans="1:17" s="17" customFormat="1" ht="66.75" hidden="1" customHeight="1">
      <c r="A3209" s="107">
        <v>27</v>
      </c>
      <c r="B3209" s="108" t="s">
        <v>1433</v>
      </c>
      <c r="C3209" s="425" t="s">
        <v>1087</v>
      </c>
      <c r="D3209" s="425"/>
      <c r="E3209" s="425"/>
      <c r="F3209" s="112"/>
      <c r="G3209" s="175" t="e">
        <f>#REF!</f>
        <v>#REF!</v>
      </c>
      <c r="H3209" s="175" t="e">
        <f>#REF!</f>
        <v>#REF!</v>
      </c>
      <c r="I3209" s="532"/>
      <c r="J3209" s="533"/>
      <c r="K3209" s="112"/>
      <c r="L3209" s="175" t="e">
        <f>#REF!</f>
        <v>#REF!</v>
      </c>
      <c r="M3209" s="175" t="e">
        <f>#REF!</f>
        <v>#REF!</v>
      </c>
      <c r="N3209" s="533"/>
      <c r="O3209" s="534"/>
      <c r="P3209" s="15"/>
      <c r="Q3209" s="16"/>
    </row>
    <row r="3210" spans="1:17" s="17" customFormat="1" ht="66.75" hidden="1" customHeight="1">
      <c r="A3210" s="107">
        <v>28</v>
      </c>
      <c r="B3210" s="108" t="s">
        <v>1434</v>
      </c>
      <c r="C3210" s="425" t="s">
        <v>1087</v>
      </c>
      <c r="D3210" s="425"/>
      <c r="E3210" s="425"/>
      <c r="F3210" s="112"/>
      <c r="G3210" s="175" t="e">
        <f>#REF!</f>
        <v>#REF!</v>
      </c>
      <c r="H3210" s="175" t="e">
        <f>#REF!</f>
        <v>#REF!</v>
      </c>
      <c r="I3210" s="532"/>
      <c r="J3210" s="533"/>
      <c r="K3210" s="112"/>
      <c r="L3210" s="175" t="e">
        <f>#REF!</f>
        <v>#REF!</v>
      </c>
      <c r="M3210" s="175" t="e">
        <f>#REF!</f>
        <v>#REF!</v>
      </c>
      <c r="N3210" s="533"/>
      <c r="O3210" s="534"/>
      <c r="P3210" s="15"/>
      <c r="Q3210" s="16"/>
    </row>
    <row r="3211" spans="1:17" s="17" customFormat="1" ht="66.75" hidden="1" customHeight="1">
      <c r="A3211" s="107">
        <v>29</v>
      </c>
      <c r="B3211" s="108" t="s">
        <v>1435</v>
      </c>
      <c r="C3211" s="425" t="s">
        <v>1087</v>
      </c>
      <c r="D3211" s="425"/>
      <c r="E3211" s="425"/>
      <c r="F3211" s="112"/>
      <c r="G3211" s="175" t="e">
        <f>#REF!</f>
        <v>#REF!</v>
      </c>
      <c r="H3211" s="175" t="e">
        <f>#REF!</f>
        <v>#REF!</v>
      </c>
      <c r="I3211" s="532"/>
      <c r="J3211" s="533"/>
      <c r="K3211" s="112"/>
      <c r="L3211" s="175" t="e">
        <f>#REF!</f>
        <v>#REF!</v>
      </c>
      <c r="M3211" s="175" t="e">
        <f>#REF!</f>
        <v>#REF!</v>
      </c>
      <c r="N3211" s="533"/>
      <c r="O3211" s="534"/>
      <c r="P3211" s="15"/>
      <c r="Q3211" s="16"/>
    </row>
    <row r="3212" spans="1:17" s="17" customFormat="1" ht="66.75" hidden="1" customHeight="1">
      <c r="A3212" s="107">
        <v>30</v>
      </c>
      <c r="B3212" s="108" t="s">
        <v>1436</v>
      </c>
      <c r="C3212" s="425" t="s">
        <v>1087</v>
      </c>
      <c r="D3212" s="425"/>
      <c r="E3212" s="425"/>
      <c r="F3212" s="112"/>
      <c r="G3212" s="175" t="e">
        <f>#REF!</f>
        <v>#REF!</v>
      </c>
      <c r="H3212" s="175" t="e">
        <f>#REF!</f>
        <v>#REF!</v>
      </c>
      <c r="I3212" s="532"/>
      <c r="J3212" s="533"/>
      <c r="K3212" s="112"/>
      <c r="L3212" s="175" t="e">
        <f>#REF!</f>
        <v>#REF!</v>
      </c>
      <c r="M3212" s="175" t="e">
        <f>#REF!</f>
        <v>#REF!</v>
      </c>
      <c r="N3212" s="533"/>
      <c r="O3212" s="534"/>
      <c r="P3212" s="15"/>
      <c r="Q3212" s="16"/>
    </row>
    <row r="3213" spans="1:17" s="17" customFormat="1" ht="66.75" hidden="1" customHeight="1">
      <c r="A3213" s="107">
        <v>31</v>
      </c>
      <c r="B3213" s="108" t="s">
        <v>3965</v>
      </c>
      <c r="C3213" s="425" t="s">
        <v>1087</v>
      </c>
      <c r="D3213" s="425"/>
      <c r="E3213" s="425"/>
      <c r="F3213" s="112"/>
      <c r="G3213" s="175" t="e">
        <f>#REF!</f>
        <v>#REF!</v>
      </c>
      <c r="H3213" s="175" t="e">
        <f>#REF!</f>
        <v>#REF!</v>
      </c>
      <c r="I3213" s="532"/>
      <c r="J3213" s="533"/>
      <c r="K3213" s="112"/>
      <c r="L3213" s="175" t="e">
        <f>#REF!</f>
        <v>#REF!</v>
      </c>
      <c r="M3213" s="175" t="e">
        <f>#REF!</f>
        <v>#REF!</v>
      </c>
      <c r="N3213" s="533"/>
      <c r="O3213" s="534"/>
      <c r="P3213" s="15"/>
      <c r="Q3213" s="16"/>
    </row>
    <row r="3214" spans="1:17" s="17" customFormat="1" ht="66.75" hidden="1" customHeight="1">
      <c r="A3214" s="107">
        <v>32</v>
      </c>
      <c r="B3214" s="108" t="s">
        <v>3966</v>
      </c>
      <c r="C3214" s="425" t="s">
        <v>1087</v>
      </c>
      <c r="D3214" s="425"/>
      <c r="E3214" s="425"/>
      <c r="F3214" s="112"/>
      <c r="G3214" s="175" t="e">
        <f>#REF!</f>
        <v>#REF!</v>
      </c>
      <c r="H3214" s="175" t="e">
        <f>#REF!</f>
        <v>#REF!</v>
      </c>
      <c r="I3214" s="532"/>
      <c r="J3214" s="533"/>
      <c r="K3214" s="112"/>
      <c r="L3214" s="175" t="e">
        <f>#REF!</f>
        <v>#REF!</v>
      </c>
      <c r="M3214" s="175" t="e">
        <f>#REF!</f>
        <v>#REF!</v>
      </c>
      <c r="N3214" s="533"/>
      <c r="O3214" s="534"/>
      <c r="P3214" s="15"/>
      <c r="Q3214" s="16"/>
    </row>
    <row r="3215" spans="1:17" s="17" customFormat="1" ht="66.75" hidden="1" customHeight="1">
      <c r="A3215" s="107">
        <v>33</v>
      </c>
      <c r="B3215" s="108" t="s">
        <v>3967</v>
      </c>
      <c r="C3215" s="425" t="s">
        <v>1087</v>
      </c>
      <c r="D3215" s="425"/>
      <c r="E3215" s="425"/>
      <c r="F3215" s="112"/>
      <c r="G3215" s="175" t="e">
        <f>#REF!</f>
        <v>#REF!</v>
      </c>
      <c r="H3215" s="175" t="e">
        <f>#REF!</f>
        <v>#REF!</v>
      </c>
      <c r="I3215" s="532"/>
      <c r="J3215" s="533"/>
      <c r="K3215" s="112"/>
      <c r="L3215" s="175" t="e">
        <f>#REF!</f>
        <v>#REF!</v>
      </c>
      <c r="M3215" s="175" t="e">
        <f>#REF!</f>
        <v>#REF!</v>
      </c>
      <c r="N3215" s="533"/>
      <c r="O3215" s="534"/>
      <c r="P3215" s="15"/>
      <c r="Q3215" s="16"/>
    </row>
    <row r="3216" spans="1:17" s="17" customFormat="1" ht="66.75" hidden="1" customHeight="1">
      <c r="A3216" s="107"/>
      <c r="B3216" s="1102" t="s">
        <v>1437</v>
      </c>
      <c r="C3216" s="1102"/>
      <c r="D3216" s="1102"/>
      <c r="E3216" s="1102"/>
      <c r="F3216" s="1102"/>
      <c r="G3216" s="1102"/>
      <c r="H3216" s="1102"/>
      <c r="I3216" s="106"/>
      <c r="J3216" s="106"/>
      <c r="K3216" s="106"/>
      <c r="L3216" s="106"/>
      <c r="M3216" s="106"/>
      <c r="N3216" s="106"/>
      <c r="O3216" s="120"/>
      <c r="P3216" s="15"/>
      <c r="Q3216" s="16"/>
    </row>
    <row r="3217" spans="1:17" s="17" customFormat="1" ht="66.75" hidden="1" customHeight="1">
      <c r="A3217" s="107">
        <v>1</v>
      </c>
      <c r="B3217" s="108" t="s">
        <v>1438</v>
      </c>
      <c r="C3217" s="425" t="s">
        <v>1087</v>
      </c>
      <c r="D3217" s="425"/>
      <c r="E3217" s="425"/>
      <c r="F3217" s="112"/>
      <c r="G3217" s="175"/>
      <c r="H3217" s="175"/>
      <c r="I3217" s="532"/>
      <c r="J3217" s="533"/>
      <c r="K3217" s="112"/>
      <c r="L3217" s="175"/>
      <c r="M3217" s="175"/>
      <c r="N3217" s="533"/>
      <c r="O3217" s="534"/>
      <c r="P3217" s="15"/>
      <c r="Q3217" s="16"/>
    </row>
    <row r="3218" spans="1:17" s="17" customFormat="1" ht="66.75" hidden="1" customHeight="1">
      <c r="A3218" s="107">
        <f>A3217+1</f>
        <v>2</v>
      </c>
      <c r="B3218" s="108" t="s">
        <v>1439</v>
      </c>
      <c r="C3218" s="425" t="s">
        <v>1087</v>
      </c>
      <c r="D3218" s="425"/>
      <c r="E3218" s="425"/>
      <c r="F3218" s="112"/>
      <c r="G3218" s="175"/>
      <c r="H3218" s="175"/>
      <c r="I3218" s="532"/>
      <c r="J3218" s="533"/>
      <c r="K3218" s="112"/>
      <c r="L3218" s="175"/>
      <c r="M3218" s="175"/>
      <c r="N3218" s="533"/>
      <c r="O3218" s="534"/>
      <c r="P3218" s="15"/>
      <c r="Q3218" s="16"/>
    </row>
    <row r="3219" spans="1:17" s="17" customFormat="1" ht="66.75" hidden="1" customHeight="1">
      <c r="A3219" s="107">
        <f>A3218+1</f>
        <v>3</v>
      </c>
      <c r="B3219" s="108" t="s">
        <v>1440</v>
      </c>
      <c r="C3219" s="425" t="s">
        <v>1087</v>
      </c>
      <c r="D3219" s="425"/>
      <c r="E3219" s="425"/>
      <c r="F3219" s="112"/>
      <c r="G3219" s="175"/>
      <c r="H3219" s="175"/>
      <c r="I3219" s="532"/>
      <c r="J3219" s="533"/>
      <c r="K3219" s="112"/>
      <c r="L3219" s="175"/>
      <c r="M3219" s="175"/>
      <c r="N3219" s="533"/>
      <c r="O3219" s="534"/>
      <c r="P3219" s="15"/>
      <c r="Q3219" s="16"/>
    </row>
    <row r="3220" spans="1:17" s="17" customFormat="1" ht="66.75" hidden="1" customHeight="1">
      <c r="A3220" s="107">
        <f>A3219+1</f>
        <v>4</v>
      </c>
      <c r="B3220" s="108" t="s">
        <v>1441</v>
      </c>
      <c r="C3220" s="425" t="s">
        <v>1087</v>
      </c>
      <c r="D3220" s="425"/>
      <c r="E3220" s="425"/>
      <c r="F3220" s="112"/>
      <c r="G3220" s="175"/>
      <c r="H3220" s="175"/>
      <c r="I3220" s="532"/>
      <c r="J3220" s="533"/>
      <c r="K3220" s="112"/>
      <c r="L3220" s="175"/>
      <c r="M3220" s="175"/>
      <c r="N3220" s="533"/>
      <c r="O3220" s="534"/>
      <c r="P3220" s="15"/>
      <c r="Q3220" s="16"/>
    </row>
    <row r="3221" spans="1:17" s="17" customFormat="1" ht="66.75" hidden="1" customHeight="1">
      <c r="A3221" s="107">
        <f>A3220+1</f>
        <v>5</v>
      </c>
      <c r="B3221" s="108" t="s">
        <v>1442</v>
      </c>
      <c r="C3221" s="425" t="s">
        <v>1087</v>
      </c>
      <c r="D3221" s="425"/>
      <c r="E3221" s="425"/>
      <c r="F3221" s="112"/>
      <c r="G3221" s="175"/>
      <c r="H3221" s="175"/>
      <c r="I3221" s="532"/>
      <c r="J3221" s="533"/>
      <c r="K3221" s="112"/>
      <c r="L3221" s="175"/>
      <c r="M3221" s="175"/>
      <c r="N3221" s="533"/>
      <c r="O3221" s="534"/>
      <c r="P3221" s="15"/>
      <c r="Q3221" s="16"/>
    </row>
    <row r="3222" spans="1:17" s="17" customFormat="1" ht="66.75" hidden="1" customHeight="1">
      <c r="A3222" s="107">
        <f t="shared" ref="A3222:A3254" si="224">A3221+1</f>
        <v>6</v>
      </c>
      <c r="B3222" s="108" t="s">
        <v>1443</v>
      </c>
      <c r="C3222" s="425" t="s">
        <v>1087</v>
      </c>
      <c r="D3222" s="425"/>
      <c r="E3222" s="425"/>
      <c r="F3222" s="112"/>
      <c r="G3222" s="175"/>
      <c r="H3222" s="175"/>
      <c r="I3222" s="532"/>
      <c r="J3222" s="533"/>
      <c r="K3222" s="112"/>
      <c r="L3222" s="175"/>
      <c r="M3222" s="175"/>
      <c r="N3222" s="533"/>
      <c r="O3222" s="534"/>
      <c r="P3222" s="15"/>
      <c r="Q3222" s="16"/>
    </row>
    <row r="3223" spans="1:17" s="17" customFormat="1" ht="66.75" hidden="1" customHeight="1">
      <c r="A3223" s="107">
        <f t="shared" si="224"/>
        <v>7</v>
      </c>
      <c r="B3223" s="108" t="s">
        <v>1444</v>
      </c>
      <c r="C3223" s="425" t="s">
        <v>1087</v>
      </c>
      <c r="D3223" s="425"/>
      <c r="E3223" s="425"/>
      <c r="F3223" s="112"/>
      <c r="G3223" s="175"/>
      <c r="H3223" s="175"/>
      <c r="I3223" s="532"/>
      <c r="J3223" s="533"/>
      <c r="K3223" s="112"/>
      <c r="L3223" s="175"/>
      <c r="M3223" s="175"/>
      <c r="N3223" s="533"/>
      <c r="O3223" s="534"/>
      <c r="P3223" s="15"/>
      <c r="Q3223" s="16"/>
    </row>
    <row r="3224" spans="1:17" s="17" customFormat="1" ht="66.75" hidden="1" customHeight="1">
      <c r="A3224" s="107">
        <f t="shared" si="224"/>
        <v>8</v>
      </c>
      <c r="B3224" s="108" t="s">
        <v>1445</v>
      </c>
      <c r="C3224" s="425" t="s">
        <v>1087</v>
      </c>
      <c r="D3224" s="425"/>
      <c r="E3224" s="425"/>
      <c r="F3224" s="112"/>
      <c r="G3224" s="175"/>
      <c r="H3224" s="175"/>
      <c r="I3224" s="532"/>
      <c r="J3224" s="533"/>
      <c r="K3224" s="112"/>
      <c r="L3224" s="175"/>
      <c r="M3224" s="175"/>
      <c r="N3224" s="533"/>
      <c r="O3224" s="534"/>
      <c r="P3224" s="15"/>
      <c r="Q3224" s="16"/>
    </row>
    <row r="3225" spans="1:17" s="17" customFormat="1" ht="66.75" hidden="1" customHeight="1">
      <c r="A3225" s="107">
        <f t="shared" si="224"/>
        <v>9</v>
      </c>
      <c r="B3225" s="108" t="s">
        <v>1446</v>
      </c>
      <c r="C3225" s="425" t="s">
        <v>1087</v>
      </c>
      <c r="D3225" s="425"/>
      <c r="E3225" s="425"/>
      <c r="F3225" s="112"/>
      <c r="G3225" s="175"/>
      <c r="H3225" s="175"/>
      <c r="I3225" s="532"/>
      <c r="J3225" s="533"/>
      <c r="K3225" s="112"/>
      <c r="L3225" s="175"/>
      <c r="M3225" s="175"/>
      <c r="N3225" s="533"/>
      <c r="O3225" s="534"/>
      <c r="P3225" s="15"/>
      <c r="Q3225" s="16"/>
    </row>
    <row r="3226" spans="1:17" s="17" customFormat="1" ht="66.75" hidden="1" customHeight="1">
      <c r="A3226" s="107">
        <f t="shared" si="224"/>
        <v>10</v>
      </c>
      <c r="B3226" s="108" t="s">
        <v>1447</v>
      </c>
      <c r="C3226" s="425" t="s">
        <v>1087</v>
      </c>
      <c r="D3226" s="425"/>
      <c r="E3226" s="425"/>
      <c r="F3226" s="112"/>
      <c r="G3226" s="175"/>
      <c r="H3226" s="175"/>
      <c r="I3226" s="532"/>
      <c r="J3226" s="533"/>
      <c r="K3226" s="112"/>
      <c r="L3226" s="175"/>
      <c r="M3226" s="175"/>
      <c r="N3226" s="533"/>
      <c r="O3226" s="534"/>
      <c r="P3226" s="15"/>
      <c r="Q3226" s="16"/>
    </row>
    <row r="3227" spans="1:17" s="17" customFormat="1" ht="66.75" hidden="1" customHeight="1">
      <c r="A3227" s="107">
        <f t="shared" si="224"/>
        <v>11</v>
      </c>
      <c r="B3227" s="108" t="s">
        <v>1448</v>
      </c>
      <c r="C3227" s="425" t="s">
        <v>1087</v>
      </c>
      <c r="D3227" s="425"/>
      <c r="E3227" s="425"/>
      <c r="F3227" s="112"/>
      <c r="G3227" s="175"/>
      <c r="H3227" s="175"/>
      <c r="I3227" s="532"/>
      <c r="J3227" s="533"/>
      <c r="K3227" s="112"/>
      <c r="L3227" s="175"/>
      <c r="M3227" s="175"/>
      <c r="N3227" s="533"/>
      <c r="O3227" s="534"/>
      <c r="P3227" s="15"/>
      <c r="Q3227" s="16"/>
    </row>
    <row r="3228" spans="1:17" s="17" customFormat="1" ht="66.75" hidden="1" customHeight="1">
      <c r="A3228" s="107">
        <f t="shared" si="224"/>
        <v>12</v>
      </c>
      <c r="B3228" s="108" t="s">
        <v>1449</v>
      </c>
      <c r="C3228" s="425" t="s">
        <v>1087</v>
      </c>
      <c r="D3228" s="425"/>
      <c r="E3228" s="425"/>
      <c r="F3228" s="112"/>
      <c r="G3228" s="175"/>
      <c r="H3228" s="175"/>
      <c r="I3228" s="532"/>
      <c r="J3228" s="533"/>
      <c r="K3228" s="112"/>
      <c r="L3228" s="175"/>
      <c r="M3228" s="175"/>
      <c r="N3228" s="533"/>
      <c r="O3228" s="534"/>
      <c r="P3228" s="15"/>
      <c r="Q3228" s="16"/>
    </row>
    <row r="3229" spans="1:17" s="17" customFormat="1" ht="66.75" hidden="1" customHeight="1">
      <c r="A3229" s="107">
        <f t="shared" si="224"/>
        <v>13</v>
      </c>
      <c r="B3229" s="108" t="s">
        <v>1450</v>
      </c>
      <c r="C3229" s="425" t="s">
        <v>1087</v>
      </c>
      <c r="D3229" s="425"/>
      <c r="E3229" s="425"/>
      <c r="F3229" s="112"/>
      <c r="G3229" s="175"/>
      <c r="H3229" s="175"/>
      <c r="I3229" s="532"/>
      <c r="J3229" s="533"/>
      <c r="K3229" s="112"/>
      <c r="L3229" s="175"/>
      <c r="M3229" s="175"/>
      <c r="N3229" s="533"/>
      <c r="O3229" s="534"/>
      <c r="P3229" s="15"/>
      <c r="Q3229" s="16"/>
    </row>
    <row r="3230" spans="1:17" s="17" customFormat="1" ht="66.75" hidden="1" customHeight="1">
      <c r="A3230" s="107">
        <f t="shared" si="224"/>
        <v>14</v>
      </c>
      <c r="B3230" s="108" t="s">
        <v>1451</v>
      </c>
      <c r="C3230" s="425" t="s">
        <v>1087</v>
      </c>
      <c r="D3230" s="425"/>
      <c r="E3230" s="425"/>
      <c r="F3230" s="112"/>
      <c r="G3230" s="175"/>
      <c r="H3230" s="175"/>
      <c r="I3230" s="532"/>
      <c r="J3230" s="533"/>
      <c r="K3230" s="112"/>
      <c r="L3230" s="175"/>
      <c r="M3230" s="175"/>
      <c r="N3230" s="533"/>
      <c r="O3230" s="534"/>
      <c r="P3230" s="15"/>
      <c r="Q3230" s="16"/>
    </row>
    <row r="3231" spans="1:17" s="17" customFormat="1" ht="66.75" hidden="1" customHeight="1">
      <c r="A3231" s="107">
        <f t="shared" si="224"/>
        <v>15</v>
      </c>
      <c r="B3231" s="108" t="s">
        <v>1452</v>
      </c>
      <c r="C3231" s="425" t="s">
        <v>1087</v>
      </c>
      <c r="D3231" s="425"/>
      <c r="E3231" s="425"/>
      <c r="F3231" s="112"/>
      <c r="G3231" s="175"/>
      <c r="H3231" s="175"/>
      <c r="I3231" s="532"/>
      <c r="J3231" s="533"/>
      <c r="K3231" s="112"/>
      <c r="L3231" s="175"/>
      <c r="M3231" s="175"/>
      <c r="N3231" s="533"/>
      <c r="O3231" s="534"/>
      <c r="P3231" s="15"/>
      <c r="Q3231" s="16"/>
    </row>
    <row r="3232" spans="1:17" s="17" customFormat="1" ht="66.75" hidden="1" customHeight="1">
      <c r="A3232" s="107">
        <f t="shared" si="224"/>
        <v>16</v>
      </c>
      <c r="B3232" s="108" t="s">
        <v>1453</v>
      </c>
      <c r="C3232" s="425" t="s">
        <v>1087</v>
      </c>
      <c r="D3232" s="425"/>
      <c r="E3232" s="425"/>
      <c r="F3232" s="112"/>
      <c r="G3232" s="175"/>
      <c r="H3232" s="175"/>
      <c r="I3232" s="532"/>
      <c r="J3232" s="533"/>
      <c r="K3232" s="112"/>
      <c r="L3232" s="175"/>
      <c r="M3232" s="175"/>
      <c r="N3232" s="533"/>
      <c r="O3232" s="534"/>
      <c r="P3232" s="15"/>
      <c r="Q3232" s="16"/>
    </row>
    <row r="3233" spans="1:17" s="17" customFormat="1" ht="66.75" hidden="1" customHeight="1">
      <c r="A3233" s="107">
        <f t="shared" si="224"/>
        <v>17</v>
      </c>
      <c r="B3233" s="108" t="s">
        <v>1454</v>
      </c>
      <c r="C3233" s="425" t="s">
        <v>1087</v>
      </c>
      <c r="D3233" s="425"/>
      <c r="E3233" s="425"/>
      <c r="F3233" s="112"/>
      <c r="G3233" s="175"/>
      <c r="H3233" s="175"/>
      <c r="I3233" s="532"/>
      <c r="J3233" s="533"/>
      <c r="K3233" s="112"/>
      <c r="L3233" s="175"/>
      <c r="M3233" s="175"/>
      <c r="N3233" s="533"/>
      <c r="O3233" s="534"/>
      <c r="P3233" s="15"/>
      <c r="Q3233" s="16"/>
    </row>
    <row r="3234" spans="1:17" s="17" customFormat="1" ht="66.75" hidden="1" customHeight="1">
      <c r="A3234" s="107">
        <f t="shared" si="224"/>
        <v>18</v>
      </c>
      <c r="B3234" s="108" t="s">
        <v>1455</v>
      </c>
      <c r="C3234" s="425" t="s">
        <v>1087</v>
      </c>
      <c r="D3234" s="425"/>
      <c r="E3234" s="425"/>
      <c r="F3234" s="112"/>
      <c r="G3234" s="175"/>
      <c r="H3234" s="175"/>
      <c r="I3234" s="532"/>
      <c r="J3234" s="533"/>
      <c r="K3234" s="112"/>
      <c r="L3234" s="175"/>
      <c r="M3234" s="175"/>
      <c r="N3234" s="533"/>
      <c r="O3234" s="534"/>
      <c r="P3234" s="15"/>
      <c r="Q3234" s="16"/>
    </row>
    <row r="3235" spans="1:17" s="17" customFormat="1" ht="66.75" hidden="1" customHeight="1">
      <c r="A3235" s="107">
        <f t="shared" si="224"/>
        <v>19</v>
      </c>
      <c r="B3235" s="108" t="s">
        <v>3968</v>
      </c>
      <c r="C3235" s="425" t="s">
        <v>1087</v>
      </c>
      <c r="D3235" s="425"/>
      <c r="E3235" s="425"/>
      <c r="F3235" s="112"/>
      <c r="G3235" s="175"/>
      <c r="H3235" s="175"/>
      <c r="I3235" s="532"/>
      <c r="J3235" s="533"/>
      <c r="K3235" s="112"/>
      <c r="L3235" s="175"/>
      <c r="M3235" s="175"/>
      <c r="N3235" s="533"/>
      <c r="O3235" s="534"/>
      <c r="P3235" s="15"/>
      <c r="Q3235" s="16"/>
    </row>
    <row r="3236" spans="1:17" s="17" customFormat="1" ht="66.75" hidden="1" customHeight="1">
      <c r="A3236" s="107">
        <f t="shared" si="224"/>
        <v>20</v>
      </c>
      <c r="B3236" s="108" t="s">
        <v>3969</v>
      </c>
      <c r="C3236" s="425" t="s">
        <v>1087</v>
      </c>
      <c r="D3236" s="425"/>
      <c r="E3236" s="425"/>
      <c r="F3236" s="112"/>
      <c r="G3236" s="175"/>
      <c r="H3236" s="175"/>
      <c r="I3236" s="532"/>
      <c r="J3236" s="533"/>
      <c r="K3236" s="112"/>
      <c r="L3236" s="175"/>
      <c r="M3236" s="175"/>
      <c r="N3236" s="533"/>
      <c r="O3236" s="534"/>
      <c r="P3236" s="15"/>
      <c r="Q3236" s="16"/>
    </row>
    <row r="3237" spans="1:17" s="17" customFormat="1" ht="66.75" hidden="1" customHeight="1">
      <c r="A3237" s="107">
        <f t="shared" si="224"/>
        <v>21</v>
      </c>
      <c r="B3237" s="108" t="s">
        <v>3970</v>
      </c>
      <c r="C3237" s="425" t="s">
        <v>1087</v>
      </c>
      <c r="D3237" s="425"/>
      <c r="E3237" s="425"/>
      <c r="F3237" s="112"/>
      <c r="G3237" s="175"/>
      <c r="H3237" s="175"/>
      <c r="I3237" s="532"/>
      <c r="J3237" s="533"/>
      <c r="K3237" s="112"/>
      <c r="L3237" s="175"/>
      <c r="M3237" s="175"/>
      <c r="N3237" s="533"/>
      <c r="O3237" s="534"/>
      <c r="P3237" s="15"/>
      <c r="Q3237" s="16"/>
    </row>
    <row r="3238" spans="1:17" s="17" customFormat="1" ht="66.75" hidden="1" customHeight="1">
      <c r="A3238" s="107">
        <f t="shared" si="224"/>
        <v>22</v>
      </c>
      <c r="B3238" s="108" t="s">
        <v>3971</v>
      </c>
      <c r="C3238" s="425" t="s">
        <v>1087</v>
      </c>
      <c r="D3238" s="425"/>
      <c r="E3238" s="425"/>
      <c r="F3238" s="112"/>
      <c r="G3238" s="175"/>
      <c r="H3238" s="175"/>
      <c r="I3238" s="532"/>
      <c r="J3238" s="533"/>
      <c r="K3238" s="112"/>
      <c r="L3238" s="175"/>
      <c r="M3238" s="175"/>
      <c r="N3238" s="533"/>
      <c r="O3238" s="534"/>
      <c r="P3238" s="15"/>
      <c r="Q3238" s="16"/>
    </row>
    <row r="3239" spans="1:17" s="17" customFormat="1" ht="66.75" hidden="1" customHeight="1">
      <c r="A3239" s="107">
        <f t="shared" si="224"/>
        <v>23</v>
      </c>
      <c r="B3239" s="108" t="s">
        <v>3972</v>
      </c>
      <c r="C3239" s="425" t="s">
        <v>1087</v>
      </c>
      <c r="D3239" s="425"/>
      <c r="E3239" s="425"/>
      <c r="F3239" s="112"/>
      <c r="G3239" s="175"/>
      <c r="H3239" s="175"/>
      <c r="I3239" s="532"/>
      <c r="J3239" s="533"/>
      <c r="K3239" s="112"/>
      <c r="L3239" s="175"/>
      <c r="M3239" s="175"/>
      <c r="N3239" s="533"/>
      <c r="O3239" s="534"/>
      <c r="P3239" s="15"/>
      <c r="Q3239" s="16"/>
    </row>
    <row r="3240" spans="1:17" s="17" customFormat="1" ht="66.75" hidden="1" customHeight="1">
      <c r="A3240" s="107">
        <f t="shared" si="224"/>
        <v>24</v>
      </c>
      <c r="B3240" s="108" t="s">
        <v>3973</v>
      </c>
      <c r="C3240" s="425" t="s">
        <v>1087</v>
      </c>
      <c r="D3240" s="425"/>
      <c r="E3240" s="425"/>
      <c r="F3240" s="112"/>
      <c r="G3240" s="175"/>
      <c r="H3240" s="175"/>
      <c r="I3240" s="532"/>
      <c r="J3240" s="533"/>
      <c r="K3240" s="112"/>
      <c r="L3240" s="175"/>
      <c r="M3240" s="175"/>
      <c r="N3240" s="533"/>
      <c r="O3240" s="534"/>
      <c r="P3240" s="15"/>
      <c r="Q3240" s="16"/>
    </row>
    <row r="3241" spans="1:17" s="17" customFormat="1" ht="66.75" hidden="1" customHeight="1">
      <c r="A3241" s="107">
        <f t="shared" si="224"/>
        <v>25</v>
      </c>
      <c r="B3241" s="108" t="s">
        <v>3974</v>
      </c>
      <c r="C3241" s="425" t="s">
        <v>1087</v>
      </c>
      <c r="D3241" s="425"/>
      <c r="E3241" s="425"/>
      <c r="F3241" s="112"/>
      <c r="G3241" s="175"/>
      <c r="H3241" s="175"/>
      <c r="I3241" s="532"/>
      <c r="J3241" s="533"/>
      <c r="K3241" s="112"/>
      <c r="L3241" s="175"/>
      <c r="M3241" s="175"/>
      <c r="N3241" s="533"/>
      <c r="O3241" s="534"/>
      <c r="P3241" s="15"/>
      <c r="Q3241" s="16"/>
    </row>
    <row r="3242" spans="1:17" s="17" customFormat="1" ht="66.75" hidden="1" customHeight="1">
      <c r="A3242" s="107">
        <f t="shared" si="224"/>
        <v>26</v>
      </c>
      <c r="B3242" s="108" t="s">
        <v>3975</v>
      </c>
      <c r="C3242" s="425" t="s">
        <v>1087</v>
      </c>
      <c r="D3242" s="425"/>
      <c r="E3242" s="425"/>
      <c r="F3242" s="112"/>
      <c r="G3242" s="175"/>
      <c r="H3242" s="175"/>
      <c r="I3242" s="532"/>
      <c r="J3242" s="533"/>
      <c r="K3242" s="112"/>
      <c r="L3242" s="175"/>
      <c r="M3242" s="175"/>
      <c r="N3242" s="533"/>
      <c r="O3242" s="534"/>
      <c r="P3242" s="15"/>
      <c r="Q3242" s="16"/>
    </row>
    <row r="3243" spans="1:17" s="17" customFormat="1" ht="66.75" hidden="1" customHeight="1">
      <c r="A3243" s="107">
        <f t="shared" si="224"/>
        <v>27</v>
      </c>
      <c r="B3243" s="108" t="s">
        <v>3976</v>
      </c>
      <c r="C3243" s="425" t="s">
        <v>1087</v>
      </c>
      <c r="D3243" s="425"/>
      <c r="E3243" s="425"/>
      <c r="F3243" s="112"/>
      <c r="G3243" s="175"/>
      <c r="H3243" s="175"/>
      <c r="I3243" s="532"/>
      <c r="J3243" s="533"/>
      <c r="K3243" s="112"/>
      <c r="L3243" s="175"/>
      <c r="M3243" s="175"/>
      <c r="N3243" s="533"/>
      <c r="O3243" s="534"/>
      <c r="P3243" s="15"/>
      <c r="Q3243" s="16"/>
    </row>
    <row r="3244" spans="1:17" s="17" customFormat="1" ht="66.75" hidden="1" customHeight="1">
      <c r="A3244" s="107">
        <f t="shared" si="224"/>
        <v>28</v>
      </c>
      <c r="B3244" s="108" t="s">
        <v>3977</v>
      </c>
      <c r="C3244" s="425" t="s">
        <v>1087</v>
      </c>
      <c r="D3244" s="425"/>
      <c r="E3244" s="425"/>
      <c r="F3244" s="112"/>
      <c r="G3244" s="175"/>
      <c r="H3244" s="175"/>
      <c r="I3244" s="532"/>
      <c r="J3244" s="533"/>
      <c r="K3244" s="112"/>
      <c r="L3244" s="175"/>
      <c r="M3244" s="175"/>
      <c r="N3244" s="533"/>
      <c r="O3244" s="534"/>
      <c r="P3244" s="15"/>
      <c r="Q3244" s="16"/>
    </row>
    <row r="3245" spans="1:17" s="17" customFormat="1" ht="66.75" hidden="1" customHeight="1">
      <c r="A3245" s="107">
        <f t="shared" si="224"/>
        <v>29</v>
      </c>
      <c r="B3245" s="108" t="s">
        <v>3978</v>
      </c>
      <c r="C3245" s="425" t="s">
        <v>1087</v>
      </c>
      <c r="D3245" s="425"/>
      <c r="E3245" s="425"/>
      <c r="F3245" s="112"/>
      <c r="G3245" s="175"/>
      <c r="H3245" s="175"/>
      <c r="I3245" s="532"/>
      <c r="J3245" s="533"/>
      <c r="K3245" s="112"/>
      <c r="L3245" s="175"/>
      <c r="M3245" s="175"/>
      <c r="N3245" s="533"/>
      <c r="O3245" s="534"/>
      <c r="P3245" s="15"/>
      <c r="Q3245" s="16"/>
    </row>
    <row r="3246" spans="1:17" s="17" customFormat="1" ht="66.75" hidden="1" customHeight="1">
      <c r="A3246" s="107">
        <f t="shared" si="224"/>
        <v>30</v>
      </c>
      <c r="B3246" s="108" t="s">
        <v>1456</v>
      </c>
      <c r="C3246" s="425" t="s">
        <v>1457</v>
      </c>
      <c r="D3246" s="425"/>
      <c r="E3246" s="425"/>
      <c r="F3246" s="112"/>
      <c r="G3246" s="175"/>
      <c r="H3246" s="175"/>
      <c r="I3246" s="532"/>
      <c r="J3246" s="533"/>
      <c r="K3246" s="112"/>
      <c r="L3246" s="175"/>
      <c r="M3246" s="175"/>
      <c r="N3246" s="533"/>
      <c r="O3246" s="534"/>
      <c r="P3246" s="15"/>
      <c r="Q3246" s="16"/>
    </row>
    <row r="3247" spans="1:17" s="17" customFormat="1" ht="66.75" hidden="1" customHeight="1">
      <c r="A3247" s="107">
        <f t="shared" si="224"/>
        <v>31</v>
      </c>
      <c r="B3247" s="108" t="s">
        <v>1458</v>
      </c>
      <c r="C3247" s="425" t="s">
        <v>1457</v>
      </c>
      <c r="D3247" s="425"/>
      <c r="E3247" s="425"/>
      <c r="F3247" s="112"/>
      <c r="G3247" s="175"/>
      <c r="H3247" s="175"/>
      <c r="I3247" s="532"/>
      <c r="J3247" s="533"/>
      <c r="K3247" s="112"/>
      <c r="L3247" s="175"/>
      <c r="M3247" s="175"/>
      <c r="N3247" s="533"/>
      <c r="O3247" s="534"/>
      <c r="P3247" s="15"/>
      <c r="Q3247" s="16"/>
    </row>
    <row r="3248" spans="1:17" s="17" customFormat="1" ht="66.75" hidden="1" customHeight="1">
      <c r="A3248" s="107">
        <f t="shared" si="224"/>
        <v>32</v>
      </c>
      <c r="B3248" s="108" t="s">
        <v>1459</v>
      </c>
      <c r="C3248" s="425" t="s">
        <v>1457</v>
      </c>
      <c r="D3248" s="425"/>
      <c r="E3248" s="425"/>
      <c r="F3248" s="112"/>
      <c r="G3248" s="175"/>
      <c r="H3248" s="175"/>
      <c r="I3248" s="532"/>
      <c r="J3248" s="533"/>
      <c r="K3248" s="112"/>
      <c r="L3248" s="175"/>
      <c r="M3248" s="175"/>
      <c r="N3248" s="533"/>
      <c r="O3248" s="534"/>
      <c r="P3248" s="15"/>
      <c r="Q3248" s="16"/>
    </row>
    <row r="3249" spans="1:17" s="17" customFormat="1" ht="66.75" hidden="1" customHeight="1">
      <c r="A3249" s="107">
        <f t="shared" si="224"/>
        <v>33</v>
      </c>
      <c r="B3249" s="108" t="s">
        <v>1460</v>
      </c>
      <c r="C3249" s="425" t="s">
        <v>1457</v>
      </c>
      <c r="D3249" s="425"/>
      <c r="E3249" s="425"/>
      <c r="F3249" s="112"/>
      <c r="G3249" s="175"/>
      <c r="H3249" s="175"/>
      <c r="I3249" s="532"/>
      <c r="J3249" s="533"/>
      <c r="K3249" s="112"/>
      <c r="L3249" s="175"/>
      <c r="M3249" s="175"/>
      <c r="N3249" s="533"/>
      <c r="O3249" s="534"/>
      <c r="P3249" s="15"/>
      <c r="Q3249" s="16"/>
    </row>
    <row r="3250" spans="1:17" s="17" customFormat="1" ht="66.75" hidden="1" customHeight="1">
      <c r="A3250" s="107">
        <f t="shared" si="224"/>
        <v>34</v>
      </c>
      <c r="B3250" s="108" t="s">
        <v>1461</v>
      </c>
      <c r="C3250" s="425" t="s">
        <v>1457</v>
      </c>
      <c r="D3250" s="425"/>
      <c r="E3250" s="425"/>
      <c r="F3250" s="112"/>
      <c r="G3250" s="175"/>
      <c r="H3250" s="175"/>
      <c r="I3250" s="532"/>
      <c r="J3250" s="533"/>
      <c r="K3250" s="112"/>
      <c r="L3250" s="175"/>
      <c r="M3250" s="175"/>
      <c r="N3250" s="533"/>
      <c r="O3250" s="534"/>
      <c r="P3250" s="15"/>
      <c r="Q3250" s="16"/>
    </row>
    <row r="3251" spans="1:17" s="17" customFormat="1" ht="66.75" hidden="1" customHeight="1">
      <c r="A3251" s="107">
        <f t="shared" si="224"/>
        <v>35</v>
      </c>
      <c r="B3251" s="108" t="s">
        <v>1462</v>
      </c>
      <c r="C3251" s="425" t="s">
        <v>1457</v>
      </c>
      <c r="D3251" s="425"/>
      <c r="E3251" s="425"/>
      <c r="F3251" s="112"/>
      <c r="G3251" s="175"/>
      <c r="H3251" s="175"/>
      <c r="I3251" s="532"/>
      <c r="J3251" s="533"/>
      <c r="K3251" s="112"/>
      <c r="L3251" s="175"/>
      <c r="M3251" s="175"/>
      <c r="N3251" s="533"/>
      <c r="O3251" s="534"/>
      <c r="P3251" s="15"/>
      <c r="Q3251" s="16"/>
    </row>
    <row r="3252" spans="1:17" s="17" customFormat="1" ht="66.75" hidden="1" customHeight="1">
      <c r="A3252" s="107">
        <f t="shared" si="224"/>
        <v>36</v>
      </c>
      <c r="B3252" s="108" t="s">
        <v>1463</v>
      </c>
      <c r="C3252" s="425" t="s">
        <v>1457</v>
      </c>
      <c r="D3252" s="425"/>
      <c r="E3252" s="425"/>
      <c r="F3252" s="112"/>
      <c r="G3252" s="175"/>
      <c r="H3252" s="175"/>
      <c r="I3252" s="532"/>
      <c r="J3252" s="533"/>
      <c r="K3252" s="112"/>
      <c r="L3252" s="175"/>
      <c r="M3252" s="175"/>
      <c r="N3252" s="533"/>
      <c r="O3252" s="534"/>
      <c r="P3252" s="15"/>
      <c r="Q3252" s="16"/>
    </row>
    <row r="3253" spans="1:17" s="17" customFormat="1" ht="66.75" hidden="1" customHeight="1">
      <c r="A3253" s="107">
        <f t="shared" si="224"/>
        <v>37</v>
      </c>
      <c r="B3253" s="108" t="s">
        <v>1464</v>
      </c>
      <c r="C3253" s="425" t="s">
        <v>1457</v>
      </c>
      <c r="D3253" s="425"/>
      <c r="E3253" s="425"/>
      <c r="F3253" s="112"/>
      <c r="G3253" s="175"/>
      <c r="H3253" s="175"/>
      <c r="I3253" s="532"/>
      <c r="J3253" s="533"/>
      <c r="K3253" s="112"/>
      <c r="L3253" s="175"/>
      <c r="M3253" s="175"/>
      <c r="N3253" s="533"/>
      <c r="O3253" s="534"/>
      <c r="P3253" s="15"/>
      <c r="Q3253" s="16"/>
    </row>
    <row r="3254" spans="1:17" s="17" customFormat="1" ht="66.75" hidden="1" customHeight="1">
      <c r="A3254" s="107">
        <f t="shared" si="224"/>
        <v>38</v>
      </c>
      <c r="B3254" s="108" t="s">
        <v>1465</v>
      </c>
      <c r="C3254" s="425" t="s">
        <v>1457</v>
      </c>
      <c r="D3254" s="425"/>
      <c r="E3254" s="425"/>
      <c r="F3254" s="112"/>
      <c r="G3254" s="175"/>
      <c r="H3254" s="175"/>
      <c r="I3254" s="532"/>
      <c r="J3254" s="533"/>
      <c r="K3254" s="112"/>
      <c r="L3254" s="175"/>
      <c r="M3254" s="175"/>
      <c r="N3254" s="533"/>
      <c r="O3254" s="534"/>
      <c r="P3254" s="15"/>
      <c r="Q3254" s="16"/>
    </row>
    <row r="3255" spans="1:17" s="6" customFormat="1" ht="46.5" customHeight="1">
      <c r="A3255" s="336"/>
      <c r="B3255" s="1066" t="s">
        <v>5736</v>
      </c>
      <c r="C3255" s="1066"/>
      <c r="D3255" s="1066"/>
      <c r="E3255" s="1066"/>
      <c r="F3255" s="1066"/>
      <c r="G3255" s="1066"/>
      <c r="H3255" s="1066"/>
      <c r="I3255" s="501"/>
      <c r="J3255" s="501"/>
      <c r="K3255" s="119"/>
      <c r="L3255" s="501"/>
      <c r="M3255" s="501"/>
      <c r="N3255" s="501"/>
      <c r="O3255" s="503"/>
      <c r="P3255" s="9"/>
      <c r="Q3255" s="5"/>
    </row>
    <row r="3256" spans="1:17" s="17" customFormat="1" ht="16.5">
      <c r="A3256" s="107"/>
      <c r="B3256" s="1146" t="s">
        <v>4612</v>
      </c>
      <c r="C3256" s="1146"/>
      <c r="D3256" s="1146"/>
      <c r="E3256" s="1146"/>
      <c r="F3256" s="1146"/>
      <c r="G3256" s="1146"/>
      <c r="H3256" s="1146"/>
      <c r="I3256" s="532"/>
      <c r="J3256" s="532"/>
      <c r="K3256" s="10"/>
      <c r="L3256" s="532"/>
      <c r="M3256" s="532"/>
      <c r="N3256" s="532"/>
      <c r="O3256" s="537"/>
      <c r="P3256" s="15"/>
      <c r="Q3256" s="16"/>
    </row>
    <row r="3257" spans="1:17" s="17" customFormat="1" ht="16.5" customHeight="1">
      <c r="A3257" s="538">
        <v>1</v>
      </c>
      <c r="B3257" s="539" t="s">
        <v>5296</v>
      </c>
      <c r="C3257" s="432" t="s">
        <v>5313</v>
      </c>
      <c r="D3257" s="539"/>
      <c r="E3257" s="539"/>
      <c r="F3257" s="500"/>
      <c r="G3257" s="908">
        <v>864545</v>
      </c>
      <c r="H3257" s="908">
        <f>+G3257</f>
        <v>864545</v>
      </c>
      <c r="I3257" s="532"/>
      <c r="J3257" s="532"/>
      <c r="K3257" s="10">
        <v>823636.36363636353</v>
      </c>
      <c r="L3257" s="532"/>
      <c r="M3257" s="532"/>
      <c r="N3257" s="532"/>
      <c r="O3257" s="537"/>
      <c r="P3257" s="15"/>
      <c r="Q3257" s="16"/>
    </row>
    <row r="3258" spans="1:17" s="17" customFormat="1" ht="19.5">
      <c r="A3258" s="538">
        <v>2</v>
      </c>
      <c r="B3258" s="539" t="s">
        <v>5297</v>
      </c>
      <c r="C3258" s="432" t="s">
        <v>5313</v>
      </c>
      <c r="D3258" s="539"/>
      <c r="E3258" s="539"/>
      <c r="F3258" s="500"/>
      <c r="G3258" s="908">
        <v>1497273</v>
      </c>
      <c r="H3258" s="908">
        <f t="shared" ref="H3258:H3274" si="225">+G3258</f>
        <v>1497273</v>
      </c>
      <c r="I3258" s="532"/>
      <c r="J3258" s="532"/>
      <c r="K3258" s="10">
        <v>1426363.6363636362</v>
      </c>
      <c r="L3258" s="532"/>
      <c r="M3258" s="532"/>
      <c r="N3258" s="532"/>
      <c r="O3258" s="537"/>
      <c r="P3258" s="15"/>
      <c r="Q3258" s="16"/>
    </row>
    <row r="3259" spans="1:17" s="17" customFormat="1" ht="19.5">
      <c r="A3259" s="538">
        <v>3</v>
      </c>
      <c r="B3259" s="539" t="s">
        <v>3669</v>
      </c>
      <c r="C3259" s="432" t="s">
        <v>5313</v>
      </c>
      <c r="D3259" s="539"/>
      <c r="E3259" s="539"/>
      <c r="F3259" s="500"/>
      <c r="G3259" s="908">
        <v>1478182</v>
      </c>
      <c r="H3259" s="908">
        <f t="shared" si="225"/>
        <v>1478182</v>
      </c>
      <c r="I3259" s="532"/>
      <c r="J3259" s="532"/>
      <c r="K3259" s="10">
        <v>1408181.8181818181</v>
      </c>
      <c r="L3259" s="532"/>
      <c r="M3259" s="532"/>
      <c r="N3259" s="532"/>
      <c r="O3259" s="537"/>
      <c r="P3259" s="15"/>
      <c r="Q3259" s="16"/>
    </row>
    <row r="3260" spans="1:17" s="17" customFormat="1" ht="19.5">
      <c r="A3260" s="538">
        <v>4</v>
      </c>
      <c r="B3260" s="539" t="s">
        <v>5298</v>
      </c>
      <c r="C3260" s="432" t="s">
        <v>5313</v>
      </c>
      <c r="D3260" s="539"/>
      <c r="E3260" s="539"/>
      <c r="F3260" s="500"/>
      <c r="G3260" s="908">
        <v>2000909</v>
      </c>
      <c r="H3260" s="908">
        <f t="shared" si="225"/>
        <v>2000909</v>
      </c>
      <c r="I3260" s="532"/>
      <c r="J3260" s="532"/>
      <c r="K3260" s="10">
        <v>2000909.0909090908</v>
      </c>
      <c r="L3260" s="532"/>
      <c r="M3260" s="532"/>
      <c r="N3260" s="532"/>
      <c r="O3260" s="537"/>
      <c r="P3260" s="15"/>
      <c r="Q3260" s="16"/>
    </row>
    <row r="3261" spans="1:17" s="17" customFormat="1" ht="19.5">
      <c r="A3261" s="538">
        <v>5</v>
      </c>
      <c r="B3261" s="539" t="s">
        <v>5299</v>
      </c>
      <c r="C3261" s="432" t="s">
        <v>5313</v>
      </c>
      <c r="D3261" s="539"/>
      <c r="E3261" s="539"/>
      <c r="F3261" s="500"/>
      <c r="G3261" s="908">
        <v>3249091</v>
      </c>
      <c r="H3261" s="908">
        <f t="shared" si="225"/>
        <v>3249091</v>
      </c>
      <c r="I3261" s="532"/>
      <c r="J3261" s="532"/>
      <c r="K3261" s="10">
        <v>3249090.9090909087</v>
      </c>
      <c r="L3261" s="532"/>
      <c r="M3261" s="532"/>
      <c r="N3261" s="532"/>
      <c r="O3261" s="537"/>
      <c r="P3261" s="15"/>
      <c r="Q3261" s="16"/>
    </row>
    <row r="3262" spans="1:17" s="17" customFormat="1" ht="19.5">
      <c r="A3262" s="538">
        <v>6</v>
      </c>
      <c r="B3262" s="539" t="s">
        <v>5300</v>
      </c>
      <c r="C3262" s="432" t="s">
        <v>5313</v>
      </c>
      <c r="D3262" s="539"/>
      <c r="E3262" s="539"/>
      <c r="F3262" s="500"/>
      <c r="G3262" s="908">
        <v>3510909</v>
      </c>
      <c r="H3262" s="908">
        <f t="shared" si="225"/>
        <v>3510909</v>
      </c>
      <c r="I3262" s="532"/>
      <c r="J3262" s="532"/>
      <c r="K3262" s="10">
        <v>3510909.0909090908</v>
      </c>
      <c r="L3262" s="532"/>
      <c r="M3262" s="532"/>
      <c r="N3262" s="532"/>
      <c r="O3262" s="537"/>
      <c r="P3262" s="15"/>
      <c r="Q3262" s="16"/>
    </row>
    <row r="3263" spans="1:17" s="17" customFormat="1" ht="19.5">
      <c r="A3263" s="538">
        <v>7</v>
      </c>
      <c r="B3263" s="539" t="s">
        <v>5301</v>
      </c>
      <c r="C3263" s="432" t="s">
        <v>5313</v>
      </c>
      <c r="D3263" s="539"/>
      <c r="E3263" s="539"/>
      <c r="F3263" s="500"/>
      <c r="G3263" s="908">
        <v>4430000</v>
      </c>
      <c r="H3263" s="908">
        <f t="shared" si="225"/>
        <v>4430000</v>
      </c>
      <c r="I3263" s="532"/>
      <c r="J3263" s="532"/>
      <c r="K3263" s="10">
        <v>4430000</v>
      </c>
      <c r="L3263" s="532"/>
      <c r="M3263" s="532"/>
      <c r="N3263" s="532"/>
      <c r="O3263" s="537"/>
      <c r="P3263" s="15"/>
      <c r="Q3263" s="16"/>
    </row>
    <row r="3264" spans="1:17" s="17" customFormat="1" ht="19.5">
      <c r="A3264" s="538">
        <v>8</v>
      </c>
      <c r="B3264" s="539" t="s">
        <v>5302</v>
      </c>
      <c r="C3264" s="432" t="s">
        <v>5313</v>
      </c>
      <c r="D3264" s="539"/>
      <c r="E3264" s="539"/>
      <c r="F3264" s="500"/>
      <c r="G3264" s="908">
        <v>1744545</v>
      </c>
      <c r="H3264" s="908">
        <f t="shared" si="225"/>
        <v>1744545</v>
      </c>
      <c r="I3264" s="532"/>
      <c r="J3264" s="532"/>
      <c r="K3264" s="10">
        <v>1744545.4545454544</v>
      </c>
      <c r="L3264" s="532"/>
      <c r="M3264" s="532"/>
      <c r="N3264" s="532"/>
      <c r="O3264" s="537"/>
      <c r="P3264" s="15"/>
      <c r="Q3264" s="16"/>
    </row>
    <row r="3265" spans="1:17" s="17" customFormat="1" ht="19.5">
      <c r="A3265" s="538">
        <v>9</v>
      </c>
      <c r="B3265" s="539" t="s">
        <v>5303</v>
      </c>
      <c r="C3265" s="432" t="s">
        <v>5313</v>
      </c>
      <c r="D3265" s="432"/>
      <c r="E3265" s="432"/>
      <c r="F3265" s="500"/>
      <c r="G3265" s="908">
        <v>2265455</v>
      </c>
      <c r="H3265" s="908">
        <f t="shared" si="225"/>
        <v>2265455</v>
      </c>
      <c r="I3265" s="532"/>
      <c r="J3265" s="532"/>
      <c r="K3265" s="10">
        <v>2265454.5454545454</v>
      </c>
      <c r="L3265" s="532"/>
      <c r="M3265" s="532"/>
      <c r="N3265" s="532"/>
      <c r="O3265" s="537"/>
      <c r="P3265" s="15"/>
      <c r="Q3265" s="16"/>
    </row>
    <row r="3266" spans="1:17" s="17" customFormat="1" ht="19.5">
      <c r="A3266" s="538">
        <v>10</v>
      </c>
      <c r="B3266" s="539" t="s">
        <v>5304</v>
      </c>
      <c r="C3266" s="432" t="s">
        <v>5313</v>
      </c>
      <c r="D3266" s="432"/>
      <c r="E3266" s="432"/>
      <c r="F3266" s="500"/>
      <c r="G3266" s="908">
        <v>2567273</v>
      </c>
      <c r="H3266" s="908">
        <f t="shared" si="225"/>
        <v>2567273</v>
      </c>
      <c r="I3266" s="532"/>
      <c r="J3266" s="532"/>
      <c r="K3266" s="10">
        <v>2558181.8181818179</v>
      </c>
      <c r="L3266" s="532"/>
      <c r="M3266" s="532"/>
      <c r="N3266" s="532"/>
      <c r="O3266" s="537"/>
      <c r="P3266" s="15"/>
      <c r="Q3266" s="16"/>
    </row>
    <row r="3267" spans="1:17" s="17" customFormat="1" ht="19.5">
      <c r="A3267" s="538">
        <v>11</v>
      </c>
      <c r="B3267" s="100" t="s">
        <v>5305</v>
      </c>
      <c r="C3267" s="432" t="s">
        <v>5313</v>
      </c>
      <c r="D3267" s="432"/>
      <c r="E3267" s="432"/>
      <c r="F3267" s="500"/>
      <c r="G3267" s="908">
        <v>2263636</v>
      </c>
      <c r="H3267" s="908">
        <f t="shared" si="225"/>
        <v>2263636</v>
      </c>
      <c r="I3267" s="532"/>
      <c r="J3267" s="532"/>
      <c r="K3267" s="10">
        <v>2263636</v>
      </c>
      <c r="L3267" s="532"/>
      <c r="M3267" s="532"/>
      <c r="N3267" s="532"/>
      <c r="O3267" s="537"/>
      <c r="P3267" s="15"/>
      <c r="Q3267" s="16"/>
    </row>
    <row r="3268" spans="1:17" s="17" customFormat="1" ht="16.5" customHeight="1">
      <c r="A3268" s="538">
        <v>12</v>
      </c>
      <c r="B3268" s="100" t="s">
        <v>5306</v>
      </c>
      <c r="C3268" s="432" t="s">
        <v>5314</v>
      </c>
      <c r="D3268" s="539"/>
      <c r="E3268" s="539"/>
      <c r="F3268" s="500"/>
      <c r="G3268" s="908">
        <v>243636</v>
      </c>
      <c r="H3268" s="908">
        <f t="shared" si="225"/>
        <v>243636</v>
      </c>
      <c r="I3268" s="532"/>
      <c r="J3268" s="532"/>
      <c r="K3268" s="10">
        <v>216363.63636363635</v>
      </c>
      <c r="L3268" s="532"/>
      <c r="M3268" s="532"/>
      <c r="N3268" s="532"/>
      <c r="O3268" s="537"/>
      <c r="P3268" s="15"/>
      <c r="Q3268" s="16"/>
    </row>
    <row r="3269" spans="1:17" s="17" customFormat="1" ht="19.5">
      <c r="A3269" s="538">
        <v>13</v>
      </c>
      <c r="B3269" s="100" t="s">
        <v>5307</v>
      </c>
      <c r="C3269" s="432" t="s">
        <v>5314</v>
      </c>
      <c r="D3269" s="539"/>
      <c r="E3269" s="539"/>
      <c r="F3269" s="500"/>
      <c r="G3269" s="908">
        <v>269091</v>
      </c>
      <c r="H3269" s="908">
        <f t="shared" si="225"/>
        <v>269091</v>
      </c>
      <c r="I3269" s="532"/>
      <c r="J3269" s="532"/>
      <c r="K3269" s="10">
        <v>241818.18181818179</v>
      </c>
      <c r="L3269" s="532"/>
      <c r="M3269" s="532"/>
      <c r="N3269" s="532"/>
      <c r="O3269" s="537"/>
      <c r="P3269" s="15"/>
      <c r="Q3269" s="16"/>
    </row>
    <row r="3270" spans="1:17" s="17" customFormat="1" ht="19.5">
      <c r="A3270" s="538">
        <v>14</v>
      </c>
      <c r="B3270" s="100" t="s">
        <v>5308</v>
      </c>
      <c r="C3270" s="432" t="s">
        <v>5314</v>
      </c>
      <c r="D3270" s="539"/>
      <c r="E3270" s="539"/>
      <c r="F3270" s="500"/>
      <c r="G3270" s="908">
        <v>257273</v>
      </c>
      <c r="H3270" s="908">
        <f t="shared" si="225"/>
        <v>257273</v>
      </c>
      <c r="I3270" s="532"/>
      <c r="J3270" s="532"/>
      <c r="K3270" s="10">
        <v>229999.99999999997</v>
      </c>
      <c r="L3270" s="532"/>
      <c r="M3270" s="532"/>
      <c r="N3270" s="532"/>
      <c r="O3270" s="537"/>
      <c r="P3270" s="15"/>
      <c r="Q3270" s="16"/>
    </row>
    <row r="3271" spans="1:17" s="17" customFormat="1" ht="19.5">
      <c r="A3271" s="538">
        <v>15</v>
      </c>
      <c r="B3271" s="100" t="s">
        <v>5309</v>
      </c>
      <c r="C3271" s="432" t="s">
        <v>5314</v>
      </c>
      <c r="D3271" s="539"/>
      <c r="E3271" s="539"/>
      <c r="F3271" s="500"/>
      <c r="G3271" s="908">
        <v>298182</v>
      </c>
      <c r="H3271" s="908">
        <f t="shared" si="225"/>
        <v>298182</v>
      </c>
      <c r="I3271" s="532"/>
      <c r="J3271" s="532"/>
      <c r="K3271" s="10">
        <v>270909.09090909088</v>
      </c>
      <c r="L3271" s="532"/>
      <c r="M3271" s="532"/>
      <c r="N3271" s="532"/>
      <c r="O3271" s="537"/>
      <c r="P3271" s="15"/>
      <c r="Q3271" s="16"/>
    </row>
    <row r="3272" spans="1:17" s="17" customFormat="1" ht="19.5">
      <c r="A3272" s="538">
        <v>16</v>
      </c>
      <c r="B3272" s="350" t="s">
        <v>5310</v>
      </c>
      <c r="C3272" s="432" t="s">
        <v>5314</v>
      </c>
      <c r="D3272" s="539"/>
      <c r="E3272" s="539"/>
      <c r="F3272" s="500"/>
      <c r="G3272" s="908">
        <v>270909</v>
      </c>
      <c r="H3272" s="908">
        <f t="shared" si="225"/>
        <v>270909</v>
      </c>
      <c r="I3272" s="532"/>
      <c r="J3272" s="532"/>
      <c r="K3272" s="10">
        <v>243636.36363636362</v>
      </c>
      <c r="L3272" s="532"/>
      <c r="M3272" s="532"/>
      <c r="N3272" s="532"/>
      <c r="O3272" s="537"/>
      <c r="P3272" s="15"/>
      <c r="Q3272" s="16"/>
    </row>
    <row r="3273" spans="1:17" s="17" customFormat="1" ht="16.5" customHeight="1">
      <c r="A3273" s="538">
        <v>17</v>
      </c>
      <c r="B3273" s="100" t="s">
        <v>5311</v>
      </c>
      <c r="C3273" s="432" t="s">
        <v>5314</v>
      </c>
      <c r="D3273" s="539"/>
      <c r="E3273" s="539"/>
      <c r="F3273" s="500"/>
      <c r="G3273" s="908">
        <v>328182</v>
      </c>
      <c r="H3273" s="908">
        <f t="shared" si="225"/>
        <v>328182</v>
      </c>
      <c r="I3273" s="532"/>
      <c r="J3273" s="532"/>
      <c r="K3273" s="10">
        <v>291818.18181818182</v>
      </c>
      <c r="L3273" s="532"/>
      <c r="M3273" s="532"/>
      <c r="N3273" s="532"/>
      <c r="O3273" s="537"/>
      <c r="P3273" s="15"/>
      <c r="Q3273" s="16"/>
    </row>
    <row r="3274" spans="1:17" s="17" customFormat="1" ht="16.5" customHeight="1">
      <c r="A3274" s="538">
        <v>18</v>
      </c>
      <c r="B3274" s="100" t="s">
        <v>5312</v>
      </c>
      <c r="C3274" s="432" t="s">
        <v>5314</v>
      </c>
      <c r="D3274" s="539"/>
      <c r="E3274" s="539"/>
      <c r="F3274" s="500"/>
      <c r="G3274" s="908">
        <v>394545</v>
      </c>
      <c r="H3274" s="908">
        <f t="shared" si="225"/>
        <v>394545</v>
      </c>
      <c r="I3274" s="532"/>
      <c r="J3274" s="532"/>
      <c r="K3274" s="10">
        <v>358181.81818181818</v>
      </c>
      <c r="L3274" s="532"/>
      <c r="M3274" s="532"/>
      <c r="N3274" s="532"/>
      <c r="O3274" s="537"/>
      <c r="P3274" s="15"/>
      <c r="Q3274" s="16"/>
    </row>
    <row r="3275" spans="1:17" s="17" customFormat="1" ht="16.5">
      <c r="A3275" s="107"/>
      <c r="B3275" s="1146" t="s">
        <v>4613</v>
      </c>
      <c r="C3275" s="1146"/>
      <c r="D3275" s="1146"/>
      <c r="E3275" s="1146"/>
      <c r="F3275" s="1146"/>
      <c r="G3275" s="1146"/>
      <c r="H3275" s="1146"/>
      <c r="I3275" s="532"/>
      <c r="J3275" s="532"/>
      <c r="K3275" s="10"/>
      <c r="L3275" s="532"/>
      <c r="M3275" s="532"/>
      <c r="N3275" s="532"/>
      <c r="O3275" s="537"/>
      <c r="P3275" s="15"/>
      <c r="Q3275" s="16"/>
    </row>
    <row r="3276" spans="1:17" s="17" customFormat="1" ht="49.5" customHeight="1">
      <c r="A3276" s="538">
        <v>1</v>
      </c>
      <c r="B3276" s="539" t="s">
        <v>5315</v>
      </c>
      <c r="C3276" s="432" t="s">
        <v>5313</v>
      </c>
      <c r="D3276" s="539"/>
      <c r="E3276" s="432"/>
      <c r="F3276" s="500"/>
      <c r="G3276" s="908">
        <v>987273</v>
      </c>
      <c r="H3276" s="908">
        <f>G3276</f>
        <v>987273</v>
      </c>
      <c r="I3276" s="532"/>
      <c r="J3276" s="532"/>
      <c r="K3276" s="10">
        <v>854545.45454545447</v>
      </c>
      <c r="L3276" s="532"/>
      <c r="M3276" s="532"/>
      <c r="N3276" s="532"/>
      <c r="O3276" s="537"/>
      <c r="P3276" s="15"/>
      <c r="Q3276" s="16"/>
    </row>
    <row r="3277" spans="1:17" s="17" customFormat="1" ht="19.5">
      <c r="A3277" s="538">
        <v>2</v>
      </c>
      <c r="B3277" s="539" t="s">
        <v>5316</v>
      </c>
      <c r="C3277" s="432" t="s">
        <v>5313</v>
      </c>
      <c r="D3277" s="539"/>
      <c r="E3277" s="432"/>
      <c r="F3277" s="500"/>
      <c r="G3277" s="908">
        <v>1770000</v>
      </c>
      <c r="H3277" s="908">
        <f t="shared" ref="H3277:H3286" si="226">G3277</f>
        <v>1770000</v>
      </c>
      <c r="I3277" s="532"/>
      <c r="J3277" s="532"/>
      <c r="K3277" s="10">
        <v>1532727.2727272727</v>
      </c>
      <c r="L3277" s="532"/>
      <c r="M3277" s="532"/>
      <c r="N3277" s="532"/>
      <c r="O3277" s="537"/>
      <c r="P3277" s="15"/>
      <c r="Q3277" s="16"/>
    </row>
    <row r="3278" spans="1:17" s="17" customFormat="1" ht="19.5">
      <c r="A3278" s="538">
        <v>3</v>
      </c>
      <c r="B3278" s="539" t="s">
        <v>3670</v>
      </c>
      <c r="C3278" s="432" t="s">
        <v>5313</v>
      </c>
      <c r="D3278" s="539"/>
      <c r="E3278" s="432"/>
      <c r="F3278" s="500"/>
      <c r="G3278" s="908">
        <v>1586364</v>
      </c>
      <c r="H3278" s="908">
        <f t="shared" si="226"/>
        <v>1586364</v>
      </c>
      <c r="I3278" s="532"/>
      <c r="J3278" s="532"/>
      <c r="K3278" s="10">
        <v>1372727.2727272727</v>
      </c>
      <c r="L3278" s="532"/>
      <c r="M3278" s="532"/>
      <c r="N3278" s="532"/>
      <c r="O3278" s="537"/>
      <c r="P3278" s="15"/>
      <c r="Q3278" s="16"/>
    </row>
    <row r="3279" spans="1:17" s="17" customFormat="1" ht="19.5">
      <c r="A3279" s="538">
        <v>4</v>
      </c>
      <c r="B3279" s="539" t="s">
        <v>5317</v>
      </c>
      <c r="C3279" s="432" t="s">
        <v>5313</v>
      </c>
      <c r="D3279" s="539"/>
      <c r="E3279" s="432"/>
      <c r="F3279" s="500"/>
      <c r="G3279" s="908">
        <v>2180000</v>
      </c>
      <c r="H3279" s="908">
        <f t="shared" si="226"/>
        <v>2180000</v>
      </c>
      <c r="I3279" s="532"/>
      <c r="J3279" s="532"/>
      <c r="K3279" s="10">
        <v>1981818.1818181816</v>
      </c>
      <c r="L3279" s="532"/>
      <c r="M3279" s="532"/>
      <c r="N3279" s="532"/>
      <c r="O3279" s="537"/>
      <c r="P3279" s="15"/>
      <c r="Q3279" s="16"/>
    </row>
    <row r="3280" spans="1:17" s="17" customFormat="1" ht="19.5">
      <c r="A3280" s="538">
        <v>5</v>
      </c>
      <c r="B3280" s="539" t="s">
        <v>5318</v>
      </c>
      <c r="C3280" s="432" t="s">
        <v>5313</v>
      </c>
      <c r="D3280" s="539"/>
      <c r="E3280" s="432"/>
      <c r="F3280" s="500"/>
      <c r="G3280" s="908">
        <v>3596364</v>
      </c>
      <c r="H3280" s="908">
        <f t="shared" si="226"/>
        <v>3596364</v>
      </c>
      <c r="I3280" s="532"/>
      <c r="J3280" s="532"/>
      <c r="K3280" s="10">
        <v>3269090.9090909087</v>
      </c>
      <c r="L3280" s="532"/>
      <c r="M3280" s="532"/>
      <c r="N3280" s="532"/>
      <c r="O3280" s="537"/>
      <c r="P3280" s="15"/>
      <c r="Q3280" s="16"/>
    </row>
    <row r="3281" spans="1:17" s="17" customFormat="1" ht="19.5">
      <c r="A3281" s="538">
        <v>6</v>
      </c>
      <c r="B3281" s="539" t="s">
        <v>5319</v>
      </c>
      <c r="C3281" s="432" t="s">
        <v>5313</v>
      </c>
      <c r="D3281" s="539"/>
      <c r="E3281" s="432"/>
      <c r="F3281" s="500"/>
      <c r="G3281" s="908">
        <v>3885455</v>
      </c>
      <c r="H3281" s="908">
        <f t="shared" si="226"/>
        <v>3885455</v>
      </c>
      <c r="I3281" s="532"/>
      <c r="J3281" s="532"/>
      <c r="K3281" s="10">
        <v>3531818.1818181816</v>
      </c>
      <c r="L3281" s="532"/>
      <c r="M3281" s="532"/>
      <c r="N3281" s="532"/>
      <c r="O3281" s="537"/>
      <c r="P3281" s="15"/>
      <c r="Q3281" s="16"/>
    </row>
    <row r="3282" spans="1:17" s="17" customFormat="1" ht="19.5">
      <c r="A3282" s="538">
        <v>7</v>
      </c>
      <c r="B3282" s="539" t="s">
        <v>5320</v>
      </c>
      <c r="C3282" s="432" t="s">
        <v>5313</v>
      </c>
      <c r="D3282" s="539"/>
      <c r="E3282" s="432"/>
      <c r="F3282" s="500"/>
      <c r="G3282" s="908">
        <v>4906364</v>
      </c>
      <c r="H3282" s="908">
        <f t="shared" si="226"/>
        <v>4906364</v>
      </c>
      <c r="I3282" s="532"/>
      <c r="J3282" s="532"/>
      <c r="K3282" s="10">
        <v>4460000</v>
      </c>
      <c r="L3282" s="532"/>
      <c r="M3282" s="532"/>
      <c r="N3282" s="532"/>
      <c r="O3282" s="537"/>
      <c r="P3282" s="15"/>
      <c r="Q3282" s="16"/>
    </row>
    <row r="3283" spans="1:17" s="17" customFormat="1" ht="19.5">
      <c r="A3283" s="538">
        <v>8</v>
      </c>
      <c r="B3283" s="539" t="s">
        <v>5321</v>
      </c>
      <c r="C3283" s="432" t="s">
        <v>5313</v>
      </c>
      <c r="D3283" s="539"/>
      <c r="E3283" s="539"/>
      <c r="F3283" s="500"/>
      <c r="G3283" s="908">
        <v>2030909</v>
      </c>
      <c r="H3283" s="908">
        <f t="shared" si="226"/>
        <v>2030909</v>
      </c>
      <c r="I3283" s="532"/>
      <c r="J3283" s="532"/>
      <c r="K3283" s="10">
        <v>1846363.6363636362</v>
      </c>
      <c r="L3283" s="532"/>
      <c r="M3283" s="532"/>
      <c r="N3283" s="532"/>
      <c r="O3283" s="537"/>
      <c r="P3283" s="15"/>
      <c r="Q3283" s="16"/>
    </row>
    <row r="3284" spans="1:17" s="17" customFormat="1" ht="19.5">
      <c r="A3284" s="538">
        <v>9</v>
      </c>
      <c r="B3284" s="539" t="s">
        <v>5322</v>
      </c>
      <c r="C3284" s="432" t="s">
        <v>5313</v>
      </c>
      <c r="D3284" s="432"/>
      <c r="E3284" s="432"/>
      <c r="F3284" s="500"/>
      <c r="G3284" s="908">
        <v>2638182</v>
      </c>
      <c r="H3284" s="908">
        <f t="shared" si="226"/>
        <v>2638182</v>
      </c>
      <c r="I3284" s="532"/>
      <c r="J3284" s="532"/>
      <c r="K3284" s="10">
        <v>2398181.8181818179</v>
      </c>
      <c r="L3284" s="532"/>
      <c r="M3284" s="532"/>
      <c r="N3284" s="532"/>
      <c r="O3284" s="537"/>
      <c r="P3284" s="15"/>
      <c r="Q3284" s="16"/>
    </row>
    <row r="3285" spans="1:17" s="17" customFormat="1" ht="19.5">
      <c r="A3285" s="538">
        <v>10</v>
      </c>
      <c r="B3285" s="539" t="s">
        <v>5323</v>
      </c>
      <c r="C3285" s="432" t="s">
        <v>5313</v>
      </c>
      <c r="D3285" s="432"/>
      <c r="E3285" s="432"/>
      <c r="F3285" s="500"/>
      <c r="G3285" s="908">
        <v>2989091</v>
      </c>
      <c r="H3285" s="908">
        <f t="shared" si="226"/>
        <v>2989091</v>
      </c>
      <c r="I3285" s="532"/>
      <c r="J3285" s="532"/>
      <c r="K3285" s="10">
        <v>2717273</v>
      </c>
      <c r="L3285" s="532"/>
      <c r="M3285" s="532"/>
      <c r="N3285" s="532"/>
      <c r="O3285" s="537"/>
      <c r="P3285" s="15"/>
      <c r="Q3285" s="16"/>
    </row>
    <row r="3286" spans="1:17" s="17" customFormat="1" ht="19.5">
      <c r="A3286" s="538">
        <v>11</v>
      </c>
      <c r="B3286" s="100" t="s">
        <v>5305</v>
      </c>
      <c r="C3286" s="432" t="s">
        <v>5313</v>
      </c>
      <c r="D3286" s="539"/>
      <c r="E3286" s="432"/>
      <c r="F3286" s="500"/>
      <c r="G3286" s="908">
        <v>2395455</v>
      </c>
      <c r="H3286" s="908">
        <f t="shared" si="226"/>
        <v>2395455</v>
      </c>
      <c r="I3286" s="532"/>
      <c r="J3286" s="532"/>
      <c r="K3286" s="10">
        <v>2395455</v>
      </c>
      <c r="L3286" s="532"/>
      <c r="M3286" s="532"/>
      <c r="N3286" s="532"/>
      <c r="O3286" s="537"/>
      <c r="P3286" s="15"/>
      <c r="Q3286" s="16"/>
    </row>
    <row r="3287" spans="1:17" s="17" customFormat="1" ht="33" customHeight="1">
      <c r="A3287" s="538">
        <v>12</v>
      </c>
      <c r="B3287" s="100" t="s">
        <v>5324</v>
      </c>
      <c r="C3287" s="432" t="s">
        <v>5314</v>
      </c>
      <c r="D3287" s="539"/>
      <c r="E3287" s="432"/>
      <c r="F3287" s="500"/>
      <c r="G3287" s="908">
        <v>257273</v>
      </c>
      <c r="H3287" s="908">
        <f>G3287</f>
        <v>257273</v>
      </c>
      <c r="I3287" s="532"/>
      <c r="J3287" s="532"/>
      <c r="K3287" s="10">
        <v>229999.99999999997</v>
      </c>
      <c r="L3287" s="532"/>
      <c r="M3287" s="532"/>
      <c r="N3287" s="532"/>
      <c r="O3287" s="537"/>
      <c r="P3287" s="15"/>
      <c r="Q3287" s="16"/>
    </row>
    <row r="3288" spans="1:17" s="17" customFormat="1" ht="19.5">
      <c r="A3288" s="538">
        <v>13</v>
      </c>
      <c r="B3288" s="100" t="s">
        <v>5325</v>
      </c>
      <c r="C3288" s="432" t="s">
        <v>5314</v>
      </c>
      <c r="D3288" s="539"/>
      <c r="E3288" s="432"/>
      <c r="F3288" s="500"/>
      <c r="G3288" s="908">
        <v>298182</v>
      </c>
      <c r="H3288" s="908">
        <f>G3288</f>
        <v>298182</v>
      </c>
      <c r="I3288" s="532"/>
      <c r="J3288" s="532"/>
      <c r="K3288" s="10">
        <v>270909.09090909088</v>
      </c>
      <c r="L3288" s="532"/>
      <c r="M3288" s="532"/>
      <c r="N3288" s="532"/>
      <c r="O3288" s="537"/>
      <c r="P3288" s="15"/>
      <c r="Q3288" s="16"/>
    </row>
    <row r="3289" spans="1:17" s="17" customFormat="1" ht="19.5">
      <c r="A3289" s="538">
        <v>14</v>
      </c>
      <c r="B3289" s="350" t="s">
        <v>5326</v>
      </c>
      <c r="C3289" s="432" t="s">
        <v>5314</v>
      </c>
      <c r="D3289" s="539"/>
      <c r="E3289" s="432"/>
      <c r="F3289" s="500"/>
      <c r="G3289" s="908">
        <v>270909</v>
      </c>
      <c r="H3289" s="908">
        <f>G3289</f>
        <v>270909</v>
      </c>
      <c r="I3289" s="532"/>
      <c r="J3289" s="532"/>
      <c r="K3289" s="10">
        <v>243636.36363636362</v>
      </c>
      <c r="L3289" s="532"/>
      <c r="M3289" s="532"/>
      <c r="N3289" s="532"/>
      <c r="O3289" s="537"/>
      <c r="P3289" s="15"/>
      <c r="Q3289" s="16"/>
    </row>
    <row r="3290" spans="1:17" s="17" customFormat="1" ht="19.5">
      <c r="A3290" s="538">
        <v>15</v>
      </c>
      <c r="B3290" s="350" t="s">
        <v>5327</v>
      </c>
      <c r="C3290" s="432" t="s">
        <v>5314</v>
      </c>
      <c r="D3290" s="539"/>
      <c r="E3290" s="432"/>
      <c r="F3290" s="500"/>
      <c r="G3290" s="908">
        <v>320000</v>
      </c>
      <c r="H3290" s="908">
        <f>G3290</f>
        <v>320000</v>
      </c>
      <c r="I3290" s="532"/>
      <c r="J3290" s="532"/>
      <c r="K3290" s="10">
        <v>292727.27272727271</v>
      </c>
      <c r="L3290" s="532"/>
      <c r="M3290" s="532"/>
      <c r="N3290" s="532"/>
      <c r="O3290" s="537"/>
      <c r="P3290" s="15"/>
      <c r="Q3290" s="16"/>
    </row>
    <row r="3291" spans="1:17" s="6" customFormat="1" ht="67.5" customHeight="1">
      <c r="A3291" s="100"/>
      <c r="B3291" s="1066" t="s">
        <v>5951</v>
      </c>
      <c r="C3291" s="1066"/>
      <c r="D3291" s="1066"/>
      <c r="E3291" s="1066"/>
      <c r="F3291" s="1066"/>
      <c r="G3291" s="1066"/>
      <c r="H3291" s="1066"/>
      <c r="I3291" s="2"/>
      <c r="J3291" s="2"/>
      <c r="K3291" s="2"/>
      <c r="L3291" s="2"/>
      <c r="M3291" s="2"/>
      <c r="N3291" s="2"/>
      <c r="O3291" s="40"/>
      <c r="P3291" s="9"/>
      <c r="Q3291" s="5"/>
    </row>
    <row r="3292" spans="1:17" s="6" customFormat="1" ht="19.5" hidden="1">
      <c r="A3292" s="417"/>
      <c r="B3292" s="349" t="s">
        <v>5344</v>
      </c>
      <c r="C3292" s="417"/>
      <c r="D3292" s="417"/>
      <c r="E3292" s="417"/>
      <c r="F3292" s="417"/>
      <c r="G3292" s="417"/>
      <c r="H3292" s="331"/>
      <c r="I3292" s="2"/>
      <c r="J3292" s="303"/>
      <c r="K3292" s="417"/>
      <c r="L3292" s="417"/>
      <c r="M3292" s="417"/>
      <c r="N3292" s="303"/>
      <c r="O3292" s="540"/>
      <c r="P3292" s="9"/>
      <c r="Q3292" s="5"/>
    </row>
    <row r="3293" spans="1:17" s="6" customFormat="1" ht="19.5">
      <c r="A3293" s="336">
        <v>1</v>
      </c>
      <c r="B3293" s="433" t="s">
        <v>5335</v>
      </c>
      <c r="C3293" s="499" t="s">
        <v>1469</v>
      </c>
      <c r="D3293" s="541"/>
      <c r="E3293" s="542"/>
      <c r="F3293" s="910">
        <v>330090.90909090906</v>
      </c>
      <c r="G3293" s="908">
        <f>+F3293</f>
        <v>330090.90909090906</v>
      </c>
      <c r="H3293" s="908">
        <f>+G3293</f>
        <v>330090.90909090906</v>
      </c>
      <c r="I3293" s="501"/>
      <c r="J3293" s="543"/>
      <c r="K3293" s="544">
        <f>+(F3293-L3293)/L3293</f>
        <v>-0.15381030062922396</v>
      </c>
      <c r="L3293" s="500">
        <v>390090.90909090906</v>
      </c>
      <c r="M3293" s="500">
        <f t="shared" ref="M3293:M3302" si="227">+L3293</f>
        <v>390090.90909090906</v>
      </c>
      <c r="N3293" s="543"/>
      <c r="O3293" s="545"/>
      <c r="P3293" s="9"/>
      <c r="Q3293" s="5"/>
    </row>
    <row r="3294" spans="1:17" s="6" customFormat="1" ht="19.5">
      <c r="A3294" s="336">
        <v>2</v>
      </c>
      <c r="B3294" s="433" t="s">
        <v>5336</v>
      </c>
      <c r="C3294" s="499" t="s">
        <v>1469</v>
      </c>
      <c r="D3294" s="541"/>
      <c r="E3294" s="542"/>
      <c r="F3294" s="910">
        <v>308000</v>
      </c>
      <c r="G3294" s="908">
        <f t="shared" ref="G3294:H3314" si="228">+F3294</f>
        <v>308000</v>
      </c>
      <c r="H3294" s="908">
        <f t="shared" si="228"/>
        <v>308000</v>
      </c>
      <c r="I3294" s="501"/>
      <c r="J3294" s="543"/>
      <c r="K3294" s="544">
        <f t="shared" ref="K3294:K3357" si="229">+(F3294-L3294)/L3294</f>
        <v>-0.16304347826086943</v>
      </c>
      <c r="L3294" s="500">
        <v>367999.99999999994</v>
      </c>
      <c r="M3294" s="500">
        <f t="shared" si="227"/>
        <v>367999.99999999994</v>
      </c>
      <c r="N3294" s="543"/>
      <c r="O3294" s="545"/>
      <c r="P3294" s="9"/>
      <c r="Q3294" s="5"/>
    </row>
    <row r="3295" spans="1:17" s="6" customFormat="1" ht="19.5">
      <c r="A3295" s="336">
        <v>3</v>
      </c>
      <c r="B3295" s="433" t="s">
        <v>5337</v>
      </c>
      <c r="C3295" s="499" t="s">
        <v>1469</v>
      </c>
      <c r="D3295" s="541"/>
      <c r="E3295" s="542"/>
      <c r="F3295" s="910">
        <v>473636.36363636359</v>
      </c>
      <c r="G3295" s="908">
        <f t="shared" si="228"/>
        <v>473636.36363636359</v>
      </c>
      <c r="H3295" s="908">
        <f t="shared" si="228"/>
        <v>473636.36363636359</v>
      </c>
      <c r="I3295" s="501"/>
      <c r="J3295" s="543"/>
      <c r="K3295" s="544">
        <f t="shared" si="229"/>
        <v>-0.11243611584327097</v>
      </c>
      <c r="L3295" s="500">
        <v>533636.36363636365</v>
      </c>
      <c r="M3295" s="500">
        <f t="shared" si="227"/>
        <v>533636.36363636365</v>
      </c>
      <c r="N3295" s="543"/>
      <c r="O3295" s="545"/>
      <c r="P3295" s="9"/>
      <c r="Q3295" s="5"/>
    </row>
    <row r="3296" spans="1:17" s="6" customFormat="1" ht="19.5">
      <c r="A3296" s="336">
        <v>4</v>
      </c>
      <c r="B3296" s="433" t="s">
        <v>5338</v>
      </c>
      <c r="C3296" s="499" t="s">
        <v>1469</v>
      </c>
      <c r="D3296" s="541"/>
      <c r="E3296" s="542"/>
      <c r="F3296" s="910">
        <v>445909.09090909088</v>
      </c>
      <c r="G3296" s="908">
        <f t="shared" si="228"/>
        <v>445909.09090909088</v>
      </c>
      <c r="H3296" s="908">
        <f t="shared" si="228"/>
        <v>445909.09090909088</v>
      </c>
      <c r="I3296" s="501"/>
      <c r="J3296" s="543"/>
      <c r="K3296" s="544">
        <f t="shared" si="229"/>
        <v>-0.11859838274932614</v>
      </c>
      <c r="L3296" s="500">
        <v>505909.09090909088</v>
      </c>
      <c r="M3296" s="500">
        <f t="shared" si="227"/>
        <v>505909.09090909088</v>
      </c>
      <c r="N3296" s="543"/>
      <c r="O3296" s="545"/>
      <c r="P3296" s="9"/>
      <c r="Q3296" s="5"/>
    </row>
    <row r="3297" spans="1:17" s="6" customFormat="1" ht="19.5">
      <c r="A3297" s="336">
        <v>5</v>
      </c>
      <c r="B3297" s="433" t="s">
        <v>5339</v>
      </c>
      <c r="C3297" s="499" t="s">
        <v>1469</v>
      </c>
      <c r="D3297" s="541"/>
      <c r="E3297" s="542"/>
      <c r="F3297" s="910">
        <v>442909.09090909088</v>
      </c>
      <c r="G3297" s="908">
        <f t="shared" si="228"/>
        <v>442909.09090909088</v>
      </c>
      <c r="H3297" s="908">
        <f t="shared" si="228"/>
        <v>442909.09090909088</v>
      </c>
      <c r="I3297" s="501"/>
      <c r="J3297" s="543"/>
      <c r="K3297" s="544">
        <f t="shared" si="229"/>
        <v>-0.1193058568329718</v>
      </c>
      <c r="L3297" s="500">
        <v>502909.09090909088</v>
      </c>
      <c r="M3297" s="500">
        <f t="shared" si="227"/>
        <v>502909.09090909088</v>
      </c>
      <c r="N3297" s="543"/>
      <c r="O3297" s="545"/>
      <c r="P3297" s="9"/>
      <c r="Q3297" s="5"/>
    </row>
    <row r="3298" spans="1:17" s="6" customFormat="1" ht="19.5">
      <c r="A3298" s="336">
        <v>6</v>
      </c>
      <c r="B3298" s="433" t="s">
        <v>5340</v>
      </c>
      <c r="C3298" s="499" t="s">
        <v>1484</v>
      </c>
      <c r="D3298" s="541"/>
      <c r="E3298" s="542"/>
      <c r="F3298" s="910">
        <v>753636.36363636353</v>
      </c>
      <c r="G3298" s="908">
        <f t="shared" si="228"/>
        <v>753636.36363636353</v>
      </c>
      <c r="H3298" s="908">
        <f t="shared" si="228"/>
        <v>753636.36363636353</v>
      </c>
      <c r="I3298" s="501"/>
      <c r="J3298" s="543"/>
      <c r="K3298" s="544">
        <f t="shared" si="229"/>
        <v>-4.7400172364263152E-2</v>
      </c>
      <c r="L3298" s="500">
        <v>791136.36363636353</v>
      </c>
      <c r="M3298" s="500">
        <f t="shared" si="227"/>
        <v>791136.36363636353</v>
      </c>
      <c r="N3298" s="543"/>
      <c r="O3298" s="545"/>
      <c r="P3298" s="9"/>
      <c r="Q3298" s="5"/>
    </row>
    <row r="3299" spans="1:17" s="6" customFormat="1" ht="19.5">
      <c r="A3299" s="336">
        <v>7</v>
      </c>
      <c r="B3299" s="433" t="s">
        <v>1470</v>
      </c>
      <c r="C3299" s="499" t="s">
        <v>3334</v>
      </c>
      <c r="D3299" s="541"/>
      <c r="E3299" s="542"/>
      <c r="F3299" s="910">
        <v>935454.54545454541</v>
      </c>
      <c r="G3299" s="908">
        <f t="shared" si="228"/>
        <v>935454.54545454541</v>
      </c>
      <c r="H3299" s="908">
        <f t="shared" si="228"/>
        <v>935454.54545454541</v>
      </c>
      <c r="I3299" s="501"/>
      <c r="J3299" s="543"/>
      <c r="K3299" s="544">
        <f t="shared" si="229"/>
        <v>-3.8542396636299929E-2</v>
      </c>
      <c r="L3299" s="500">
        <v>972954.54545454541</v>
      </c>
      <c r="M3299" s="500">
        <f t="shared" si="227"/>
        <v>972954.54545454541</v>
      </c>
      <c r="N3299" s="543"/>
      <c r="O3299" s="545"/>
      <c r="P3299" s="9"/>
      <c r="Q3299" s="5"/>
    </row>
    <row r="3300" spans="1:17" s="6" customFormat="1" ht="19.5">
      <c r="A3300" s="336">
        <v>8</v>
      </c>
      <c r="B3300" s="433" t="s">
        <v>5341</v>
      </c>
      <c r="C3300" s="499" t="s">
        <v>1469</v>
      </c>
      <c r="D3300" s="541"/>
      <c r="E3300" s="542"/>
      <c r="F3300" s="910">
        <v>627272.72727272718</v>
      </c>
      <c r="G3300" s="908">
        <f t="shared" si="228"/>
        <v>627272.72727272718</v>
      </c>
      <c r="H3300" s="908">
        <f t="shared" si="228"/>
        <v>627272.72727272718</v>
      </c>
      <c r="I3300" s="501"/>
      <c r="J3300" s="543"/>
      <c r="K3300" s="544">
        <f t="shared" si="229"/>
        <v>-8.7301587301587311E-2</v>
      </c>
      <c r="L3300" s="500">
        <v>687272.72727272718</v>
      </c>
      <c r="M3300" s="500">
        <f t="shared" si="227"/>
        <v>687272.72727272718</v>
      </c>
      <c r="N3300" s="543"/>
      <c r="O3300" s="545"/>
      <c r="P3300" s="9"/>
      <c r="Q3300" s="5"/>
    </row>
    <row r="3301" spans="1:17" s="6" customFormat="1" ht="19.5">
      <c r="A3301" s="336">
        <v>9</v>
      </c>
      <c r="B3301" s="433" t="s">
        <v>5342</v>
      </c>
      <c r="C3301" s="499" t="s">
        <v>1469</v>
      </c>
      <c r="D3301" s="541"/>
      <c r="E3301" s="542"/>
      <c r="F3301" s="910">
        <v>359909.09090909088</v>
      </c>
      <c r="G3301" s="908">
        <f t="shared" si="228"/>
        <v>359909.09090909088</v>
      </c>
      <c r="H3301" s="908">
        <f t="shared" si="228"/>
        <v>359909.09090909088</v>
      </c>
      <c r="I3301" s="501"/>
      <c r="J3301" s="543"/>
      <c r="K3301" s="544">
        <f t="shared" si="229"/>
        <v>-0.14288807101104137</v>
      </c>
      <c r="L3301" s="500">
        <v>419909.09090909088</v>
      </c>
      <c r="M3301" s="500">
        <f t="shared" si="227"/>
        <v>419909.09090909088</v>
      </c>
      <c r="N3301" s="543"/>
      <c r="O3301" s="545"/>
      <c r="P3301" s="9"/>
      <c r="Q3301" s="5"/>
    </row>
    <row r="3302" spans="1:17" s="6" customFormat="1" ht="19.5">
      <c r="A3302" s="336">
        <v>10</v>
      </c>
      <c r="B3302" s="433" t="s">
        <v>5343</v>
      </c>
      <c r="C3302" s="499" t="s">
        <v>1469</v>
      </c>
      <c r="D3302" s="541"/>
      <c r="E3302" s="542"/>
      <c r="F3302" s="910">
        <v>486363.63636363635</v>
      </c>
      <c r="G3302" s="908">
        <f t="shared" si="228"/>
        <v>486363.63636363635</v>
      </c>
      <c r="H3302" s="908">
        <f t="shared" si="228"/>
        <v>486363.63636363635</v>
      </c>
      <c r="I3302" s="501"/>
      <c r="J3302" s="543"/>
      <c r="K3302" s="544">
        <f t="shared" si="229"/>
        <v>-0.10981697171381032</v>
      </c>
      <c r="L3302" s="500">
        <v>546363.63636363635</v>
      </c>
      <c r="M3302" s="500">
        <f t="shared" si="227"/>
        <v>546363.63636363635</v>
      </c>
      <c r="N3302" s="543"/>
      <c r="O3302" s="545"/>
      <c r="P3302" s="9"/>
      <c r="Q3302" s="5"/>
    </row>
    <row r="3303" spans="1:17" s="6" customFormat="1" ht="16.5" customHeight="1">
      <c r="A3303" s="336">
        <v>11</v>
      </c>
      <c r="B3303" s="433" t="s">
        <v>1471</v>
      </c>
      <c r="C3303" s="499" t="s">
        <v>1484</v>
      </c>
      <c r="D3303" s="541"/>
      <c r="E3303" s="542"/>
      <c r="F3303" s="910">
        <v>1285363.6363636362</v>
      </c>
      <c r="G3303" s="908">
        <f t="shared" si="228"/>
        <v>1285363.6363636362</v>
      </c>
      <c r="H3303" s="908">
        <f t="shared" si="228"/>
        <v>1285363.6363636362</v>
      </c>
      <c r="I3303" s="501"/>
      <c r="J3303" s="543"/>
      <c r="K3303" s="544">
        <f t="shared" si="229"/>
        <v>-2.8347593031646225E-2</v>
      </c>
      <c r="L3303" s="500">
        <v>1322863.6363636362</v>
      </c>
      <c r="M3303" s="500">
        <f t="shared" ref="M3303:M3366" si="230">L3303</f>
        <v>1322863.6363636362</v>
      </c>
      <c r="N3303" s="543"/>
      <c r="O3303" s="545"/>
      <c r="P3303" s="9"/>
      <c r="Q3303" s="5"/>
    </row>
    <row r="3304" spans="1:17" s="6" customFormat="1" ht="19.5">
      <c r="A3304" s="336">
        <v>12</v>
      </c>
      <c r="B3304" s="433" t="s">
        <v>5906</v>
      </c>
      <c r="C3304" s="499" t="s">
        <v>1484</v>
      </c>
      <c r="D3304" s="541"/>
      <c r="E3304" s="542"/>
      <c r="F3304" s="910">
        <v>428181.81818181812</v>
      </c>
      <c r="G3304" s="908">
        <f t="shared" si="228"/>
        <v>428181.81818181812</v>
      </c>
      <c r="H3304" s="908">
        <f t="shared" si="228"/>
        <v>428181.81818181812</v>
      </c>
      <c r="I3304" s="501"/>
      <c r="J3304" s="543"/>
      <c r="K3304" s="544">
        <f t="shared" si="229"/>
        <v>6.2605752961082867E-2</v>
      </c>
      <c r="L3304" s="500">
        <v>402954.54545454541</v>
      </c>
      <c r="M3304" s="500">
        <f t="shared" si="230"/>
        <v>402954.54545454541</v>
      </c>
      <c r="N3304" s="543"/>
      <c r="O3304" s="545"/>
      <c r="P3304" s="9"/>
      <c r="Q3304" s="5"/>
    </row>
    <row r="3305" spans="1:17" s="6" customFormat="1" ht="19.5">
      <c r="A3305" s="336">
        <v>13</v>
      </c>
      <c r="B3305" s="433" t="s">
        <v>5907</v>
      </c>
      <c r="C3305" s="499" t="s">
        <v>1484</v>
      </c>
      <c r="D3305" s="541"/>
      <c r="E3305" s="542"/>
      <c r="F3305" s="910">
        <v>1912727.2727272725</v>
      </c>
      <c r="G3305" s="908">
        <f t="shared" si="228"/>
        <v>1912727.2727272725</v>
      </c>
      <c r="H3305" s="908">
        <f t="shared" si="228"/>
        <v>1912727.2727272725</v>
      </c>
      <c r="I3305" s="501"/>
      <c r="J3305" s="543"/>
      <c r="K3305" s="544">
        <f t="shared" si="229"/>
        <v>3.6970781156826669E-3</v>
      </c>
      <c r="L3305" s="500">
        <v>1905681.8181818181</v>
      </c>
      <c r="M3305" s="500">
        <f t="shared" si="230"/>
        <v>1905681.8181818181</v>
      </c>
      <c r="N3305" s="543"/>
      <c r="O3305" s="545"/>
      <c r="P3305" s="9"/>
      <c r="Q3305" s="5"/>
    </row>
    <row r="3306" spans="1:17" s="6" customFormat="1" ht="19.5">
      <c r="A3306" s="336">
        <v>14</v>
      </c>
      <c r="B3306" s="433" t="s">
        <v>1472</v>
      </c>
      <c r="C3306" s="499" t="s">
        <v>1484</v>
      </c>
      <c r="D3306" s="541"/>
      <c r="E3306" s="542"/>
      <c r="F3306" s="910">
        <v>1411000</v>
      </c>
      <c r="G3306" s="908">
        <f t="shared" si="228"/>
        <v>1411000</v>
      </c>
      <c r="H3306" s="908">
        <f t="shared" si="228"/>
        <v>1411000</v>
      </c>
      <c r="I3306" s="501"/>
      <c r="J3306" s="543"/>
      <c r="K3306" s="544">
        <f t="shared" si="229"/>
        <v>-5.1051601858645095E-2</v>
      </c>
      <c r="L3306" s="500">
        <v>1486909.0909090908</v>
      </c>
      <c r="M3306" s="500">
        <f t="shared" si="230"/>
        <v>1486909.0909090908</v>
      </c>
      <c r="N3306" s="543"/>
      <c r="O3306" s="545"/>
      <c r="P3306" s="9"/>
      <c r="Q3306" s="5"/>
    </row>
    <row r="3307" spans="1:17" s="6" customFormat="1" ht="19.5">
      <c r="A3307" s="336">
        <v>15</v>
      </c>
      <c r="B3307" s="433" t="s">
        <v>1473</v>
      </c>
      <c r="C3307" s="499" t="s">
        <v>1484</v>
      </c>
      <c r="D3307" s="541"/>
      <c r="E3307" s="542"/>
      <c r="F3307" s="910">
        <v>1161000</v>
      </c>
      <c r="G3307" s="908">
        <f t="shared" si="228"/>
        <v>1161000</v>
      </c>
      <c r="H3307" s="908">
        <f t="shared" si="228"/>
        <v>1161000</v>
      </c>
      <c r="I3307" s="501"/>
      <c r="J3307" s="543"/>
      <c r="K3307" s="544">
        <f t="shared" si="229"/>
        <v>-0.22623447440169644</v>
      </c>
      <c r="L3307" s="500">
        <v>1500454.5454545454</v>
      </c>
      <c r="M3307" s="500">
        <f t="shared" si="230"/>
        <v>1500454.5454545454</v>
      </c>
      <c r="N3307" s="543"/>
      <c r="O3307" s="545"/>
      <c r="P3307" s="9"/>
      <c r="Q3307" s="5"/>
    </row>
    <row r="3308" spans="1:17" s="6" customFormat="1" ht="19.5">
      <c r="A3308" s="336">
        <v>16</v>
      </c>
      <c r="B3308" s="433" t="s">
        <v>5908</v>
      </c>
      <c r="C3308" s="499" t="s">
        <v>1484</v>
      </c>
      <c r="D3308" s="541"/>
      <c r="E3308" s="542"/>
      <c r="F3308" s="910">
        <v>3792090.9090909087</v>
      </c>
      <c r="G3308" s="908">
        <f t="shared" si="228"/>
        <v>3792090.9090909087</v>
      </c>
      <c r="H3308" s="908">
        <f t="shared" si="228"/>
        <v>3792090.9090909087</v>
      </c>
      <c r="I3308" s="501"/>
      <c r="J3308" s="543"/>
      <c r="K3308" s="544">
        <f t="shared" si="229"/>
        <v>1.6179433269526473</v>
      </c>
      <c r="L3308" s="500">
        <v>1448499.9999999998</v>
      </c>
      <c r="M3308" s="500">
        <f t="shared" si="230"/>
        <v>1448499.9999999998</v>
      </c>
      <c r="N3308" s="543"/>
      <c r="O3308" s="545"/>
      <c r="P3308" s="9"/>
      <c r="Q3308" s="5"/>
    </row>
    <row r="3309" spans="1:17" s="6" customFormat="1" ht="19.5">
      <c r="A3309" s="336">
        <v>17</v>
      </c>
      <c r="B3309" s="433" t="s">
        <v>1474</v>
      </c>
      <c r="C3309" s="499" t="s">
        <v>1484</v>
      </c>
      <c r="D3309" s="541"/>
      <c r="E3309" s="542"/>
      <c r="F3309" s="910">
        <v>1695272.7272727271</v>
      </c>
      <c r="G3309" s="908">
        <f t="shared" si="228"/>
        <v>1695272.7272727271</v>
      </c>
      <c r="H3309" s="908">
        <f t="shared" si="228"/>
        <v>1695272.7272727271</v>
      </c>
      <c r="I3309" s="501"/>
      <c r="J3309" s="543"/>
      <c r="K3309" s="544">
        <f t="shared" si="229"/>
        <v>0.42699724517906318</v>
      </c>
      <c r="L3309" s="500">
        <v>1188000</v>
      </c>
      <c r="M3309" s="500">
        <f t="shared" si="230"/>
        <v>1188000</v>
      </c>
      <c r="N3309" s="543"/>
      <c r="O3309" s="545"/>
      <c r="P3309" s="9"/>
      <c r="Q3309" s="5"/>
    </row>
    <row r="3310" spans="1:17" s="6" customFormat="1" ht="19.5">
      <c r="A3310" s="336">
        <v>18</v>
      </c>
      <c r="B3310" s="433" t="s">
        <v>1475</v>
      </c>
      <c r="C3310" s="499" t="s">
        <v>1484</v>
      </c>
      <c r="D3310" s="541"/>
      <c r="E3310" s="542"/>
      <c r="F3310" s="910">
        <v>1891909.0909090908</v>
      </c>
      <c r="G3310" s="908">
        <f t="shared" si="228"/>
        <v>1891909.0909090908</v>
      </c>
      <c r="H3310" s="908">
        <f t="shared" si="228"/>
        <v>1891909.0909090908</v>
      </c>
      <c r="I3310" s="501"/>
      <c r="J3310" s="543"/>
      <c r="K3310" s="544">
        <f t="shared" si="229"/>
        <v>-0.50500677877411215</v>
      </c>
      <c r="L3310" s="500">
        <v>3822090.9090909087</v>
      </c>
      <c r="M3310" s="500">
        <f t="shared" si="230"/>
        <v>3822090.9090909087</v>
      </c>
      <c r="N3310" s="543"/>
      <c r="O3310" s="545"/>
      <c r="P3310" s="9"/>
      <c r="Q3310" s="5"/>
    </row>
    <row r="3311" spans="1:17" s="6" customFormat="1" ht="19.5">
      <c r="A3311" s="336">
        <v>19</v>
      </c>
      <c r="B3311" s="433" t="s">
        <v>5909</v>
      </c>
      <c r="C3311" s="499" t="s">
        <v>1484</v>
      </c>
      <c r="D3311" s="541"/>
      <c r="E3311" s="542"/>
      <c r="F3311" s="910">
        <v>2662818.1818181816</v>
      </c>
      <c r="G3311" s="908">
        <f t="shared" si="228"/>
        <v>2662818.1818181816</v>
      </c>
      <c r="H3311" s="908">
        <f t="shared" si="228"/>
        <v>2662818.1818181816</v>
      </c>
      <c r="I3311" s="501"/>
      <c r="J3311" s="543"/>
      <c r="K3311" s="544">
        <f t="shared" si="229"/>
        <v>0.53673828073765129</v>
      </c>
      <c r="L3311" s="500">
        <v>1732772.7272727271</v>
      </c>
      <c r="M3311" s="500">
        <f t="shared" si="230"/>
        <v>1732772.7272727271</v>
      </c>
      <c r="N3311" s="543"/>
      <c r="O3311" s="545"/>
      <c r="P3311" s="9"/>
      <c r="Q3311" s="5"/>
    </row>
    <row r="3312" spans="1:17" s="6" customFormat="1" ht="19.5">
      <c r="A3312" s="336">
        <v>20</v>
      </c>
      <c r="B3312" s="433" t="s">
        <v>1476</v>
      </c>
      <c r="C3312" s="499" t="s">
        <v>1484</v>
      </c>
      <c r="D3312" s="541"/>
      <c r="E3312" s="542"/>
      <c r="F3312" s="910">
        <v>4116999.9999999995</v>
      </c>
      <c r="G3312" s="908">
        <f t="shared" si="228"/>
        <v>4116999.9999999995</v>
      </c>
      <c r="H3312" s="908">
        <f t="shared" si="228"/>
        <v>4116999.9999999995</v>
      </c>
      <c r="I3312" s="501"/>
      <c r="J3312" s="543"/>
      <c r="K3312" s="544">
        <f t="shared" si="229"/>
        <v>1.1421408637245163</v>
      </c>
      <c r="L3312" s="500">
        <v>1921909.0909090908</v>
      </c>
      <c r="M3312" s="500">
        <f t="shared" si="230"/>
        <v>1921909.0909090908</v>
      </c>
      <c r="N3312" s="543"/>
      <c r="O3312" s="545"/>
      <c r="P3312" s="9"/>
      <c r="Q3312" s="5"/>
    </row>
    <row r="3313" spans="1:17" s="6" customFormat="1" ht="19.5">
      <c r="A3313" s="336">
        <v>21</v>
      </c>
      <c r="B3313" s="433" t="s">
        <v>1477</v>
      </c>
      <c r="C3313" s="499" t="s">
        <v>1484</v>
      </c>
      <c r="D3313" s="541"/>
      <c r="E3313" s="542"/>
      <c r="F3313" s="910">
        <v>2279636.3636363633</v>
      </c>
      <c r="G3313" s="908">
        <f t="shared" si="228"/>
        <v>2279636.3636363633</v>
      </c>
      <c r="H3313" s="908">
        <f t="shared" si="228"/>
        <v>2279636.3636363633</v>
      </c>
      <c r="I3313" s="501"/>
      <c r="J3313" s="543"/>
      <c r="K3313" s="544">
        <f t="shared" si="229"/>
        <v>-0.15249425442747067</v>
      </c>
      <c r="L3313" s="500">
        <v>2689818.1818181816</v>
      </c>
      <c r="M3313" s="500">
        <f t="shared" si="230"/>
        <v>2689818.1818181816</v>
      </c>
      <c r="N3313" s="543"/>
      <c r="O3313" s="545"/>
      <c r="P3313" s="9"/>
      <c r="Q3313" s="5"/>
    </row>
    <row r="3314" spans="1:17" s="6" customFormat="1" ht="19.5">
      <c r="A3314" s="336">
        <v>22</v>
      </c>
      <c r="B3314" s="433" t="s">
        <v>3335</v>
      </c>
      <c r="C3314" s="499" t="s">
        <v>1484</v>
      </c>
      <c r="D3314" s="541"/>
      <c r="E3314" s="542"/>
      <c r="F3314" s="910">
        <v>2562636.3636363633</v>
      </c>
      <c r="G3314" s="908">
        <f t="shared" si="228"/>
        <v>2562636.3636363633</v>
      </c>
      <c r="H3314" s="908">
        <f t="shared" si="228"/>
        <v>2562636.3636363633</v>
      </c>
      <c r="I3314" s="501"/>
      <c r="J3314" s="543"/>
      <c r="K3314" s="544">
        <f t="shared" si="229"/>
        <v>-0.22363601310969738</v>
      </c>
      <c r="L3314" s="500">
        <v>3300818.1818181816</v>
      </c>
      <c r="M3314" s="500">
        <f t="shared" si="230"/>
        <v>3300818.1818181816</v>
      </c>
      <c r="N3314" s="543"/>
      <c r="O3314" s="545"/>
      <c r="P3314" s="9"/>
      <c r="Q3314" s="5"/>
    </row>
    <row r="3315" spans="1:17" s="6" customFormat="1" ht="19.5">
      <c r="A3315" s="336">
        <v>23</v>
      </c>
      <c r="B3315" s="433" t="s">
        <v>1478</v>
      </c>
      <c r="C3315" s="499" t="s">
        <v>1484</v>
      </c>
      <c r="D3315" s="541"/>
      <c r="E3315" s="542"/>
      <c r="F3315" s="910">
        <v>4616000</v>
      </c>
      <c r="G3315" s="908">
        <f t="shared" ref="G3315:H3330" si="231">+F3315</f>
        <v>4616000</v>
      </c>
      <c r="H3315" s="908">
        <f t="shared" si="231"/>
        <v>4616000</v>
      </c>
      <c r="I3315" s="501"/>
      <c r="J3315" s="543"/>
      <c r="K3315" s="544">
        <f t="shared" si="229"/>
        <v>1.2269687068266049</v>
      </c>
      <c r="L3315" s="500">
        <v>2072772.7272727271</v>
      </c>
      <c r="M3315" s="500">
        <f t="shared" si="230"/>
        <v>2072772.7272727271</v>
      </c>
      <c r="N3315" s="543"/>
      <c r="O3315" s="545"/>
      <c r="P3315" s="9"/>
      <c r="Q3315" s="5"/>
    </row>
    <row r="3316" spans="1:17" s="6" customFormat="1" ht="19.5">
      <c r="A3316" s="336">
        <v>24</v>
      </c>
      <c r="B3316" s="433" t="s">
        <v>3336</v>
      </c>
      <c r="C3316" s="499" t="s">
        <v>1484</v>
      </c>
      <c r="D3316" s="541"/>
      <c r="E3316" s="542"/>
      <c r="F3316" s="910">
        <v>6413272.7272727266</v>
      </c>
      <c r="G3316" s="908">
        <f t="shared" si="231"/>
        <v>6413272.7272727266</v>
      </c>
      <c r="H3316" s="908">
        <f t="shared" si="231"/>
        <v>6413272.7272727266</v>
      </c>
      <c r="I3316" s="501"/>
      <c r="J3316" s="543"/>
      <c r="K3316" s="544">
        <f t="shared" si="229"/>
        <v>0.54648486309928312</v>
      </c>
      <c r="L3316" s="500">
        <v>4146999.9999999995</v>
      </c>
      <c r="M3316" s="500">
        <f t="shared" si="230"/>
        <v>4146999.9999999995</v>
      </c>
      <c r="N3316" s="543"/>
      <c r="O3316" s="545"/>
      <c r="P3316" s="9"/>
      <c r="Q3316" s="5"/>
    </row>
    <row r="3317" spans="1:17" s="6" customFormat="1" ht="19.5">
      <c r="A3317" s="336">
        <v>25</v>
      </c>
      <c r="B3317" s="433" t="s">
        <v>3337</v>
      </c>
      <c r="C3317" s="499" t="s">
        <v>1484</v>
      </c>
      <c r="D3317" s="541"/>
      <c r="E3317" s="542"/>
      <c r="F3317" s="910">
        <v>4925454.5454545449</v>
      </c>
      <c r="G3317" s="908">
        <f t="shared" si="231"/>
        <v>4925454.5454545449</v>
      </c>
      <c r="H3317" s="908">
        <f t="shared" si="231"/>
        <v>4925454.5454545449</v>
      </c>
      <c r="I3317" s="501"/>
      <c r="J3317" s="543"/>
      <c r="K3317" s="544">
        <f t="shared" si="229"/>
        <v>1.1325671101314652</v>
      </c>
      <c r="L3317" s="500">
        <v>2309636.3636363633</v>
      </c>
      <c r="M3317" s="500">
        <f t="shared" si="230"/>
        <v>2309636.3636363633</v>
      </c>
      <c r="N3317" s="543"/>
      <c r="O3317" s="545"/>
      <c r="P3317" s="9"/>
      <c r="Q3317" s="5"/>
    </row>
    <row r="3318" spans="1:17" s="6" customFormat="1" ht="19.5">
      <c r="A3318" s="336">
        <v>26</v>
      </c>
      <c r="B3318" s="433" t="s">
        <v>3338</v>
      </c>
      <c r="C3318" s="499" t="s">
        <v>1484</v>
      </c>
      <c r="D3318" s="541"/>
      <c r="E3318" s="542"/>
      <c r="F3318" s="910">
        <v>1248181.8181818181</v>
      </c>
      <c r="G3318" s="908">
        <f t="shared" si="231"/>
        <v>1248181.8181818181</v>
      </c>
      <c r="H3318" s="908">
        <f t="shared" si="231"/>
        <v>1248181.8181818181</v>
      </c>
      <c r="I3318" s="501"/>
      <c r="J3318" s="543"/>
      <c r="K3318" s="544">
        <f t="shared" si="229"/>
        <v>-0.51856656965531744</v>
      </c>
      <c r="L3318" s="500">
        <v>2592636.3636363633</v>
      </c>
      <c r="M3318" s="500">
        <f t="shared" si="230"/>
        <v>2592636.3636363633</v>
      </c>
      <c r="N3318" s="543"/>
      <c r="O3318" s="545"/>
      <c r="P3318" s="9"/>
      <c r="Q3318" s="5"/>
    </row>
    <row r="3319" spans="1:17" s="6" customFormat="1" ht="19.5">
      <c r="A3319" s="336">
        <v>27</v>
      </c>
      <c r="B3319" s="433" t="s">
        <v>3339</v>
      </c>
      <c r="C3319" s="499" t="s">
        <v>5568</v>
      </c>
      <c r="D3319" s="541"/>
      <c r="E3319" s="542"/>
      <c r="F3319" s="910">
        <v>249636.36363636362</v>
      </c>
      <c r="G3319" s="908">
        <f t="shared" si="231"/>
        <v>249636.36363636362</v>
      </c>
      <c r="H3319" s="908">
        <f t="shared" si="231"/>
        <v>249636.36363636362</v>
      </c>
      <c r="I3319" s="501"/>
      <c r="J3319" s="543"/>
      <c r="K3319" s="544">
        <f t="shared" si="229"/>
        <v>-0.94626853989746806</v>
      </c>
      <c r="L3319" s="500">
        <v>4646000</v>
      </c>
      <c r="M3319" s="500">
        <f t="shared" si="230"/>
        <v>4646000</v>
      </c>
      <c r="N3319" s="543"/>
      <c r="O3319" s="545"/>
      <c r="P3319" s="9"/>
      <c r="Q3319" s="5"/>
    </row>
    <row r="3320" spans="1:17" s="6" customFormat="1" ht="19.5">
      <c r="A3320" s="336">
        <v>28</v>
      </c>
      <c r="B3320" s="433" t="s">
        <v>5910</v>
      </c>
      <c r="C3320" s="499" t="s">
        <v>1484</v>
      </c>
      <c r="D3320" s="541"/>
      <c r="E3320" s="542"/>
      <c r="F3320" s="910">
        <v>301818.18181818177</v>
      </c>
      <c r="G3320" s="908">
        <f t="shared" si="231"/>
        <v>301818.18181818177</v>
      </c>
      <c r="H3320" s="908">
        <f t="shared" si="231"/>
        <v>301818.18181818177</v>
      </c>
      <c r="I3320" s="501"/>
      <c r="J3320" s="543"/>
      <c r="K3320" s="544">
        <f t="shared" si="229"/>
        <v>-0.95315762740560983</v>
      </c>
      <c r="L3320" s="500">
        <v>6443272.7272727266</v>
      </c>
      <c r="M3320" s="500">
        <f t="shared" si="230"/>
        <v>6443272.7272727266</v>
      </c>
      <c r="N3320" s="543"/>
      <c r="O3320" s="545"/>
      <c r="P3320" s="9"/>
      <c r="Q3320" s="5"/>
    </row>
    <row r="3321" spans="1:17" s="6" customFormat="1" ht="19.5">
      <c r="A3321" s="336">
        <v>29</v>
      </c>
      <c r="B3321" s="433" t="s">
        <v>5911</v>
      </c>
      <c r="C3321" s="499" t="s">
        <v>1484</v>
      </c>
      <c r="D3321" s="541"/>
      <c r="E3321" s="542"/>
      <c r="F3321" s="910">
        <v>1324545.4545454544</v>
      </c>
      <c r="G3321" s="908">
        <f t="shared" si="231"/>
        <v>1324545.4545454544</v>
      </c>
      <c r="H3321" s="908">
        <f t="shared" si="231"/>
        <v>1324545.4545454544</v>
      </c>
      <c r="I3321" s="501"/>
      <c r="J3321" s="543"/>
      <c r="K3321" s="544">
        <f t="shared" si="229"/>
        <v>-0.73270959456980378</v>
      </c>
      <c r="L3321" s="500">
        <v>4955454.5454545449</v>
      </c>
      <c r="M3321" s="500">
        <f t="shared" si="230"/>
        <v>4955454.5454545449</v>
      </c>
      <c r="N3321" s="543"/>
      <c r="O3321" s="545"/>
      <c r="P3321" s="9"/>
      <c r="Q3321" s="5"/>
    </row>
    <row r="3322" spans="1:17" s="6" customFormat="1" ht="19.5">
      <c r="A3322" s="336">
        <v>30</v>
      </c>
      <c r="B3322" s="433" t="s">
        <v>5912</v>
      </c>
      <c r="C3322" s="499" t="s">
        <v>1484</v>
      </c>
      <c r="D3322" s="541"/>
      <c r="E3322" s="542"/>
      <c r="F3322" s="910">
        <v>373636.36363636359</v>
      </c>
      <c r="G3322" s="908">
        <f t="shared" si="231"/>
        <v>373636.36363636359</v>
      </c>
      <c r="H3322" s="908">
        <f t="shared" si="231"/>
        <v>373636.36363636359</v>
      </c>
      <c r="I3322" s="501"/>
      <c r="J3322" s="543"/>
      <c r="K3322" s="544">
        <f t="shared" si="229"/>
        <v>-0.70244343891402727</v>
      </c>
      <c r="L3322" s="500">
        <v>1255681.8181818181</v>
      </c>
      <c r="M3322" s="500">
        <f t="shared" si="230"/>
        <v>1255681.8181818181</v>
      </c>
      <c r="N3322" s="543"/>
      <c r="O3322" s="545"/>
      <c r="P3322" s="9"/>
      <c r="Q3322" s="5"/>
    </row>
    <row r="3323" spans="1:17" s="6" customFormat="1" ht="19.5">
      <c r="A3323" s="336">
        <v>31</v>
      </c>
      <c r="B3323" s="433" t="s">
        <v>5913</v>
      </c>
      <c r="C3323" s="499" t="s">
        <v>1484</v>
      </c>
      <c r="D3323" s="541"/>
      <c r="E3323" s="542"/>
      <c r="F3323" s="910">
        <v>1630909.0909090908</v>
      </c>
      <c r="G3323" s="908">
        <f t="shared" si="231"/>
        <v>1630909.0909090908</v>
      </c>
      <c r="H3323" s="908">
        <f t="shared" si="231"/>
        <v>1630909.0909090908</v>
      </c>
      <c r="I3323" s="501"/>
      <c r="J3323" s="543"/>
      <c r="K3323" s="544">
        <f t="shared" si="229"/>
        <v>5.4941176470588244</v>
      </c>
      <c r="L3323" s="500">
        <v>251136.36363636362</v>
      </c>
      <c r="M3323" s="500">
        <f t="shared" si="230"/>
        <v>251136.36363636362</v>
      </c>
      <c r="N3323" s="543"/>
      <c r="O3323" s="545"/>
      <c r="P3323" s="9"/>
      <c r="Q3323" s="5"/>
    </row>
    <row r="3324" spans="1:17" s="6" customFormat="1" ht="19.5">
      <c r="A3324" s="336">
        <v>32</v>
      </c>
      <c r="B3324" s="433" t="s">
        <v>5914</v>
      </c>
      <c r="C3324" s="499" t="s">
        <v>1484</v>
      </c>
      <c r="D3324" s="541"/>
      <c r="E3324" s="542"/>
      <c r="F3324" s="910">
        <v>519090.90909090906</v>
      </c>
      <c r="G3324" s="908">
        <f t="shared" si="231"/>
        <v>519090.90909090906</v>
      </c>
      <c r="H3324" s="908">
        <f t="shared" si="231"/>
        <v>519090.90909090906</v>
      </c>
      <c r="I3324" s="501"/>
      <c r="J3324" s="543"/>
      <c r="K3324" s="544">
        <f t="shared" si="229"/>
        <v>0.87059787059787053</v>
      </c>
      <c r="L3324" s="500">
        <v>277500</v>
      </c>
      <c r="M3324" s="500">
        <f t="shared" si="230"/>
        <v>277500</v>
      </c>
      <c r="N3324" s="543"/>
      <c r="O3324" s="545"/>
      <c r="P3324" s="9"/>
      <c r="Q3324" s="5"/>
    </row>
    <row r="3325" spans="1:17" s="6" customFormat="1" ht="19.5">
      <c r="A3325" s="336">
        <v>33</v>
      </c>
      <c r="B3325" s="433" t="s">
        <v>5915</v>
      </c>
      <c r="C3325" s="499" t="s">
        <v>1484</v>
      </c>
      <c r="D3325" s="541"/>
      <c r="E3325" s="542"/>
      <c r="F3325" s="910">
        <v>2324545.4545454546</v>
      </c>
      <c r="G3325" s="908">
        <f t="shared" si="231"/>
        <v>2324545.4545454546</v>
      </c>
      <c r="H3325" s="908">
        <f t="shared" si="231"/>
        <v>2324545.4545454546</v>
      </c>
      <c r="I3325" s="501"/>
      <c r="J3325" s="543"/>
      <c r="K3325" s="544">
        <f t="shared" si="229"/>
        <v>0.80038725576483027</v>
      </c>
      <c r="L3325" s="500">
        <v>1291136.3636363635</v>
      </c>
      <c r="M3325" s="500">
        <f t="shared" si="230"/>
        <v>1291136.3636363635</v>
      </c>
      <c r="N3325" s="543"/>
      <c r="O3325" s="545"/>
      <c r="P3325" s="9"/>
      <c r="Q3325" s="5"/>
    </row>
    <row r="3326" spans="1:17" s="6" customFormat="1" ht="19.5">
      <c r="A3326" s="336">
        <v>34</v>
      </c>
      <c r="B3326" s="433" t="s">
        <v>5916</v>
      </c>
      <c r="C3326" s="499" t="s">
        <v>1484</v>
      </c>
      <c r="D3326" s="541"/>
      <c r="E3326" s="542"/>
      <c r="F3326" s="910">
        <v>840909.09090909082</v>
      </c>
      <c r="G3326" s="908">
        <f t="shared" si="231"/>
        <v>840909.09090909082</v>
      </c>
      <c r="H3326" s="908">
        <f t="shared" si="231"/>
        <v>840909.09090909082</v>
      </c>
      <c r="I3326" s="501"/>
      <c r="J3326" s="543"/>
      <c r="K3326" s="544">
        <f t="shared" si="229"/>
        <v>1.445472571050892</v>
      </c>
      <c r="L3326" s="500">
        <v>343863.63636363635</v>
      </c>
      <c r="M3326" s="500">
        <f t="shared" si="230"/>
        <v>343863.63636363635</v>
      </c>
      <c r="N3326" s="543"/>
      <c r="O3326" s="545"/>
      <c r="P3326" s="9"/>
      <c r="Q3326" s="5"/>
    </row>
    <row r="3327" spans="1:17" s="6" customFormat="1" ht="19.5">
      <c r="A3327" s="336">
        <v>35</v>
      </c>
      <c r="B3327" s="433" t="s">
        <v>5917</v>
      </c>
      <c r="C3327" s="499" t="s">
        <v>1484</v>
      </c>
      <c r="D3327" s="541"/>
      <c r="E3327" s="542"/>
      <c r="F3327" s="910">
        <v>3761818.1818181816</v>
      </c>
      <c r="G3327" s="908">
        <f t="shared" si="231"/>
        <v>3761818.1818181816</v>
      </c>
      <c r="H3327" s="908">
        <f t="shared" si="231"/>
        <v>3761818.1818181816</v>
      </c>
      <c r="I3327" s="501"/>
      <c r="J3327" s="543"/>
      <c r="K3327" s="544">
        <f t="shared" si="229"/>
        <v>1.3508024428348246</v>
      </c>
      <c r="L3327" s="500">
        <v>1600227.2727272727</v>
      </c>
      <c r="M3327" s="500">
        <f t="shared" si="230"/>
        <v>1600227.2727272727</v>
      </c>
      <c r="N3327" s="543"/>
      <c r="O3327" s="545"/>
      <c r="P3327" s="9"/>
      <c r="Q3327" s="5"/>
    </row>
    <row r="3328" spans="1:17" s="6" customFormat="1" ht="19.5">
      <c r="A3328" s="336">
        <v>36</v>
      </c>
      <c r="B3328" s="433" t="s">
        <v>5918</v>
      </c>
      <c r="C3328" s="499" t="s">
        <v>1484</v>
      </c>
      <c r="D3328" s="541"/>
      <c r="E3328" s="542"/>
      <c r="F3328" s="910">
        <v>924545.45454545447</v>
      </c>
      <c r="G3328" s="908">
        <f t="shared" si="231"/>
        <v>924545.45454545447</v>
      </c>
      <c r="H3328" s="908">
        <f t="shared" si="231"/>
        <v>924545.45454545447</v>
      </c>
      <c r="I3328" s="501"/>
      <c r="J3328" s="543"/>
      <c r="K3328" s="544">
        <f t="shared" si="229"/>
        <v>0.96237337192474681</v>
      </c>
      <c r="L3328" s="500">
        <v>471136.36363636359</v>
      </c>
      <c r="M3328" s="500">
        <f t="shared" si="230"/>
        <v>471136.36363636359</v>
      </c>
      <c r="N3328" s="543"/>
      <c r="O3328" s="545"/>
      <c r="P3328" s="9"/>
      <c r="Q3328" s="5"/>
    </row>
    <row r="3329" spans="1:17" s="6" customFormat="1" ht="19.5">
      <c r="A3329" s="336">
        <v>37</v>
      </c>
      <c r="B3329" s="433" t="s">
        <v>5919</v>
      </c>
      <c r="C3329" s="499" t="s">
        <v>1484</v>
      </c>
      <c r="D3329" s="541"/>
      <c r="E3329" s="542"/>
      <c r="F3329" s="910">
        <v>4134545.4545454541</v>
      </c>
      <c r="G3329" s="908">
        <f t="shared" si="231"/>
        <v>4134545.4545454541</v>
      </c>
      <c r="H3329" s="908">
        <f t="shared" si="231"/>
        <v>4134545.4545454541</v>
      </c>
      <c r="I3329" s="501"/>
      <c r="J3329" s="543"/>
      <c r="K3329" s="544">
        <f t="shared" si="229"/>
        <v>0.82485705687631661</v>
      </c>
      <c r="L3329" s="500">
        <v>2265681.8181818179</v>
      </c>
      <c r="M3329" s="500">
        <f t="shared" si="230"/>
        <v>2265681.8181818179</v>
      </c>
      <c r="N3329" s="543"/>
      <c r="O3329" s="545"/>
      <c r="P3329" s="9"/>
      <c r="Q3329" s="5"/>
    </row>
    <row r="3330" spans="1:17" s="6" customFormat="1" ht="19.5">
      <c r="A3330" s="336">
        <v>38</v>
      </c>
      <c r="B3330" s="433" t="s">
        <v>5920</v>
      </c>
      <c r="C3330" s="499" t="s">
        <v>1484</v>
      </c>
      <c r="D3330" s="541"/>
      <c r="E3330" s="542"/>
      <c r="F3330" s="910">
        <v>760909.09090909082</v>
      </c>
      <c r="G3330" s="908">
        <f t="shared" si="231"/>
        <v>760909.09090909082</v>
      </c>
      <c r="H3330" s="908">
        <f t="shared" si="231"/>
        <v>760909.09090909082</v>
      </c>
      <c r="I3330" s="501"/>
      <c r="J3330" s="543"/>
      <c r="K3330" s="544">
        <f t="shared" si="229"/>
        <v>5.8689602833291082E-2</v>
      </c>
      <c r="L3330" s="500">
        <v>718727.27272727271</v>
      </c>
      <c r="M3330" s="500">
        <f t="shared" si="230"/>
        <v>718727.27272727271</v>
      </c>
      <c r="N3330" s="543"/>
      <c r="O3330" s="545"/>
      <c r="P3330" s="9"/>
      <c r="Q3330" s="5"/>
    </row>
    <row r="3331" spans="1:17" s="6" customFormat="1" ht="19.5">
      <c r="A3331" s="336">
        <v>39</v>
      </c>
      <c r="B3331" s="433" t="s">
        <v>5921</v>
      </c>
      <c r="C3331" s="499" t="s">
        <v>1484</v>
      </c>
      <c r="D3331" s="541"/>
      <c r="E3331" s="542"/>
      <c r="F3331" s="910">
        <v>3401818.1818181816</v>
      </c>
      <c r="G3331" s="908">
        <f t="shared" ref="G3331:H3346" si="232">+F3331</f>
        <v>3401818.1818181816</v>
      </c>
      <c r="H3331" s="908">
        <f t="shared" si="232"/>
        <v>3401818.1818181816</v>
      </c>
      <c r="I3331" s="501"/>
      <c r="J3331" s="543"/>
      <c r="K3331" s="544">
        <f t="shared" si="229"/>
        <v>-1.3705851344227669E-2</v>
      </c>
      <c r="L3331" s="500">
        <v>3449090.9090909087</v>
      </c>
      <c r="M3331" s="500">
        <f t="shared" si="230"/>
        <v>3449090.9090909087</v>
      </c>
      <c r="N3331" s="543"/>
      <c r="O3331" s="545"/>
      <c r="P3331" s="9"/>
      <c r="Q3331" s="5"/>
    </row>
    <row r="3332" spans="1:17" s="6" customFormat="1" ht="19.5">
      <c r="A3332" s="336">
        <v>40</v>
      </c>
      <c r="B3332" s="433" t="s">
        <v>5922</v>
      </c>
      <c r="C3332" s="499" t="s">
        <v>1484</v>
      </c>
      <c r="D3332" s="541"/>
      <c r="E3332" s="542"/>
      <c r="F3332" s="910">
        <v>616363.63636363635</v>
      </c>
      <c r="G3332" s="908">
        <f t="shared" si="232"/>
        <v>616363.63636363635</v>
      </c>
      <c r="H3332" s="908">
        <f t="shared" si="232"/>
        <v>616363.63636363635</v>
      </c>
      <c r="I3332" s="501"/>
      <c r="J3332" s="543"/>
      <c r="K3332" s="544">
        <f t="shared" si="229"/>
        <v>-0.21853388658367912</v>
      </c>
      <c r="L3332" s="500">
        <v>788727.27272727271</v>
      </c>
      <c r="M3332" s="500">
        <f t="shared" si="230"/>
        <v>788727.27272727271</v>
      </c>
      <c r="N3332" s="543"/>
      <c r="O3332" s="545"/>
      <c r="P3332" s="9"/>
      <c r="Q3332" s="5"/>
    </row>
    <row r="3333" spans="1:17" s="6" customFormat="1" ht="19.5">
      <c r="A3333" s="336">
        <v>41</v>
      </c>
      <c r="B3333" s="433" t="s">
        <v>5923</v>
      </c>
      <c r="C3333" s="499" t="s">
        <v>1484</v>
      </c>
      <c r="D3333" s="541"/>
      <c r="E3333" s="542"/>
      <c r="F3333" s="910">
        <v>2759090.9090909087</v>
      </c>
      <c r="G3333" s="908">
        <f t="shared" si="232"/>
        <v>2759090.9090909087</v>
      </c>
      <c r="H3333" s="908">
        <f t="shared" si="232"/>
        <v>2759090.9090909087</v>
      </c>
      <c r="I3333" s="501"/>
      <c r="J3333" s="543"/>
      <c r="K3333" s="544">
        <f t="shared" si="229"/>
        <v>-0.27995255041518391</v>
      </c>
      <c r="L3333" s="500">
        <v>3831818.1818181816</v>
      </c>
      <c r="M3333" s="500">
        <f t="shared" si="230"/>
        <v>3831818.1818181816</v>
      </c>
      <c r="N3333" s="543"/>
      <c r="O3333" s="545"/>
      <c r="P3333" s="9"/>
      <c r="Q3333" s="5"/>
    </row>
    <row r="3334" spans="1:17" s="6" customFormat="1" ht="19.5">
      <c r="A3334" s="336">
        <v>42</v>
      </c>
      <c r="B3334" s="433" t="s">
        <v>5924</v>
      </c>
      <c r="C3334" s="499" t="s">
        <v>1484</v>
      </c>
      <c r="D3334" s="541"/>
      <c r="E3334" s="542"/>
      <c r="F3334" s="910">
        <v>602727.27272727271</v>
      </c>
      <c r="G3334" s="908">
        <f t="shared" si="232"/>
        <v>602727.27272727271</v>
      </c>
      <c r="H3334" s="908">
        <f t="shared" si="232"/>
        <v>602727.27272727271</v>
      </c>
      <c r="I3334" s="501"/>
      <c r="J3334" s="543"/>
      <c r="K3334" s="544">
        <f t="shared" si="229"/>
        <v>-0.15135999999999999</v>
      </c>
      <c r="L3334" s="500">
        <v>710227.27272727271</v>
      </c>
      <c r="M3334" s="500">
        <f t="shared" si="230"/>
        <v>710227.27272727271</v>
      </c>
      <c r="N3334" s="543"/>
      <c r="O3334" s="545"/>
      <c r="P3334" s="9"/>
      <c r="Q3334" s="5"/>
    </row>
    <row r="3335" spans="1:17" s="6" customFormat="1" ht="19.5">
      <c r="A3335" s="336">
        <v>43</v>
      </c>
      <c r="B3335" s="433" t="s">
        <v>5925</v>
      </c>
      <c r="C3335" s="499" t="s">
        <v>1484</v>
      </c>
      <c r="D3335" s="541"/>
      <c r="E3335" s="542"/>
      <c r="F3335" s="910">
        <v>2696363.6363636362</v>
      </c>
      <c r="G3335" s="908">
        <f t="shared" si="232"/>
        <v>2696363.6363636362</v>
      </c>
      <c r="H3335" s="908">
        <f t="shared" si="232"/>
        <v>2696363.6363636362</v>
      </c>
      <c r="I3335" s="501"/>
      <c r="J3335" s="543"/>
      <c r="K3335" s="544">
        <f t="shared" si="229"/>
        <v>-0.19756509976327358</v>
      </c>
      <c r="L3335" s="500">
        <v>3360227.2727272725</v>
      </c>
      <c r="M3335" s="500">
        <f t="shared" si="230"/>
        <v>3360227.2727272725</v>
      </c>
      <c r="N3335" s="543"/>
      <c r="O3335" s="545"/>
      <c r="P3335" s="9"/>
      <c r="Q3335" s="5"/>
    </row>
    <row r="3336" spans="1:17" s="6" customFormat="1" ht="19.5">
      <c r="A3336" s="336">
        <v>44</v>
      </c>
      <c r="B3336" s="433" t="s">
        <v>5926</v>
      </c>
      <c r="C3336" s="499" t="s">
        <v>1484</v>
      </c>
      <c r="D3336" s="541"/>
      <c r="E3336" s="542"/>
      <c r="F3336" s="910">
        <v>687272.72727272718</v>
      </c>
      <c r="G3336" s="908">
        <f t="shared" si="232"/>
        <v>687272.72727272718</v>
      </c>
      <c r="H3336" s="908">
        <f t="shared" si="232"/>
        <v>687272.72727272718</v>
      </c>
      <c r="I3336" s="501"/>
      <c r="J3336" s="543"/>
      <c r="K3336" s="544">
        <f t="shared" si="229"/>
        <v>0.20526106018333987</v>
      </c>
      <c r="L3336" s="500">
        <v>570227.27272727271</v>
      </c>
      <c r="M3336" s="500">
        <f t="shared" si="230"/>
        <v>570227.27272727271</v>
      </c>
      <c r="N3336" s="543"/>
      <c r="O3336" s="545"/>
      <c r="P3336" s="9"/>
      <c r="Q3336" s="5"/>
    </row>
    <row r="3337" spans="1:17" s="6" customFormat="1" ht="19.5">
      <c r="A3337" s="336">
        <v>45</v>
      </c>
      <c r="B3337" s="433" t="s">
        <v>5927</v>
      </c>
      <c r="C3337" s="499" t="s">
        <v>1484</v>
      </c>
      <c r="D3337" s="541"/>
      <c r="E3337" s="542"/>
      <c r="F3337" s="910">
        <v>3072727.2727272725</v>
      </c>
      <c r="G3337" s="908">
        <f t="shared" si="232"/>
        <v>3072727.2727272725</v>
      </c>
      <c r="H3337" s="908">
        <f t="shared" si="232"/>
        <v>3072727.2727272725</v>
      </c>
      <c r="I3337" s="501"/>
      <c r="J3337" s="543"/>
      <c r="K3337" s="544">
        <f t="shared" si="229"/>
        <v>0.1198542201606891</v>
      </c>
      <c r="L3337" s="500">
        <v>2743863.6363636362</v>
      </c>
      <c r="M3337" s="500">
        <f t="shared" si="230"/>
        <v>2743863.6363636362</v>
      </c>
      <c r="N3337" s="543"/>
      <c r="O3337" s="545"/>
      <c r="P3337" s="9"/>
      <c r="Q3337" s="5"/>
    </row>
    <row r="3338" spans="1:17" s="6" customFormat="1" ht="19.5">
      <c r="A3338" s="336">
        <v>46</v>
      </c>
      <c r="B3338" s="433" t="s">
        <v>5928</v>
      </c>
      <c r="C3338" s="499" t="s">
        <v>1484</v>
      </c>
      <c r="D3338" s="541"/>
      <c r="E3338" s="542"/>
      <c r="F3338" s="910">
        <v>902727.27272727271</v>
      </c>
      <c r="G3338" s="908">
        <f t="shared" si="232"/>
        <v>902727.27272727271</v>
      </c>
      <c r="H3338" s="908">
        <f t="shared" si="232"/>
        <v>902727.27272727271</v>
      </c>
      <c r="I3338" s="501"/>
      <c r="J3338" s="543"/>
      <c r="K3338" s="544">
        <f t="shared" si="229"/>
        <v>0.65707133917396776</v>
      </c>
      <c r="L3338" s="500">
        <v>544772.72727272718</v>
      </c>
      <c r="M3338" s="500">
        <f t="shared" si="230"/>
        <v>544772.72727272718</v>
      </c>
      <c r="N3338" s="543"/>
      <c r="O3338" s="545"/>
      <c r="P3338" s="9"/>
      <c r="Q3338" s="5"/>
    </row>
    <row r="3339" spans="1:17" s="6" customFormat="1" ht="19.5">
      <c r="A3339" s="336">
        <v>47</v>
      </c>
      <c r="B3339" s="433" t="s">
        <v>5929</v>
      </c>
      <c r="C3339" s="499" t="s">
        <v>1484</v>
      </c>
      <c r="D3339" s="541"/>
      <c r="E3339" s="542"/>
      <c r="F3339" s="910">
        <v>4030909.0909090904</v>
      </c>
      <c r="G3339" s="908">
        <f t="shared" si="232"/>
        <v>4030909.0909090904</v>
      </c>
      <c r="H3339" s="908">
        <f t="shared" si="232"/>
        <v>4030909.0909090904</v>
      </c>
      <c r="I3339" s="501"/>
      <c r="J3339" s="543"/>
      <c r="K3339" s="544">
        <f t="shared" si="229"/>
        <v>0.55129887168722103</v>
      </c>
      <c r="L3339" s="500">
        <v>2598409.0909090908</v>
      </c>
      <c r="M3339" s="500">
        <f t="shared" si="230"/>
        <v>2598409.0909090908</v>
      </c>
      <c r="N3339" s="543"/>
      <c r="O3339" s="545"/>
      <c r="P3339" s="9"/>
      <c r="Q3339" s="5"/>
    </row>
    <row r="3340" spans="1:17" s="6" customFormat="1" ht="19.5">
      <c r="A3340" s="336">
        <v>48</v>
      </c>
      <c r="B3340" s="433" t="s">
        <v>3340</v>
      </c>
      <c r="C3340" s="499" t="s">
        <v>1479</v>
      </c>
      <c r="D3340" s="541"/>
      <c r="E3340" s="542"/>
      <c r="F3340" s="910">
        <v>606363.63636363635</v>
      </c>
      <c r="G3340" s="908">
        <f t="shared" si="232"/>
        <v>606363.63636363635</v>
      </c>
      <c r="H3340" s="908">
        <f t="shared" si="232"/>
        <v>606363.63636363635</v>
      </c>
      <c r="I3340" s="501"/>
      <c r="J3340" s="543"/>
      <c r="K3340" s="544">
        <f t="shared" si="229"/>
        <v>-2.3783388218075227E-2</v>
      </c>
      <c r="L3340" s="500">
        <v>621136.36363636353</v>
      </c>
      <c r="M3340" s="500">
        <f t="shared" si="230"/>
        <v>621136.36363636353</v>
      </c>
      <c r="N3340" s="543"/>
      <c r="O3340" s="545"/>
      <c r="P3340" s="9"/>
      <c r="Q3340" s="5"/>
    </row>
    <row r="3341" spans="1:17" s="6" customFormat="1" ht="19.5">
      <c r="A3341" s="336">
        <v>49</v>
      </c>
      <c r="B3341" s="433" t="s">
        <v>3341</v>
      </c>
      <c r="C3341" s="499" t="s">
        <v>1479</v>
      </c>
      <c r="D3341" s="541"/>
      <c r="E3341" s="542"/>
      <c r="F3341" s="910">
        <v>606363.63636363635</v>
      </c>
      <c r="G3341" s="908">
        <f t="shared" si="232"/>
        <v>606363.63636363635</v>
      </c>
      <c r="H3341" s="908">
        <f t="shared" si="232"/>
        <v>606363.63636363635</v>
      </c>
      <c r="I3341" s="501"/>
      <c r="J3341" s="543"/>
      <c r="K3341" s="544">
        <f t="shared" si="229"/>
        <v>-0.79484813533256438</v>
      </c>
      <c r="L3341" s="500">
        <v>2955681.8181818179</v>
      </c>
      <c r="M3341" s="500">
        <f t="shared" si="230"/>
        <v>2955681.8181818179</v>
      </c>
      <c r="N3341" s="543"/>
      <c r="O3341" s="545"/>
      <c r="P3341" s="9"/>
      <c r="Q3341" s="5"/>
    </row>
    <row r="3342" spans="1:17" s="6" customFormat="1" ht="19.5">
      <c r="A3342" s="336">
        <v>50</v>
      </c>
      <c r="B3342" s="433" t="s">
        <v>5930</v>
      </c>
      <c r="C3342" s="499" t="s">
        <v>1484</v>
      </c>
      <c r="D3342" s="541"/>
      <c r="E3342" s="542"/>
      <c r="F3342" s="910">
        <v>375454.54545454541</v>
      </c>
      <c r="G3342" s="908">
        <f t="shared" si="232"/>
        <v>375454.54545454541</v>
      </c>
      <c r="H3342" s="908">
        <f t="shared" si="232"/>
        <v>375454.54545454541</v>
      </c>
      <c r="I3342" s="501"/>
      <c r="J3342" s="543"/>
      <c r="K3342" s="544">
        <f t="shared" si="229"/>
        <v>-0.51216631230805576</v>
      </c>
      <c r="L3342" s="500">
        <v>769636.36363636353</v>
      </c>
      <c r="M3342" s="500">
        <f t="shared" si="230"/>
        <v>769636.36363636353</v>
      </c>
      <c r="N3342" s="543"/>
      <c r="O3342" s="545"/>
      <c r="P3342" s="9"/>
      <c r="Q3342" s="5"/>
    </row>
    <row r="3343" spans="1:17" s="6" customFormat="1" ht="19.5">
      <c r="A3343" s="336">
        <v>51</v>
      </c>
      <c r="B3343" s="433" t="s">
        <v>5931</v>
      </c>
      <c r="C3343" s="499" t="s">
        <v>1484</v>
      </c>
      <c r="D3343" s="541"/>
      <c r="E3343" s="542"/>
      <c r="F3343" s="910">
        <v>1646363.6363636362</v>
      </c>
      <c r="G3343" s="908">
        <f t="shared" si="232"/>
        <v>1646363.6363636362</v>
      </c>
      <c r="H3343" s="908">
        <f t="shared" si="232"/>
        <v>1646363.6363636362</v>
      </c>
      <c r="I3343" s="501"/>
      <c r="J3343" s="543"/>
      <c r="K3343" s="544">
        <f t="shared" si="229"/>
        <v>-0.55721271393643035</v>
      </c>
      <c r="L3343" s="500">
        <v>3718181.8181818179</v>
      </c>
      <c r="M3343" s="500">
        <f t="shared" si="230"/>
        <v>3718181.8181818179</v>
      </c>
      <c r="N3343" s="543"/>
      <c r="O3343" s="545"/>
      <c r="P3343" s="9"/>
      <c r="Q3343" s="5"/>
    </row>
    <row r="3344" spans="1:17" s="6" customFormat="1" ht="19.5">
      <c r="A3344" s="336">
        <v>52</v>
      </c>
      <c r="B3344" s="433" t="s">
        <v>1480</v>
      </c>
      <c r="C3344" s="499" t="s">
        <v>1484</v>
      </c>
      <c r="D3344" s="541"/>
      <c r="E3344" s="542"/>
      <c r="F3344" s="910">
        <v>1240818.1818181816</v>
      </c>
      <c r="G3344" s="908">
        <f t="shared" si="232"/>
        <v>1240818.1818181816</v>
      </c>
      <c r="H3344" s="908">
        <f t="shared" si="232"/>
        <v>1240818.1818181816</v>
      </c>
      <c r="I3344" s="501"/>
      <c r="J3344" s="543"/>
      <c r="K3344" s="544">
        <f t="shared" si="229"/>
        <v>0.21583823267414923</v>
      </c>
      <c r="L3344" s="500">
        <v>1020545.4545454545</v>
      </c>
      <c r="M3344" s="500">
        <f t="shared" si="230"/>
        <v>1020545.4545454545</v>
      </c>
      <c r="N3344" s="543"/>
      <c r="O3344" s="545"/>
      <c r="P3344" s="9"/>
      <c r="Q3344" s="5"/>
    </row>
    <row r="3345" spans="1:17" s="6" customFormat="1" ht="19.5">
      <c r="A3345" s="336">
        <v>53</v>
      </c>
      <c r="B3345" s="433" t="s">
        <v>1481</v>
      </c>
      <c r="C3345" s="499" t="s">
        <v>1484</v>
      </c>
      <c r="D3345" s="541"/>
      <c r="E3345" s="542"/>
      <c r="F3345" s="910">
        <v>1307727.2727272727</v>
      </c>
      <c r="G3345" s="908">
        <f t="shared" si="232"/>
        <v>1307727.2727272727</v>
      </c>
      <c r="H3345" s="908">
        <f t="shared" si="232"/>
        <v>1307727.2727272727</v>
      </c>
      <c r="I3345" s="501"/>
      <c r="J3345" s="543"/>
      <c r="K3345" s="544">
        <f t="shared" si="229"/>
        <v>-0.73581267217630864</v>
      </c>
      <c r="L3345" s="500">
        <v>4950000</v>
      </c>
      <c r="M3345" s="500">
        <f t="shared" si="230"/>
        <v>4950000</v>
      </c>
      <c r="N3345" s="543"/>
      <c r="O3345" s="545"/>
      <c r="P3345" s="9"/>
      <c r="Q3345" s="5"/>
    </row>
    <row r="3346" spans="1:17" s="6" customFormat="1" ht="19.5">
      <c r="A3346" s="336">
        <v>54</v>
      </c>
      <c r="B3346" s="433" t="s">
        <v>3342</v>
      </c>
      <c r="C3346" s="499" t="s">
        <v>1484</v>
      </c>
      <c r="D3346" s="541"/>
      <c r="E3346" s="542"/>
      <c r="F3346" s="910">
        <v>885181.81818181812</v>
      </c>
      <c r="G3346" s="908">
        <f t="shared" si="232"/>
        <v>885181.81818181812</v>
      </c>
      <c r="H3346" s="908">
        <f t="shared" si="232"/>
        <v>885181.81818181812</v>
      </c>
      <c r="I3346" s="501"/>
      <c r="J3346" s="543"/>
      <c r="K3346" s="544">
        <f t="shared" si="229"/>
        <v>-0.42945036915504514</v>
      </c>
      <c r="L3346" s="500">
        <v>1551454.5454545454</v>
      </c>
      <c r="M3346" s="500">
        <f t="shared" si="230"/>
        <v>1551454.5454545454</v>
      </c>
      <c r="N3346" s="543"/>
      <c r="O3346" s="545"/>
      <c r="P3346" s="9"/>
      <c r="Q3346" s="5"/>
    </row>
    <row r="3347" spans="1:17" s="6" customFormat="1" ht="19.5">
      <c r="A3347" s="336">
        <v>55</v>
      </c>
      <c r="B3347" s="433" t="s">
        <v>3343</v>
      </c>
      <c r="C3347" s="499" t="s">
        <v>1484</v>
      </c>
      <c r="D3347" s="541"/>
      <c r="E3347" s="542"/>
      <c r="F3347" s="910">
        <v>2840363.6363636362</v>
      </c>
      <c r="G3347" s="908">
        <f t="shared" ref="G3347:H3362" si="233">+F3347</f>
        <v>2840363.6363636362</v>
      </c>
      <c r="H3347" s="908">
        <f t="shared" si="233"/>
        <v>2840363.6363636362</v>
      </c>
      <c r="I3347" s="501"/>
      <c r="J3347" s="543"/>
      <c r="K3347" s="544">
        <f t="shared" si="229"/>
        <v>0.69748994892969696</v>
      </c>
      <c r="L3347" s="500">
        <v>1673272.7272727271</v>
      </c>
      <c r="M3347" s="500">
        <f t="shared" si="230"/>
        <v>1673272.7272727271</v>
      </c>
      <c r="N3347" s="543"/>
      <c r="O3347" s="545"/>
      <c r="P3347" s="9"/>
      <c r="Q3347" s="5"/>
    </row>
    <row r="3348" spans="1:17" s="6" customFormat="1" ht="19.5">
      <c r="A3348" s="336">
        <v>56</v>
      </c>
      <c r="B3348" s="433" t="s">
        <v>3344</v>
      </c>
      <c r="C3348" s="499" t="s">
        <v>1484</v>
      </c>
      <c r="D3348" s="541"/>
      <c r="E3348" s="542"/>
      <c r="F3348" s="910">
        <v>1961999.9999999998</v>
      </c>
      <c r="G3348" s="908">
        <f t="shared" si="233"/>
        <v>1961999.9999999998</v>
      </c>
      <c r="H3348" s="908">
        <f t="shared" si="233"/>
        <v>1961999.9999999998</v>
      </c>
      <c r="I3348" s="501"/>
      <c r="J3348" s="543"/>
      <c r="K3348" s="544">
        <f t="shared" si="229"/>
        <v>2.2276975996410675</v>
      </c>
      <c r="L3348" s="500">
        <v>607863.63636363635</v>
      </c>
      <c r="M3348" s="500">
        <f t="shared" si="230"/>
        <v>607863.63636363635</v>
      </c>
      <c r="N3348" s="543"/>
      <c r="O3348" s="545"/>
      <c r="P3348" s="9"/>
      <c r="Q3348" s="5"/>
    </row>
    <row r="3349" spans="1:17" s="6" customFormat="1" ht="19.5">
      <c r="A3349" s="336">
        <v>57</v>
      </c>
      <c r="B3349" s="433" t="s">
        <v>3345</v>
      </c>
      <c r="C3349" s="499" t="s">
        <v>1484</v>
      </c>
      <c r="D3349" s="541"/>
      <c r="E3349" s="542"/>
      <c r="F3349" s="910">
        <v>3890909.0909090908</v>
      </c>
      <c r="G3349" s="908">
        <f t="shared" si="233"/>
        <v>3890909.0909090908</v>
      </c>
      <c r="H3349" s="908">
        <f t="shared" si="233"/>
        <v>3890909.0909090908</v>
      </c>
      <c r="I3349" s="501"/>
      <c r="J3349" s="543"/>
      <c r="K3349" s="544">
        <f t="shared" si="229"/>
        <v>5.4009571524713982</v>
      </c>
      <c r="L3349" s="500">
        <v>607863.63636363635</v>
      </c>
      <c r="M3349" s="500">
        <f t="shared" si="230"/>
        <v>607863.63636363635</v>
      </c>
      <c r="N3349" s="543"/>
      <c r="O3349" s="545"/>
      <c r="P3349" s="9"/>
      <c r="Q3349" s="5"/>
    </row>
    <row r="3350" spans="1:17" s="6" customFormat="1" ht="19.5">
      <c r="A3350" s="336">
        <v>58</v>
      </c>
      <c r="B3350" s="433" t="s">
        <v>5569</v>
      </c>
      <c r="C3350" s="499" t="s">
        <v>68</v>
      </c>
      <c r="D3350" s="541"/>
      <c r="E3350" s="542"/>
      <c r="F3350" s="910">
        <v>1955636.3636363635</v>
      </c>
      <c r="G3350" s="908">
        <f t="shared" si="233"/>
        <v>1955636.3636363635</v>
      </c>
      <c r="H3350" s="908">
        <f t="shared" si="233"/>
        <v>1955636.3636363635</v>
      </c>
      <c r="I3350" s="501"/>
      <c r="J3350" s="543"/>
      <c r="K3350" s="544">
        <f t="shared" si="229"/>
        <v>2.2172287444851562</v>
      </c>
      <c r="L3350" s="500">
        <v>607863.63636363635</v>
      </c>
      <c r="M3350" s="500">
        <f t="shared" si="230"/>
        <v>607863.63636363635</v>
      </c>
      <c r="N3350" s="543"/>
      <c r="O3350" s="545"/>
      <c r="P3350" s="9"/>
      <c r="Q3350" s="5"/>
    </row>
    <row r="3351" spans="1:17" s="6" customFormat="1" ht="19.5">
      <c r="A3351" s="336">
        <v>59</v>
      </c>
      <c r="B3351" s="433" t="s">
        <v>5570</v>
      </c>
      <c r="C3351" s="499" t="s">
        <v>1087</v>
      </c>
      <c r="D3351" s="541"/>
      <c r="E3351" s="542"/>
      <c r="F3351" s="910">
        <v>63426.99724517906</v>
      </c>
      <c r="G3351" s="908">
        <f t="shared" si="233"/>
        <v>63426.99724517906</v>
      </c>
      <c r="H3351" s="908">
        <f t="shared" si="233"/>
        <v>63426.99724517906</v>
      </c>
      <c r="I3351" s="501"/>
      <c r="J3351" s="543"/>
      <c r="K3351" s="544">
        <f t="shared" si="229"/>
        <v>-0.8160324404226843</v>
      </c>
      <c r="L3351" s="500">
        <v>344772.72727272724</v>
      </c>
      <c r="M3351" s="500">
        <f t="shared" si="230"/>
        <v>344772.72727272724</v>
      </c>
      <c r="N3351" s="543"/>
      <c r="O3351" s="545"/>
      <c r="P3351" s="9"/>
      <c r="Q3351" s="5"/>
    </row>
    <row r="3352" spans="1:17" s="6" customFormat="1" ht="19.5">
      <c r="A3352" s="336">
        <v>60</v>
      </c>
      <c r="B3352" s="433" t="s">
        <v>5571</v>
      </c>
      <c r="C3352" s="499" t="s">
        <v>1087</v>
      </c>
      <c r="D3352" s="541"/>
      <c r="E3352" s="542"/>
      <c r="F3352" s="910">
        <v>225454.54545454544</v>
      </c>
      <c r="G3352" s="908">
        <f t="shared" si="233"/>
        <v>225454.54545454544</v>
      </c>
      <c r="H3352" s="908">
        <f t="shared" si="233"/>
        <v>225454.54545454544</v>
      </c>
      <c r="I3352" s="501"/>
      <c r="J3352" s="543"/>
      <c r="K3352" s="544">
        <f t="shared" si="229"/>
        <v>-0.86038001407459541</v>
      </c>
      <c r="L3352" s="500">
        <v>1614772.7272727271</v>
      </c>
      <c r="M3352" s="500">
        <f t="shared" si="230"/>
        <v>1614772.7272727271</v>
      </c>
      <c r="N3352" s="543"/>
      <c r="O3352" s="545"/>
      <c r="P3352" s="9"/>
      <c r="Q3352" s="5"/>
    </row>
    <row r="3353" spans="1:17" s="6" customFormat="1" ht="19.5">
      <c r="A3353" s="336">
        <v>61</v>
      </c>
      <c r="B3353" s="433" t="s">
        <v>1482</v>
      </c>
      <c r="C3353" s="499" t="s">
        <v>1479</v>
      </c>
      <c r="D3353" s="541"/>
      <c r="E3353" s="542"/>
      <c r="F3353" s="910">
        <v>157272.72727272726</v>
      </c>
      <c r="G3353" s="908">
        <f t="shared" si="233"/>
        <v>157272.72727272726</v>
      </c>
      <c r="H3353" s="908">
        <f t="shared" si="233"/>
        <v>157272.72727272726</v>
      </c>
      <c r="I3353" s="501"/>
      <c r="J3353" s="543"/>
      <c r="K3353" s="544">
        <f t="shared" si="229"/>
        <v>-0.8776866515837104</v>
      </c>
      <c r="L3353" s="500">
        <v>1285818.1818181816</v>
      </c>
      <c r="M3353" s="500">
        <f t="shared" si="230"/>
        <v>1285818.1818181816</v>
      </c>
      <c r="N3353" s="543"/>
      <c r="O3353" s="545"/>
      <c r="P3353" s="9"/>
      <c r="Q3353" s="5"/>
    </row>
    <row r="3354" spans="1:17" s="6" customFormat="1" ht="19.5">
      <c r="A3354" s="336">
        <v>62</v>
      </c>
      <c r="B3354" s="433" t="s">
        <v>1483</v>
      </c>
      <c r="C3354" s="499" t="s">
        <v>1484</v>
      </c>
      <c r="D3354" s="542"/>
      <c r="E3354" s="542"/>
      <c r="F3354" s="910">
        <v>604545.45454545447</v>
      </c>
      <c r="G3354" s="908">
        <f t="shared" si="233"/>
        <v>604545.45454545447</v>
      </c>
      <c r="H3354" s="908">
        <f t="shared" si="233"/>
        <v>604545.45454545447</v>
      </c>
      <c r="I3354" s="501"/>
      <c r="J3354" s="543"/>
      <c r="K3354" s="544">
        <f t="shared" si="229"/>
        <v>-0.5465548395895129</v>
      </c>
      <c r="L3354" s="500">
        <v>1333227.2727272727</v>
      </c>
      <c r="M3354" s="500">
        <f t="shared" si="230"/>
        <v>1333227.2727272727</v>
      </c>
      <c r="N3354" s="543"/>
      <c r="O3354" s="545"/>
      <c r="P3354" s="9"/>
      <c r="Q3354" s="5"/>
    </row>
    <row r="3355" spans="1:17" s="6" customFormat="1" ht="19.5">
      <c r="A3355" s="336">
        <v>63</v>
      </c>
      <c r="B3355" s="433" t="s">
        <v>5932</v>
      </c>
      <c r="C3355" s="499" t="s">
        <v>1479</v>
      </c>
      <c r="D3355" s="542"/>
      <c r="E3355" s="542"/>
      <c r="F3355" s="910">
        <v>165454.54545454544</v>
      </c>
      <c r="G3355" s="908">
        <f t="shared" si="233"/>
        <v>165454.54545454544</v>
      </c>
      <c r="H3355" s="908">
        <f t="shared" si="233"/>
        <v>165454.54545454544</v>
      </c>
      <c r="I3355" s="501"/>
      <c r="J3355" s="543"/>
      <c r="K3355" s="544">
        <f t="shared" si="229"/>
        <v>-0.81831794359870236</v>
      </c>
      <c r="L3355" s="500">
        <v>910681.81818181812</v>
      </c>
      <c r="M3355" s="500">
        <f t="shared" si="230"/>
        <v>910681.81818181812</v>
      </c>
      <c r="N3355" s="543"/>
      <c r="O3355" s="545"/>
      <c r="P3355" s="9"/>
      <c r="Q3355" s="5"/>
    </row>
    <row r="3356" spans="1:17" s="6" customFormat="1" ht="19.5">
      <c r="A3356" s="336">
        <v>64</v>
      </c>
      <c r="B3356" s="433" t="s">
        <v>5933</v>
      </c>
      <c r="C3356" s="499" t="s">
        <v>1484</v>
      </c>
      <c r="D3356" s="546"/>
      <c r="E3356" s="546"/>
      <c r="F3356" s="910">
        <v>614545.45454545447</v>
      </c>
      <c r="G3356" s="908">
        <f t="shared" si="233"/>
        <v>614545.45454545447</v>
      </c>
      <c r="H3356" s="908">
        <f t="shared" si="233"/>
        <v>614545.45454545447</v>
      </c>
      <c r="I3356" s="501"/>
      <c r="J3356" s="543"/>
      <c r="K3356" s="544">
        <f t="shared" si="229"/>
        <v>-0.78556360925629265</v>
      </c>
      <c r="L3356" s="500">
        <v>2865863.6363636362</v>
      </c>
      <c r="M3356" s="500">
        <f t="shared" si="230"/>
        <v>2865863.6363636362</v>
      </c>
      <c r="N3356" s="543"/>
      <c r="O3356" s="545"/>
      <c r="P3356" s="9"/>
      <c r="Q3356" s="5"/>
    </row>
    <row r="3357" spans="1:17" s="6" customFormat="1" ht="19.5">
      <c r="A3357" s="336">
        <v>65</v>
      </c>
      <c r="B3357" s="433" t="s">
        <v>5934</v>
      </c>
      <c r="C3357" s="499" t="s">
        <v>1484</v>
      </c>
      <c r="D3357" s="542"/>
      <c r="E3357" s="542"/>
      <c r="F3357" s="910">
        <v>3219999.9999999995</v>
      </c>
      <c r="G3357" s="908">
        <f t="shared" si="233"/>
        <v>3219999.9999999995</v>
      </c>
      <c r="H3357" s="908">
        <f t="shared" si="233"/>
        <v>3219999.9999999995</v>
      </c>
      <c r="I3357" s="501"/>
      <c r="J3357" s="543"/>
      <c r="K3357" s="544">
        <f t="shared" si="229"/>
        <v>0.62012578616352199</v>
      </c>
      <c r="L3357" s="500">
        <v>1987499.9999999998</v>
      </c>
      <c r="M3357" s="500">
        <f t="shared" si="230"/>
        <v>1987499.9999999998</v>
      </c>
      <c r="N3357" s="543"/>
      <c r="O3357" s="545"/>
      <c r="P3357" s="9"/>
      <c r="Q3357" s="5"/>
    </row>
    <row r="3358" spans="1:17" s="6" customFormat="1" ht="19.5">
      <c r="A3358" s="336">
        <v>66</v>
      </c>
      <c r="B3358" s="433" t="s">
        <v>5935</v>
      </c>
      <c r="C3358" s="499" t="s">
        <v>1479</v>
      </c>
      <c r="D3358" s="542"/>
      <c r="E3358" s="542"/>
      <c r="F3358" s="910">
        <v>157272.72727272726</v>
      </c>
      <c r="G3358" s="908">
        <f t="shared" si="233"/>
        <v>157272.72727272726</v>
      </c>
      <c r="H3358" s="908">
        <f t="shared" si="233"/>
        <v>157272.72727272726</v>
      </c>
      <c r="I3358" s="501"/>
      <c r="J3358" s="543"/>
      <c r="K3358" s="544">
        <f t="shared" ref="K3358:K3390" si="234">+(F3358-L3358)/L3358</f>
        <v>-0.95984262021100042</v>
      </c>
      <c r="L3358" s="500">
        <v>3916409.0909090908</v>
      </c>
      <c r="M3358" s="500">
        <f t="shared" si="230"/>
        <v>3916409.0909090908</v>
      </c>
      <c r="N3358" s="543"/>
      <c r="O3358" s="545"/>
      <c r="P3358" s="9"/>
      <c r="Q3358" s="5"/>
    </row>
    <row r="3359" spans="1:17" s="6" customFormat="1" ht="16.5" customHeight="1">
      <c r="A3359" s="336">
        <v>67</v>
      </c>
      <c r="B3359" s="433" t="s">
        <v>5936</v>
      </c>
      <c r="C3359" s="499" t="s">
        <v>1484</v>
      </c>
      <c r="D3359" s="542"/>
      <c r="E3359" s="542"/>
      <c r="F3359" s="910">
        <v>595454.54545454541</v>
      </c>
      <c r="G3359" s="908">
        <f t="shared" si="233"/>
        <v>595454.54545454541</v>
      </c>
      <c r="H3359" s="908">
        <f t="shared" si="233"/>
        <v>595454.54545454541</v>
      </c>
      <c r="I3359" s="501"/>
      <c r="J3359" s="543"/>
      <c r="K3359" s="544">
        <f t="shared" si="234"/>
        <v>-0.7034790284977025</v>
      </c>
      <c r="L3359" s="500">
        <v>2008136.3636363635</v>
      </c>
      <c r="M3359" s="500">
        <f t="shared" si="230"/>
        <v>2008136.3636363635</v>
      </c>
      <c r="N3359" s="543"/>
      <c r="O3359" s="545"/>
      <c r="P3359" s="9"/>
      <c r="Q3359" s="5"/>
    </row>
    <row r="3360" spans="1:17" s="6" customFormat="1" ht="19.5">
      <c r="A3360" s="336">
        <v>68</v>
      </c>
      <c r="B3360" s="433" t="s">
        <v>5937</v>
      </c>
      <c r="C3360" s="499" t="s">
        <v>1484</v>
      </c>
      <c r="D3360" s="542"/>
      <c r="E3360" s="542"/>
      <c r="F3360" s="910">
        <v>3113636.3636363633</v>
      </c>
      <c r="G3360" s="908">
        <f t="shared" si="233"/>
        <v>3113636.3636363633</v>
      </c>
      <c r="H3360" s="908">
        <f t="shared" si="233"/>
        <v>3113636.3636363633</v>
      </c>
      <c r="I3360" s="501"/>
      <c r="J3360" s="543"/>
      <c r="K3360" s="544">
        <f t="shared" si="234"/>
        <v>46.955958164499222</v>
      </c>
      <c r="L3360" s="500">
        <v>64926.99724517906</v>
      </c>
      <c r="M3360" s="500">
        <f t="shared" si="230"/>
        <v>64926.99724517906</v>
      </c>
      <c r="N3360" s="543"/>
      <c r="O3360" s="545"/>
      <c r="P3360" s="9"/>
      <c r="Q3360" s="5"/>
    </row>
    <row r="3361" spans="1:17" s="6" customFormat="1" ht="19.5">
      <c r="A3361" s="336">
        <v>69</v>
      </c>
      <c r="B3361" s="433" t="s">
        <v>1485</v>
      </c>
      <c r="C3361" s="499" t="s">
        <v>1484</v>
      </c>
      <c r="D3361" s="546"/>
      <c r="E3361" s="546"/>
      <c r="F3361" s="910">
        <v>1375454.5454545454</v>
      </c>
      <c r="G3361" s="908">
        <f t="shared" si="233"/>
        <v>1375454.5454545454</v>
      </c>
      <c r="H3361" s="908">
        <f t="shared" si="233"/>
        <v>1375454.5454545454</v>
      </c>
      <c r="I3361" s="501"/>
      <c r="J3361" s="543"/>
      <c r="K3361" s="544">
        <f t="shared" si="234"/>
        <v>5.0604846785499706</v>
      </c>
      <c r="L3361" s="500">
        <v>226954.54545454544</v>
      </c>
      <c r="M3361" s="500">
        <f t="shared" si="230"/>
        <v>226954.54545454544</v>
      </c>
      <c r="N3361" s="543"/>
      <c r="O3361" s="545"/>
      <c r="P3361" s="9"/>
      <c r="Q3361" s="5"/>
    </row>
    <row r="3362" spans="1:17" s="6" customFormat="1" ht="19.5">
      <c r="A3362" s="336">
        <v>70</v>
      </c>
      <c r="B3362" s="433" t="s">
        <v>1486</v>
      </c>
      <c r="C3362" s="499" t="s">
        <v>1484</v>
      </c>
      <c r="D3362" s="542"/>
      <c r="E3362" s="542"/>
      <c r="F3362" s="910">
        <v>5231818.1818181816</v>
      </c>
      <c r="G3362" s="908">
        <f t="shared" si="233"/>
        <v>5231818.1818181816</v>
      </c>
      <c r="H3362" s="908">
        <f t="shared" si="233"/>
        <v>5231818.1818181816</v>
      </c>
      <c r="I3362" s="501"/>
      <c r="J3362" s="543"/>
      <c r="K3362" s="544">
        <f t="shared" si="234"/>
        <v>31.951617520755796</v>
      </c>
      <c r="L3362" s="500">
        <v>158772.72727272726</v>
      </c>
      <c r="M3362" s="500">
        <f t="shared" si="230"/>
        <v>158772.72727272726</v>
      </c>
      <c r="N3362" s="543"/>
      <c r="O3362" s="545"/>
      <c r="P3362" s="9"/>
      <c r="Q3362" s="5"/>
    </row>
    <row r="3363" spans="1:17" s="6" customFormat="1" ht="19.5">
      <c r="A3363" s="336">
        <v>71</v>
      </c>
      <c r="B3363" s="433" t="s">
        <v>5938</v>
      </c>
      <c r="C3363" s="499" t="s">
        <v>1087</v>
      </c>
      <c r="D3363" s="542"/>
      <c r="E3363" s="542"/>
      <c r="F3363" s="910">
        <v>399272.72727272724</v>
      </c>
      <c r="G3363" s="908">
        <f t="shared" ref="G3363:H3378" si="235">+F3363</f>
        <v>399272.72727272724</v>
      </c>
      <c r="H3363" s="908">
        <f t="shared" si="235"/>
        <v>399272.72727272724</v>
      </c>
      <c r="I3363" s="501"/>
      <c r="J3363" s="543"/>
      <c r="K3363" s="544">
        <f t="shared" si="234"/>
        <v>-0.34603930911256697</v>
      </c>
      <c r="L3363" s="500">
        <v>610545.45454545447</v>
      </c>
      <c r="M3363" s="500">
        <f t="shared" si="230"/>
        <v>610545.45454545447</v>
      </c>
      <c r="N3363" s="543"/>
      <c r="O3363" s="545"/>
      <c r="P3363" s="9"/>
      <c r="Q3363" s="5"/>
    </row>
    <row r="3364" spans="1:17" s="6" customFormat="1" ht="19.5">
      <c r="A3364" s="336">
        <v>72</v>
      </c>
      <c r="B3364" s="433" t="s">
        <v>5939</v>
      </c>
      <c r="C3364" s="499" t="s">
        <v>1087</v>
      </c>
      <c r="D3364" s="546"/>
      <c r="E3364" s="546"/>
      <c r="F3364" s="910">
        <v>454545.45454545453</v>
      </c>
      <c r="G3364" s="908">
        <f t="shared" si="235"/>
        <v>454545.45454545453</v>
      </c>
      <c r="H3364" s="908">
        <f t="shared" si="235"/>
        <v>454545.45454545453</v>
      </c>
      <c r="I3364" s="501"/>
      <c r="J3364" s="543"/>
      <c r="K3364" s="544">
        <f t="shared" si="234"/>
        <v>1.7225701061802341</v>
      </c>
      <c r="L3364" s="500">
        <v>166954.54545454544</v>
      </c>
      <c r="M3364" s="500">
        <f t="shared" si="230"/>
        <v>166954.54545454544</v>
      </c>
      <c r="N3364" s="543"/>
      <c r="O3364" s="545"/>
      <c r="P3364" s="9"/>
      <c r="Q3364" s="5"/>
    </row>
    <row r="3365" spans="1:17" s="6" customFormat="1" ht="19.5">
      <c r="A3365" s="336">
        <v>73</v>
      </c>
      <c r="B3365" s="433" t="s">
        <v>5940</v>
      </c>
      <c r="C3365" s="499" t="s">
        <v>1087</v>
      </c>
      <c r="D3365" s="542"/>
      <c r="E3365" s="542"/>
      <c r="F3365" s="910">
        <v>157636.36363636362</v>
      </c>
      <c r="G3365" s="908">
        <f t="shared" si="235"/>
        <v>157636.36363636362</v>
      </c>
      <c r="H3365" s="908">
        <f t="shared" si="235"/>
        <v>157636.36363636362</v>
      </c>
      <c r="I3365" s="501"/>
      <c r="J3365" s="543"/>
      <c r="K3365" s="544">
        <f t="shared" si="234"/>
        <v>-0.74597128625842357</v>
      </c>
      <c r="L3365" s="500">
        <v>620545.45454545447</v>
      </c>
      <c r="M3365" s="500">
        <f t="shared" si="230"/>
        <v>620545.45454545447</v>
      </c>
      <c r="N3365" s="543"/>
      <c r="O3365" s="545"/>
      <c r="P3365" s="9"/>
      <c r="Q3365" s="5"/>
    </row>
    <row r="3366" spans="1:17" s="6" customFormat="1" ht="19.5">
      <c r="A3366" s="336">
        <v>74</v>
      </c>
      <c r="B3366" s="433" t="s">
        <v>5941</v>
      </c>
      <c r="C3366" s="499" t="s">
        <v>1087</v>
      </c>
      <c r="D3366" s="542"/>
      <c r="E3366" s="542"/>
      <c r="F3366" s="910">
        <v>399272.72727272724</v>
      </c>
      <c r="G3366" s="908">
        <f t="shared" si="235"/>
        <v>399272.72727272724</v>
      </c>
      <c r="H3366" s="908">
        <f t="shared" si="235"/>
        <v>399272.72727272724</v>
      </c>
      <c r="I3366" s="501"/>
      <c r="J3366" s="543"/>
      <c r="K3366" s="544">
        <f t="shared" si="234"/>
        <v>-0.8772601514685745</v>
      </c>
      <c r="L3366" s="500">
        <v>3252999.9999999995</v>
      </c>
      <c r="M3366" s="500">
        <f t="shared" si="230"/>
        <v>3252999.9999999995</v>
      </c>
      <c r="N3366" s="543"/>
      <c r="O3366" s="545"/>
      <c r="P3366" s="9"/>
      <c r="Q3366" s="5"/>
    </row>
    <row r="3367" spans="1:17" s="6" customFormat="1" ht="19.5">
      <c r="A3367" s="336">
        <v>75</v>
      </c>
      <c r="B3367" s="433" t="s">
        <v>5942</v>
      </c>
      <c r="C3367" s="499" t="s">
        <v>1087</v>
      </c>
      <c r="D3367" s="546"/>
      <c r="E3367" s="546"/>
      <c r="F3367" s="910">
        <v>454545.45454545453</v>
      </c>
      <c r="G3367" s="908">
        <f t="shared" si="235"/>
        <v>454545.45454545453</v>
      </c>
      <c r="H3367" s="908">
        <f t="shared" si="235"/>
        <v>454545.45454545453</v>
      </c>
      <c r="I3367" s="501"/>
      <c r="J3367" s="543"/>
      <c r="K3367" s="544">
        <f t="shared" si="234"/>
        <v>1.8628685943315204</v>
      </c>
      <c r="L3367" s="500">
        <v>158772.72727272726</v>
      </c>
      <c r="M3367" s="500">
        <f t="shared" ref="M3367:M3385" si="236">L3367</f>
        <v>158772.72727272726</v>
      </c>
      <c r="N3367" s="543"/>
      <c r="O3367" s="545"/>
      <c r="P3367" s="9"/>
      <c r="Q3367" s="5"/>
    </row>
    <row r="3368" spans="1:17" s="6" customFormat="1" ht="19.5">
      <c r="A3368" s="336">
        <v>76</v>
      </c>
      <c r="B3368" s="433" t="s">
        <v>5943</v>
      </c>
      <c r="C3368" s="499" t="s">
        <v>68</v>
      </c>
      <c r="D3368" s="542"/>
      <c r="E3368" s="542"/>
      <c r="F3368" s="910">
        <v>515454.54545454541</v>
      </c>
      <c r="G3368" s="908">
        <f t="shared" si="235"/>
        <v>515454.54545454541</v>
      </c>
      <c r="H3368" s="908">
        <f t="shared" si="235"/>
        <v>515454.54545454541</v>
      </c>
      <c r="I3368" s="501"/>
      <c r="J3368" s="543"/>
      <c r="K3368" s="544">
        <f t="shared" si="234"/>
        <v>-0.14298669891172916</v>
      </c>
      <c r="L3368" s="500">
        <v>601454.54545454541</v>
      </c>
      <c r="M3368" s="500">
        <f t="shared" si="236"/>
        <v>601454.54545454541</v>
      </c>
      <c r="N3368" s="543"/>
      <c r="O3368" s="545"/>
      <c r="P3368" s="9"/>
      <c r="Q3368" s="5"/>
    </row>
    <row r="3369" spans="1:17" s="6" customFormat="1" ht="19.5">
      <c r="A3369" s="336">
        <v>77</v>
      </c>
      <c r="B3369" s="433" t="s">
        <v>5944</v>
      </c>
      <c r="C3369" s="499" t="s">
        <v>68</v>
      </c>
      <c r="D3369" s="542"/>
      <c r="E3369" s="542"/>
      <c r="F3369" s="910">
        <v>1089090.9090909089</v>
      </c>
      <c r="G3369" s="908">
        <f t="shared" si="235"/>
        <v>1089090.9090909089</v>
      </c>
      <c r="H3369" s="908">
        <f t="shared" si="235"/>
        <v>1089090.9090909089</v>
      </c>
      <c r="I3369" s="501"/>
      <c r="J3369" s="543"/>
      <c r="K3369" s="544">
        <f t="shared" si="234"/>
        <v>-0.65388726778955886</v>
      </c>
      <c r="L3369" s="500">
        <v>3146636.3636363633</v>
      </c>
      <c r="M3369" s="500">
        <f t="shared" si="236"/>
        <v>3146636.3636363633</v>
      </c>
      <c r="N3369" s="543"/>
      <c r="O3369" s="545"/>
      <c r="P3369" s="9"/>
      <c r="Q3369" s="5"/>
    </row>
    <row r="3370" spans="1:17" s="6" customFormat="1" ht="19.5">
      <c r="A3370" s="336">
        <v>78</v>
      </c>
      <c r="B3370" s="433" t="s">
        <v>5945</v>
      </c>
      <c r="C3370" s="499" t="s">
        <v>68</v>
      </c>
      <c r="D3370" s="546"/>
      <c r="E3370" s="546"/>
      <c r="F3370" s="910">
        <v>3149090.9090909087</v>
      </c>
      <c r="G3370" s="908">
        <f t="shared" si="235"/>
        <v>3149090.9090909087</v>
      </c>
      <c r="H3370" s="908">
        <f t="shared" si="235"/>
        <v>3149090.9090909087</v>
      </c>
      <c r="I3370" s="501"/>
      <c r="J3370" s="543"/>
      <c r="K3370" s="544">
        <f t="shared" si="234"/>
        <v>1.277074774034511</v>
      </c>
      <c r="L3370" s="500">
        <v>1382954.5454545454</v>
      </c>
      <c r="M3370" s="500">
        <f t="shared" si="236"/>
        <v>1382954.5454545454</v>
      </c>
      <c r="N3370" s="543"/>
      <c r="O3370" s="545"/>
      <c r="P3370" s="9"/>
      <c r="Q3370" s="5"/>
    </row>
    <row r="3371" spans="1:17" s="6" customFormat="1" ht="19.5">
      <c r="A3371" s="336">
        <v>79</v>
      </c>
      <c r="B3371" s="433" t="s">
        <v>3346</v>
      </c>
      <c r="C3371" s="499" t="s">
        <v>1087</v>
      </c>
      <c r="D3371" s="542"/>
      <c r="E3371" s="542"/>
      <c r="F3371" s="910">
        <v>99999.999999999985</v>
      </c>
      <c r="G3371" s="908">
        <f t="shared" si="235"/>
        <v>99999.999999999985</v>
      </c>
      <c r="H3371" s="908">
        <f t="shared" si="235"/>
        <v>99999.999999999985</v>
      </c>
      <c r="I3371" s="501"/>
      <c r="J3371" s="543"/>
      <c r="K3371" s="544">
        <f t="shared" si="234"/>
        <v>-0.98099516240497586</v>
      </c>
      <c r="L3371" s="500">
        <v>5261818.1818181816</v>
      </c>
      <c r="M3371" s="500">
        <f t="shared" si="236"/>
        <v>5261818.1818181816</v>
      </c>
      <c r="N3371" s="543"/>
      <c r="O3371" s="545"/>
      <c r="P3371" s="9"/>
      <c r="Q3371" s="5"/>
    </row>
    <row r="3372" spans="1:17" s="6" customFormat="1" ht="19.5">
      <c r="A3372" s="336">
        <v>80</v>
      </c>
      <c r="B3372" s="433" t="s">
        <v>3347</v>
      </c>
      <c r="C3372" s="499" t="s">
        <v>1087</v>
      </c>
      <c r="D3372" s="542"/>
      <c r="E3372" s="542"/>
      <c r="F3372" s="910">
        <v>301090.90909090906</v>
      </c>
      <c r="G3372" s="908">
        <f t="shared" si="235"/>
        <v>301090.90909090906</v>
      </c>
      <c r="H3372" s="908">
        <f t="shared" si="235"/>
        <v>301090.90909090906</v>
      </c>
      <c r="I3372" s="501"/>
      <c r="J3372" s="543"/>
      <c r="K3372" s="544" t="e">
        <f t="shared" si="234"/>
        <v>#DIV/0!</v>
      </c>
      <c r="L3372" s="500">
        <v>0</v>
      </c>
      <c r="M3372" s="500">
        <f t="shared" si="236"/>
        <v>0</v>
      </c>
      <c r="N3372" s="543"/>
      <c r="O3372" s="545"/>
      <c r="P3372" s="9"/>
      <c r="Q3372" s="5"/>
    </row>
    <row r="3373" spans="1:17" s="6" customFormat="1" ht="19.5">
      <c r="A3373" s="336">
        <v>81</v>
      </c>
      <c r="B3373" s="433" t="s">
        <v>3348</v>
      </c>
      <c r="C3373" s="499" t="s">
        <v>1087</v>
      </c>
      <c r="D3373" s="546"/>
      <c r="E3373" s="546"/>
      <c r="F3373" s="910">
        <v>361636.36363636359</v>
      </c>
      <c r="G3373" s="908">
        <f t="shared" si="235"/>
        <v>361636.36363636359</v>
      </c>
      <c r="H3373" s="908">
        <f t="shared" si="235"/>
        <v>361636.36363636359</v>
      </c>
      <c r="I3373" s="501"/>
      <c r="J3373" s="543"/>
      <c r="K3373" s="544" t="e">
        <f t="shared" si="234"/>
        <v>#DIV/0!</v>
      </c>
      <c r="L3373" s="500">
        <v>0</v>
      </c>
      <c r="M3373" s="500">
        <f t="shared" si="236"/>
        <v>0</v>
      </c>
      <c r="N3373" s="543"/>
      <c r="O3373" s="545"/>
      <c r="P3373" s="9"/>
      <c r="Q3373" s="5"/>
    </row>
    <row r="3374" spans="1:17" s="6" customFormat="1" ht="19.5">
      <c r="A3374" s="336">
        <v>82</v>
      </c>
      <c r="B3374" s="433" t="s">
        <v>3349</v>
      </c>
      <c r="C3374" s="499" t="s">
        <v>1087</v>
      </c>
      <c r="D3374" s="542"/>
      <c r="E3374" s="542"/>
      <c r="F3374" s="910">
        <v>413636.36363636359</v>
      </c>
      <c r="G3374" s="908">
        <f t="shared" si="235"/>
        <v>413636.36363636359</v>
      </c>
      <c r="H3374" s="908">
        <f t="shared" si="235"/>
        <v>413636.36363636359</v>
      </c>
      <c r="I3374" s="501"/>
      <c r="J3374" s="543"/>
      <c r="K3374" s="544">
        <f t="shared" si="234"/>
        <v>3.2097085176363817E-2</v>
      </c>
      <c r="L3374" s="500">
        <v>400772.72727272724</v>
      </c>
      <c r="M3374" s="500">
        <f t="shared" si="236"/>
        <v>400772.72727272724</v>
      </c>
      <c r="N3374" s="543"/>
      <c r="O3374" s="545"/>
      <c r="P3374" s="9"/>
      <c r="Q3374" s="5"/>
    </row>
    <row r="3375" spans="1:17" s="6" customFormat="1" ht="19.5">
      <c r="A3375" s="336">
        <v>83</v>
      </c>
      <c r="B3375" s="433" t="s">
        <v>3350</v>
      </c>
      <c r="C3375" s="499" t="s">
        <v>1087</v>
      </c>
      <c r="D3375" s="546"/>
      <c r="E3375" s="546"/>
      <c r="F3375" s="910">
        <v>475454.54545454541</v>
      </c>
      <c r="G3375" s="908">
        <f t="shared" si="235"/>
        <v>475454.54545454541</v>
      </c>
      <c r="H3375" s="908">
        <f t="shared" si="235"/>
        <v>475454.54545454541</v>
      </c>
      <c r="I3375" s="501"/>
      <c r="J3375" s="543"/>
      <c r="K3375" s="544">
        <f t="shared" si="234"/>
        <v>4.2559553473537272E-2</v>
      </c>
      <c r="L3375" s="500">
        <v>456045.45454545453</v>
      </c>
      <c r="M3375" s="500">
        <f t="shared" si="236"/>
        <v>456045.45454545453</v>
      </c>
      <c r="N3375" s="543"/>
      <c r="O3375" s="545"/>
      <c r="P3375" s="9"/>
      <c r="Q3375" s="5"/>
    </row>
    <row r="3376" spans="1:17" s="6" customFormat="1" ht="33">
      <c r="A3376" s="336">
        <v>84</v>
      </c>
      <c r="B3376" s="433" t="s">
        <v>5946</v>
      </c>
      <c r="C3376" s="499" t="s">
        <v>1087</v>
      </c>
      <c r="D3376" s="542"/>
      <c r="E3376" s="542"/>
      <c r="F3376" s="910">
        <v>43636.363636363632</v>
      </c>
      <c r="G3376" s="908">
        <f t="shared" si="235"/>
        <v>43636.363636363632</v>
      </c>
      <c r="H3376" s="908">
        <f t="shared" si="235"/>
        <v>43636.363636363632</v>
      </c>
      <c r="I3376" s="501"/>
      <c r="J3376" s="543"/>
      <c r="K3376" s="544">
        <f t="shared" si="234"/>
        <v>-0.72579263067694944</v>
      </c>
      <c r="L3376" s="500">
        <v>159136.36363636362</v>
      </c>
      <c r="M3376" s="500">
        <f t="shared" si="236"/>
        <v>159136.36363636362</v>
      </c>
      <c r="N3376" s="543"/>
      <c r="O3376" s="545"/>
      <c r="P3376" s="9"/>
      <c r="Q3376" s="5"/>
    </row>
    <row r="3377" spans="1:17" s="6" customFormat="1" ht="33">
      <c r="A3377" s="336">
        <v>85</v>
      </c>
      <c r="B3377" s="433" t="s">
        <v>5947</v>
      </c>
      <c r="C3377" s="499" t="s">
        <v>1087</v>
      </c>
      <c r="D3377" s="542"/>
      <c r="E3377" s="542"/>
      <c r="F3377" s="910">
        <v>45272.727272727272</v>
      </c>
      <c r="G3377" s="908">
        <f t="shared" si="235"/>
        <v>45272.727272727272</v>
      </c>
      <c r="H3377" s="908">
        <f t="shared" si="235"/>
        <v>45272.727272727272</v>
      </c>
      <c r="I3377" s="501"/>
      <c r="J3377" s="543">
        <f>350*0.9*35%</f>
        <v>110.25</v>
      </c>
      <c r="K3377" s="544">
        <f t="shared" si="234"/>
        <v>-0.88703640694113639</v>
      </c>
      <c r="L3377" s="500">
        <v>400772.72727272724</v>
      </c>
      <c r="M3377" s="500">
        <f t="shared" si="236"/>
        <v>400772.72727272724</v>
      </c>
      <c r="N3377" s="543"/>
      <c r="O3377" s="545"/>
      <c r="P3377" s="9"/>
      <c r="Q3377" s="5"/>
    </row>
    <row r="3378" spans="1:17" s="6" customFormat="1" ht="19.5">
      <c r="A3378" s="336">
        <v>86</v>
      </c>
      <c r="B3378" s="433" t="s">
        <v>1487</v>
      </c>
      <c r="C3378" s="499" t="s">
        <v>1087</v>
      </c>
      <c r="D3378" s="546"/>
      <c r="E3378" s="546"/>
      <c r="F3378" s="910">
        <v>226727.27272727271</v>
      </c>
      <c r="G3378" s="908">
        <f t="shared" si="235"/>
        <v>226727.27272727271</v>
      </c>
      <c r="H3378" s="908">
        <f t="shared" si="235"/>
        <v>226727.27272727271</v>
      </c>
      <c r="I3378" s="501"/>
      <c r="J3378" s="543">
        <f>350*0.9*20%</f>
        <v>63</v>
      </c>
      <c r="K3378" s="544">
        <f t="shared" si="234"/>
        <v>-0.50284062593441647</v>
      </c>
      <c r="L3378" s="500">
        <v>456045.45454545453</v>
      </c>
      <c r="M3378" s="500">
        <f t="shared" si="236"/>
        <v>456045.45454545453</v>
      </c>
      <c r="N3378" s="543"/>
      <c r="O3378" s="545"/>
      <c r="P3378" s="9"/>
      <c r="Q3378" s="5"/>
    </row>
    <row r="3379" spans="1:17" s="6" customFormat="1" ht="19.5">
      <c r="A3379" s="336">
        <v>87</v>
      </c>
      <c r="B3379" s="433" t="s">
        <v>3351</v>
      </c>
      <c r="C3379" s="499" t="s">
        <v>1087</v>
      </c>
      <c r="D3379" s="542"/>
      <c r="E3379" s="542"/>
      <c r="F3379" s="910">
        <v>272000</v>
      </c>
      <c r="G3379" s="908">
        <f t="shared" ref="G3379:H3390" si="237">+F3379</f>
        <v>272000</v>
      </c>
      <c r="H3379" s="908">
        <f t="shared" si="237"/>
        <v>272000</v>
      </c>
      <c r="I3379" s="501"/>
      <c r="J3379" s="543">
        <f>10*2.5*90%</f>
        <v>22.5</v>
      </c>
      <c r="K3379" s="544">
        <f t="shared" si="234"/>
        <v>-0.59629214847597589</v>
      </c>
      <c r="L3379" s="500">
        <v>673754.54545454541</v>
      </c>
      <c r="M3379" s="500">
        <f t="shared" si="236"/>
        <v>673754.54545454541</v>
      </c>
      <c r="N3379" s="543"/>
      <c r="O3379" s="545"/>
      <c r="P3379" s="9"/>
      <c r="Q3379" s="5"/>
    </row>
    <row r="3380" spans="1:17" s="6" customFormat="1" ht="19.5">
      <c r="A3380" s="336">
        <v>88</v>
      </c>
      <c r="B3380" s="433" t="s">
        <v>3352</v>
      </c>
      <c r="C3380" s="499" t="s">
        <v>1087</v>
      </c>
      <c r="D3380" s="542"/>
      <c r="E3380" s="542"/>
      <c r="F3380" s="910">
        <v>273454.54545454541</v>
      </c>
      <c r="G3380" s="908">
        <f t="shared" si="237"/>
        <v>273454.54545454541</v>
      </c>
      <c r="H3380" s="908">
        <f t="shared" si="237"/>
        <v>273454.54545454541</v>
      </c>
      <c r="I3380" s="501"/>
      <c r="J3380" s="543">
        <f>10*2.5*60%</f>
        <v>15</v>
      </c>
      <c r="K3380" s="544">
        <f t="shared" si="234"/>
        <v>-0.5785757316782717</v>
      </c>
      <c r="L3380" s="500">
        <v>648881.81818181812</v>
      </c>
      <c r="M3380" s="500">
        <f t="shared" si="236"/>
        <v>648881.81818181812</v>
      </c>
      <c r="N3380" s="543"/>
      <c r="O3380" s="545"/>
      <c r="P3380" s="9"/>
      <c r="Q3380" s="5"/>
    </row>
    <row r="3381" spans="1:17" s="6" customFormat="1" ht="19.5">
      <c r="A3381" s="336">
        <v>89</v>
      </c>
      <c r="B3381" s="433" t="s">
        <v>3353</v>
      </c>
      <c r="C3381" s="499" t="s">
        <v>1087</v>
      </c>
      <c r="D3381" s="546"/>
      <c r="E3381" s="546"/>
      <c r="F3381" s="910">
        <v>341836.36363636359</v>
      </c>
      <c r="G3381" s="908">
        <f t="shared" si="237"/>
        <v>341836.36363636359</v>
      </c>
      <c r="H3381" s="908">
        <f t="shared" si="237"/>
        <v>341836.36363636359</v>
      </c>
      <c r="I3381" s="501"/>
      <c r="J3381" s="543"/>
      <c r="K3381" s="544">
        <f t="shared" si="234"/>
        <v>-0.34633637548891788</v>
      </c>
      <c r="L3381" s="500">
        <v>522954.54545454541</v>
      </c>
      <c r="M3381" s="500">
        <f t="shared" si="236"/>
        <v>522954.54545454541</v>
      </c>
      <c r="N3381" s="543"/>
      <c r="O3381" s="545"/>
      <c r="P3381" s="9"/>
      <c r="Q3381" s="5"/>
    </row>
    <row r="3382" spans="1:17" s="6" customFormat="1" ht="21.75" customHeight="1">
      <c r="A3382" s="336">
        <v>90</v>
      </c>
      <c r="B3382" s="433" t="s">
        <v>1488</v>
      </c>
      <c r="C3382" s="499" t="s">
        <v>1087</v>
      </c>
      <c r="D3382" s="542"/>
      <c r="E3382" s="542"/>
      <c r="F3382" s="910">
        <v>287272.72727272724</v>
      </c>
      <c r="G3382" s="908">
        <f t="shared" si="237"/>
        <v>287272.72727272724</v>
      </c>
      <c r="H3382" s="908">
        <f t="shared" si="237"/>
        <v>287272.72727272724</v>
      </c>
      <c r="I3382" s="501"/>
      <c r="J3382" s="543"/>
      <c r="K3382" s="544">
        <f t="shared" si="234"/>
        <v>-0.73803108808290152</v>
      </c>
      <c r="L3382" s="500">
        <v>1096590.9090909089</v>
      </c>
      <c r="M3382" s="500">
        <f t="shared" si="236"/>
        <v>1096590.9090909089</v>
      </c>
      <c r="N3382" s="543"/>
      <c r="O3382" s="545"/>
      <c r="P3382" s="9"/>
      <c r="Q3382" s="5"/>
    </row>
    <row r="3383" spans="1:17" s="6" customFormat="1" ht="18" customHeight="1">
      <c r="A3383" s="336">
        <v>91</v>
      </c>
      <c r="B3383" s="433" t="s">
        <v>1489</v>
      </c>
      <c r="C3383" s="499" t="s">
        <v>1087</v>
      </c>
      <c r="D3383" s="542"/>
      <c r="E3383" s="542"/>
      <c r="F3383" s="910">
        <v>15792.727272727272</v>
      </c>
      <c r="G3383" s="908">
        <f t="shared" si="237"/>
        <v>15792.727272727272</v>
      </c>
      <c r="H3383" s="908">
        <f t="shared" si="237"/>
        <v>15792.727272727272</v>
      </c>
      <c r="I3383" s="501"/>
      <c r="J3383" s="543"/>
      <c r="K3383" s="544">
        <f t="shared" si="234"/>
        <v>-0.98688163111195015</v>
      </c>
      <c r="L3383" s="500">
        <v>1203863.6363636362</v>
      </c>
      <c r="M3383" s="500">
        <f t="shared" si="236"/>
        <v>1203863.6363636362</v>
      </c>
      <c r="N3383" s="543"/>
      <c r="O3383" s="545"/>
      <c r="P3383" s="9"/>
      <c r="Q3383" s="5"/>
    </row>
    <row r="3384" spans="1:17" s="6" customFormat="1" ht="18.75" customHeight="1">
      <c r="A3384" s="336">
        <v>92</v>
      </c>
      <c r="B3384" s="433" t="s">
        <v>1490</v>
      </c>
      <c r="C3384" s="499" t="s">
        <v>1087</v>
      </c>
      <c r="D3384" s="546"/>
      <c r="E3384" s="546"/>
      <c r="F3384" s="910">
        <v>256363.63636363635</v>
      </c>
      <c r="G3384" s="908">
        <f t="shared" si="237"/>
        <v>256363.63636363635</v>
      </c>
      <c r="H3384" s="908">
        <f t="shared" si="237"/>
        <v>256363.63636363635</v>
      </c>
      <c r="I3384" s="501"/>
      <c r="J3384" s="543"/>
      <c r="K3384" s="544">
        <f t="shared" si="234"/>
        <v>-0.79903794762159275</v>
      </c>
      <c r="L3384" s="500">
        <v>1275681.8181818181</v>
      </c>
      <c r="M3384" s="500">
        <f t="shared" si="236"/>
        <v>1275681.8181818181</v>
      </c>
      <c r="N3384" s="543"/>
      <c r="O3384" s="545"/>
      <c r="P3384" s="9"/>
      <c r="Q3384" s="5"/>
    </row>
    <row r="3385" spans="1:17" s="6" customFormat="1" ht="19.5">
      <c r="A3385" s="336">
        <v>93</v>
      </c>
      <c r="B3385" s="433" t="s">
        <v>5948</v>
      </c>
      <c r="C3385" s="499" t="s">
        <v>1087</v>
      </c>
      <c r="D3385" s="542"/>
      <c r="E3385" s="542"/>
      <c r="F3385" s="910">
        <v>295454.54545454541</v>
      </c>
      <c r="G3385" s="908">
        <f t="shared" si="237"/>
        <v>295454.54545454541</v>
      </c>
      <c r="H3385" s="908">
        <f t="shared" si="237"/>
        <v>295454.54545454541</v>
      </c>
      <c r="I3385" s="501"/>
      <c r="J3385" s="543"/>
      <c r="K3385" s="544">
        <f t="shared" si="234"/>
        <v>-0.90653399286782466</v>
      </c>
      <c r="L3385" s="500">
        <v>3161090.9090909087</v>
      </c>
      <c r="M3385" s="500">
        <f t="shared" si="236"/>
        <v>3161090.9090909087</v>
      </c>
      <c r="N3385" s="543"/>
      <c r="O3385" s="545"/>
      <c r="P3385" s="9"/>
      <c r="Q3385" s="5"/>
    </row>
    <row r="3386" spans="1:17" s="6" customFormat="1" ht="19.5">
      <c r="A3386" s="336">
        <v>94</v>
      </c>
      <c r="B3386" s="433" t="s">
        <v>1491</v>
      </c>
      <c r="C3386" s="499" t="s">
        <v>1484</v>
      </c>
      <c r="D3386" s="546"/>
      <c r="E3386" s="546"/>
      <c r="F3386" s="910">
        <v>1933636.3636363635</v>
      </c>
      <c r="G3386" s="908">
        <f t="shared" si="237"/>
        <v>1933636.3636363635</v>
      </c>
      <c r="H3386" s="908">
        <f t="shared" si="237"/>
        <v>1933636.3636363635</v>
      </c>
      <c r="I3386" s="501"/>
      <c r="J3386" s="543"/>
      <c r="K3386" s="544">
        <f t="shared" si="234"/>
        <v>18.050604567845948</v>
      </c>
      <c r="L3386" s="500">
        <v>101499.99999999999</v>
      </c>
      <c r="M3386" s="500">
        <f>+L3386</f>
        <v>101499.99999999999</v>
      </c>
      <c r="N3386" s="543"/>
      <c r="O3386" s="545"/>
      <c r="P3386" s="9"/>
      <c r="Q3386" s="5"/>
    </row>
    <row r="3387" spans="1:17" s="6" customFormat="1" ht="19.5">
      <c r="A3387" s="336">
        <v>95</v>
      </c>
      <c r="B3387" s="433" t="s">
        <v>1492</v>
      </c>
      <c r="C3387" s="499" t="s">
        <v>1484</v>
      </c>
      <c r="D3387" s="542"/>
      <c r="E3387" s="542"/>
      <c r="F3387" s="910">
        <v>9183636.3636363633</v>
      </c>
      <c r="G3387" s="908">
        <f t="shared" si="237"/>
        <v>9183636.3636363633</v>
      </c>
      <c r="H3387" s="908">
        <f t="shared" si="237"/>
        <v>9183636.3636363633</v>
      </c>
      <c r="I3387" s="501"/>
      <c r="J3387" s="543"/>
      <c r="K3387" s="544">
        <f t="shared" si="234"/>
        <v>29.350007510890798</v>
      </c>
      <c r="L3387" s="500">
        <v>302590.90909090906</v>
      </c>
      <c r="M3387" s="500">
        <f>+L3387</f>
        <v>302590.90909090906</v>
      </c>
      <c r="N3387" s="543"/>
      <c r="O3387" s="545"/>
      <c r="P3387" s="9"/>
      <c r="Q3387" s="5"/>
    </row>
    <row r="3388" spans="1:17" s="6" customFormat="1" ht="19.5">
      <c r="A3388" s="336">
        <v>96</v>
      </c>
      <c r="B3388" s="433" t="s">
        <v>5949</v>
      </c>
      <c r="C3388" s="499" t="s">
        <v>1484</v>
      </c>
      <c r="D3388" s="542"/>
      <c r="E3388" s="542"/>
      <c r="F3388" s="910">
        <v>1786363.6363636362</v>
      </c>
      <c r="G3388" s="908">
        <f t="shared" si="237"/>
        <v>1786363.6363636362</v>
      </c>
      <c r="H3388" s="908">
        <f t="shared" si="237"/>
        <v>1786363.6363636362</v>
      </c>
      <c r="I3388" s="501"/>
      <c r="J3388" s="543"/>
      <c r="K3388" s="544">
        <f t="shared" si="234"/>
        <v>3.9192639879834776</v>
      </c>
      <c r="L3388" s="500">
        <v>363136.36363636359</v>
      </c>
      <c r="M3388" s="500">
        <f>+L3388</f>
        <v>363136.36363636359</v>
      </c>
      <c r="N3388" s="543"/>
      <c r="O3388" s="545"/>
      <c r="P3388" s="9"/>
      <c r="Q3388" s="5"/>
    </row>
    <row r="3389" spans="1:17" s="6" customFormat="1" ht="19.5">
      <c r="A3389" s="336">
        <v>97</v>
      </c>
      <c r="B3389" s="433" t="s">
        <v>5950</v>
      </c>
      <c r="C3389" s="499" t="s">
        <v>1087</v>
      </c>
      <c r="D3389" s="546"/>
      <c r="E3389" s="546"/>
      <c r="F3389" s="910">
        <v>236199.99999999997</v>
      </c>
      <c r="G3389" s="908">
        <f t="shared" si="237"/>
        <v>236199.99999999997</v>
      </c>
      <c r="H3389" s="908">
        <f t="shared" si="237"/>
        <v>236199.99999999997</v>
      </c>
      <c r="I3389" s="501"/>
      <c r="J3389" s="543"/>
      <c r="K3389" s="544">
        <f t="shared" si="234"/>
        <v>-0.43103032957407206</v>
      </c>
      <c r="L3389" s="500">
        <v>415136.36363636359</v>
      </c>
      <c r="M3389" s="500">
        <f>+L3389</f>
        <v>415136.36363636359</v>
      </c>
      <c r="N3389" s="543"/>
      <c r="O3389" s="545"/>
      <c r="P3389" s="9"/>
      <c r="Q3389" s="5"/>
    </row>
    <row r="3390" spans="1:17" s="6" customFormat="1" ht="19.5">
      <c r="A3390" s="336">
        <v>98</v>
      </c>
      <c r="B3390" s="433" t="s">
        <v>1493</v>
      </c>
      <c r="C3390" s="499" t="s">
        <v>1087</v>
      </c>
      <c r="D3390" s="542"/>
      <c r="E3390" s="542"/>
      <c r="F3390" s="910">
        <v>242454.54545454544</v>
      </c>
      <c r="G3390" s="908">
        <f t="shared" si="237"/>
        <v>242454.54545454544</v>
      </c>
      <c r="H3390" s="908">
        <f t="shared" si="237"/>
        <v>242454.54545454544</v>
      </c>
      <c r="I3390" s="501"/>
      <c r="J3390" s="543"/>
      <c r="K3390" s="544">
        <f t="shared" si="234"/>
        <v>-0.49166110740493663</v>
      </c>
      <c r="L3390" s="500">
        <v>476954.54545454541</v>
      </c>
      <c r="M3390" s="500">
        <f>+L3390</f>
        <v>476954.54545454541</v>
      </c>
      <c r="N3390" s="543"/>
      <c r="O3390" s="545"/>
      <c r="P3390" s="9"/>
      <c r="Q3390" s="5"/>
    </row>
    <row r="3391" spans="1:17" s="6" customFormat="1" ht="35.25" customHeight="1">
      <c r="A3391" s="100" t="s">
        <v>6070</v>
      </c>
      <c r="B3391" s="1066" t="s">
        <v>6832</v>
      </c>
      <c r="C3391" s="1066"/>
      <c r="D3391" s="1066"/>
      <c r="E3391" s="1066"/>
      <c r="F3391" s="1066"/>
      <c r="G3391" s="1066"/>
      <c r="H3391" s="1066"/>
      <c r="I3391" s="2"/>
      <c r="J3391" s="2"/>
      <c r="K3391" s="2"/>
      <c r="L3391" s="2"/>
      <c r="M3391" s="2"/>
      <c r="N3391" s="2"/>
      <c r="O3391" s="40"/>
      <c r="P3391" s="9"/>
      <c r="Q3391" s="5"/>
    </row>
    <row r="3392" spans="1:17" s="6" customFormat="1" ht="16.5" customHeight="1">
      <c r="A3392" s="336">
        <v>1</v>
      </c>
      <c r="B3392" s="433" t="s">
        <v>6819</v>
      </c>
      <c r="C3392" s="499" t="s">
        <v>1087</v>
      </c>
      <c r="D3392" s="499"/>
      <c r="E3392" s="1200" t="s">
        <v>6822</v>
      </c>
      <c r="F3392" s="328"/>
      <c r="G3392" s="908">
        <v>94100</v>
      </c>
      <c r="H3392" s="908">
        <f t="shared" ref="H3392:H3401" si="238">G3392</f>
        <v>94100</v>
      </c>
      <c r="I3392" s="501"/>
      <c r="J3392" s="543"/>
      <c r="K3392" s="328">
        <v>92400</v>
      </c>
      <c r="L3392" s="502" t="s">
        <v>5791</v>
      </c>
      <c r="M3392" s="500" t="str">
        <f t="shared" ref="M3392:M3400" si="239">L3392</f>
        <v>,</v>
      </c>
      <c r="N3392" s="543"/>
      <c r="O3392" s="545"/>
      <c r="P3392" s="9"/>
      <c r="Q3392" s="5"/>
    </row>
    <row r="3393" spans="1:17" s="6" customFormat="1" ht="19.5">
      <c r="A3393" s="336">
        <v>2</v>
      </c>
      <c r="B3393" s="433" t="s">
        <v>6820</v>
      </c>
      <c r="C3393" s="499" t="s">
        <v>1087</v>
      </c>
      <c r="D3393" s="499"/>
      <c r="E3393" s="1201"/>
      <c r="F3393" s="328"/>
      <c r="G3393" s="908">
        <v>31100</v>
      </c>
      <c r="H3393" s="908">
        <f t="shared" ref="H3393:H3394" si="240">G3393</f>
        <v>31100</v>
      </c>
      <c r="I3393" s="501"/>
      <c r="J3393" s="543"/>
      <c r="K3393" s="328">
        <v>36000</v>
      </c>
      <c r="L3393" s="502">
        <f t="shared" ref="L3393:L3394" si="241">+(F3393-K3393)/K3393</f>
        <v>-1</v>
      </c>
      <c r="M3393" s="500">
        <f t="shared" ref="M3393:M3394" si="242">L3393</f>
        <v>-1</v>
      </c>
      <c r="N3393" s="543"/>
      <c r="O3393" s="545"/>
      <c r="P3393" s="9"/>
      <c r="Q3393" s="5"/>
    </row>
    <row r="3394" spans="1:17" s="6" customFormat="1" ht="19.5">
      <c r="A3394" s="336">
        <v>3</v>
      </c>
      <c r="B3394" s="433" t="s">
        <v>6821</v>
      </c>
      <c r="C3394" s="499" t="s">
        <v>1087</v>
      </c>
      <c r="D3394" s="499"/>
      <c r="E3394" s="1201"/>
      <c r="F3394" s="328"/>
      <c r="G3394" s="908">
        <v>33000</v>
      </c>
      <c r="H3394" s="908">
        <f t="shared" si="240"/>
        <v>33000</v>
      </c>
      <c r="I3394" s="501"/>
      <c r="J3394" s="543"/>
      <c r="K3394" s="328">
        <v>37200</v>
      </c>
      <c r="L3394" s="502">
        <f t="shared" si="241"/>
        <v>-1</v>
      </c>
      <c r="M3394" s="500">
        <f t="shared" si="242"/>
        <v>-1</v>
      </c>
      <c r="N3394" s="543"/>
      <c r="O3394" s="545"/>
      <c r="P3394" s="9"/>
      <c r="Q3394" s="5"/>
    </row>
    <row r="3395" spans="1:17" s="6" customFormat="1" ht="19.5">
      <c r="A3395" s="336">
        <v>4</v>
      </c>
      <c r="B3395" s="433" t="s">
        <v>6823</v>
      </c>
      <c r="C3395" s="499" t="s">
        <v>1087</v>
      </c>
      <c r="D3395" s="499"/>
      <c r="E3395" s="1201"/>
      <c r="F3395" s="328"/>
      <c r="G3395" s="908">
        <v>24500</v>
      </c>
      <c r="H3395" s="908">
        <f t="shared" si="238"/>
        <v>24500</v>
      </c>
      <c r="I3395" s="501"/>
      <c r="J3395" s="543"/>
      <c r="K3395" s="328">
        <v>36000</v>
      </c>
      <c r="L3395" s="502">
        <f t="shared" ref="L3395:L3457" si="243">+(F3395-K3395)/K3395</f>
        <v>-1</v>
      </c>
      <c r="M3395" s="500">
        <f t="shared" si="239"/>
        <v>-1</v>
      </c>
      <c r="N3395" s="543"/>
      <c r="O3395" s="545"/>
      <c r="P3395" s="9"/>
      <c r="Q3395" s="5"/>
    </row>
    <row r="3396" spans="1:17" s="6" customFormat="1" ht="19.5">
      <c r="A3396" s="336">
        <v>5</v>
      </c>
      <c r="B3396" s="433" t="s">
        <v>6824</v>
      </c>
      <c r="C3396" s="499" t="s">
        <v>1087</v>
      </c>
      <c r="D3396" s="499"/>
      <c r="E3396" s="1201"/>
      <c r="F3396" s="328"/>
      <c r="G3396" s="908">
        <v>25500</v>
      </c>
      <c r="H3396" s="908">
        <f t="shared" si="238"/>
        <v>25500</v>
      </c>
      <c r="I3396" s="501"/>
      <c r="J3396" s="543"/>
      <c r="K3396" s="328">
        <v>37200</v>
      </c>
      <c r="L3396" s="502">
        <f t="shared" si="243"/>
        <v>-1</v>
      </c>
      <c r="M3396" s="500">
        <f t="shared" si="239"/>
        <v>-1</v>
      </c>
      <c r="N3396" s="543"/>
      <c r="O3396" s="545"/>
      <c r="P3396" s="9"/>
      <c r="Q3396" s="5"/>
    </row>
    <row r="3397" spans="1:17" s="6" customFormat="1" ht="19.5">
      <c r="A3397" s="336">
        <v>6</v>
      </c>
      <c r="B3397" s="433" t="s">
        <v>6825</v>
      </c>
      <c r="C3397" s="499" t="s">
        <v>1087</v>
      </c>
      <c r="D3397" s="499"/>
      <c r="E3397" s="1201" t="s">
        <v>6827</v>
      </c>
      <c r="F3397" s="328"/>
      <c r="G3397" s="908">
        <v>44100</v>
      </c>
      <c r="H3397" s="908">
        <f t="shared" si="238"/>
        <v>44100</v>
      </c>
      <c r="I3397" s="501"/>
      <c r="J3397" s="543"/>
      <c r="K3397" s="328">
        <v>43200</v>
      </c>
      <c r="L3397" s="502">
        <f t="shared" si="243"/>
        <v>-1</v>
      </c>
      <c r="M3397" s="500">
        <f t="shared" si="239"/>
        <v>-1</v>
      </c>
      <c r="N3397" s="543"/>
      <c r="O3397" s="545"/>
      <c r="P3397" s="9"/>
      <c r="Q3397" s="5"/>
    </row>
    <row r="3398" spans="1:17" s="6" customFormat="1" ht="19.5">
      <c r="A3398" s="336">
        <v>7</v>
      </c>
      <c r="B3398" s="433" t="s">
        <v>6826</v>
      </c>
      <c r="C3398" s="499" t="s">
        <v>1087</v>
      </c>
      <c r="D3398" s="499"/>
      <c r="E3398" s="1202"/>
      <c r="F3398" s="328"/>
      <c r="G3398" s="908">
        <v>46500</v>
      </c>
      <c r="H3398" s="908">
        <f t="shared" si="238"/>
        <v>46500</v>
      </c>
      <c r="I3398" s="501"/>
      <c r="J3398" s="543"/>
      <c r="K3398" s="328">
        <v>45600</v>
      </c>
      <c r="L3398" s="502">
        <f t="shared" si="243"/>
        <v>-1</v>
      </c>
      <c r="M3398" s="500">
        <f t="shared" si="239"/>
        <v>-1</v>
      </c>
      <c r="N3398" s="543"/>
      <c r="O3398" s="545"/>
      <c r="P3398" s="9"/>
      <c r="Q3398" s="5"/>
    </row>
    <row r="3399" spans="1:17" s="6" customFormat="1" ht="16.5" customHeight="1">
      <c r="A3399" s="336">
        <v>8</v>
      </c>
      <c r="B3399" s="433" t="s">
        <v>1494</v>
      </c>
      <c r="C3399" s="499" t="s">
        <v>1087</v>
      </c>
      <c r="D3399" s="499"/>
      <c r="E3399" s="1200" t="s">
        <v>6822</v>
      </c>
      <c r="F3399" s="328"/>
      <c r="G3399" s="908">
        <v>153000</v>
      </c>
      <c r="H3399" s="908">
        <f t="shared" si="238"/>
        <v>153000</v>
      </c>
      <c r="I3399" s="501"/>
      <c r="J3399" s="543"/>
      <c r="K3399" s="328">
        <v>150000</v>
      </c>
      <c r="L3399" s="502">
        <f t="shared" si="243"/>
        <v>-1</v>
      </c>
      <c r="M3399" s="500">
        <f t="shared" si="239"/>
        <v>-1</v>
      </c>
      <c r="N3399" s="543"/>
      <c r="O3399" s="545"/>
      <c r="P3399" s="9"/>
      <c r="Q3399" s="5"/>
    </row>
    <row r="3400" spans="1:17" s="6" customFormat="1" ht="19.5">
      <c r="A3400" s="336">
        <v>9</v>
      </c>
      <c r="B3400" s="433" t="s">
        <v>1495</v>
      </c>
      <c r="C3400" s="499" t="s">
        <v>1087</v>
      </c>
      <c r="D3400" s="499"/>
      <c r="E3400" s="1201"/>
      <c r="F3400" s="328"/>
      <c r="G3400" s="908">
        <v>190500</v>
      </c>
      <c r="H3400" s="908">
        <f t="shared" si="238"/>
        <v>190500</v>
      </c>
      <c r="I3400" s="501"/>
      <c r="J3400" s="543"/>
      <c r="K3400" s="328">
        <v>186000</v>
      </c>
      <c r="L3400" s="502">
        <f t="shared" si="243"/>
        <v>-1</v>
      </c>
      <c r="M3400" s="500">
        <f t="shared" si="239"/>
        <v>-1</v>
      </c>
      <c r="N3400" s="543"/>
      <c r="O3400" s="545"/>
      <c r="P3400" s="9"/>
      <c r="Q3400" s="5"/>
    </row>
    <row r="3401" spans="1:17" s="6" customFormat="1" ht="19.5">
      <c r="A3401" s="336">
        <v>10</v>
      </c>
      <c r="B3401" s="433" t="s">
        <v>5242</v>
      </c>
      <c r="C3401" s="499" t="s">
        <v>1087</v>
      </c>
      <c r="D3401" s="499"/>
      <c r="E3401" s="1201"/>
      <c r="F3401" s="328"/>
      <c r="G3401" s="908">
        <v>212000</v>
      </c>
      <c r="H3401" s="908">
        <f t="shared" si="238"/>
        <v>212000</v>
      </c>
      <c r="I3401" s="501"/>
      <c r="J3401" s="543"/>
      <c r="K3401" s="328">
        <v>186120</v>
      </c>
      <c r="L3401" s="502">
        <f t="shared" si="243"/>
        <v>-1</v>
      </c>
      <c r="M3401" s="500"/>
      <c r="N3401" s="543"/>
      <c r="O3401" s="545"/>
      <c r="P3401" s="9"/>
      <c r="Q3401" s="5"/>
    </row>
    <row r="3402" spans="1:17" s="6" customFormat="1" ht="19.5">
      <c r="A3402" s="336">
        <v>11</v>
      </c>
      <c r="B3402" s="433" t="s">
        <v>1496</v>
      </c>
      <c r="C3402" s="499" t="s">
        <v>1087</v>
      </c>
      <c r="D3402" s="499"/>
      <c r="E3402" s="499" t="s">
        <v>6828</v>
      </c>
      <c r="F3402" s="328"/>
      <c r="G3402" s="908">
        <v>25000</v>
      </c>
      <c r="H3402" s="908">
        <f t="shared" ref="H3402:H3408" si="244">G3402</f>
        <v>25000</v>
      </c>
      <c r="I3402" s="501"/>
      <c r="J3402" s="543"/>
      <c r="K3402" s="328">
        <v>24600</v>
      </c>
      <c r="L3402" s="502">
        <f t="shared" si="243"/>
        <v>-1</v>
      </c>
      <c r="M3402" s="500"/>
      <c r="N3402" s="543"/>
      <c r="O3402" s="545"/>
      <c r="P3402" s="9"/>
      <c r="Q3402" s="5"/>
    </row>
    <row r="3403" spans="1:17" s="6" customFormat="1" ht="32.25">
      <c r="A3403" s="336">
        <v>12</v>
      </c>
      <c r="B3403" s="433" t="s">
        <v>6067</v>
      </c>
      <c r="C3403" s="499" t="s">
        <v>5244</v>
      </c>
      <c r="D3403" s="499"/>
      <c r="E3403" s="869" t="s">
        <v>6829</v>
      </c>
      <c r="F3403" s="328"/>
      <c r="G3403" s="908">
        <v>86000</v>
      </c>
      <c r="H3403" s="908">
        <f t="shared" si="244"/>
        <v>86000</v>
      </c>
      <c r="I3403" s="501"/>
      <c r="J3403" s="543"/>
      <c r="K3403" s="328">
        <v>76860</v>
      </c>
      <c r="L3403" s="502">
        <f t="shared" si="243"/>
        <v>-1</v>
      </c>
      <c r="M3403" s="500">
        <f>L3403</f>
        <v>-1</v>
      </c>
      <c r="N3403" s="543"/>
      <c r="O3403" s="545"/>
      <c r="P3403" s="9"/>
      <c r="Q3403" s="5"/>
    </row>
    <row r="3404" spans="1:17" s="6" customFormat="1" ht="83.25">
      <c r="A3404" s="336">
        <v>13</v>
      </c>
      <c r="B3404" s="433" t="s">
        <v>4617</v>
      </c>
      <c r="C3404" s="499" t="s">
        <v>1087</v>
      </c>
      <c r="D3404" s="499"/>
      <c r="E3404" s="870" t="s">
        <v>6830</v>
      </c>
      <c r="F3404" s="328"/>
      <c r="G3404" s="908">
        <v>178500</v>
      </c>
      <c r="H3404" s="908">
        <f t="shared" si="244"/>
        <v>178500</v>
      </c>
      <c r="I3404" s="501"/>
      <c r="J3404" s="501"/>
      <c r="K3404" s="328">
        <v>146410</v>
      </c>
      <c r="L3404" s="502">
        <f t="shared" si="243"/>
        <v>-1</v>
      </c>
      <c r="M3404" s="501"/>
      <c r="N3404" s="501"/>
      <c r="O3404" s="503"/>
      <c r="P3404" s="9"/>
      <c r="Q3404" s="5"/>
    </row>
    <row r="3405" spans="1:17" s="6" customFormat="1" ht="82.5" customHeight="1">
      <c r="A3405" s="336">
        <v>14</v>
      </c>
      <c r="B3405" s="433" t="s">
        <v>4618</v>
      </c>
      <c r="C3405" s="499" t="s">
        <v>1087</v>
      </c>
      <c r="D3405" s="499"/>
      <c r="E3405" s="1200" t="s">
        <v>6831</v>
      </c>
      <c r="F3405" s="328"/>
      <c r="G3405" s="908">
        <v>414100</v>
      </c>
      <c r="H3405" s="908">
        <f t="shared" si="244"/>
        <v>414100</v>
      </c>
      <c r="I3405" s="501"/>
      <c r="J3405" s="501"/>
      <c r="K3405" s="328">
        <v>340010</v>
      </c>
      <c r="L3405" s="502">
        <f t="shared" si="243"/>
        <v>-1</v>
      </c>
      <c r="M3405" s="501"/>
      <c r="N3405" s="501"/>
      <c r="O3405" s="503"/>
      <c r="P3405" s="9"/>
      <c r="Q3405" s="5"/>
    </row>
    <row r="3406" spans="1:17" s="6" customFormat="1" ht="19.5">
      <c r="A3406" s="336">
        <v>15</v>
      </c>
      <c r="B3406" s="433" t="s">
        <v>4619</v>
      </c>
      <c r="C3406" s="499" t="s">
        <v>1087</v>
      </c>
      <c r="D3406" s="499"/>
      <c r="E3406" s="1201"/>
      <c r="F3406" s="328"/>
      <c r="G3406" s="908">
        <v>203700</v>
      </c>
      <c r="H3406" s="908">
        <f t="shared" si="244"/>
        <v>203700</v>
      </c>
      <c r="I3406" s="501"/>
      <c r="J3406" s="501"/>
      <c r="K3406" s="328">
        <v>151250</v>
      </c>
      <c r="L3406" s="502">
        <f t="shared" si="243"/>
        <v>-1</v>
      </c>
      <c r="M3406" s="501"/>
      <c r="N3406" s="501"/>
      <c r="O3406" s="503"/>
      <c r="P3406" s="9"/>
      <c r="Q3406" s="5"/>
    </row>
    <row r="3407" spans="1:17" s="6" customFormat="1" ht="19.5">
      <c r="A3407" s="336">
        <v>16</v>
      </c>
      <c r="B3407" s="433" t="s">
        <v>4620</v>
      </c>
      <c r="C3407" s="499" t="s">
        <v>1087</v>
      </c>
      <c r="D3407" s="499"/>
      <c r="E3407" s="1201"/>
      <c r="F3407" s="328"/>
      <c r="G3407" s="908">
        <v>81200</v>
      </c>
      <c r="H3407" s="908">
        <f t="shared" si="244"/>
        <v>81200</v>
      </c>
      <c r="I3407" s="501"/>
      <c r="J3407" s="501"/>
      <c r="K3407" s="328">
        <v>60500</v>
      </c>
      <c r="L3407" s="502">
        <f t="shared" si="243"/>
        <v>-1</v>
      </c>
      <c r="M3407" s="501"/>
      <c r="N3407" s="501"/>
      <c r="O3407" s="503"/>
      <c r="P3407" s="9"/>
      <c r="Q3407" s="5"/>
    </row>
    <row r="3408" spans="1:17" s="6" customFormat="1" ht="19.5">
      <c r="A3408" s="336">
        <v>17</v>
      </c>
      <c r="B3408" s="433" t="s">
        <v>4621</v>
      </c>
      <c r="C3408" s="499" t="s">
        <v>1087</v>
      </c>
      <c r="D3408" s="499"/>
      <c r="E3408" s="1202"/>
      <c r="F3408" s="328"/>
      <c r="G3408" s="908">
        <v>470500</v>
      </c>
      <c r="H3408" s="908">
        <f t="shared" si="244"/>
        <v>470500</v>
      </c>
      <c r="I3408" s="501"/>
      <c r="J3408" s="501"/>
      <c r="K3408" s="328">
        <v>350900</v>
      </c>
      <c r="L3408" s="502">
        <f t="shared" si="243"/>
        <v>-1</v>
      </c>
      <c r="M3408" s="501"/>
      <c r="N3408" s="501"/>
      <c r="O3408" s="503"/>
      <c r="P3408" s="9"/>
      <c r="Q3408" s="5"/>
    </row>
    <row r="3409" spans="1:17" s="17" customFormat="1" ht="66.75" hidden="1" customHeight="1">
      <c r="A3409" s="1067" t="s">
        <v>4226</v>
      </c>
      <c r="B3409" s="1067"/>
      <c r="C3409" s="1067"/>
      <c r="D3409" s="1067"/>
      <c r="E3409" s="1067"/>
      <c r="F3409" s="1067"/>
      <c r="G3409" s="1067"/>
      <c r="H3409" s="1067"/>
      <c r="I3409" s="1"/>
      <c r="J3409" s="1"/>
      <c r="K3409" s="1"/>
      <c r="L3409" s="502" t="e">
        <f t="shared" si="243"/>
        <v>#DIV/0!</v>
      </c>
      <c r="M3409" s="1"/>
      <c r="N3409" s="1"/>
      <c r="O3409" s="44"/>
      <c r="P3409" s="15"/>
      <c r="Q3409" s="16"/>
    </row>
    <row r="3410" spans="1:17" s="17" customFormat="1" ht="66.75" hidden="1" customHeight="1">
      <c r="A3410" s="418"/>
      <c r="B3410" s="418" t="s">
        <v>1497</v>
      </c>
      <c r="C3410" s="547"/>
      <c r="D3410" s="547"/>
      <c r="E3410" s="547"/>
      <c r="F3410" s="418"/>
      <c r="G3410" s="418"/>
      <c r="H3410" s="219"/>
      <c r="I3410" s="1"/>
      <c r="J3410" s="1"/>
      <c r="K3410" s="418"/>
      <c r="L3410" s="502" t="e">
        <f t="shared" si="243"/>
        <v>#DIV/0!</v>
      </c>
      <c r="M3410" s="418"/>
      <c r="N3410" s="1"/>
      <c r="O3410" s="44"/>
      <c r="P3410" s="15"/>
      <c r="Q3410" s="16"/>
    </row>
    <row r="3411" spans="1:17" s="17" customFormat="1" ht="66.75" hidden="1" customHeight="1">
      <c r="A3411" s="1081">
        <v>1</v>
      </c>
      <c r="B3411" s="1082" t="s">
        <v>1498</v>
      </c>
      <c r="C3411" s="200" t="s">
        <v>1499</v>
      </c>
      <c r="D3411" s="200"/>
      <c r="E3411" s="200"/>
      <c r="F3411" s="112"/>
      <c r="G3411" s="175">
        <v>754091</v>
      </c>
      <c r="H3411" s="175"/>
      <c r="I3411" s="532"/>
      <c r="J3411" s="533"/>
      <c r="K3411" s="112"/>
      <c r="L3411" s="502" t="e">
        <f t="shared" si="243"/>
        <v>#DIV/0!</v>
      </c>
      <c r="M3411" s="175"/>
      <c r="N3411" s="533"/>
      <c r="O3411" s="534"/>
      <c r="P3411" s="15"/>
      <c r="Q3411" s="16"/>
    </row>
    <row r="3412" spans="1:17" s="17" customFormat="1" ht="66.75" hidden="1" customHeight="1">
      <c r="A3412" s="1081"/>
      <c r="B3412" s="1082"/>
      <c r="C3412" s="200" t="s">
        <v>1500</v>
      </c>
      <c r="D3412" s="200"/>
      <c r="E3412" s="200"/>
      <c r="F3412" s="112"/>
      <c r="G3412" s="175">
        <v>240000</v>
      </c>
      <c r="H3412" s="175"/>
      <c r="I3412" s="532"/>
      <c r="J3412" s="533"/>
      <c r="K3412" s="112"/>
      <c r="L3412" s="502" t="e">
        <f t="shared" si="243"/>
        <v>#DIV/0!</v>
      </c>
      <c r="M3412" s="175"/>
      <c r="N3412" s="533"/>
      <c r="O3412" s="534"/>
      <c r="P3412" s="15"/>
      <c r="Q3412" s="16"/>
    </row>
    <row r="3413" spans="1:17" s="17" customFormat="1" ht="66.75" hidden="1" customHeight="1">
      <c r="A3413" s="1081">
        <v>2</v>
      </c>
      <c r="B3413" s="1082" t="s">
        <v>1501</v>
      </c>
      <c r="C3413" s="200" t="s">
        <v>1499</v>
      </c>
      <c r="D3413" s="200"/>
      <c r="E3413" s="200"/>
      <c r="F3413" s="112"/>
      <c r="G3413" s="175">
        <v>1336364</v>
      </c>
      <c r="H3413" s="175"/>
      <c r="I3413" s="532"/>
      <c r="J3413" s="533"/>
      <c r="K3413" s="112"/>
      <c r="L3413" s="502" t="e">
        <f t="shared" si="243"/>
        <v>#DIV/0!</v>
      </c>
      <c r="M3413" s="175"/>
      <c r="N3413" s="533"/>
      <c r="O3413" s="534"/>
      <c r="P3413" s="15"/>
      <c r="Q3413" s="16"/>
    </row>
    <row r="3414" spans="1:17" s="17" customFormat="1" ht="66.75" hidden="1" customHeight="1">
      <c r="A3414" s="1081"/>
      <c r="B3414" s="1082"/>
      <c r="C3414" s="200" t="s">
        <v>1500</v>
      </c>
      <c r="D3414" s="200"/>
      <c r="E3414" s="200"/>
      <c r="F3414" s="112"/>
      <c r="G3414" s="175">
        <v>440000</v>
      </c>
      <c r="H3414" s="175"/>
      <c r="I3414" s="532"/>
      <c r="J3414" s="533"/>
      <c r="K3414" s="112"/>
      <c r="L3414" s="502" t="e">
        <f t="shared" si="243"/>
        <v>#DIV/0!</v>
      </c>
      <c r="M3414" s="175"/>
      <c r="N3414" s="533"/>
      <c r="O3414" s="534"/>
      <c r="P3414" s="15"/>
      <c r="Q3414" s="16"/>
    </row>
    <row r="3415" spans="1:17" s="17" customFormat="1" ht="66.75" hidden="1" customHeight="1">
      <c r="A3415" s="1081">
        <v>3</v>
      </c>
      <c r="B3415" s="1082" t="s">
        <v>1502</v>
      </c>
      <c r="C3415" s="200" t="s">
        <v>1499</v>
      </c>
      <c r="D3415" s="200"/>
      <c r="E3415" s="200"/>
      <c r="F3415" s="112"/>
      <c r="G3415" s="175">
        <v>2004545</v>
      </c>
      <c r="H3415" s="175"/>
      <c r="I3415" s="532"/>
      <c r="J3415" s="533"/>
      <c r="K3415" s="112"/>
      <c r="L3415" s="502" t="e">
        <f t="shared" si="243"/>
        <v>#DIV/0!</v>
      </c>
      <c r="M3415" s="175"/>
      <c r="N3415" s="533"/>
      <c r="O3415" s="534"/>
      <c r="P3415" s="15"/>
      <c r="Q3415" s="16"/>
    </row>
    <row r="3416" spans="1:17" s="17" customFormat="1" ht="66.75" hidden="1" customHeight="1">
      <c r="A3416" s="1081"/>
      <c r="B3416" s="1082"/>
      <c r="C3416" s="200" t="s">
        <v>1500</v>
      </c>
      <c r="D3416" s="200"/>
      <c r="E3416" s="200"/>
      <c r="F3416" s="112"/>
      <c r="G3416" s="175">
        <v>620000</v>
      </c>
      <c r="H3416" s="175"/>
      <c r="I3416" s="532"/>
      <c r="J3416" s="533"/>
      <c r="K3416" s="112"/>
      <c r="L3416" s="502" t="e">
        <f t="shared" si="243"/>
        <v>#DIV/0!</v>
      </c>
      <c r="M3416" s="175"/>
      <c r="N3416" s="533"/>
      <c r="O3416" s="534"/>
      <c r="P3416" s="15"/>
      <c r="Q3416" s="16"/>
    </row>
    <row r="3417" spans="1:17" s="17" customFormat="1" ht="66.75" hidden="1" customHeight="1">
      <c r="A3417" s="1081">
        <v>4</v>
      </c>
      <c r="B3417" s="1082" t="s">
        <v>1503</v>
      </c>
      <c r="C3417" s="200" t="s">
        <v>1499</v>
      </c>
      <c r="D3417" s="200"/>
      <c r="E3417" s="200"/>
      <c r="F3417" s="112"/>
      <c r="G3417" s="175">
        <v>3675000</v>
      </c>
      <c r="H3417" s="175"/>
      <c r="I3417" s="532"/>
      <c r="J3417" s="533"/>
      <c r="K3417" s="112"/>
      <c r="L3417" s="502" t="e">
        <f t="shared" si="243"/>
        <v>#DIV/0!</v>
      </c>
      <c r="M3417" s="175"/>
      <c r="N3417" s="533"/>
      <c r="O3417" s="534"/>
      <c r="P3417" s="15"/>
      <c r="Q3417" s="16"/>
    </row>
    <row r="3418" spans="1:17" s="17" customFormat="1" ht="66.75" hidden="1" customHeight="1">
      <c r="A3418" s="1081"/>
      <c r="B3418" s="1082"/>
      <c r="C3418" s="200" t="s">
        <v>1500</v>
      </c>
      <c r="D3418" s="200"/>
      <c r="E3418" s="200"/>
      <c r="F3418" s="112"/>
      <c r="G3418" s="175">
        <v>1150000</v>
      </c>
      <c r="H3418" s="175"/>
      <c r="I3418" s="532"/>
      <c r="J3418" s="533"/>
      <c r="K3418" s="112"/>
      <c r="L3418" s="502" t="e">
        <f t="shared" si="243"/>
        <v>#DIV/0!</v>
      </c>
      <c r="M3418" s="175"/>
      <c r="N3418" s="533"/>
      <c r="O3418" s="534"/>
      <c r="P3418" s="15"/>
      <c r="Q3418" s="16"/>
    </row>
    <row r="3419" spans="1:17" s="17" customFormat="1" ht="66.75" hidden="1" customHeight="1">
      <c r="A3419" s="1081"/>
      <c r="B3419" s="1082"/>
      <c r="C3419" s="200" t="s">
        <v>1504</v>
      </c>
      <c r="D3419" s="200"/>
      <c r="E3419" s="200"/>
      <c r="F3419" s="112"/>
      <c r="G3419" s="175">
        <v>240000</v>
      </c>
      <c r="H3419" s="175"/>
      <c r="I3419" s="532"/>
      <c r="J3419" s="533"/>
      <c r="K3419" s="112"/>
      <c r="L3419" s="502" t="e">
        <f t="shared" si="243"/>
        <v>#DIV/0!</v>
      </c>
      <c r="M3419" s="175"/>
      <c r="N3419" s="533"/>
      <c r="O3419" s="534"/>
      <c r="P3419" s="15"/>
      <c r="Q3419" s="16"/>
    </row>
    <row r="3420" spans="1:17" s="17" customFormat="1" ht="66.75" hidden="1" customHeight="1">
      <c r="A3420" s="113"/>
      <c r="B3420" s="113" t="s">
        <v>1505</v>
      </c>
      <c r="C3420" s="200"/>
      <c r="D3420" s="200"/>
      <c r="E3420" s="200"/>
      <c r="F3420" s="112"/>
      <c r="G3420" s="175"/>
      <c r="H3420" s="175"/>
      <c r="I3420" s="532"/>
      <c r="J3420" s="533"/>
      <c r="K3420" s="112"/>
      <c r="L3420" s="502" t="e">
        <f t="shared" si="243"/>
        <v>#DIV/0!</v>
      </c>
      <c r="M3420" s="175"/>
      <c r="N3420" s="533"/>
      <c r="O3420" s="534"/>
      <c r="P3420" s="15"/>
      <c r="Q3420" s="16"/>
    </row>
    <row r="3421" spans="1:17" s="17" customFormat="1" ht="66.75" hidden="1" customHeight="1">
      <c r="A3421" s="1081">
        <v>1</v>
      </c>
      <c r="B3421" s="1082" t="s">
        <v>1506</v>
      </c>
      <c r="C3421" s="200" t="s">
        <v>1499</v>
      </c>
      <c r="D3421" s="200"/>
      <c r="E3421" s="200"/>
      <c r="F3421" s="112"/>
      <c r="G3421" s="175">
        <v>1317273</v>
      </c>
      <c r="H3421" s="175"/>
      <c r="I3421" s="532"/>
      <c r="J3421" s="533"/>
      <c r="K3421" s="112"/>
      <c r="L3421" s="502" t="e">
        <f t="shared" si="243"/>
        <v>#DIV/0!</v>
      </c>
      <c r="M3421" s="175"/>
      <c r="N3421" s="533"/>
      <c r="O3421" s="534"/>
      <c r="P3421" s="15"/>
      <c r="Q3421" s="16"/>
    </row>
    <row r="3422" spans="1:17" s="17" customFormat="1" ht="66.75" hidden="1" customHeight="1">
      <c r="A3422" s="1081"/>
      <c r="B3422" s="1082"/>
      <c r="C3422" s="200" t="s">
        <v>1500</v>
      </c>
      <c r="D3422" s="200"/>
      <c r="E3422" s="200"/>
      <c r="F3422" s="112"/>
      <c r="G3422" s="175">
        <v>416182</v>
      </c>
      <c r="H3422" s="175"/>
      <c r="I3422" s="532"/>
      <c r="J3422" s="533"/>
      <c r="K3422" s="112"/>
      <c r="L3422" s="502" t="e">
        <f t="shared" si="243"/>
        <v>#DIV/0!</v>
      </c>
      <c r="M3422" s="175"/>
      <c r="N3422" s="533"/>
      <c r="O3422" s="534"/>
      <c r="P3422" s="15"/>
      <c r="Q3422" s="16"/>
    </row>
    <row r="3423" spans="1:17" s="17" customFormat="1" ht="66.75" hidden="1" customHeight="1">
      <c r="A3423" s="1081">
        <v>2</v>
      </c>
      <c r="B3423" s="1082" t="s">
        <v>1507</v>
      </c>
      <c r="C3423" s="200" t="s">
        <v>1499</v>
      </c>
      <c r="D3423" s="200"/>
      <c r="E3423" s="200"/>
      <c r="F3423" s="112"/>
      <c r="G3423" s="175">
        <v>2100000</v>
      </c>
      <c r="H3423" s="175"/>
      <c r="I3423" s="532"/>
      <c r="J3423" s="533"/>
      <c r="K3423" s="112"/>
      <c r="L3423" s="502" t="e">
        <f t="shared" si="243"/>
        <v>#DIV/0!</v>
      </c>
      <c r="M3423" s="175"/>
      <c r="N3423" s="533"/>
      <c r="O3423" s="534"/>
      <c r="P3423" s="15"/>
      <c r="Q3423" s="16"/>
    </row>
    <row r="3424" spans="1:17" s="17" customFormat="1" ht="66.75" hidden="1" customHeight="1">
      <c r="A3424" s="1081"/>
      <c r="B3424" s="1082"/>
      <c r="C3424" s="200" t="s">
        <v>1500</v>
      </c>
      <c r="D3424" s="200"/>
      <c r="E3424" s="200"/>
      <c r="F3424" s="112"/>
      <c r="G3424" s="175">
        <v>650000</v>
      </c>
      <c r="H3424" s="175"/>
      <c r="I3424" s="532"/>
      <c r="J3424" s="533"/>
      <c r="K3424" s="112"/>
      <c r="L3424" s="502" t="e">
        <f t="shared" si="243"/>
        <v>#DIV/0!</v>
      </c>
      <c r="M3424" s="175"/>
      <c r="N3424" s="533"/>
      <c r="O3424" s="534"/>
      <c r="P3424" s="15"/>
      <c r="Q3424" s="16"/>
    </row>
    <row r="3425" spans="1:17" s="17" customFormat="1" ht="66.75" hidden="1" customHeight="1">
      <c r="A3425" s="1081">
        <v>3</v>
      </c>
      <c r="B3425" s="1082" t="s">
        <v>1508</v>
      </c>
      <c r="C3425" s="200" t="s">
        <v>1499</v>
      </c>
      <c r="D3425" s="200"/>
      <c r="E3425" s="200"/>
      <c r="F3425" s="112"/>
      <c r="G3425" s="175">
        <v>3436364</v>
      </c>
      <c r="H3425" s="175"/>
      <c r="I3425" s="532"/>
      <c r="J3425" s="533"/>
      <c r="K3425" s="112"/>
      <c r="L3425" s="502" t="e">
        <f t="shared" si="243"/>
        <v>#DIV/0!</v>
      </c>
      <c r="M3425" s="175"/>
      <c r="N3425" s="533"/>
      <c r="O3425" s="534"/>
      <c r="P3425" s="15"/>
      <c r="Q3425" s="16"/>
    </row>
    <row r="3426" spans="1:17" s="17" customFormat="1" ht="66.75" hidden="1" customHeight="1">
      <c r="A3426" s="1081"/>
      <c r="B3426" s="1082"/>
      <c r="C3426" s="200" t="s">
        <v>1500</v>
      </c>
      <c r="D3426" s="200"/>
      <c r="E3426" s="200"/>
      <c r="F3426" s="112"/>
      <c r="G3426" s="175">
        <v>1100000</v>
      </c>
      <c r="H3426" s="175"/>
      <c r="I3426" s="532"/>
      <c r="J3426" s="533"/>
      <c r="K3426" s="112"/>
      <c r="L3426" s="502" t="e">
        <f t="shared" si="243"/>
        <v>#DIV/0!</v>
      </c>
      <c r="M3426" s="175"/>
      <c r="N3426" s="533"/>
      <c r="O3426" s="534"/>
      <c r="P3426" s="15"/>
      <c r="Q3426" s="16"/>
    </row>
    <row r="3427" spans="1:17" s="17" customFormat="1" ht="66.75" hidden="1" customHeight="1">
      <c r="A3427" s="1081">
        <v>4</v>
      </c>
      <c r="B3427" s="1082" t="s">
        <v>1509</v>
      </c>
      <c r="C3427" s="200" t="s">
        <v>1500</v>
      </c>
      <c r="D3427" s="200"/>
      <c r="E3427" s="200"/>
      <c r="F3427" s="112"/>
      <c r="G3427" s="175">
        <v>1650000</v>
      </c>
      <c r="H3427" s="175"/>
      <c r="I3427" s="532"/>
      <c r="J3427" s="533"/>
      <c r="K3427" s="112"/>
      <c r="L3427" s="502" t="e">
        <f t="shared" si="243"/>
        <v>#DIV/0!</v>
      </c>
      <c r="M3427" s="175"/>
      <c r="N3427" s="533"/>
      <c r="O3427" s="534"/>
      <c r="P3427" s="15"/>
      <c r="Q3427" s="16"/>
    </row>
    <row r="3428" spans="1:17" s="17" customFormat="1" ht="66.75" hidden="1" customHeight="1">
      <c r="A3428" s="1081"/>
      <c r="B3428" s="1082"/>
      <c r="C3428" s="200" t="s">
        <v>1510</v>
      </c>
      <c r="D3428" s="200"/>
      <c r="E3428" s="200"/>
      <c r="F3428" s="112"/>
      <c r="G3428" s="175">
        <v>350000</v>
      </c>
      <c r="H3428" s="175"/>
      <c r="I3428" s="532"/>
      <c r="J3428" s="533"/>
      <c r="K3428" s="112"/>
      <c r="L3428" s="502" t="e">
        <f t="shared" si="243"/>
        <v>#DIV/0!</v>
      </c>
      <c r="M3428" s="175"/>
      <c r="N3428" s="533"/>
      <c r="O3428" s="534"/>
      <c r="P3428" s="15"/>
      <c r="Q3428" s="16"/>
    </row>
    <row r="3429" spans="1:17" s="17" customFormat="1" ht="66.75" hidden="1" customHeight="1">
      <c r="A3429" s="1081">
        <v>5</v>
      </c>
      <c r="B3429" s="1082" t="s">
        <v>1511</v>
      </c>
      <c r="C3429" s="200" t="s">
        <v>1500</v>
      </c>
      <c r="D3429" s="200"/>
      <c r="E3429" s="200"/>
      <c r="F3429" s="112"/>
      <c r="G3429" s="175">
        <v>2000000</v>
      </c>
      <c r="H3429" s="175"/>
      <c r="I3429" s="532"/>
      <c r="J3429" s="533"/>
      <c r="K3429" s="112"/>
      <c r="L3429" s="502" t="e">
        <f t="shared" si="243"/>
        <v>#DIV/0!</v>
      </c>
      <c r="M3429" s="175"/>
      <c r="N3429" s="533"/>
      <c r="O3429" s="534"/>
      <c r="P3429" s="15"/>
      <c r="Q3429" s="16"/>
    </row>
    <row r="3430" spans="1:17" s="17" customFormat="1" ht="66.75" hidden="1" customHeight="1">
      <c r="A3430" s="1081"/>
      <c r="B3430" s="1082"/>
      <c r="C3430" s="200" t="s">
        <v>1510</v>
      </c>
      <c r="D3430" s="200"/>
      <c r="E3430" s="200"/>
      <c r="F3430" s="112"/>
      <c r="G3430" s="175">
        <v>400000</v>
      </c>
      <c r="H3430" s="175"/>
      <c r="I3430" s="532"/>
      <c r="J3430" s="533"/>
      <c r="K3430" s="112"/>
      <c r="L3430" s="502" t="e">
        <f t="shared" si="243"/>
        <v>#DIV/0!</v>
      </c>
      <c r="M3430" s="175"/>
      <c r="N3430" s="533"/>
      <c r="O3430" s="534"/>
      <c r="P3430" s="15"/>
      <c r="Q3430" s="16"/>
    </row>
    <row r="3431" spans="1:17" s="17" customFormat="1" ht="66.75" hidden="1" customHeight="1">
      <c r="A3431" s="113"/>
      <c r="B3431" s="113" t="s">
        <v>1512</v>
      </c>
      <c r="C3431" s="200"/>
      <c r="D3431" s="200"/>
      <c r="E3431" s="200"/>
      <c r="F3431" s="112"/>
      <c r="G3431" s="175"/>
      <c r="H3431" s="175"/>
      <c r="I3431" s="532"/>
      <c r="J3431" s="533"/>
      <c r="K3431" s="112"/>
      <c r="L3431" s="502" t="e">
        <f t="shared" si="243"/>
        <v>#DIV/0!</v>
      </c>
      <c r="M3431" s="175"/>
      <c r="N3431" s="533"/>
      <c r="O3431" s="534"/>
      <c r="P3431" s="15"/>
      <c r="Q3431" s="16"/>
    </row>
    <row r="3432" spans="1:17" s="17" customFormat="1" ht="66.75" hidden="1" customHeight="1">
      <c r="A3432" s="1081">
        <v>1</v>
      </c>
      <c r="B3432" s="1082" t="s">
        <v>1511</v>
      </c>
      <c r="C3432" s="200" t="s">
        <v>1500</v>
      </c>
      <c r="D3432" s="200"/>
      <c r="E3432" s="200"/>
      <c r="F3432" s="112"/>
      <c r="G3432" s="175">
        <v>1479545</v>
      </c>
      <c r="H3432" s="175"/>
      <c r="I3432" s="532"/>
      <c r="J3432" s="533"/>
      <c r="K3432" s="112"/>
      <c r="L3432" s="502" t="e">
        <f t="shared" si="243"/>
        <v>#DIV/0!</v>
      </c>
      <c r="M3432" s="175"/>
      <c r="N3432" s="533"/>
      <c r="O3432" s="534"/>
      <c r="P3432" s="15"/>
      <c r="Q3432" s="16"/>
    </row>
    <row r="3433" spans="1:17" s="17" customFormat="1" ht="66.75" hidden="1" customHeight="1">
      <c r="A3433" s="1081"/>
      <c r="B3433" s="1082"/>
      <c r="C3433" s="200" t="s">
        <v>1510</v>
      </c>
      <c r="D3433" s="200"/>
      <c r="E3433" s="200"/>
      <c r="F3433" s="112"/>
      <c r="G3433" s="175">
        <v>450000</v>
      </c>
      <c r="H3433" s="175"/>
      <c r="I3433" s="532"/>
      <c r="J3433" s="533"/>
      <c r="K3433" s="112"/>
      <c r="L3433" s="502" t="e">
        <f t="shared" si="243"/>
        <v>#DIV/0!</v>
      </c>
      <c r="M3433" s="175"/>
      <c r="N3433" s="533"/>
      <c r="O3433" s="534"/>
      <c r="P3433" s="15"/>
      <c r="Q3433" s="16"/>
    </row>
    <row r="3434" spans="1:17" s="17" customFormat="1" ht="16.5" hidden="1">
      <c r="A3434" s="1081">
        <v>2</v>
      </c>
      <c r="B3434" s="1082" t="s">
        <v>1511</v>
      </c>
      <c r="C3434" s="200" t="s">
        <v>1500</v>
      </c>
      <c r="D3434" s="200"/>
      <c r="E3434" s="200"/>
      <c r="F3434" s="112"/>
      <c r="G3434" s="175">
        <v>2195455</v>
      </c>
      <c r="H3434" s="175"/>
      <c r="I3434" s="532"/>
      <c r="J3434" s="533"/>
      <c r="K3434" s="112"/>
      <c r="L3434" s="502" t="e">
        <f t="shared" si="243"/>
        <v>#DIV/0!</v>
      </c>
      <c r="M3434" s="175"/>
      <c r="N3434" s="533"/>
      <c r="O3434" s="534"/>
      <c r="P3434" s="15"/>
      <c r="Q3434" s="16"/>
    </row>
    <row r="3435" spans="1:17" s="17" customFormat="1" ht="16.5" hidden="1">
      <c r="A3435" s="1081"/>
      <c r="B3435" s="1082"/>
      <c r="C3435" s="200" t="s">
        <v>1510</v>
      </c>
      <c r="D3435" s="200"/>
      <c r="E3435" s="200"/>
      <c r="F3435" s="112"/>
      <c r="G3435" s="175">
        <v>700000</v>
      </c>
      <c r="H3435" s="175"/>
      <c r="I3435" s="532"/>
      <c r="J3435" s="533"/>
      <c r="K3435" s="112"/>
      <c r="L3435" s="502" t="e">
        <f t="shared" si="243"/>
        <v>#DIV/0!</v>
      </c>
      <c r="M3435" s="175"/>
      <c r="N3435" s="533"/>
      <c r="O3435" s="534"/>
      <c r="P3435" s="15"/>
      <c r="Q3435" s="16"/>
    </row>
    <row r="3436" spans="1:17" s="17" customFormat="1" ht="16.5" hidden="1">
      <c r="A3436" s="1081">
        <v>3</v>
      </c>
      <c r="B3436" s="1082" t="s">
        <v>1511</v>
      </c>
      <c r="C3436" s="200" t="s">
        <v>1500</v>
      </c>
      <c r="D3436" s="200"/>
      <c r="E3436" s="200"/>
      <c r="F3436" s="112"/>
      <c r="G3436" s="175">
        <v>3006818</v>
      </c>
      <c r="H3436" s="175"/>
      <c r="I3436" s="532"/>
      <c r="J3436" s="533"/>
      <c r="K3436" s="112"/>
      <c r="L3436" s="502" t="e">
        <f t="shared" si="243"/>
        <v>#DIV/0!</v>
      </c>
      <c r="M3436" s="175"/>
      <c r="N3436" s="533"/>
      <c r="O3436" s="534"/>
      <c r="P3436" s="15"/>
      <c r="Q3436" s="16"/>
    </row>
    <row r="3437" spans="1:17" s="17" customFormat="1" ht="16.5" hidden="1">
      <c r="A3437" s="1081"/>
      <c r="B3437" s="1082"/>
      <c r="C3437" s="200" t="s">
        <v>1510</v>
      </c>
      <c r="D3437" s="200"/>
      <c r="E3437" s="200"/>
      <c r="F3437" s="112"/>
      <c r="G3437" s="175">
        <v>920000</v>
      </c>
      <c r="H3437" s="175"/>
      <c r="I3437" s="532"/>
      <c r="J3437" s="533"/>
      <c r="K3437" s="112"/>
      <c r="L3437" s="502" t="e">
        <f t="shared" si="243"/>
        <v>#DIV/0!</v>
      </c>
      <c r="M3437" s="175"/>
      <c r="N3437" s="533"/>
      <c r="O3437" s="534"/>
      <c r="P3437" s="15"/>
      <c r="Q3437" s="16"/>
    </row>
    <row r="3438" spans="1:17" s="17" customFormat="1" ht="19.5" hidden="1">
      <c r="A3438" s="107"/>
      <c r="B3438" s="418" t="s">
        <v>1468</v>
      </c>
      <c r="C3438" s="200"/>
      <c r="D3438" s="200"/>
      <c r="E3438" s="200"/>
      <c r="F3438" s="112"/>
      <c r="G3438" s="175"/>
      <c r="H3438" s="175"/>
      <c r="I3438" s="532"/>
      <c r="J3438" s="533"/>
      <c r="K3438" s="112"/>
      <c r="L3438" s="502" t="e">
        <f t="shared" si="243"/>
        <v>#DIV/0!</v>
      </c>
      <c r="M3438" s="175"/>
      <c r="N3438" s="533"/>
      <c r="O3438" s="534"/>
      <c r="P3438" s="15"/>
      <c r="Q3438" s="16"/>
    </row>
    <row r="3439" spans="1:17" s="17" customFormat="1" ht="16.5" hidden="1">
      <c r="A3439" s="1081">
        <v>1</v>
      </c>
      <c r="B3439" s="1082" t="s">
        <v>1513</v>
      </c>
      <c r="C3439" s="200" t="s">
        <v>1499</v>
      </c>
      <c r="D3439" s="200"/>
      <c r="E3439" s="200"/>
      <c r="F3439" s="112"/>
      <c r="G3439" s="175">
        <v>2100000</v>
      </c>
      <c r="H3439" s="175"/>
      <c r="I3439" s="532"/>
      <c r="J3439" s="533"/>
      <c r="K3439" s="112"/>
      <c r="L3439" s="502" t="e">
        <f t="shared" si="243"/>
        <v>#DIV/0!</v>
      </c>
      <c r="M3439" s="175"/>
      <c r="N3439" s="533"/>
      <c r="O3439" s="534"/>
      <c r="P3439" s="15"/>
      <c r="Q3439" s="16"/>
    </row>
    <row r="3440" spans="1:17" s="17" customFormat="1" ht="16.5" hidden="1">
      <c r="A3440" s="1081"/>
      <c r="B3440" s="1082"/>
      <c r="C3440" s="200" t="s">
        <v>1500</v>
      </c>
      <c r="D3440" s="200"/>
      <c r="E3440" s="200"/>
      <c r="F3440" s="112"/>
      <c r="G3440" s="175">
        <v>550000</v>
      </c>
      <c r="H3440" s="175"/>
      <c r="I3440" s="532"/>
      <c r="J3440" s="533"/>
      <c r="K3440" s="112"/>
      <c r="L3440" s="502" t="e">
        <f t="shared" si="243"/>
        <v>#DIV/0!</v>
      </c>
      <c r="M3440" s="175"/>
      <c r="N3440" s="533"/>
      <c r="O3440" s="534"/>
      <c r="P3440" s="15"/>
      <c r="Q3440" s="16"/>
    </row>
    <row r="3441" spans="1:17" s="17" customFormat="1" ht="16.5" hidden="1">
      <c r="A3441" s="1081">
        <v>2</v>
      </c>
      <c r="B3441" s="1082" t="s">
        <v>1514</v>
      </c>
      <c r="C3441" s="200" t="s">
        <v>1499</v>
      </c>
      <c r="D3441" s="200"/>
      <c r="E3441" s="200"/>
      <c r="F3441" s="112"/>
      <c r="G3441" s="175">
        <v>2959091</v>
      </c>
      <c r="H3441" s="175"/>
      <c r="I3441" s="532"/>
      <c r="J3441" s="533"/>
      <c r="K3441" s="112"/>
      <c r="L3441" s="502" t="e">
        <f t="shared" si="243"/>
        <v>#DIV/0!</v>
      </c>
      <c r="M3441" s="175"/>
      <c r="N3441" s="533"/>
      <c r="O3441" s="534"/>
      <c r="P3441" s="15"/>
      <c r="Q3441" s="16"/>
    </row>
    <row r="3442" spans="1:17" s="17" customFormat="1" ht="16.5" hidden="1">
      <c r="A3442" s="1081"/>
      <c r="B3442" s="1082"/>
      <c r="C3442" s="200" t="s">
        <v>1500</v>
      </c>
      <c r="D3442" s="200"/>
      <c r="E3442" s="200"/>
      <c r="F3442" s="112"/>
      <c r="G3442" s="175">
        <v>980000</v>
      </c>
      <c r="H3442" s="175"/>
      <c r="I3442" s="532"/>
      <c r="J3442" s="533"/>
      <c r="K3442" s="112"/>
      <c r="L3442" s="502" t="e">
        <f t="shared" si="243"/>
        <v>#DIV/0!</v>
      </c>
      <c r="M3442" s="175"/>
      <c r="N3442" s="533"/>
      <c r="O3442" s="534"/>
      <c r="P3442" s="15"/>
      <c r="Q3442" s="16"/>
    </row>
    <row r="3443" spans="1:17" s="17" customFormat="1" ht="16.5" hidden="1">
      <c r="A3443" s="1081">
        <v>3</v>
      </c>
      <c r="B3443" s="1082" t="s">
        <v>1515</v>
      </c>
      <c r="C3443" s="200" t="s">
        <v>1516</v>
      </c>
      <c r="D3443" s="200"/>
      <c r="E3443" s="200"/>
      <c r="F3443" s="112"/>
      <c r="G3443" s="175">
        <v>2409091</v>
      </c>
      <c r="H3443" s="175"/>
      <c r="I3443" s="532"/>
      <c r="J3443" s="533"/>
      <c r="K3443" s="112"/>
      <c r="L3443" s="502" t="e">
        <f t="shared" si="243"/>
        <v>#DIV/0!</v>
      </c>
      <c r="M3443" s="175"/>
      <c r="N3443" s="533"/>
      <c r="O3443" s="534"/>
      <c r="P3443" s="15"/>
      <c r="Q3443" s="16"/>
    </row>
    <row r="3444" spans="1:17" s="17" customFormat="1" ht="16.5" hidden="1">
      <c r="A3444" s="1081"/>
      <c r="B3444" s="1082"/>
      <c r="C3444" s="200" t="s">
        <v>1517</v>
      </c>
      <c r="D3444" s="200"/>
      <c r="E3444" s="200"/>
      <c r="F3444" s="112"/>
      <c r="G3444" s="175">
        <v>681818</v>
      </c>
      <c r="H3444" s="175"/>
      <c r="I3444" s="532"/>
      <c r="J3444" s="533"/>
      <c r="K3444" s="112"/>
      <c r="L3444" s="502" t="e">
        <f t="shared" si="243"/>
        <v>#DIV/0!</v>
      </c>
      <c r="M3444" s="175"/>
      <c r="N3444" s="533"/>
      <c r="O3444" s="534"/>
      <c r="P3444" s="15"/>
      <c r="Q3444" s="16"/>
    </row>
    <row r="3445" spans="1:17" s="17" customFormat="1" ht="19.5" hidden="1">
      <c r="A3445" s="107"/>
      <c r="B3445" s="418" t="s">
        <v>3979</v>
      </c>
      <c r="C3445" s="200"/>
      <c r="D3445" s="200"/>
      <c r="E3445" s="200"/>
      <c r="F3445" s="112"/>
      <c r="G3445" s="175"/>
      <c r="H3445" s="175"/>
      <c r="I3445" s="532"/>
      <c r="J3445" s="533"/>
      <c r="K3445" s="112"/>
      <c r="L3445" s="502" t="e">
        <f t="shared" si="243"/>
        <v>#DIV/0!</v>
      </c>
      <c r="M3445" s="175"/>
      <c r="N3445" s="533"/>
      <c r="O3445" s="534"/>
      <c r="P3445" s="15"/>
      <c r="Q3445" s="16"/>
    </row>
    <row r="3446" spans="1:17" s="17" customFormat="1" ht="16.5" hidden="1">
      <c r="A3446" s="107">
        <v>1</v>
      </c>
      <c r="B3446" s="108" t="s">
        <v>4152</v>
      </c>
      <c r="C3446" s="200"/>
      <c r="D3446" s="200"/>
      <c r="E3446" s="200"/>
      <c r="F3446" s="112"/>
      <c r="G3446" s="175">
        <v>245455</v>
      </c>
      <c r="H3446" s="175"/>
      <c r="I3446" s="532"/>
      <c r="J3446" s="533"/>
      <c r="K3446" s="112"/>
      <c r="L3446" s="502" t="e">
        <f t="shared" si="243"/>
        <v>#DIV/0!</v>
      </c>
      <c r="M3446" s="175"/>
      <c r="N3446" s="533"/>
      <c r="O3446" s="534"/>
      <c r="P3446" s="15"/>
      <c r="Q3446" s="16"/>
    </row>
    <row r="3447" spans="1:17" s="17" customFormat="1" ht="16.5" hidden="1">
      <c r="A3447" s="107">
        <v>2</v>
      </c>
      <c r="B3447" s="108" t="s">
        <v>4153</v>
      </c>
      <c r="C3447" s="200"/>
      <c r="D3447" s="200"/>
      <c r="E3447" s="200"/>
      <c r="F3447" s="112"/>
      <c r="G3447" s="175">
        <v>272727</v>
      </c>
      <c r="H3447" s="175"/>
      <c r="I3447" s="532"/>
      <c r="J3447" s="533"/>
      <c r="K3447" s="112"/>
      <c r="L3447" s="502" t="e">
        <f t="shared" si="243"/>
        <v>#DIV/0!</v>
      </c>
      <c r="M3447" s="175"/>
      <c r="N3447" s="533"/>
      <c r="O3447" s="534"/>
      <c r="P3447" s="15"/>
      <c r="Q3447" s="16"/>
    </row>
    <row r="3448" spans="1:17" s="17" customFormat="1" ht="16.5" hidden="1">
      <c r="A3448" s="107">
        <v>3</v>
      </c>
      <c r="B3448" s="108" t="s">
        <v>4154</v>
      </c>
      <c r="C3448" s="200"/>
      <c r="D3448" s="200"/>
      <c r="E3448" s="200"/>
      <c r="F3448" s="112"/>
      <c r="G3448" s="175">
        <v>272727</v>
      </c>
      <c r="H3448" s="175"/>
      <c r="I3448" s="532"/>
      <c r="J3448" s="533"/>
      <c r="K3448" s="112"/>
      <c r="L3448" s="502" t="e">
        <f t="shared" si="243"/>
        <v>#DIV/0!</v>
      </c>
      <c r="M3448" s="175"/>
      <c r="N3448" s="533"/>
      <c r="O3448" s="534"/>
      <c r="P3448" s="15"/>
      <c r="Q3448" s="16"/>
    </row>
    <row r="3449" spans="1:17" s="17" customFormat="1" ht="16.5" hidden="1">
      <c r="A3449" s="107">
        <v>4</v>
      </c>
      <c r="B3449" s="108" t="s">
        <v>4155</v>
      </c>
      <c r="C3449" s="200"/>
      <c r="D3449" s="200"/>
      <c r="E3449" s="200"/>
      <c r="F3449" s="112"/>
      <c r="G3449" s="175">
        <v>336364</v>
      </c>
      <c r="H3449" s="175"/>
      <c r="I3449" s="532"/>
      <c r="J3449" s="533"/>
      <c r="K3449" s="112"/>
      <c r="L3449" s="502" t="e">
        <f t="shared" si="243"/>
        <v>#DIV/0!</v>
      </c>
      <c r="M3449" s="175"/>
      <c r="N3449" s="533"/>
      <c r="O3449" s="534"/>
      <c r="P3449" s="15"/>
      <c r="Q3449" s="16"/>
    </row>
    <row r="3450" spans="1:17" s="17" customFormat="1" ht="19.5" hidden="1">
      <c r="A3450" s="1067" t="s">
        <v>1518</v>
      </c>
      <c r="B3450" s="1067"/>
      <c r="C3450" s="1067"/>
      <c r="D3450" s="1067"/>
      <c r="E3450" s="1067"/>
      <c r="F3450" s="1067"/>
      <c r="G3450" s="1067"/>
      <c r="H3450" s="1067"/>
      <c r="I3450" s="1"/>
      <c r="J3450" s="1"/>
      <c r="K3450" s="1"/>
      <c r="L3450" s="502" t="e">
        <f t="shared" si="243"/>
        <v>#DIV/0!</v>
      </c>
      <c r="M3450" s="1"/>
      <c r="N3450" s="1"/>
      <c r="O3450" s="44"/>
      <c r="P3450" s="15"/>
      <c r="Q3450" s="16"/>
    </row>
    <row r="3451" spans="1:17" s="17" customFormat="1" ht="16.5" hidden="1">
      <c r="A3451" s="107"/>
      <c r="B3451" s="421" t="s">
        <v>3980</v>
      </c>
      <c r="C3451" s="200"/>
      <c r="D3451" s="200"/>
      <c r="E3451" s="200"/>
      <c r="F3451" s="112"/>
      <c r="G3451" s="175"/>
      <c r="H3451" s="175"/>
      <c r="I3451" s="532"/>
      <c r="J3451" s="533"/>
      <c r="K3451" s="112"/>
      <c r="L3451" s="502" t="e">
        <f t="shared" si="243"/>
        <v>#DIV/0!</v>
      </c>
      <c r="M3451" s="175"/>
      <c r="N3451" s="533"/>
      <c r="O3451" s="534"/>
      <c r="P3451" s="15"/>
      <c r="Q3451" s="16"/>
    </row>
    <row r="3452" spans="1:17" s="17" customFormat="1" ht="16.5" hidden="1">
      <c r="A3452" s="107">
        <v>1</v>
      </c>
      <c r="B3452" s="108" t="s">
        <v>4156</v>
      </c>
      <c r="C3452" s="200" t="s">
        <v>1469</v>
      </c>
      <c r="D3452" s="200"/>
      <c r="E3452" s="200"/>
      <c r="F3452" s="112"/>
      <c r="G3452" s="265">
        <v>254545.45454545453</v>
      </c>
      <c r="H3452" s="112"/>
      <c r="I3452" s="266"/>
      <c r="J3452" s="267"/>
      <c r="K3452" s="112"/>
      <c r="L3452" s="502" t="e">
        <f t="shared" si="243"/>
        <v>#DIV/0!</v>
      </c>
      <c r="M3452" s="265"/>
      <c r="N3452" s="267"/>
      <c r="O3452" s="15"/>
      <c r="P3452" s="15"/>
      <c r="Q3452" s="16"/>
    </row>
    <row r="3453" spans="1:17" s="17" customFormat="1" ht="16.5" hidden="1">
      <c r="A3453" s="107">
        <f>A3452+1</f>
        <v>2</v>
      </c>
      <c r="B3453" s="108" t="s">
        <v>4157</v>
      </c>
      <c r="C3453" s="200" t="s">
        <v>1469</v>
      </c>
      <c r="D3453" s="200"/>
      <c r="E3453" s="200"/>
      <c r="F3453" s="112"/>
      <c r="G3453" s="265">
        <v>309090.90909090906</v>
      </c>
      <c r="H3453" s="112"/>
      <c r="I3453" s="266"/>
      <c r="J3453" s="267"/>
      <c r="K3453" s="112"/>
      <c r="L3453" s="502" t="e">
        <f t="shared" si="243"/>
        <v>#DIV/0!</v>
      </c>
      <c r="M3453" s="265"/>
      <c r="N3453" s="267"/>
      <c r="O3453" s="15"/>
      <c r="P3453" s="15"/>
      <c r="Q3453" s="16"/>
    </row>
    <row r="3454" spans="1:17" s="17" customFormat="1" ht="16.5" hidden="1">
      <c r="A3454" s="107">
        <f>A3453+1</f>
        <v>3</v>
      </c>
      <c r="B3454" s="108" t="s">
        <v>4158</v>
      </c>
      <c r="C3454" s="200" t="s">
        <v>1469</v>
      </c>
      <c r="D3454" s="200"/>
      <c r="E3454" s="200"/>
      <c r="F3454" s="112"/>
      <c r="G3454" s="265">
        <v>218181.81818181818</v>
      </c>
      <c r="H3454" s="112"/>
      <c r="I3454" s="266"/>
      <c r="J3454" s="267"/>
      <c r="K3454" s="112"/>
      <c r="L3454" s="502" t="e">
        <f t="shared" si="243"/>
        <v>#DIV/0!</v>
      </c>
      <c r="M3454" s="265"/>
      <c r="N3454" s="267"/>
      <c r="O3454" s="15"/>
      <c r="P3454" s="15"/>
      <c r="Q3454" s="16"/>
    </row>
    <row r="3455" spans="1:17" s="17" customFormat="1" ht="16.5" hidden="1">
      <c r="A3455" s="107">
        <f>A3454+1</f>
        <v>4</v>
      </c>
      <c r="B3455" s="108" t="s">
        <v>4159</v>
      </c>
      <c r="C3455" s="200" t="s">
        <v>1469</v>
      </c>
      <c r="D3455" s="200"/>
      <c r="E3455" s="200"/>
      <c r="F3455" s="112"/>
      <c r="G3455" s="265">
        <v>254545.45454545453</v>
      </c>
      <c r="H3455" s="112"/>
      <c r="I3455" s="266"/>
      <c r="J3455" s="267"/>
      <c r="K3455" s="112"/>
      <c r="L3455" s="502" t="e">
        <f t="shared" si="243"/>
        <v>#DIV/0!</v>
      </c>
      <c r="M3455" s="265"/>
      <c r="N3455" s="267"/>
      <c r="O3455" s="15"/>
      <c r="P3455" s="15"/>
      <c r="Q3455" s="16"/>
    </row>
    <row r="3456" spans="1:17" s="17" customFormat="1" ht="16.5" hidden="1">
      <c r="A3456" s="107"/>
      <c r="B3456" s="421" t="s">
        <v>1519</v>
      </c>
      <c r="C3456" s="200"/>
      <c r="D3456" s="200"/>
      <c r="E3456" s="200"/>
      <c r="F3456" s="112"/>
      <c r="G3456" s="265"/>
      <c r="H3456" s="112"/>
      <c r="I3456" s="266"/>
      <c r="J3456" s="267"/>
      <c r="K3456" s="112"/>
      <c r="L3456" s="502" t="e">
        <f t="shared" si="243"/>
        <v>#DIV/0!</v>
      </c>
      <c r="M3456" s="265"/>
      <c r="N3456" s="267"/>
      <c r="O3456" s="15"/>
      <c r="P3456" s="15"/>
      <c r="Q3456" s="16"/>
    </row>
    <row r="3457" spans="1:17" s="17" customFormat="1" ht="16.5" hidden="1">
      <c r="A3457" s="107">
        <v>1</v>
      </c>
      <c r="B3457" s="108" t="s">
        <v>1520</v>
      </c>
      <c r="C3457" s="200" t="s">
        <v>1484</v>
      </c>
      <c r="D3457" s="200"/>
      <c r="E3457" s="200"/>
      <c r="F3457" s="112"/>
      <c r="G3457" s="265">
        <v>1254545.4545454544</v>
      </c>
      <c r="H3457" s="112"/>
      <c r="I3457" s="266"/>
      <c r="J3457" s="267"/>
      <c r="K3457" s="112"/>
      <c r="L3457" s="502" t="e">
        <f t="shared" si="243"/>
        <v>#DIV/0!</v>
      </c>
      <c r="M3457" s="265"/>
      <c r="N3457" s="267"/>
      <c r="O3457" s="15"/>
      <c r="P3457" s="15"/>
      <c r="Q3457" s="16"/>
    </row>
    <row r="3458" spans="1:17" s="17" customFormat="1" ht="16.5" hidden="1">
      <c r="A3458" s="107">
        <f>A3457+1</f>
        <v>2</v>
      </c>
      <c r="B3458" s="108" t="s">
        <v>1521</v>
      </c>
      <c r="C3458" s="200" t="s">
        <v>1467</v>
      </c>
      <c r="D3458" s="200"/>
      <c r="E3458" s="200"/>
      <c r="F3458" s="112"/>
      <c r="G3458" s="265">
        <v>422727.27272727271</v>
      </c>
      <c r="H3458" s="112"/>
      <c r="I3458" s="266"/>
      <c r="J3458" s="267"/>
      <c r="K3458" s="112"/>
      <c r="L3458" s="502" t="e">
        <f t="shared" ref="L3458:L3485" si="245">+(F3458-K3458)/K3458</f>
        <v>#DIV/0!</v>
      </c>
      <c r="M3458" s="265"/>
      <c r="N3458" s="267"/>
      <c r="O3458" s="15"/>
      <c r="P3458" s="15"/>
      <c r="Q3458" s="16"/>
    </row>
    <row r="3459" spans="1:17" s="17" customFormat="1" ht="16.5" hidden="1">
      <c r="A3459" s="107">
        <f>A3458+1</f>
        <v>3</v>
      </c>
      <c r="B3459" s="108" t="s">
        <v>1522</v>
      </c>
      <c r="C3459" s="200" t="s">
        <v>1484</v>
      </c>
      <c r="D3459" s="200"/>
      <c r="E3459" s="200"/>
      <c r="F3459" s="112"/>
      <c r="G3459" s="265">
        <v>2809090.9090909087</v>
      </c>
      <c r="H3459" s="112"/>
      <c r="I3459" s="266"/>
      <c r="J3459" s="267"/>
      <c r="K3459" s="112"/>
      <c r="L3459" s="502" t="e">
        <f t="shared" si="245"/>
        <v>#DIV/0!</v>
      </c>
      <c r="M3459" s="265"/>
      <c r="N3459" s="267"/>
      <c r="O3459" s="15"/>
      <c r="P3459" s="15"/>
      <c r="Q3459" s="16"/>
    </row>
    <row r="3460" spans="1:17" s="17" customFormat="1" ht="16.5" hidden="1">
      <c r="A3460" s="107">
        <f>A3459+1</f>
        <v>4</v>
      </c>
      <c r="B3460" s="108" t="s">
        <v>1523</v>
      </c>
      <c r="C3460" s="200" t="s">
        <v>1467</v>
      </c>
      <c r="D3460" s="200"/>
      <c r="E3460" s="200"/>
      <c r="F3460" s="112"/>
      <c r="G3460" s="265">
        <v>1090909.0909090908</v>
      </c>
      <c r="H3460" s="112"/>
      <c r="I3460" s="266"/>
      <c r="J3460" s="267"/>
      <c r="K3460" s="112"/>
      <c r="L3460" s="502" t="e">
        <f t="shared" si="245"/>
        <v>#DIV/0!</v>
      </c>
      <c r="M3460" s="265"/>
      <c r="N3460" s="267"/>
      <c r="O3460" s="15"/>
      <c r="P3460" s="15"/>
      <c r="Q3460" s="16"/>
    </row>
    <row r="3461" spans="1:17" s="17" customFormat="1" ht="16.5" hidden="1">
      <c r="A3461" s="107">
        <f>A3460+1</f>
        <v>5</v>
      </c>
      <c r="B3461" s="108" t="s">
        <v>4131</v>
      </c>
      <c r="C3461" s="200" t="s">
        <v>1484</v>
      </c>
      <c r="D3461" s="200"/>
      <c r="E3461" s="200"/>
      <c r="F3461" s="112"/>
      <c r="G3461" s="265">
        <v>2227272.7272727271</v>
      </c>
      <c r="H3461" s="112"/>
      <c r="I3461" s="266"/>
      <c r="J3461" s="267"/>
      <c r="K3461" s="112"/>
      <c r="L3461" s="502" t="e">
        <f t="shared" si="245"/>
        <v>#DIV/0!</v>
      </c>
      <c r="M3461" s="265"/>
      <c r="N3461" s="267"/>
      <c r="O3461" s="15"/>
      <c r="P3461" s="15"/>
      <c r="Q3461" s="16"/>
    </row>
    <row r="3462" spans="1:17" s="17" customFormat="1" ht="16.5" hidden="1">
      <c r="A3462" s="107">
        <f>A3461+1</f>
        <v>6</v>
      </c>
      <c r="B3462" s="108" t="s">
        <v>4160</v>
      </c>
      <c r="C3462" s="200" t="s">
        <v>1467</v>
      </c>
      <c r="D3462" s="200"/>
      <c r="E3462" s="200"/>
      <c r="F3462" s="112"/>
      <c r="G3462" s="265">
        <v>718181.81818181812</v>
      </c>
      <c r="H3462" s="112"/>
      <c r="I3462" s="266"/>
      <c r="J3462" s="267"/>
      <c r="K3462" s="112"/>
      <c r="L3462" s="502" t="e">
        <f t="shared" si="245"/>
        <v>#DIV/0!</v>
      </c>
      <c r="M3462" s="265"/>
      <c r="N3462" s="267"/>
      <c r="O3462" s="15"/>
      <c r="P3462" s="15"/>
      <c r="Q3462" s="16"/>
    </row>
    <row r="3463" spans="1:17" s="17" customFormat="1" ht="16.5" hidden="1">
      <c r="A3463" s="107"/>
      <c r="B3463" s="421" t="s">
        <v>1524</v>
      </c>
      <c r="C3463" s="200"/>
      <c r="D3463" s="200"/>
      <c r="E3463" s="200"/>
      <c r="F3463" s="112"/>
      <c r="G3463" s="175"/>
      <c r="H3463" s="175"/>
      <c r="I3463" s="532"/>
      <c r="J3463" s="533"/>
      <c r="K3463" s="112"/>
      <c r="L3463" s="502" t="e">
        <f t="shared" si="245"/>
        <v>#DIV/0!</v>
      </c>
      <c r="M3463" s="175"/>
      <c r="N3463" s="533"/>
      <c r="O3463" s="534"/>
      <c r="P3463" s="15"/>
      <c r="Q3463" s="16"/>
    </row>
    <row r="3464" spans="1:17" s="17" customFormat="1" ht="33" hidden="1">
      <c r="A3464" s="107">
        <v>1</v>
      </c>
      <c r="B3464" s="108" t="s">
        <v>1525</v>
      </c>
      <c r="C3464" s="200" t="s">
        <v>1484</v>
      </c>
      <c r="D3464" s="200"/>
      <c r="E3464" s="200"/>
      <c r="F3464" s="112"/>
      <c r="G3464" s="265">
        <v>1136363.6363636362</v>
      </c>
      <c r="H3464" s="112"/>
      <c r="I3464" s="266"/>
      <c r="J3464" s="267"/>
      <c r="K3464" s="112"/>
      <c r="L3464" s="502" t="e">
        <f t="shared" si="245"/>
        <v>#DIV/0!</v>
      </c>
      <c r="M3464" s="265"/>
      <c r="N3464" s="267"/>
      <c r="O3464" s="15"/>
      <c r="P3464" s="15"/>
      <c r="Q3464" s="16"/>
    </row>
    <row r="3465" spans="1:17" s="17" customFormat="1" ht="33" hidden="1">
      <c r="A3465" s="107">
        <f t="shared" ref="A3465:A3474" si="246">A3464+1</f>
        <v>2</v>
      </c>
      <c r="B3465" s="108" t="s">
        <v>1526</v>
      </c>
      <c r="C3465" s="200" t="s">
        <v>1467</v>
      </c>
      <c r="D3465" s="200"/>
      <c r="E3465" s="200"/>
      <c r="F3465" s="112"/>
      <c r="G3465" s="265">
        <v>381818.18181818177</v>
      </c>
      <c r="H3465" s="112"/>
      <c r="I3465" s="266"/>
      <c r="J3465" s="267"/>
      <c r="K3465" s="112"/>
      <c r="L3465" s="502" t="e">
        <f t="shared" si="245"/>
        <v>#DIV/0!</v>
      </c>
      <c r="M3465" s="265"/>
      <c r="N3465" s="267"/>
      <c r="O3465" s="15"/>
      <c r="P3465" s="15"/>
      <c r="Q3465" s="16"/>
    </row>
    <row r="3466" spans="1:17" s="17" customFormat="1" ht="33" hidden="1">
      <c r="A3466" s="107">
        <f>A3465+1</f>
        <v>3</v>
      </c>
      <c r="B3466" s="108" t="s">
        <v>1527</v>
      </c>
      <c r="C3466" s="200" t="s">
        <v>1484</v>
      </c>
      <c r="D3466" s="200"/>
      <c r="E3466" s="200"/>
      <c r="F3466" s="112"/>
      <c r="G3466" s="265">
        <v>1545454.5454545454</v>
      </c>
      <c r="H3466" s="112"/>
      <c r="I3466" s="266"/>
      <c r="J3466" s="267"/>
      <c r="K3466" s="112"/>
      <c r="L3466" s="502" t="e">
        <f t="shared" si="245"/>
        <v>#DIV/0!</v>
      </c>
      <c r="M3466" s="265"/>
      <c r="N3466" s="267"/>
      <c r="O3466" s="15"/>
      <c r="P3466" s="15"/>
      <c r="Q3466" s="16"/>
    </row>
    <row r="3467" spans="1:17" s="17" customFormat="1" ht="33" hidden="1">
      <c r="A3467" s="107">
        <f t="shared" si="246"/>
        <v>4</v>
      </c>
      <c r="B3467" s="108" t="s">
        <v>1528</v>
      </c>
      <c r="C3467" s="200" t="s">
        <v>1467</v>
      </c>
      <c r="D3467" s="200"/>
      <c r="E3467" s="200"/>
      <c r="F3467" s="112"/>
      <c r="G3467" s="265">
        <v>527272.72727272718</v>
      </c>
      <c r="H3467" s="112"/>
      <c r="I3467" s="266"/>
      <c r="J3467" s="267"/>
      <c r="K3467" s="112"/>
      <c r="L3467" s="502" t="e">
        <f t="shared" si="245"/>
        <v>#DIV/0!</v>
      </c>
      <c r="M3467" s="265"/>
      <c r="N3467" s="267"/>
      <c r="O3467" s="15"/>
      <c r="P3467" s="15"/>
      <c r="Q3467" s="16"/>
    </row>
    <row r="3468" spans="1:17" s="17" customFormat="1" ht="33" hidden="1">
      <c r="A3468" s="107">
        <f t="shared" si="246"/>
        <v>5</v>
      </c>
      <c r="B3468" s="108" t="s">
        <v>1529</v>
      </c>
      <c r="C3468" s="200" t="s">
        <v>1484</v>
      </c>
      <c r="D3468" s="200"/>
      <c r="E3468" s="200"/>
      <c r="F3468" s="112"/>
      <c r="G3468" s="265">
        <v>2472727.2727272725</v>
      </c>
      <c r="H3468" s="112"/>
      <c r="I3468" s="266"/>
      <c r="J3468" s="267"/>
      <c r="K3468" s="112"/>
      <c r="L3468" s="502" t="e">
        <f t="shared" si="245"/>
        <v>#DIV/0!</v>
      </c>
      <c r="M3468" s="265"/>
      <c r="N3468" s="267"/>
      <c r="O3468" s="15"/>
      <c r="P3468" s="15"/>
      <c r="Q3468" s="16"/>
    </row>
    <row r="3469" spans="1:17" s="17" customFormat="1" ht="33" hidden="1">
      <c r="A3469" s="107">
        <f t="shared" si="246"/>
        <v>6</v>
      </c>
      <c r="B3469" s="108" t="s">
        <v>1530</v>
      </c>
      <c r="C3469" s="200" t="s">
        <v>1467</v>
      </c>
      <c r="D3469" s="200"/>
      <c r="E3469" s="200"/>
      <c r="F3469" s="112"/>
      <c r="G3469" s="265">
        <v>799999.99999999988</v>
      </c>
      <c r="H3469" s="112"/>
      <c r="I3469" s="266"/>
      <c r="J3469" s="267"/>
      <c r="K3469" s="112"/>
      <c r="L3469" s="502" t="e">
        <f t="shared" si="245"/>
        <v>#DIV/0!</v>
      </c>
      <c r="M3469" s="265"/>
      <c r="N3469" s="267"/>
      <c r="O3469" s="15"/>
      <c r="P3469" s="15"/>
      <c r="Q3469" s="16"/>
    </row>
    <row r="3470" spans="1:17" s="17" customFormat="1" ht="49.5" hidden="1">
      <c r="A3470" s="107">
        <f t="shared" si="246"/>
        <v>7</v>
      </c>
      <c r="B3470" s="108" t="s">
        <v>1531</v>
      </c>
      <c r="C3470" s="200" t="s">
        <v>1484</v>
      </c>
      <c r="D3470" s="200"/>
      <c r="E3470" s="200"/>
      <c r="F3470" s="112"/>
      <c r="G3470" s="265">
        <v>95731</v>
      </c>
      <c r="H3470" s="112"/>
      <c r="I3470" s="266"/>
      <c r="J3470" s="267"/>
      <c r="K3470" s="112"/>
      <c r="L3470" s="502" t="e">
        <f t="shared" si="245"/>
        <v>#DIV/0!</v>
      </c>
      <c r="M3470" s="265"/>
      <c r="N3470" s="267"/>
      <c r="O3470" s="15"/>
      <c r="P3470" s="15"/>
      <c r="Q3470" s="16"/>
    </row>
    <row r="3471" spans="1:17" s="17" customFormat="1" ht="49.5" hidden="1">
      <c r="A3471" s="107">
        <f t="shared" si="246"/>
        <v>8</v>
      </c>
      <c r="B3471" s="108" t="s">
        <v>1532</v>
      </c>
      <c r="C3471" s="200" t="s">
        <v>1467</v>
      </c>
      <c r="D3471" s="200"/>
      <c r="E3471" s="200"/>
      <c r="F3471" s="112"/>
      <c r="G3471" s="265">
        <v>3145454.5454545454</v>
      </c>
      <c r="H3471" s="112"/>
      <c r="I3471" s="266"/>
      <c r="J3471" s="267"/>
      <c r="K3471" s="112"/>
      <c r="L3471" s="502" t="e">
        <f t="shared" si="245"/>
        <v>#DIV/0!</v>
      </c>
      <c r="M3471" s="265"/>
      <c r="N3471" s="267"/>
      <c r="O3471" s="15"/>
      <c r="P3471" s="15"/>
      <c r="Q3471" s="16"/>
    </row>
    <row r="3472" spans="1:17" s="17" customFormat="1" ht="49.5" hidden="1">
      <c r="A3472" s="107">
        <f t="shared" si="246"/>
        <v>9</v>
      </c>
      <c r="B3472" s="108" t="s">
        <v>1533</v>
      </c>
      <c r="C3472" s="200" t="s">
        <v>1484</v>
      </c>
      <c r="D3472" s="200"/>
      <c r="E3472" s="200"/>
      <c r="F3472" s="112"/>
      <c r="G3472" s="265">
        <v>3363636.3636363633</v>
      </c>
      <c r="H3472" s="112"/>
      <c r="I3472" s="266"/>
      <c r="J3472" s="267"/>
      <c r="K3472" s="112"/>
      <c r="L3472" s="502" t="e">
        <f t="shared" si="245"/>
        <v>#DIV/0!</v>
      </c>
      <c r="M3472" s="265"/>
      <c r="N3472" s="267"/>
      <c r="O3472" s="15"/>
      <c r="P3472" s="15"/>
      <c r="Q3472" s="16"/>
    </row>
    <row r="3473" spans="1:17" s="17" customFormat="1" ht="49.5" hidden="1">
      <c r="A3473" s="107">
        <f t="shared" si="246"/>
        <v>10</v>
      </c>
      <c r="B3473" s="108" t="s">
        <v>1534</v>
      </c>
      <c r="C3473" s="200" t="s">
        <v>1467</v>
      </c>
      <c r="D3473" s="200"/>
      <c r="E3473" s="200"/>
      <c r="F3473" s="112"/>
      <c r="G3473" s="265">
        <v>1127272.7272727273</v>
      </c>
      <c r="H3473" s="112"/>
      <c r="I3473" s="266"/>
      <c r="J3473" s="267"/>
      <c r="K3473" s="112"/>
      <c r="L3473" s="502" t="e">
        <f t="shared" si="245"/>
        <v>#DIV/0!</v>
      </c>
      <c r="M3473" s="265"/>
      <c r="N3473" s="267"/>
      <c r="O3473" s="15"/>
      <c r="P3473" s="15"/>
      <c r="Q3473" s="16"/>
    </row>
    <row r="3474" spans="1:17" s="17" customFormat="1" ht="49.5" hidden="1">
      <c r="A3474" s="107">
        <f t="shared" si="246"/>
        <v>11</v>
      </c>
      <c r="B3474" s="108" t="s">
        <v>1535</v>
      </c>
      <c r="C3474" s="200" t="s">
        <v>1467</v>
      </c>
      <c r="D3474" s="200"/>
      <c r="E3474" s="200"/>
      <c r="F3474" s="112"/>
      <c r="G3474" s="265">
        <v>227272.72727272726</v>
      </c>
      <c r="H3474" s="112"/>
      <c r="I3474" s="266"/>
      <c r="J3474" s="267"/>
      <c r="K3474" s="112"/>
      <c r="L3474" s="502" t="e">
        <f t="shared" si="245"/>
        <v>#DIV/0!</v>
      </c>
      <c r="M3474" s="265"/>
      <c r="N3474" s="267"/>
      <c r="O3474" s="15"/>
      <c r="P3474" s="15"/>
      <c r="Q3474" s="16"/>
    </row>
    <row r="3475" spans="1:17" s="17" customFormat="1" ht="16.5" hidden="1">
      <c r="A3475" s="107"/>
      <c r="B3475" s="421" t="s">
        <v>1536</v>
      </c>
      <c r="C3475" s="200"/>
      <c r="D3475" s="200"/>
      <c r="E3475" s="200"/>
      <c r="F3475" s="112"/>
      <c r="G3475" s="265"/>
      <c r="H3475" s="112"/>
      <c r="I3475" s="266"/>
      <c r="J3475" s="267"/>
      <c r="K3475" s="112"/>
      <c r="L3475" s="502" t="e">
        <f t="shared" si="245"/>
        <v>#DIV/0!</v>
      </c>
      <c r="M3475" s="265"/>
      <c r="N3475" s="267"/>
      <c r="O3475" s="15"/>
      <c r="P3475" s="15"/>
      <c r="Q3475" s="16"/>
    </row>
    <row r="3476" spans="1:17" s="17" customFormat="1" ht="33" hidden="1">
      <c r="A3476" s="107">
        <v>1</v>
      </c>
      <c r="B3476" s="108" t="s">
        <v>1537</v>
      </c>
      <c r="C3476" s="200" t="s">
        <v>1484</v>
      </c>
      <c r="D3476" s="200"/>
      <c r="E3476" s="200"/>
      <c r="F3476" s="112"/>
      <c r="G3476" s="265">
        <v>1636363.6363636362</v>
      </c>
      <c r="H3476" s="112"/>
      <c r="I3476" s="266"/>
      <c r="J3476" s="267"/>
      <c r="K3476" s="112"/>
      <c r="L3476" s="502" t="e">
        <f t="shared" si="245"/>
        <v>#DIV/0!</v>
      </c>
      <c r="M3476" s="265"/>
      <c r="N3476" s="267"/>
      <c r="O3476" s="15"/>
      <c r="P3476" s="15"/>
      <c r="Q3476" s="16"/>
    </row>
    <row r="3477" spans="1:17" s="17" customFormat="1" ht="33" hidden="1">
      <c r="A3477" s="107">
        <f t="shared" ref="A3477:A3485" si="247">A3476+1</f>
        <v>2</v>
      </c>
      <c r="B3477" s="108" t="s">
        <v>1538</v>
      </c>
      <c r="C3477" s="200" t="s">
        <v>1467</v>
      </c>
      <c r="D3477" s="200"/>
      <c r="E3477" s="200"/>
      <c r="F3477" s="112"/>
      <c r="G3477" s="265">
        <v>527272.72727272718</v>
      </c>
      <c r="H3477" s="112"/>
      <c r="I3477" s="266"/>
      <c r="J3477" s="267"/>
      <c r="K3477" s="112"/>
      <c r="L3477" s="502" t="e">
        <f t="shared" si="245"/>
        <v>#DIV/0!</v>
      </c>
      <c r="M3477" s="265"/>
      <c r="N3477" s="267"/>
      <c r="O3477" s="15"/>
      <c r="P3477" s="15"/>
      <c r="Q3477" s="16"/>
    </row>
    <row r="3478" spans="1:17" s="17" customFormat="1" ht="33" hidden="1">
      <c r="A3478" s="107">
        <f>A3477+1</f>
        <v>3</v>
      </c>
      <c r="B3478" s="108" t="s">
        <v>1539</v>
      </c>
      <c r="C3478" s="200" t="s">
        <v>1484</v>
      </c>
      <c r="D3478" s="200"/>
      <c r="E3478" s="200"/>
      <c r="F3478" s="112"/>
      <c r="G3478" s="265">
        <v>2090909.0909090908</v>
      </c>
      <c r="H3478" s="112"/>
      <c r="I3478" s="266"/>
      <c r="J3478" s="267"/>
      <c r="K3478" s="112"/>
      <c r="L3478" s="502" t="e">
        <f t="shared" si="245"/>
        <v>#DIV/0!</v>
      </c>
      <c r="M3478" s="265"/>
      <c r="N3478" s="267"/>
      <c r="O3478" s="15"/>
      <c r="P3478" s="15"/>
      <c r="Q3478" s="16"/>
    </row>
    <row r="3479" spans="1:17" s="17" customFormat="1" ht="49.5" hidden="1">
      <c r="A3479" s="107">
        <f t="shared" si="247"/>
        <v>4</v>
      </c>
      <c r="B3479" s="108" t="s">
        <v>1540</v>
      </c>
      <c r="C3479" s="200" t="s">
        <v>1467</v>
      </c>
      <c r="D3479" s="200"/>
      <c r="E3479" s="200"/>
      <c r="F3479" s="112"/>
      <c r="G3479" s="265">
        <v>654545.45454545447</v>
      </c>
      <c r="H3479" s="112"/>
      <c r="I3479" s="266"/>
      <c r="J3479" s="267"/>
      <c r="K3479" s="112"/>
      <c r="L3479" s="502" t="e">
        <f t="shared" si="245"/>
        <v>#DIV/0!</v>
      </c>
      <c r="M3479" s="265"/>
      <c r="N3479" s="267"/>
      <c r="O3479" s="15"/>
      <c r="P3479" s="15"/>
      <c r="Q3479" s="16"/>
    </row>
    <row r="3480" spans="1:17" s="17" customFormat="1" ht="49.5" hidden="1">
      <c r="A3480" s="107">
        <f t="shared" si="247"/>
        <v>5</v>
      </c>
      <c r="B3480" s="108" t="s">
        <v>1541</v>
      </c>
      <c r="C3480" s="200" t="s">
        <v>1484</v>
      </c>
      <c r="D3480" s="200"/>
      <c r="E3480" s="200"/>
      <c r="F3480" s="112"/>
      <c r="G3480" s="265">
        <v>2909090.9090909087</v>
      </c>
      <c r="H3480" s="112"/>
      <c r="I3480" s="266"/>
      <c r="J3480" s="267"/>
      <c r="K3480" s="112"/>
      <c r="L3480" s="502" t="e">
        <f t="shared" si="245"/>
        <v>#DIV/0!</v>
      </c>
      <c r="M3480" s="265"/>
      <c r="N3480" s="267"/>
      <c r="O3480" s="15"/>
      <c r="P3480" s="15"/>
      <c r="Q3480" s="16"/>
    </row>
    <row r="3481" spans="1:17" s="17" customFormat="1" ht="49.5" hidden="1">
      <c r="A3481" s="107">
        <f t="shared" si="247"/>
        <v>6</v>
      </c>
      <c r="B3481" s="108" t="s">
        <v>1542</v>
      </c>
      <c r="C3481" s="200" t="s">
        <v>1467</v>
      </c>
      <c r="D3481" s="200"/>
      <c r="E3481" s="200"/>
      <c r="F3481" s="112"/>
      <c r="G3481" s="265">
        <v>999999.99999999988</v>
      </c>
      <c r="H3481" s="112"/>
      <c r="I3481" s="266"/>
      <c r="J3481" s="267"/>
      <c r="K3481" s="112"/>
      <c r="L3481" s="502" t="e">
        <f t="shared" si="245"/>
        <v>#DIV/0!</v>
      </c>
      <c r="M3481" s="265"/>
      <c r="N3481" s="267"/>
      <c r="O3481" s="15"/>
      <c r="P3481" s="15"/>
      <c r="Q3481" s="16"/>
    </row>
    <row r="3482" spans="1:17" s="17" customFormat="1" ht="49.5" hidden="1">
      <c r="A3482" s="107">
        <f t="shared" si="247"/>
        <v>7</v>
      </c>
      <c r="B3482" s="108" t="s">
        <v>1543</v>
      </c>
      <c r="C3482" s="200" t="s">
        <v>1467</v>
      </c>
      <c r="D3482" s="200"/>
      <c r="E3482" s="200"/>
      <c r="F3482" s="112"/>
      <c r="G3482" s="265">
        <v>163636.36363636362</v>
      </c>
      <c r="H3482" s="112"/>
      <c r="I3482" s="266"/>
      <c r="J3482" s="267"/>
      <c r="K3482" s="112"/>
      <c r="L3482" s="502" t="e">
        <f t="shared" si="245"/>
        <v>#DIV/0!</v>
      </c>
      <c r="M3482" s="265"/>
      <c r="N3482" s="267"/>
      <c r="O3482" s="15"/>
      <c r="P3482" s="15"/>
      <c r="Q3482" s="16"/>
    </row>
    <row r="3483" spans="1:17" s="17" customFormat="1" ht="49.5" hidden="1">
      <c r="A3483" s="107">
        <f t="shared" si="247"/>
        <v>8</v>
      </c>
      <c r="B3483" s="108" t="s">
        <v>1544</v>
      </c>
      <c r="C3483" s="200" t="s">
        <v>1484</v>
      </c>
      <c r="D3483" s="200"/>
      <c r="E3483" s="200"/>
      <c r="F3483" s="112"/>
      <c r="G3483" s="265">
        <v>3818181.8181818179</v>
      </c>
      <c r="H3483" s="112"/>
      <c r="I3483" s="266"/>
      <c r="J3483" s="267"/>
      <c r="K3483" s="112"/>
      <c r="L3483" s="502" t="e">
        <f t="shared" si="245"/>
        <v>#DIV/0!</v>
      </c>
      <c r="M3483" s="265"/>
      <c r="N3483" s="267"/>
      <c r="O3483" s="15"/>
      <c r="P3483" s="15"/>
      <c r="Q3483" s="16"/>
    </row>
    <row r="3484" spans="1:17" s="17" customFormat="1" ht="49.5" hidden="1">
      <c r="A3484" s="107">
        <f t="shared" si="247"/>
        <v>9</v>
      </c>
      <c r="B3484" s="108" t="s">
        <v>1545</v>
      </c>
      <c r="C3484" s="200" t="s">
        <v>1467</v>
      </c>
      <c r="D3484" s="200"/>
      <c r="E3484" s="200"/>
      <c r="F3484" s="112"/>
      <c r="G3484" s="265">
        <v>1272727.2727272727</v>
      </c>
      <c r="H3484" s="112"/>
      <c r="I3484" s="266"/>
      <c r="J3484" s="267"/>
      <c r="K3484" s="112"/>
      <c r="L3484" s="502" t="e">
        <f t="shared" si="245"/>
        <v>#DIV/0!</v>
      </c>
      <c r="M3484" s="265"/>
      <c r="N3484" s="267"/>
      <c r="O3484" s="15"/>
      <c r="P3484" s="15"/>
      <c r="Q3484" s="16"/>
    </row>
    <row r="3485" spans="1:17" s="17" customFormat="1" ht="49.5" hidden="1">
      <c r="A3485" s="107">
        <f t="shared" si="247"/>
        <v>10</v>
      </c>
      <c r="B3485" s="108" t="s">
        <v>1546</v>
      </c>
      <c r="C3485" s="200" t="s">
        <v>1467</v>
      </c>
      <c r="D3485" s="200"/>
      <c r="E3485" s="200"/>
      <c r="F3485" s="112"/>
      <c r="G3485" s="265">
        <v>263636.36363636359</v>
      </c>
      <c r="H3485" s="112"/>
      <c r="I3485" s="266"/>
      <c r="J3485" s="267"/>
      <c r="K3485" s="112"/>
      <c r="L3485" s="502" t="e">
        <f t="shared" si="245"/>
        <v>#DIV/0!</v>
      </c>
      <c r="M3485" s="265"/>
      <c r="N3485" s="267"/>
      <c r="O3485" s="15"/>
      <c r="P3485" s="15"/>
      <c r="Q3485" s="16"/>
    </row>
    <row r="3486" spans="1:17" s="6" customFormat="1" ht="66.75" hidden="1" customHeight="1">
      <c r="A3486" s="100"/>
      <c r="B3486" s="1066" t="s">
        <v>5646</v>
      </c>
      <c r="C3486" s="1066"/>
      <c r="D3486" s="1066"/>
      <c r="E3486" s="1066"/>
      <c r="F3486" s="1066"/>
      <c r="G3486" s="1066"/>
      <c r="H3486" s="1066"/>
      <c r="I3486" s="2"/>
      <c r="J3486" s="2"/>
      <c r="K3486" s="2"/>
      <c r="L3486" s="2"/>
      <c r="M3486" s="2"/>
      <c r="N3486" s="2"/>
      <c r="O3486" s="40"/>
      <c r="P3486" s="9"/>
      <c r="Q3486" s="5"/>
    </row>
    <row r="3487" spans="1:17" s="6" customFormat="1" ht="16.5" hidden="1">
      <c r="A3487" s="336">
        <v>1</v>
      </c>
      <c r="B3487" s="433" t="s">
        <v>5738</v>
      </c>
      <c r="C3487" s="499" t="s">
        <v>1469</v>
      </c>
      <c r="D3487" s="499"/>
      <c r="E3487" s="499"/>
      <c r="F3487" s="500">
        <v>388889</v>
      </c>
      <c r="G3487" s="500">
        <v>388889</v>
      </c>
      <c r="H3487" s="500">
        <f>+G3487</f>
        <v>388889</v>
      </c>
      <c r="I3487" s="548"/>
      <c r="J3487" s="549">
        <f>+G3487-F3487</f>
        <v>0</v>
      </c>
      <c r="K3487" s="550">
        <f>+J3487/L3487</f>
        <v>0</v>
      </c>
      <c r="L3487" s="500">
        <v>381818</v>
      </c>
      <c r="M3487" s="500"/>
      <c r="N3487" s="549"/>
      <c r="O3487" s="551"/>
      <c r="P3487" s="551"/>
      <c r="Q3487" s="5"/>
    </row>
    <row r="3488" spans="1:17" s="6" customFormat="1" ht="16.5" hidden="1">
      <c r="A3488" s="336">
        <f t="shared" ref="A3488:A3526" si="248">A3487+1</f>
        <v>2</v>
      </c>
      <c r="B3488" s="433" t="s">
        <v>5647</v>
      </c>
      <c r="C3488" s="499" t="s">
        <v>1469</v>
      </c>
      <c r="D3488" s="499"/>
      <c r="E3488" s="499"/>
      <c r="F3488" s="500">
        <v>457407</v>
      </c>
      <c r="G3488" s="500">
        <v>457407</v>
      </c>
      <c r="H3488" s="500">
        <f t="shared" ref="H3488:H3526" si="249">+G3488</f>
        <v>457407</v>
      </c>
      <c r="I3488" s="548"/>
      <c r="J3488" s="549">
        <f t="shared" ref="J3488:J3526" si="250">+G3488-F3488</f>
        <v>0</v>
      </c>
      <c r="K3488" s="550">
        <f t="shared" ref="K3488:K3526" si="251">+J3488/L3488</f>
        <v>0</v>
      </c>
      <c r="L3488" s="500">
        <v>449091</v>
      </c>
      <c r="M3488" s="500"/>
      <c r="N3488" s="549"/>
      <c r="O3488" s="551"/>
      <c r="P3488" s="551"/>
      <c r="Q3488" s="5"/>
    </row>
    <row r="3489" spans="1:17" s="6" customFormat="1" ht="16.5" hidden="1">
      <c r="A3489" s="336">
        <f t="shared" si="248"/>
        <v>3</v>
      </c>
      <c r="B3489" s="433" t="s">
        <v>4614</v>
      </c>
      <c r="C3489" s="499" t="s">
        <v>1469</v>
      </c>
      <c r="D3489" s="499"/>
      <c r="E3489" s="499"/>
      <c r="F3489" s="500">
        <v>514815</v>
      </c>
      <c r="G3489" s="500">
        <v>514815</v>
      </c>
      <c r="H3489" s="500">
        <f t="shared" si="249"/>
        <v>514815</v>
      </c>
      <c r="I3489" s="548"/>
      <c r="J3489" s="549">
        <f t="shared" si="250"/>
        <v>0</v>
      </c>
      <c r="K3489" s="550">
        <f t="shared" si="251"/>
        <v>0</v>
      </c>
      <c r="L3489" s="500">
        <v>505455</v>
      </c>
      <c r="M3489" s="500"/>
      <c r="N3489" s="549"/>
      <c r="O3489" s="551"/>
      <c r="P3489" s="551"/>
      <c r="Q3489" s="5"/>
    </row>
    <row r="3490" spans="1:17" s="6" customFormat="1" ht="16.5" hidden="1">
      <c r="A3490" s="336">
        <f t="shared" si="248"/>
        <v>4</v>
      </c>
      <c r="B3490" s="433" t="s">
        <v>1547</v>
      </c>
      <c r="C3490" s="499" t="s">
        <v>1484</v>
      </c>
      <c r="D3490" s="499"/>
      <c r="E3490" s="499"/>
      <c r="F3490" s="500">
        <v>2525000</v>
      </c>
      <c r="G3490" s="500">
        <v>2525000</v>
      </c>
      <c r="H3490" s="500">
        <f t="shared" si="249"/>
        <v>2525000</v>
      </c>
      <c r="I3490" s="548"/>
      <c r="J3490" s="549">
        <f t="shared" si="250"/>
        <v>0</v>
      </c>
      <c r="K3490" s="550">
        <f t="shared" si="251"/>
        <v>0</v>
      </c>
      <c r="L3490" s="500">
        <v>2479091</v>
      </c>
      <c r="M3490" s="500"/>
      <c r="N3490" s="549"/>
      <c r="O3490" s="551"/>
      <c r="P3490" s="551"/>
      <c r="Q3490" s="5"/>
    </row>
    <row r="3491" spans="1:17" s="6" customFormat="1" ht="16.5" hidden="1">
      <c r="A3491" s="336">
        <f t="shared" si="248"/>
        <v>5</v>
      </c>
      <c r="B3491" s="433" t="s">
        <v>4227</v>
      </c>
      <c r="C3491" s="499" t="s">
        <v>1479</v>
      </c>
      <c r="D3491" s="499"/>
      <c r="E3491" s="499"/>
      <c r="F3491" s="500">
        <v>632407</v>
      </c>
      <c r="G3491" s="500">
        <v>632407</v>
      </c>
      <c r="H3491" s="500">
        <f t="shared" si="249"/>
        <v>632407</v>
      </c>
      <c r="I3491" s="548"/>
      <c r="J3491" s="549">
        <f t="shared" si="250"/>
        <v>0</v>
      </c>
      <c r="K3491" s="550">
        <f t="shared" si="251"/>
        <v>0</v>
      </c>
      <c r="L3491" s="500">
        <v>620909</v>
      </c>
      <c r="M3491" s="500"/>
      <c r="N3491" s="549"/>
      <c r="O3491" s="551"/>
      <c r="P3491" s="551"/>
      <c r="Q3491" s="5"/>
    </row>
    <row r="3492" spans="1:17" s="6" customFormat="1" ht="16.5" hidden="1">
      <c r="A3492" s="336">
        <f t="shared" si="248"/>
        <v>6</v>
      </c>
      <c r="B3492" s="433" t="s">
        <v>1548</v>
      </c>
      <c r="C3492" s="499" t="s">
        <v>1484</v>
      </c>
      <c r="D3492" s="499"/>
      <c r="E3492" s="499"/>
      <c r="F3492" s="500">
        <v>2661111</v>
      </c>
      <c r="G3492" s="500">
        <v>2661111</v>
      </c>
      <c r="H3492" s="500">
        <f t="shared" si="249"/>
        <v>2661111</v>
      </c>
      <c r="I3492" s="548"/>
      <c r="J3492" s="549">
        <f t="shared" si="250"/>
        <v>0</v>
      </c>
      <c r="K3492" s="550">
        <f t="shared" si="251"/>
        <v>0</v>
      </c>
      <c r="L3492" s="500">
        <v>2612727</v>
      </c>
      <c r="M3492" s="500"/>
      <c r="N3492" s="549"/>
      <c r="O3492" s="551"/>
      <c r="P3492" s="551"/>
      <c r="Q3492" s="5"/>
    </row>
    <row r="3493" spans="1:17" s="6" customFormat="1" ht="16.5" hidden="1">
      <c r="A3493" s="336">
        <f t="shared" si="248"/>
        <v>7</v>
      </c>
      <c r="B3493" s="433" t="s">
        <v>4228</v>
      </c>
      <c r="C3493" s="499" t="s">
        <v>1479</v>
      </c>
      <c r="D3493" s="499"/>
      <c r="E3493" s="499"/>
      <c r="F3493" s="500">
        <v>660185</v>
      </c>
      <c r="G3493" s="500">
        <v>660185</v>
      </c>
      <c r="H3493" s="500">
        <f t="shared" si="249"/>
        <v>660185</v>
      </c>
      <c r="I3493" s="548"/>
      <c r="J3493" s="549">
        <f t="shared" si="250"/>
        <v>0</v>
      </c>
      <c r="K3493" s="550">
        <f t="shared" si="251"/>
        <v>0</v>
      </c>
      <c r="L3493" s="500">
        <v>648182</v>
      </c>
      <c r="M3493" s="500"/>
      <c r="N3493" s="549"/>
      <c r="O3493" s="551"/>
      <c r="P3493" s="551"/>
      <c r="Q3493" s="5"/>
    </row>
    <row r="3494" spans="1:17" s="6" customFormat="1" ht="16.5" hidden="1">
      <c r="A3494" s="336">
        <f>A3493+1</f>
        <v>8</v>
      </c>
      <c r="B3494" s="433" t="s">
        <v>1549</v>
      </c>
      <c r="C3494" s="499" t="s">
        <v>1484</v>
      </c>
      <c r="D3494" s="499"/>
      <c r="E3494" s="499"/>
      <c r="F3494" s="500">
        <v>3329630</v>
      </c>
      <c r="G3494" s="500">
        <v>3329630</v>
      </c>
      <c r="H3494" s="500">
        <f t="shared" si="249"/>
        <v>3329630</v>
      </c>
      <c r="I3494" s="548"/>
      <c r="J3494" s="549">
        <f t="shared" si="250"/>
        <v>0</v>
      </c>
      <c r="K3494" s="550">
        <f t="shared" si="251"/>
        <v>0</v>
      </c>
      <c r="L3494" s="500">
        <v>3269091</v>
      </c>
      <c r="M3494" s="500"/>
      <c r="N3494" s="549"/>
      <c r="O3494" s="551"/>
      <c r="P3494" s="551"/>
      <c r="Q3494" s="5"/>
    </row>
    <row r="3495" spans="1:17" s="6" customFormat="1" ht="16.5" hidden="1">
      <c r="A3495" s="336">
        <f t="shared" si="248"/>
        <v>9</v>
      </c>
      <c r="B3495" s="433" t="s">
        <v>4229</v>
      </c>
      <c r="C3495" s="499" t="s">
        <v>1479</v>
      </c>
      <c r="D3495" s="499"/>
      <c r="E3495" s="499"/>
      <c r="F3495" s="500">
        <v>1116667</v>
      </c>
      <c r="G3495" s="500">
        <v>1116667</v>
      </c>
      <c r="H3495" s="500">
        <f t="shared" si="249"/>
        <v>1116667</v>
      </c>
      <c r="I3495" s="548"/>
      <c r="J3495" s="549">
        <f t="shared" si="250"/>
        <v>0</v>
      </c>
      <c r="K3495" s="550">
        <f t="shared" si="251"/>
        <v>0</v>
      </c>
      <c r="L3495" s="500">
        <v>1008182</v>
      </c>
      <c r="M3495" s="500"/>
      <c r="N3495" s="549"/>
      <c r="O3495" s="551"/>
      <c r="P3495" s="551"/>
      <c r="Q3495" s="5"/>
    </row>
    <row r="3496" spans="1:17" s="6" customFormat="1" ht="16.5" hidden="1">
      <c r="A3496" s="336">
        <f t="shared" si="248"/>
        <v>10</v>
      </c>
      <c r="B3496" s="433" t="s">
        <v>1550</v>
      </c>
      <c r="C3496" s="499" t="s">
        <v>1484</v>
      </c>
      <c r="D3496" s="499"/>
      <c r="E3496" s="499"/>
      <c r="F3496" s="500">
        <v>3686111</v>
      </c>
      <c r="G3496" s="500">
        <v>3686111</v>
      </c>
      <c r="H3496" s="500">
        <f t="shared" si="249"/>
        <v>3686111</v>
      </c>
      <c r="I3496" s="548"/>
      <c r="J3496" s="549">
        <f t="shared" si="250"/>
        <v>0</v>
      </c>
      <c r="K3496" s="550">
        <f t="shared" si="251"/>
        <v>0</v>
      </c>
      <c r="L3496" s="500">
        <v>3619091</v>
      </c>
      <c r="M3496" s="500"/>
      <c r="N3496" s="549"/>
      <c r="O3496" s="551"/>
      <c r="P3496" s="551"/>
      <c r="Q3496" s="5"/>
    </row>
    <row r="3497" spans="1:17" s="6" customFormat="1" ht="16.5" hidden="1">
      <c r="A3497" s="336">
        <f t="shared" si="248"/>
        <v>11</v>
      </c>
      <c r="B3497" s="433" t="s">
        <v>4230</v>
      </c>
      <c r="C3497" s="499" t="s">
        <v>1479</v>
      </c>
      <c r="D3497" s="499"/>
      <c r="E3497" s="499"/>
      <c r="F3497" s="500">
        <v>1096364</v>
      </c>
      <c r="G3497" s="500">
        <v>1096364</v>
      </c>
      <c r="H3497" s="500">
        <f t="shared" si="249"/>
        <v>1096364</v>
      </c>
      <c r="I3497" s="548"/>
      <c r="J3497" s="549">
        <f t="shared" si="250"/>
        <v>0</v>
      </c>
      <c r="K3497" s="550">
        <f t="shared" si="251"/>
        <v>0</v>
      </c>
      <c r="L3497" s="500">
        <v>1096364</v>
      </c>
      <c r="M3497" s="500"/>
      <c r="N3497" s="549"/>
      <c r="O3497" s="551"/>
      <c r="P3497" s="551"/>
      <c r="Q3497" s="5"/>
    </row>
    <row r="3498" spans="1:17" s="6" customFormat="1" ht="16.5" hidden="1">
      <c r="A3498" s="336">
        <f t="shared" si="248"/>
        <v>12</v>
      </c>
      <c r="B3498" s="433" t="s">
        <v>1551</v>
      </c>
      <c r="C3498" s="499" t="s">
        <v>1484</v>
      </c>
      <c r="D3498" s="499"/>
      <c r="E3498" s="499"/>
      <c r="F3498" s="500">
        <v>1092593</v>
      </c>
      <c r="G3498" s="500">
        <v>1092593</v>
      </c>
      <c r="H3498" s="500">
        <f t="shared" si="249"/>
        <v>1092593</v>
      </c>
      <c r="I3498" s="548"/>
      <c r="J3498" s="549">
        <f t="shared" si="250"/>
        <v>0</v>
      </c>
      <c r="K3498" s="550">
        <f t="shared" si="251"/>
        <v>0</v>
      </c>
      <c r="L3498" s="500">
        <v>1072827</v>
      </c>
      <c r="M3498" s="500"/>
      <c r="N3498" s="549"/>
      <c r="O3498" s="551"/>
      <c r="P3498" s="551"/>
      <c r="Q3498" s="5"/>
    </row>
    <row r="3499" spans="1:17" s="6" customFormat="1" ht="16.5" hidden="1">
      <c r="A3499" s="336">
        <f t="shared" si="248"/>
        <v>13</v>
      </c>
      <c r="B3499" s="433" t="s">
        <v>4231</v>
      </c>
      <c r="C3499" s="499" t="s">
        <v>1479</v>
      </c>
      <c r="D3499" s="499"/>
      <c r="E3499" s="499"/>
      <c r="F3499" s="500">
        <v>288889</v>
      </c>
      <c r="G3499" s="500">
        <v>288889</v>
      </c>
      <c r="H3499" s="500">
        <f t="shared" si="249"/>
        <v>288889</v>
      </c>
      <c r="I3499" s="548"/>
      <c r="J3499" s="549">
        <f t="shared" si="250"/>
        <v>0</v>
      </c>
      <c r="K3499" s="550">
        <f t="shared" si="251"/>
        <v>0</v>
      </c>
      <c r="L3499" s="500">
        <v>283636</v>
      </c>
      <c r="M3499" s="500"/>
      <c r="N3499" s="549"/>
      <c r="O3499" s="551"/>
      <c r="P3499" s="551"/>
      <c r="Q3499" s="5"/>
    </row>
    <row r="3500" spans="1:17" s="6" customFormat="1" ht="16.5" hidden="1">
      <c r="A3500" s="336">
        <f t="shared" si="248"/>
        <v>14</v>
      </c>
      <c r="B3500" s="433" t="s">
        <v>1552</v>
      </c>
      <c r="C3500" s="499" t="s">
        <v>1484</v>
      </c>
      <c r="D3500" s="499"/>
      <c r="E3500" s="499"/>
      <c r="F3500" s="500">
        <v>1853704</v>
      </c>
      <c r="G3500" s="500">
        <v>1853704</v>
      </c>
      <c r="H3500" s="500">
        <f t="shared" si="249"/>
        <v>1853704</v>
      </c>
      <c r="I3500" s="548"/>
      <c r="J3500" s="549">
        <f t="shared" si="250"/>
        <v>0</v>
      </c>
      <c r="K3500" s="550">
        <f t="shared" si="251"/>
        <v>0</v>
      </c>
      <c r="L3500" s="500">
        <v>1820000</v>
      </c>
      <c r="M3500" s="500"/>
      <c r="N3500" s="549"/>
      <c r="O3500" s="551"/>
      <c r="P3500" s="551"/>
      <c r="Q3500" s="5"/>
    </row>
    <row r="3501" spans="1:17" s="6" customFormat="1" ht="16.5" hidden="1">
      <c r="A3501" s="336">
        <f t="shared" si="248"/>
        <v>15</v>
      </c>
      <c r="B3501" s="433" t="s">
        <v>4232</v>
      </c>
      <c r="C3501" s="499" t="s">
        <v>1479</v>
      </c>
      <c r="D3501" s="499"/>
      <c r="E3501" s="499"/>
      <c r="F3501" s="500">
        <v>477778</v>
      </c>
      <c r="G3501" s="500">
        <v>477778</v>
      </c>
      <c r="H3501" s="500">
        <f t="shared" si="249"/>
        <v>477778</v>
      </c>
      <c r="I3501" s="548"/>
      <c r="J3501" s="549">
        <f t="shared" si="250"/>
        <v>0</v>
      </c>
      <c r="K3501" s="550">
        <f t="shared" si="251"/>
        <v>0</v>
      </c>
      <c r="L3501" s="500">
        <v>469091</v>
      </c>
      <c r="M3501" s="500"/>
      <c r="N3501" s="549"/>
      <c r="O3501" s="551"/>
      <c r="P3501" s="551"/>
      <c r="Q3501" s="5"/>
    </row>
    <row r="3502" spans="1:17" s="6" customFormat="1" ht="16.5" hidden="1">
      <c r="A3502" s="336">
        <f t="shared" si="248"/>
        <v>16</v>
      </c>
      <c r="B3502" s="433" t="s">
        <v>1553</v>
      </c>
      <c r="C3502" s="499" t="s">
        <v>1484</v>
      </c>
      <c r="D3502" s="499"/>
      <c r="E3502" s="499"/>
      <c r="F3502" s="500">
        <v>2126852</v>
      </c>
      <c r="G3502" s="500">
        <v>2126852</v>
      </c>
      <c r="H3502" s="500">
        <f t="shared" si="249"/>
        <v>2126852</v>
      </c>
      <c r="I3502" s="548"/>
      <c r="J3502" s="549">
        <f t="shared" si="250"/>
        <v>0</v>
      </c>
      <c r="K3502" s="550">
        <f t="shared" si="251"/>
        <v>0</v>
      </c>
      <c r="L3502" s="500">
        <v>2088182</v>
      </c>
      <c r="M3502" s="500"/>
      <c r="N3502" s="549"/>
      <c r="O3502" s="551"/>
      <c r="P3502" s="551"/>
      <c r="Q3502" s="5"/>
    </row>
    <row r="3503" spans="1:17" s="6" customFormat="1" ht="16.5" hidden="1">
      <c r="A3503" s="336">
        <f t="shared" si="248"/>
        <v>17</v>
      </c>
      <c r="B3503" s="433" t="s">
        <v>4233</v>
      </c>
      <c r="C3503" s="499" t="s">
        <v>1479</v>
      </c>
      <c r="D3503" s="499"/>
      <c r="E3503" s="499"/>
      <c r="F3503" s="500">
        <v>553704</v>
      </c>
      <c r="G3503" s="500">
        <v>553704</v>
      </c>
      <c r="H3503" s="500">
        <f t="shared" si="249"/>
        <v>553704</v>
      </c>
      <c r="I3503" s="548"/>
      <c r="J3503" s="549">
        <f t="shared" si="250"/>
        <v>0</v>
      </c>
      <c r="K3503" s="550">
        <f t="shared" si="251"/>
        <v>0</v>
      </c>
      <c r="L3503" s="500">
        <v>543636</v>
      </c>
      <c r="M3503" s="500"/>
      <c r="N3503" s="549"/>
      <c r="O3503" s="551"/>
      <c r="P3503" s="551"/>
      <c r="Q3503" s="5"/>
    </row>
    <row r="3504" spans="1:17" s="6" customFormat="1" ht="16.5" hidden="1">
      <c r="A3504" s="336">
        <f t="shared" si="248"/>
        <v>18</v>
      </c>
      <c r="B3504" s="433" t="s">
        <v>1554</v>
      </c>
      <c r="C3504" s="499" t="s">
        <v>1484</v>
      </c>
      <c r="D3504" s="499"/>
      <c r="E3504" s="499"/>
      <c r="F3504" s="500">
        <v>4336111</v>
      </c>
      <c r="G3504" s="500">
        <v>4336111</v>
      </c>
      <c r="H3504" s="500">
        <f t="shared" si="249"/>
        <v>4336111</v>
      </c>
      <c r="I3504" s="548"/>
      <c r="J3504" s="549">
        <f t="shared" si="250"/>
        <v>0</v>
      </c>
      <c r="K3504" s="550">
        <f t="shared" si="251"/>
        <v>0</v>
      </c>
      <c r="L3504" s="500">
        <v>4257273</v>
      </c>
      <c r="M3504" s="500"/>
      <c r="N3504" s="549"/>
      <c r="O3504" s="551"/>
      <c r="P3504" s="551"/>
      <c r="Q3504" s="5"/>
    </row>
    <row r="3505" spans="1:17" s="6" customFormat="1" ht="16.5" hidden="1">
      <c r="A3505" s="336">
        <f t="shared" si="248"/>
        <v>19</v>
      </c>
      <c r="B3505" s="433" t="s">
        <v>4234</v>
      </c>
      <c r="C3505" s="499" t="s">
        <v>1479</v>
      </c>
      <c r="D3505" s="499"/>
      <c r="E3505" s="499"/>
      <c r="F3505" s="500">
        <v>1252778</v>
      </c>
      <c r="G3505" s="500">
        <v>1252778</v>
      </c>
      <c r="H3505" s="500">
        <f t="shared" si="249"/>
        <v>1252778</v>
      </c>
      <c r="I3505" s="548"/>
      <c r="J3505" s="549">
        <f t="shared" si="250"/>
        <v>0</v>
      </c>
      <c r="K3505" s="550">
        <f t="shared" si="251"/>
        <v>0</v>
      </c>
      <c r="L3505" s="500">
        <v>1230000</v>
      </c>
      <c r="M3505" s="500"/>
      <c r="N3505" s="549"/>
      <c r="O3505" s="551"/>
      <c r="P3505" s="551"/>
      <c r="Q3505" s="5"/>
    </row>
    <row r="3506" spans="1:17" s="6" customFormat="1" ht="16.5" hidden="1">
      <c r="A3506" s="336">
        <f t="shared" si="248"/>
        <v>20</v>
      </c>
      <c r="B3506" s="433" t="s">
        <v>4235</v>
      </c>
      <c r="C3506" s="499" t="s">
        <v>1479</v>
      </c>
      <c r="D3506" s="499"/>
      <c r="E3506" s="499"/>
      <c r="F3506" s="500">
        <v>1612963</v>
      </c>
      <c r="G3506" s="500">
        <v>1612963</v>
      </c>
      <c r="H3506" s="500">
        <f t="shared" si="249"/>
        <v>1612963</v>
      </c>
      <c r="I3506" s="548"/>
      <c r="J3506" s="549">
        <f t="shared" si="250"/>
        <v>0</v>
      </c>
      <c r="K3506" s="550">
        <f t="shared" si="251"/>
        <v>0</v>
      </c>
      <c r="L3506" s="500">
        <v>1583636</v>
      </c>
      <c r="M3506" s="500"/>
      <c r="N3506" s="549"/>
      <c r="O3506" s="551"/>
      <c r="P3506" s="551"/>
      <c r="Q3506" s="5"/>
    </row>
    <row r="3507" spans="1:17" s="6" customFormat="1" ht="16.5" hidden="1">
      <c r="A3507" s="336">
        <f t="shared" si="248"/>
        <v>21</v>
      </c>
      <c r="B3507" s="433" t="s">
        <v>5142</v>
      </c>
      <c r="C3507" s="499" t="s">
        <v>1484</v>
      </c>
      <c r="D3507" s="499"/>
      <c r="E3507" s="499"/>
      <c r="F3507" s="328">
        <v>4101852</v>
      </c>
      <c r="G3507" s="500">
        <v>4101852</v>
      </c>
      <c r="H3507" s="500">
        <f t="shared" si="249"/>
        <v>4101852</v>
      </c>
      <c r="I3507" s="548"/>
      <c r="J3507" s="549">
        <f t="shared" si="250"/>
        <v>0</v>
      </c>
      <c r="K3507" s="550">
        <f t="shared" si="251"/>
        <v>0</v>
      </c>
      <c r="L3507" s="500">
        <v>4027273</v>
      </c>
      <c r="M3507" s="500"/>
      <c r="N3507" s="549"/>
      <c r="O3507" s="551"/>
      <c r="P3507" s="551"/>
      <c r="Q3507" s="5"/>
    </row>
    <row r="3508" spans="1:17" s="6" customFormat="1" ht="16.5" hidden="1">
      <c r="A3508" s="336">
        <f t="shared" si="248"/>
        <v>22</v>
      </c>
      <c r="B3508" s="433" t="s">
        <v>5143</v>
      </c>
      <c r="C3508" s="499" t="s">
        <v>1479</v>
      </c>
      <c r="D3508" s="499"/>
      <c r="E3508" s="499"/>
      <c r="F3508" s="328">
        <v>1185185</v>
      </c>
      <c r="G3508" s="500">
        <v>1185185</v>
      </c>
      <c r="H3508" s="500">
        <f t="shared" si="249"/>
        <v>1185185</v>
      </c>
      <c r="I3508" s="548"/>
      <c r="J3508" s="549">
        <f t="shared" si="250"/>
        <v>0</v>
      </c>
      <c r="K3508" s="550">
        <f t="shared" si="251"/>
        <v>0</v>
      </c>
      <c r="L3508" s="500">
        <v>1163636</v>
      </c>
      <c r="M3508" s="500"/>
      <c r="N3508" s="549"/>
      <c r="O3508" s="551"/>
      <c r="P3508" s="551"/>
      <c r="Q3508" s="5"/>
    </row>
    <row r="3509" spans="1:17" s="6" customFormat="1" ht="16.5" hidden="1">
      <c r="A3509" s="336">
        <f t="shared" si="248"/>
        <v>23</v>
      </c>
      <c r="B3509" s="433" t="s">
        <v>1555</v>
      </c>
      <c r="C3509" s="499" t="s">
        <v>1484</v>
      </c>
      <c r="D3509" s="499"/>
      <c r="E3509" s="499"/>
      <c r="F3509" s="328">
        <v>2547222.222222222</v>
      </c>
      <c r="G3509" s="500">
        <v>2547222.222222222</v>
      </c>
      <c r="H3509" s="500">
        <f t="shared" si="249"/>
        <v>2547222.222222222</v>
      </c>
      <c r="I3509" s="548"/>
      <c r="J3509" s="549">
        <f t="shared" si="250"/>
        <v>0</v>
      </c>
      <c r="K3509" s="550">
        <f t="shared" si="251"/>
        <v>0</v>
      </c>
      <c r="L3509" s="500">
        <v>2500909</v>
      </c>
      <c r="M3509" s="500"/>
      <c r="N3509" s="549"/>
      <c r="O3509" s="551"/>
      <c r="P3509" s="551"/>
      <c r="Q3509" s="5"/>
    </row>
    <row r="3510" spans="1:17" s="6" customFormat="1" ht="16.5" hidden="1">
      <c r="A3510" s="336">
        <f t="shared" si="248"/>
        <v>24</v>
      </c>
      <c r="B3510" s="433" t="s">
        <v>4236</v>
      </c>
      <c r="C3510" s="499" t="s">
        <v>1479</v>
      </c>
      <c r="D3510" s="499"/>
      <c r="E3510" s="499"/>
      <c r="F3510" s="328">
        <v>636111.11111111112</v>
      </c>
      <c r="G3510" s="500">
        <v>636111.11111111112</v>
      </c>
      <c r="H3510" s="500">
        <f t="shared" si="249"/>
        <v>636111.11111111112</v>
      </c>
      <c r="I3510" s="548"/>
      <c r="J3510" s="549">
        <f t="shared" si="250"/>
        <v>0</v>
      </c>
      <c r="K3510" s="550">
        <f t="shared" si="251"/>
        <v>0</v>
      </c>
      <c r="L3510" s="500">
        <v>624545</v>
      </c>
      <c r="M3510" s="500"/>
      <c r="N3510" s="549"/>
      <c r="O3510" s="551"/>
      <c r="P3510" s="551"/>
      <c r="Q3510" s="5"/>
    </row>
    <row r="3511" spans="1:17" s="6" customFormat="1" ht="16.5" hidden="1">
      <c r="A3511" s="336">
        <f t="shared" si="248"/>
        <v>25</v>
      </c>
      <c r="B3511" s="433" t="s">
        <v>4237</v>
      </c>
      <c r="C3511" s="499" t="s">
        <v>1087</v>
      </c>
      <c r="D3511" s="499"/>
      <c r="E3511" s="499"/>
      <c r="F3511" s="328">
        <v>194444.44444444444</v>
      </c>
      <c r="G3511" s="500">
        <v>194444.44444444444</v>
      </c>
      <c r="H3511" s="500">
        <f t="shared" si="249"/>
        <v>194444.44444444444</v>
      </c>
      <c r="I3511" s="548"/>
      <c r="J3511" s="549">
        <f t="shared" si="250"/>
        <v>0</v>
      </c>
      <c r="K3511" s="550">
        <f t="shared" si="251"/>
        <v>0</v>
      </c>
      <c r="L3511" s="500">
        <v>109909</v>
      </c>
      <c r="M3511" s="500"/>
      <c r="N3511" s="549"/>
      <c r="O3511" s="551"/>
      <c r="P3511" s="551"/>
      <c r="Q3511" s="5"/>
    </row>
    <row r="3512" spans="1:17" s="6" customFormat="1" ht="16.5" hidden="1">
      <c r="A3512" s="336">
        <f t="shared" si="248"/>
        <v>26</v>
      </c>
      <c r="B3512" s="433" t="s">
        <v>1556</v>
      </c>
      <c r="C3512" s="499" t="s">
        <v>1484</v>
      </c>
      <c r="D3512" s="499"/>
      <c r="E3512" s="499"/>
      <c r="F3512" s="328">
        <v>5884259.2592592593</v>
      </c>
      <c r="G3512" s="500">
        <v>5884259.2592592593</v>
      </c>
      <c r="H3512" s="500">
        <f t="shared" si="249"/>
        <v>5884259.2592592593</v>
      </c>
      <c r="I3512" s="548"/>
      <c r="J3512" s="549">
        <f t="shared" si="250"/>
        <v>0</v>
      </c>
      <c r="K3512" s="550">
        <f t="shared" si="251"/>
        <v>0</v>
      </c>
      <c r="L3512" s="500">
        <v>5777273</v>
      </c>
      <c r="M3512" s="500"/>
      <c r="N3512" s="549"/>
      <c r="O3512" s="551"/>
      <c r="P3512" s="551"/>
      <c r="Q3512" s="5"/>
    </row>
    <row r="3513" spans="1:17" s="6" customFormat="1" ht="16.5" hidden="1">
      <c r="A3513" s="336">
        <f t="shared" si="248"/>
        <v>27</v>
      </c>
      <c r="B3513" s="433" t="s">
        <v>4238</v>
      </c>
      <c r="C3513" s="499" t="s">
        <v>1479</v>
      </c>
      <c r="D3513" s="499"/>
      <c r="E3513" s="499"/>
      <c r="F3513" s="328">
        <v>1008333.3333333333</v>
      </c>
      <c r="G3513" s="500">
        <v>1008333.3333333333</v>
      </c>
      <c r="H3513" s="500">
        <f t="shared" si="249"/>
        <v>1008333.3333333333</v>
      </c>
      <c r="I3513" s="548"/>
      <c r="J3513" s="549">
        <f t="shared" si="250"/>
        <v>0</v>
      </c>
      <c r="K3513" s="550">
        <f t="shared" si="251"/>
        <v>0</v>
      </c>
      <c r="L3513" s="500">
        <v>1644545</v>
      </c>
      <c r="M3513" s="500"/>
      <c r="N3513" s="549"/>
      <c r="O3513" s="551"/>
      <c r="P3513" s="551"/>
      <c r="Q3513" s="5"/>
    </row>
    <row r="3514" spans="1:17" s="6" customFormat="1" ht="16.5" hidden="1">
      <c r="A3514" s="336">
        <f t="shared" si="248"/>
        <v>28</v>
      </c>
      <c r="B3514" s="433" t="s">
        <v>4239</v>
      </c>
      <c r="C3514" s="499" t="s">
        <v>1087</v>
      </c>
      <c r="D3514" s="499"/>
      <c r="E3514" s="499"/>
      <c r="F3514" s="328">
        <v>366666.66666666663</v>
      </c>
      <c r="G3514" s="500">
        <v>366666.66666666663</v>
      </c>
      <c r="H3514" s="500">
        <f t="shared" si="249"/>
        <v>366666.66666666663</v>
      </c>
      <c r="I3514" s="548"/>
      <c r="J3514" s="549">
        <f t="shared" si="250"/>
        <v>0</v>
      </c>
      <c r="K3514" s="550">
        <f t="shared" si="251"/>
        <v>0</v>
      </c>
      <c r="L3514" s="500">
        <v>360000</v>
      </c>
      <c r="M3514" s="500"/>
      <c r="N3514" s="549"/>
      <c r="O3514" s="551"/>
      <c r="P3514" s="551"/>
      <c r="Q3514" s="5"/>
    </row>
    <row r="3515" spans="1:17" s="6" customFormat="1" ht="16.5" hidden="1">
      <c r="A3515" s="336">
        <f t="shared" si="248"/>
        <v>29</v>
      </c>
      <c r="B3515" s="433" t="s">
        <v>4240</v>
      </c>
      <c r="C3515" s="499" t="s">
        <v>1479</v>
      </c>
      <c r="D3515" s="499"/>
      <c r="E3515" s="499"/>
      <c r="F3515" s="328">
        <v>1881481.4814814813</v>
      </c>
      <c r="G3515" s="500">
        <v>1881481.4814814813</v>
      </c>
      <c r="H3515" s="500">
        <f t="shared" si="249"/>
        <v>1881481.4814814813</v>
      </c>
      <c r="I3515" s="548"/>
      <c r="J3515" s="549">
        <f t="shared" si="250"/>
        <v>0</v>
      </c>
      <c r="K3515" s="550">
        <f t="shared" si="251"/>
        <v>0</v>
      </c>
      <c r="L3515" s="500">
        <v>1847273</v>
      </c>
      <c r="M3515" s="500"/>
      <c r="N3515" s="549"/>
      <c r="O3515" s="551"/>
      <c r="P3515" s="551"/>
      <c r="Q3515" s="5"/>
    </row>
    <row r="3516" spans="1:17" s="6" customFormat="1" ht="16.5" hidden="1">
      <c r="A3516" s="336">
        <f t="shared" si="248"/>
        <v>30</v>
      </c>
      <c r="B3516" s="433" t="s">
        <v>4241</v>
      </c>
      <c r="C3516" s="499" t="s">
        <v>1087</v>
      </c>
      <c r="D3516" s="499"/>
      <c r="E3516" s="499"/>
      <c r="F3516" s="328">
        <v>423148.14814814815</v>
      </c>
      <c r="G3516" s="500">
        <v>423148.14814814815</v>
      </c>
      <c r="H3516" s="500">
        <f t="shared" si="249"/>
        <v>423148.14814814815</v>
      </c>
      <c r="I3516" s="548"/>
      <c r="J3516" s="549">
        <f t="shared" si="250"/>
        <v>0</v>
      </c>
      <c r="K3516" s="550">
        <f t="shared" si="251"/>
        <v>0</v>
      </c>
      <c r="L3516" s="500">
        <v>415455</v>
      </c>
      <c r="M3516" s="500"/>
      <c r="N3516" s="549"/>
      <c r="O3516" s="551"/>
      <c r="P3516" s="551"/>
      <c r="Q3516" s="5"/>
    </row>
    <row r="3517" spans="1:17" s="6" customFormat="1" ht="16.5" hidden="1">
      <c r="A3517" s="336">
        <f t="shared" si="248"/>
        <v>31</v>
      </c>
      <c r="B3517" s="433" t="s">
        <v>1557</v>
      </c>
      <c r="C3517" s="499" t="s">
        <v>1484</v>
      </c>
      <c r="D3517" s="499"/>
      <c r="E3517" s="499"/>
      <c r="F3517" s="328">
        <v>3607407.4074074072</v>
      </c>
      <c r="G3517" s="500">
        <v>3607407.4074074072</v>
      </c>
      <c r="H3517" s="500">
        <f t="shared" si="249"/>
        <v>3607407.4074074072</v>
      </c>
      <c r="I3517" s="548"/>
      <c r="J3517" s="549">
        <f t="shared" si="250"/>
        <v>0</v>
      </c>
      <c r="K3517" s="550">
        <f t="shared" si="251"/>
        <v>0</v>
      </c>
      <c r="L3517" s="500">
        <v>3541818</v>
      </c>
      <c r="M3517" s="500"/>
      <c r="N3517" s="549"/>
      <c r="O3517" s="551"/>
      <c r="P3517" s="551"/>
      <c r="Q3517" s="5"/>
    </row>
    <row r="3518" spans="1:17" s="6" customFormat="1" ht="16.5" hidden="1">
      <c r="A3518" s="336">
        <f t="shared" si="248"/>
        <v>32</v>
      </c>
      <c r="B3518" s="433" t="s">
        <v>4242</v>
      </c>
      <c r="C3518" s="499" t="s">
        <v>1479</v>
      </c>
      <c r="D3518" s="499"/>
      <c r="E3518" s="499"/>
      <c r="F3518" s="328">
        <v>869444.44444444438</v>
      </c>
      <c r="G3518" s="500">
        <v>869444.44444444438</v>
      </c>
      <c r="H3518" s="500">
        <f t="shared" si="249"/>
        <v>869444.44444444438</v>
      </c>
      <c r="I3518" s="548"/>
      <c r="J3518" s="549">
        <f t="shared" si="250"/>
        <v>0</v>
      </c>
      <c r="K3518" s="550">
        <f t="shared" si="251"/>
        <v>0</v>
      </c>
      <c r="L3518" s="500">
        <v>853636</v>
      </c>
      <c r="M3518" s="500"/>
      <c r="N3518" s="549"/>
      <c r="O3518" s="551"/>
      <c r="P3518" s="551"/>
      <c r="Q3518" s="5"/>
    </row>
    <row r="3519" spans="1:17" s="6" customFormat="1" ht="16.5" hidden="1">
      <c r="A3519" s="336">
        <f t="shared" si="248"/>
        <v>33</v>
      </c>
      <c r="B3519" s="433" t="s">
        <v>1558</v>
      </c>
      <c r="C3519" s="499" t="s">
        <v>1484</v>
      </c>
      <c r="D3519" s="499"/>
      <c r="E3519" s="499"/>
      <c r="F3519" s="328">
        <v>3747222.222222222</v>
      </c>
      <c r="G3519" s="500">
        <v>3747222.222222222</v>
      </c>
      <c r="H3519" s="500">
        <f t="shared" si="249"/>
        <v>3747222.222222222</v>
      </c>
      <c r="I3519" s="548"/>
      <c r="J3519" s="549">
        <f t="shared" si="250"/>
        <v>0</v>
      </c>
      <c r="K3519" s="550">
        <f t="shared" si="251"/>
        <v>0</v>
      </c>
      <c r="L3519" s="500">
        <v>3679091</v>
      </c>
      <c r="M3519" s="500"/>
      <c r="N3519" s="549"/>
      <c r="O3519" s="551"/>
      <c r="P3519" s="551"/>
      <c r="Q3519" s="5"/>
    </row>
    <row r="3520" spans="1:17" s="6" customFormat="1" ht="16.5" hidden="1">
      <c r="A3520" s="336">
        <f t="shared" si="248"/>
        <v>34</v>
      </c>
      <c r="B3520" s="433" t="s">
        <v>4243</v>
      </c>
      <c r="C3520" s="499" t="s">
        <v>1479</v>
      </c>
      <c r="D3520" s="499"/>
      <c r="E3520" s="499"/>
      <c r="F3520" s="328">
        <v>1133333.3333333333</v>
      </c>
      <c r="G3520" s="500">
        <v>1133333.3333333333</v>
      </c>
      <c r="H3520" s="500">
        <f t="shared" si="249"/>
        <v>1133333.3333333333</v>
      </c>
      <c r="I3520" s="548"/>
      <c r="J3520" s="549">
        <f t="shared" si="250"/>
        <v>0</v>
      </c>
      <c r="K3520" s="550">
        <f t="shared" si="251"/>
        <v>0</v>
      </c>
      <c r="L3520" s="500">
        <v>1112727</v>
      </c>
      <c r="M3520" s="500"/>
      <c r="N3520" s="549"/>
      <c r="O3520" s="551"/>
      <c r="P3520" s="551"/>
      <c r="Q3520" s="5"/>
    </row>
    <row r="3521" spans="1:17" s="6" customFormat="1" ht="16.5" hidden="1">
      <c r="A3521" s="336">
        <f t="shared" si="248"/>
        <v>35</v>
      </c>
      <c r="B3521" s="433" t="s">
        <v>1559</v>
      </c>
      <c r="C3521" s="499" t="s">
        <v>1484</v>
      </c>
      <c r="D3521" s="499"/>
      <c r="E3521" s="499"/>
      <c r="F3521" s="328">
        <v>3423148.1481481479</v>
      </c>
      <c r="G3521" s="500">
        <v>3423148.1481481479</v>
      </c>
      <c r="H3521" s="500">
        <f t="shared" si="249"/>
        <v>3423148.1481481479</v>
      </c>
      <c r="I3521" s="548"/>
      <c r="J3521" s="549">
        <f t="shared" si="250"/>
        <v>0</v>
      </c>
      <c r="K3521" s="550">
        <f t="shared" si="251"/>
        <v>0</v>
      </c>
      <c r="L3521" s="500">
        <v>3344545</v>
      </c>
      <c r="M3521" s="500"/>
      <c r="N3521" s="549"/>
      <c r="O3521" s="551"/>
      <c r="P3521" s="551"/>
      <c r="Q3521" s="5"/>
    </row>
    <row r="3522" spans="1:17" s="6" customFormat="1" ht="16.5" hidden="1">
      <c r="A3522" s="336">
        <f t="shared" si="248"/>
        <v>36</v>
      </c>
      <c r="B3522" s="433" t="s">
        <v>4244</v>
      </c>
      <c r="C3522" s="499" t="s">
        <v>1479</v>
      </c>
      <c r="D3522" s="499"/>
      <c r="E3522" s="499"/>
      <c r="F3522" s="328">
        <v>836111.11111111101</v>
      </c>
      <c r="G3522" s="500">
        <v>836111.11111111101</v>
      </c>
      <c r="H3522" s="500">
        <f t="shared" si="249"/>
        <v>836111.11111111101</v>
      </c>
      <c r="I3522" s="548"/>
      <c r="J3522" s="549">
        <f t="shared" si="250"/>
        <v>0</v>
      </c>
      <c r="K3522" s="550">
        <f t="shared" si="251"/>
        <v>0</v>
      </c>
      <c r="L3522" s="500">
        <v>820909</v>
      </c>
      <c r="M3522" s="500"/>
      <c r="N3522" s="549"/>
      <c r="O3522" s="551"/>
      <c r="P3522" s="551"/>
      <c r="Q3522" s="5"/>
    </row>
    <row r="3523" spans="1:17" s="6" customFormat="1" ht="16.5" hidden="1">
      <c r="A3523" s="336">
        <f t="shared" si="248"/>
        <v>37</v>
      </c>
      <c r="B3523" s="433" t="s">
        <v>4245</v>
      </c>
      <c r="C3523" s="499" t="s">
        <v>1087</v>
      </c>
      <c r="D3523" s="499"/>
      <c r="E3523" s="499"/>
      <c r="F3523" s="328">
        <v>233333.33333333331</v>
      </c>
      <c r="G3523" s="500">
        <v>233333.33333333331</v>
      </c>
      <c r="H3523" s="500">
        <f t="shared" si="249"/>
        <v>233333.33333333331</v>
      </c>
      <c r="I3523" s="548"/>
      <c r="J3523" s="549">
        <f t="shared" si="250"/>
        <v>0</v>
      </c>
      <c r="K3523" s="550">
        <f t="shared" si="251"/>
        <v>0</v>
      </c>
      <c r="L3523" s="500">
        <v>229091</v>
      </c>
      <c r="M3523" s="500"/>
      <c r="N3523" s="549"/>
      <c r="O3523" s="551"/>
      <c r="P3523" s="551"/>
      <c r="Q3523" s="5"/>
    </row>
    <row r="3524" spans="1:17" s="6" customFormat="1" ht="16.5" hidden="1">
      <c r="A3524" s="336">
        <f t="shared" si="248"/>
        <v>38</v>
      </c>
      <c r="B3524" s="433" t="s">
        <v>5648</v>
      </c>
      <c r="C3524" s="499" t="s">
        <v>1479</v>
      </c>
      <c r="D3524" s="499"/>
      <c r="E3524" s="499"/>
      <c r="F3524" s="328">
        <v>1065740.7407407407</v>
      </c>
      <c r="G3524" s="500">
        <v>1065740.7407407407</v>
      </c>
      <c r="H3524" s="500">
        <f t="shared" si="249"/>
        <v>1065740.7407407407</v>
      </c>
      <c r="I3524" s="548"/>
      <c r="J3524" s="549">
        <f t="shared" si="250"/>
        <v>0</v>
      </c>
      <c r="K3524" s="550">
        <f t="shared" si="251"/>
        <v>0</v>
      </c>
      <c r="L3524" s="500">
        <v>1046364</v>
      </c>
      <c r="M3524" s="500"/>
      <c r="N3524" s="549"/>
      <c r="O3524" s="551"/>
      <c r="P3524" s="551"/>
      <c r="Q3524" s="5"/>
    </row>
    <row r="3525" spans="1:17" s="6" customFormat="1" ht="16.5" hidden="1">
      <c r="A3525" s="336">
        <f t="shared" si="248"/>
        <v>39</v>
      </c>
      <c r="B3525" s="433" t="s">
        <v>3428</v>
      </c>
      <c r="C3525" s="499" t="s">
        <v>1484</v>
      </c>
      <c r="D3525" s="499"/>
      <c r="E3525" s="499"/>
      <c r="F3525" s="328">
        <v>2090740.7407407407</v>
      </c>
      <c r="G3525" s="500">
        <v>2090740.7407407407</v>
      </c>
      <c r="H3525" s="500">
        <f t="shared" si="249"/>
        <v>2090740.7407407407</v>
      </c>
      <c r="I3525" s="501"/>
      <c r="J3525" s="549">
        <f t="shared" si="250"/>
        <v>0</v>
      </c>
      <c r="K3525" s="550">
        <f t="shared" si="251"/>
        <v>0</v>
      </c>
      <c r="L3525" s="500">
        <v>2052727</v>
      </c>
      <c r="M3525" s="500"/>
      <c r="N3525" s="501"/>
      <c r="O3525" s="503"/>
      <c r="P3525" s="545"/>
      <c r="Q3525" s="5"/>
    </row>
    <row r="3526" spans="1:17" s="6" customFormat="1" ht="16.5" hidden="1">
      <c r="A3526" s="336">
        <f t="shared" si="248"/>
        <v>40</v>
      </c>
      <c r="B3526" s="433" t="s">
        <v>3429</v>
      </c>
      <c r="C3526" s="499" t="s">
        <v>1479</v>
      </c>
      <c r="D3526" s="499"/>
      <c r="E3526" s="499"/>
      <c r="F3526" s="328">
        <v>527777.77777777775</v>
      </c>
      <c r="G3526" s="500">
        <v>527777.77777777775</v>
      </c>
      <c r="H3526" s="500">
        <f t="shared" si="249"/>
        <v>527777.77777777775</v>
      </c>
      <c r="I3526" s="501"/>
      <c r="J3526" s="549">
        <f t="shared" si="250"/>
        <v>0</v>
      </c>
      <c r="K3526" s="550">
        <f t="shared" si="251"/>
        <v>0</v>
      </c>
      <c r="L3526" s="500">
        <v>470000</v>
      </c>
      <c r="M3526" s="500"/>
      <c r="N3526" s="501"/>
      <c r="O3526" s="503"/>
      <c r="P3526" s="545"/>
      <c r="Q3526" s="5"/>
    </row>
    <row r="3527" spans="1:17" s="6" customFormat="1" ht="66.75" hidden="1" customHeight="1">
      <c r="A3527" s="100"/>
      <c r="B3527" s="1066" t="s">
        <v>4713</v>
      </c>
      <c r="C3527" s="1066"/>
      <c r="D3527" s="1066"/>
      <c r="E3527" s="1066"/>
      <c r="F3527" s="1066"/>
      <c r="G3527" s="1066"/>
      <c r="H3527" s="1066"/>
      <c r="I3527" s="2"/>
      <c r="J3527" s="2"/>
      <c r="K3527" s="2"/>
      <c r="L3527" s="2"/>
      <c r="M3527" s="2"/>
      <c r="N3527" s="2"/>
      <c r="O3527" s="40"/>
      <c r="P3527" s="9"/>
      <c r="Q3527" s="5"/>
    </row>
    <row r="3528" spans="1:17" s="6" customFormat="1" ht="66.75" hidden="1" customHeight="1">
      <c r="A3528" s="336"/>
      <c r="B3528" s="349" t="s">
        <v>1560</v>
      </c>
      <c r="C3528" s="499"/>
      <c r="D3528" s="499"/>
      <c r="E3528" s="499"/>
      <c r="F3528" s="328"/>
      <c r="G3528" s="500"/>
      <c r="H3528" s="500"/>
      <c r="I3528" s="501"/>
      <c r="J3528" s="543"/>
      <c r="K3528" s="328"/>
      <c r="L3528" s="500"/>
      <c r="M3528" s="500"/>
      <c r="N3528" s="543"/>
      <c r="O3528" s="545"/>
      <c r="P3528" s="9"/>
      <c r="Q3528" s="5"/>
    </row>
    <row r="3529" spans="1:17" s="6" customFormat="1" ht="66.75" hidden="1" customHeight="1">
      <c r="A3529" s="336">
        <v>1</v>
      </c>
      <c r="B3529" s="433" t="s">
        <v>4737</v>
      </c>
      <c r="C3529" s="499" t="s">
        <v>1087</v>
      </c>
      <c r="D3529" s="499"/>
      <c r="E3529" s="499"/>
      <c r="F3529" s="500"/>
      <c r="G3529" s="500">
        <v>92308</v>
      </c>
      <c r="H3529" s="500">
        <f>G3529</f>
        <v>92308</v>
      </c>
      <c r="I3529" s="501"/>
      <c r="J3529" s="543"/>
      <c r="K3529" s="500">
        <v>50923</v>
      </c>
      <c r="L3529" s="500"/>
      <c r="M3529" s="500"/>
      <c r="N3529" s="543"/>
      <c r="O3529" s="545"/>
      <c r="P3529" s="545"/>
      <c r="Q3529" s="5"/>
    </row>
    <row r="3530" spans="1:17" s="6" customFormat="1" ht="66.75" hidden="1" customHeight="1">
      <c r="A3530" s="336">
        <f>A3529+1</f>
        <v>2</v>
      </c>
      <c r="B3530" s="433" t="s">
        <v>4738</v>
      </c>
      <c r="C3530" s="499" t="s">
        <v>1087</v>
      </c>
      <c r="D3530" s="499"/>
      <c r="E3530" s="499"/>
      <c r="F3530" s="500"/>
      <c r="G3530" s="500">
        <v>77500</v>
      </c>
      <c r="H3530" s="500">
        <f t="shared" ref="H3530:H3581" si="252">G3530</f>
        <v>77500</v>
      </c>
      <c r="I3530" s="501"/>
      <c r="J3530" s="543"/>
      <c r="K3530" s="500">
        <v>36902</v>
      </c>
      <c r="L3530" s="500"/>
      <c r="M3530" s="500"/>
      <c r="N3530" s="543"/>
      <c r="O3530" s="545"/>
      <c r="P3530" s="545"/>
      <c r="Q3530" s="5"/>
    </row>
    <row r="3531" spans="1:17" s="6" customFormat="1" ht="66.75" hidden="1" customHeight="1">
      <c r="A3531" s="336">
        <f>A3530+1</f>
        <v>3</v>
      </c>
      <c r="B3531" s="433" t="s">
        <v>4739</v>
      </c>
      <c r="C3531" s="499" t="s">
        <v>1087</v>
      </c>
      <c r="D3531" s="499"/>
      <c r="E3531" s="499"/>
      <c r="F3531" s="500"/>
      <c r="G3531" s="500">
        <v>146769</v>
      </c>
      <c r="H3531" s="500">
        <f t="shared" si="252"/>
        <v>146769</v>
      </c>
      <c r="I3531" s="501"/>
      <c r="J3531" s="543"/>
      <c r="K3531" s="500">
        <v>90923</v>
      </c>
      <c r="L3531" s="500"/>
      <c r="M3531" s="500"/>
      <c r="N3531" s="543"/>
      <c r="O3531" s="545"/>
      <c r="P3531" s="545"/>
      <c r="Q3531" s="5"/>
    </row>
    <row r="3532" spans="1:17" s="6" customFormat="1" ht="66.75" hidden="1" customHeight="1">
      <c r="A3532" s="336">
        <f>A3531+1</f>
        <v>4</v>
      </c>
      <c r="B3532" s="433" t="s">
        <v>4740</v>
      </c>
      <c r="C3532" s="499" t="s">
        <v>1087</v>
      </c>
      <c r="D3532" s="499"/>
      <c r="E3532" s="499"/>
      <c r="F3532" s="500"/>
      <c r="G3532" s="500">
        <v>133469</v>
      </c>
      <c r="H3532" s="500">
        <f t="shared" si="252"/>
        <v>133469</v>
      </c>
      <c r="I3532" s="501"/>
      <c r="J3532" s="543"/>
      <c r="K3532" s="500">
        <v>73686</v>
      </c>
      <c r="L3532" s="500"/>
      <c r="M3532" s="500"/>
      <c r="N3532" s="543"/>
      <c r="O3532" s="545"/>
      <c r="P3532" s="545"/>
      <c r="Q3532" s="5"/>
    </row>
    <row r="3533" spans="1:17" s="6" customFormat="1" ht="66.75" hidden="1" customHeight="1">
      <c r="A3533" s="336"/>
      <c r="B3533" s="349" t="s">
        <v>1561</v>
      </c>
      <c r="C3533" s="499"/>
      <c r="D3533" s="499"/>
      <c r="E3533" s="499"/>
      <c r="F3533" s="500"/>
      <c r="G3533" s="500"/>
      <c r="H3533" s="500">
        <f t="shared" si="252"/>
        <v>0</v>
      </c>
      <c r="I3533" s="501"/>
      <c r="J3533" s="543"/>
      <c r="K3533" s="500"/>
      <c r="L3533" s="500"/>
      <c r="M3533" s="500"/>
      <c r="N3533" s="543"/>
      <c r="O3533" s="545"/>
      <c r="P3533" s="545"/>
      <c r="Q3533" s="5"/>
    </row>
    <row r="3534" spans="1:17" s="6" customFormat="1" ht="66.75" hidden="1" customHeight="1">
      <c r="A3534" s="336">
        <v>1</v>
      </c>
      <c r="B3534" s="433" t="s">
        <v>4728</v>
      </c>
      <c r="C3534" s="499" t="s">
        <v>1087</v>
      </c>
      <c r="D3534" s="499"/>
      <c r="E3534" s="499"/>
      <c r="F3534" s="500"/>
      <c r="G3534" s="500">
        <v>117692</v>
      </c>
      <c r="H3534" s="500">
        <f t="shared" si="252"/>
        <v>117692</v>
      </c>
      <c r="I3534" s="501"/>
      <c r="J3534" s="543"/>
      <c r="K3534" s="500">
        <v>99333</v>
      </c>
      <c r="L3534" s="500"/>
      <c r="M3534" s="500"/>
      <c r="N3534" s="543"/>
      <c r="O3534" s="545"/>
      <c r="P3534" s="545"/>
      <c r="Q3534" s="5"/>
    </row>
    <row r="3535" spans="1:17" s="6" customFormat="1" ht="66.75" hidden="1" customHeight="1">
      <c r="A3535" s="336">
        <f t="shared" ref="A3535:A3542" si="253">A3534+1</f>
        <v>2</v>
      </c>
      <c r="B3535" s="433" t="s">
        <v>4729</v>
      </c>
      <c r="C3535" s="499" t="s">
        <v>1087</v>
      </c>
      <c r="D3535" s="499"/>
      <c r="E3535" s="499"/>
      <c r="F3535" s="500"/>
      <c r="G3535" s="500">
        <v>110980</v>
      </c>
      <c r="H3535" s="500">
        <f t="shared" si="252"/>
        <v>110980</v>
      </c>
      <c r="I3535" s="501"/>
      <c r="J3535" s="543"/>
      <c r="K3535" s="500">
        <v>74400</v>
      </c>
      <c r="L3535" s="500"/>
      <c r="M3535" s="500"/>
      <c r="N3535" s="543"/>
      <c r="O3535" s="545"/>
      <c r="P3535" s="545"/>
      <c r="Q3535" s="5"/>
    </row>
    <row r="3536" spans="1:17" s="6" customFormat="1" ht="66.75" hidden="1" customHeight="1">
      <c r="A3536" s="336">
        <f t="shared" si="253"/>
        <v>3</v>
      </c>
      <c r="B3536" s="433" t="s">
        <v>4730</v>
      </c>
      <c r="C3536" s="499" t="s">
        <v>1087</v>
      </c>
      <c r="D3536" s="499"/>
      <c r="E3536" s="499"/>
      <c r="F3536" s="500"/>
      <c r="G3536" s="500">
        <v>168769</v>
      </c>
      <c r="H3536" s="500">
        <f t="shared" si="252"/>
        <v>168769</v>
      </c>
      <c r="I3536" s="501"/>
      <c r="J3536" s="543"/>
      <c r="K3536" s="500">
        <v>143167</v>
      </c>
      <c r="L3536" s="500"/>
      <c r="M3536" s="500"/>
      <c r="N3536" s="543"/>
      <c r="O3536" s="545"/>
      <c r="P3536" s="545"/>
      <c r="Q3536" s="5"/>
    </row>
    <row r="3537" spans="1:17" s="6" customFormat="1" ht="66.75" hidden="1" customHeight="1">
      <c r="A3537" s="336">
        <f t="shared" si="253"/>
        <v>4</v>
      </c>
      <c r="B3537" s="433" t="s">
        <v>4731</v>
      </c>
      <c r="C3537" s="499" t="s">
        <v>1087</v>
      </c>
      <c r="D3537" s="499"/>
      <c r="E3537" s="499"/>
      <c r="F3537" s="500"/>
      <c r="G3537" s="500">
        <v>149961</v>
      </c>
      <c r="H3537" s="500">
        <f t="shared" si="252"/>
        <v>149961</v>
      </c>
      <c r="I3537" s="501"/>
      <c r="J3537" s="543"/>
      <c r="K3537" s="500">
        <v>117240</v>
      </c>
      <c r="L3537" s="500"/>
      <c r="M3537" s="500"/>
      <c r="N3537" s="543"/>
      <c r="O3537" s="545"/>
      <c r="P3537" s="545"/>
      <c r="Q3537" s="5"/>
    </row>
    <row r="3538" spans="1:17" s="6" customFormat="1" ht="66.75" hidden="1" customHeight="1">
      <c r="A3538" s="336">
        <f t="shared" si="253"/>
        <v>5</v>
      </c>
      <c r="B3538" s="433" t="s">
        <v>4732</v>
      </c>
      <c r="C3538" s="499" t="s">
        <v>1087</v>
      </c>
      <c r="D3538" s="499"/>
      <c r="E3538" s="499"/>
      <c r="F3538" s="500"/>
      <c r="G3538" s="500">
        <v>319000</v>
      </c>
      <c r="H3538" s="500">
        <f t="shared" si="252"/>
        <v>319000</v>
      </c>
      <c r="I3538" s="501"/>
      <c r="J3538" s="543"/>
      <c r="K3538" s="500">
        <v>276000</v>
      </c>
      <c r="L3538" s="500"/>
      <c r="M3538" s="500"/>
      <c r="N3538" s="543"/>
      <c r="O3538" s="545"/>
      <c r="P3538" s="545"/>
      <c r="Q3538" s="5"/>
    </row>
    <row r="3539" spans="1:17" s="6" customFormat="1" ht="66.75" hidden="1" customHeight="1">
      <c r="A3539" s="336">
        <f t="shared" si="253"/>
        <v>6</v>
      </c>
      <c r="B3539" s="433" t="s">
        <v>4733</v>
      </c>
      <c r="C3539" s="499" t="s">
        <v>1087</v>
      </c>
      <c r="D3539" s="499"/>
      <c r="E3539" s="499"/>
      <c r="F3539" s="500"/>
      <c r="G3539" s="500">
        <v>201077</v>
      </c>
      <c r="H3539" s="500">
        <f t="shared" si="252"/>
        <v>201077</v>
      </c>
      <c r="I3539" s="501"/>
      <c r="J3539" s="543"/>
      <c r="K3539" s="500">
        <v>196500</v>
      </c>
      <c r="L3539" s="500"/>
      <c r="M3539" s="500"/>
      <c r="N3539" s="543"/>
      <c r="O3539" s="545"/>
      <c r="P3539" s="545"/>
      <c r="Q3539" s="5"/>
    </row>
    <row r="3540" spans="1:17" s="6" customFormat="1" ht="66.75" hidden="1" customHeight="1">
      <c r="A3540" s="336">
        <f t="shared" si="253"/>
        <v>7</v>
      </c>
      <c r="B3540" s="433" t="s">
        <v>4734</v>
      </c>
      <c r="C3540" s="499" t="s">
        <v>1484</v>
      </c>
      <c r="D3540" s="499"/>
      <c r="E3540" s="499"/>
      <c r="F3540" s="500"/>
      <c r="G3540" s="500">
        <v>197412</v>
      </c>
      <c r="H3540" s="500">
        <f t="shared" si="252"/>
        <v>197412</v>
      </c>
      <c r="I3540" s="501"/>
      <c r="J3540" s="543"/>
      <c r="K3540" s="500">
        <v>161320</v>
      </c>
      <c r="L3540" s="500"/>
      <c r="M3540" s="500"/>
      <c r="N3540" s="543"/>
      <c r="O3540" s="545"/>
      <c r="P3540" s="545"/>
      <c r="Q3540" s="5"/>
    </row>
    <row r="3541" spans="1:17" s="6" customFormat="1" ht="66.75" hidden="1" customHeight="1">
      <c r="A3541" s="336">
        <f t="shared" si="253"/>
        <v>8</v>
      </c>
      <c r="B3541" s="433" t="s">
        <v>4735</v>
      </c>
      <c r="C3541" s="499" t="s">
        <v>1087</v>
      </c>
      <c r="D3541" s="499"/>
      <c r="E3541" s="499"/>
      <c r="F3541" s="500"/>
      <c r="G3541" s="500">
        <v>393000</v>
      </c>
      <c r="H3541" s="500">
        <f t="shared" si="252"/>
        <v>393000</v>
      </c>
      <c r="I3541" s="501"/>
      <c r="J3541" s="543"/>
      <c r="K3541" s="500">
        <v>358000</v>
      </c>
      <c r="L3541" s="500"/>
      <c r="M3541" s="500"/>
      <c r="N3541" s="543"/>
      <c r="O3541" s="545"/>
      <c r="P3541" s="545"/>
      <c r="Q3541" s="5"/>
    </row>
    <row r="3542" spans="1:17" s="6" customFormat="1" ht="66.75" hidden="1" customHeight="1">
      <c r="A3542" s="336">
        <f t="shared" si="253"/>
        <v>9</v>
      </c>
      <c r="B3542" s="433" t="s">
        <v>4736</v>
      </c>
      <c r="C3542" s="499" t="s">
        <v>1087</v>
      </c>
      <c r="D3542" s="499"/>
      <c r="E3542" s="499"/>
      <c r="F3542" s="500"/>
      <c r="G3542" s="500">
        <v>296615</v>
      </c>
      <c r="H3542" s="500">
        <f t="shared" si="252"/>
        <v>296615</v>
      </c>
      <c r="I3542" s="501"/>
      <c r="J3542" s="543"/>
      <c r="K3542" s="500">
        <v>271167</v>
      </c>
      <c r="L3542" s="500"/>
      <c r="M3542" s="500"/>
      <c r="N3542" s="543"/>
      <c r="O3542" s="545"/>
      <c r="P3542" s="545"/>
      <c r="Q3542" s="5"/>
    </row>
    <row r="3543" spans="1:17" s="6" customFormat="1" ht="66.75" hidden="1" customHeight="1">
      <c r="A3543" s="336"/>
      <c r="B3543" s="349" t="s">
        <v>1562</v>
      </c>
      <c r="C3543" s="499"/>
      <c r="D3543" s="499"/>
      <c r="E3543" s="499"/>
      <c r="F3543" s="500"/>
      <c r="G3543" s="500"/>
      <c r="H3543" s="500">
        <f t="shared" si="252"/>
        <v>0</v>
      </c>
      <c r="I3543" s="501"/>
      <c r="J3543" s="543"/>
      <c r="K3543" s="500"/>
      <c r="L3543" s="500"/>
      <c r="M3543" s="500"/>
      <c r="N3543" s="543"/>
      <c r="O3543" s="545"/>
      <c r="P3543" s="545"/>
      <c r="Q3543" s="5"/>
    </row>
    <row r="3544" spans="1:17" s="6" customFormat="1" ht="66.75" hidden="1" customHeight="1">
      <c r="A3544" s="336">
        <v>1</v>
      </c>
      <c r="B3544" s="433" t="s">
        <v>4717</v>
      </c>
      <c r="C3544" s="499" t="s">
        <v>1484</v>
      </c>
      <c r="D3544" s="499"/>
      <c r="E3544" s="499"/>
      <c r="F3544" s="500"/>
      <c r="G3544" s="500">
        <v>309000</v>
      </c>
      <c r="H3544" s="500">
        <f t="shared" si="252"/>
        <v>309000</v>
      </c>
      <c r="I3544" s="501"/>
      <c r="J3544" s="543"/>
      <c r="K3544" s="500">
        <v>244000</v>
      </c>
      <c r="L3544" s="500"/>
      <c r="M3544" s="500"/>
      <c r="N3544" s="543"/>
      <c r="O3544" s="545"/>
      <c r="P3544" s="545"/>
      <c r="Q3544" s="5"/>
    </row>
    <row r="3545" spans="1:17" s="6" customFormat="1" ht="66.75" hidden="1" customHeight="1">
      <c r="A3545" s="336">
        <f t="shared" ref="A3545:A3554" si="254">A3544+1</f>
        <v>2</v>
      </c>
      <c r="B3545" s="433" t="s">
        <v>4718</v>
      </c>
      <c r="C3545" s="499" t="s">
        <v>1087</v>
      </c>
      <c r="D3545" s="499"/>
      <c r="E3545" s="499"/>
      <c r="F3545" s="500"/>
      <c r="G3545" s="500">
        <v>208000</v>
      </c>
      <c r="H3545" s="500">
        <f t="shared" si="252"/>
        <v>208000</v>
      </c>
      <c r="I3545" s="501"/>
      <c r="J3545" s="543"/>
      <c r="K3545" s="500">
        <v>182833</v>
      </c>
      <c r="L3545" s="500"/>
      <c r="M3545" s="500"/>
      <c r="N3545" s="543"/>
      <c r="O3545" s="545"/>
      <c r="P3545" s="545"/>
      <c r="Q3545" s="5"/>
    </row>
    <row r="3546" spans="1:17" s="6" customFormat="1" ht="66.75" hidden="1" customHeight="1">
      <c r="A3546" s="336">
        <f t="shared" si="254"/>
        <v>3</v>
      </c>
      <c r="B3546" s="433" t="s">
        <v>4719</v>
      </c>
      <c r="C3546" s="499" t="s">
        <v>1087</v>
      </c>
      <c r="D3546" s="499"/>
      <c r="E3546" s="499"/>
      <c r="F3546" s="500"/>
      <c r="G3546" s="500">
        <v>198735</v>
      </c>
      <c r="H3546" s="500">
        <f t="shared" si="252"/>
        <v>198735</v>
      </c>
      <c r="I3546" s="501"/>
      <c r="J3546" s="543"/>
      <c r="K3546" s="500">
        <v>151583</v>
      </c>
      <c r="L3546" s="500"/>
      <c r="M3546" s="500"/>
      <c r="N3546" s="543"/>
      <c r="O3546" s="545"/>
      <c r="P3546" s="545"/>
      <c r="Q3546" s="5"/>
    </row>
    <row r="3547" spans="1:17" s="6" customFormat="1" ht="66.75" hidden="1" customHeight="1">
      <c r="A3547" s="336">
        <f t="shared" si="254"/>
        <v>4</v>
      </c>
      <c r="B3547" s="433" t="s">
        <v>4720</v>
      </c>
      <c r="C3547" s="499" t="s">
        <v>1484</v>
      </c>
      <c r="D3547" s="499"/>
      <c r="E3547" s="499"/>
      <c r="F3547" s="500"/>
      <c r="G3547" s="500">
        <v>415000</v>
      </c>
      <c r="H3547" s="500">
        <f t="shared" si="252"/>
        <v>415000</v>
      </c>
      <c r="I3547" s="501"/>
      <c r="J3547" s="543"/>
      <c r="K3547" s="500">
        <v>376000</v>
      </c>
      <c r="L3547" s="500"/>
      <c r="M3547" s="500"/>
      <c r="N3547" s="543"/>
      <c r="O3547" s="545"/>
      <c r="P3547" s="545"/>
      <c r="Q3547" s="5"/>
    </row>
    <row r="3548" spans="1:17" s="6" customFormat="1" ht="66.75" hidden="1" customHeight="1">
      <c r="A3548" s="336">
        <f t="shared" si="254"/>
        <v>5</v>
      </c>
      <c r="B3548" s="433" t="s">
        <v>4721</v>
      </c>
      <c r="C3548" s="499" t="s">
        <v>1087</v>
      </c>
      <c r="D3548" s="499"/>
      <c r="E3548" s="499"/>
      <c r="F3548" s="500"/>
      <c r="G3548" s="500">
        <v>288308</v>
      </c>
      <c r="H3548" s="500">
        <f t="shared" si="252"/>
        <v>288308</v>
      </c>
      <c r="I3548" s="501"/>
      <c r="J3548" s="543"/>
      <c r="K3548" s="500">
        <v>258833</v>
      </c>
      <c r="L3548" s="500"/>
      <c r="M3548" s="500"/>
      <c r="N3548" s="543"/>
      <c r="O3548" s="545"/>
      <c r="P3548" s="545"/>
      <c r="Q3548" s="5"/>
    </row>
    <row r="3549" spans="1:17" s="6" customFormat="1" ht="66.75" hidden="1" customHeight="1">
      <c r="A3549" s="336">
        <f t="shared" si="254"/>
        <v>6</v>
      </c>
      <c r="B3549" s="433" t="s">
        <v>4722</v>
      </c>
      <c r="C3549" s="499" t="s">
        <v>1087</v>
      </c>
      <c r="D3549" s="499"/>
      <c r="E3549" s="499"/>
      <c r="F3549" s="500"/>
      <c r="G3549" s="500">
        <v>265306</v>
      </c>
      <c r="H3549" s="500">
        <f t="shared" si="252"/>
        <v>265306</v>
      </c>
      <c r="I3549" s="501"/>
      <c r="J3549" s="543"/>
      <c r="K3549" s="500">
        <v>231750</v>
      </c>
      <c r="L3549" s="500"/>
      <c r="M3549" s="500"/>
      <c r="N3549" s="543"/>
      <c r="O3549" s="545"/>
      <c r="P3549" s="545"/>
      <c r="Q3549" s="5"/>
    </row>
    <row r="3550" spans="1:17" s="6" customFormat="1" ht="66.75" hidden="1" customHeight="1">
      <c r="A3550" s="336">
        <f t="shared" si="254"/>
        <v>7</v>
      </c>
      <c r="B3550" s="433" t="s">
        <v>4723</v>
      </c>
      <c r="C3550" s="499" t="s">
        <v>1484</v>
      </c>
      <c r="D3550" s="499"/>
      <c r="E3550" s="499"/>
      <c r="F3550" s="500"/>
      <c r="G3550" s="500">
        <v>530000</v>
      </c>
      <c r="H3550" s="500">
        <f t="shared" si="252"/>
        <v>530000</v>
      </c>
      <c r="I3550" s="501"/>
      <c r="J3550" s="543"/>
      <c r="K3550" s="500">
        <v>530000</v>
      </c>
      <c r="L3550" s="500"/>
      <c r="M3550" s="500"/>
      <c r="N3550" s="543"/>
      <c r="O3550" s="545"/>
      <c r="P3550" s="545"/>
      <c r="Q3550" s="5"/>
    </row>
    <row r="3551" spans="1:17" s="6" customFormat="1" ht="66.75" hidden="1" customHeight="1">
      <c r="A3551" s="336">
        <f t="shared" si="254"/>
        <v>8</v>
      </c>
      <c r="B3551" s="433" t="s">
        <v>4724</v>
      </c>
      <c r="C3551" s="499" t="s">
        <v>1087</v>
      </c>
      <c r="D3551" s="499"/>
      <c r="E3551" s="499"/>
      <c r="F3551" s="500"/>
      <c r="G3551" s="500">
        <v>417833</v>
      </c>
      <c r="H3551" s="500">
        <f t="shared" si="252"/>
        <v>417833</v>
      </c>
      <c r="I3551" s="501"/>
      <c r="J3551" s="543"/>
      <c r="K3551" s="500">
        <v>417833</v>
      </c>
      <c r="L3551" s="500"/>
      <c r="M3551" s="500"/>
      <c r="N3551" s="543"/>
      <c r="O3551" s="545"/>
      <c r="P3551" s="545"/>
      <c r="Q3551" s="5"/>
    </row>
    <row r="3552" spans="1:17" s="6" customFormat="1" ht="66.75" hidden="1" customHeight="1">
      <c r="A3552" s="336">
        <f t="shared" si="254"/>
        <v>9</v>
      </c>
      <c r="B3552" s="433" t="s">
        <v>4725</v>
      </c>
      <c r="C3552" s="499" t="s">
        <v>1087</v>
      </c>
      <c r="D3552" s="499"/>
      <c r="E3552" s="499"/>
      <c r="F3552" s="500"/>
      <c r="G3552" s="500">
        <v>348583</v>
      </c>
      <c r="H3552" s="500">
        <f t="shared" si="252"/>
        <v>348583</v>
      </c>
      <c r="I3552" s="501"/>
      <c r="J3552" s="543"/>
      <c r="K3552" s="500">
        <v>348583</v>
      </c>
      <c r="L3552" s="500"/>
      <c r="M3552" s="500"/>
      <c r="N3552" s="543"/>
      <c r="O3552" s="545"/>
      <c r="P3552" s="545"/>
      <c r="Q3552" s="5"/>
    </row>
    <row r="3553" spans="1:17" s="6" customFormat="1" ht="66.75" hidden="1" customHeight="1">
      <c r="A3553" s="336">
        <f t="shared" si="254"/>
        <v>10</v>
      </c>
      <c r="B3553" s="433" t="s">
        <v>4726</v>
      </c>
      <c r="C3553" s="499" t="s">
        <v>1484</v>
      </c>
      <c r="D3553" s="499"/>
      <c r="E3553" s="499"/>
      <c r="F3553" s="500"/>
      <c r="G3553" s="500">
        <v>585000</v>
      </c>
      <c r="H3553" s="500">
        <f t="shared" si="252"/>
        <v>585000</v>
      </c>
      <c r="I3553" s="501"/>
      <c r="J3553" s="543"/>
      <c r="K3553" s="500">
        <v>100667</v>
      </c>
      <c r="L3553" s="500"/>
      <c r="M3553" s="500"/>
      <c r="N3553" s="543"/>
      <c r="O3553" s="545"/>
      <c r="P3553" s="545"/>
      <c r="Q3553" s="5"/>
    </row>
    <row r="3554" spans="1:17" s="6" customFormat="1" ht="66.75" hidden="1" customHeight="1">
      <c r="A3554" s="336">
        <f t="shared" si="254"/>
        <v>11</v>
      </c>
      <c r="B3554" s="433" t="s">
        <v>4727</v>
      </c>
      <c r="C3554" s="499" t="s">
        <v>1087</v>
      </c>
      <c r="D3554" s="499"/>
      <c r="E3554" s="499"/>
      <c r="F3554" s="500"/>
      <c r="G3554" s="500">
        <v>413846</v>
      </c>
      <c r="H3554" s="500">
        <f t="shared" si="252"/>
        <v>413846</v>
      </c>
      <c r="I3554" s="501"/>
      <c r="J3554" s="543"/>
      <c r="K3554" s="500">
        <v>117833</v>
      </c>
      <c r="L3554" s="500"/>
      <c r="M3554" s="500"/>
      <c r="N3554" s="543"/>
      <c r="O3554" s="545"/>
      <c r="P3554" s="545"/>
      <c r="Q3554" s="5"/>
    </row>
    <row r="3555" spans="1:17" s="6" customFormat="1" ht="66.75" hidden="1" customHeight="1">
      <c r="A3555" s="336"/>
      <c r="B3555" s="349" t="s">
        <v>1563</v>
      </c>
      <c r="C3555" s="499"/>
      <c r="D3555" s="499"/>
      <c r="E3555" s="499"/>
      <c r="F3555" s="500"/>
      <c r="G3555" s="500"/>
      <c r="H3555" s="500">
        <f t="shared" si="252"/>
        <v>0</v>
      </c>
      <c r="I3555" s="501"/>
      <c r="J3555" s="543"/>
      <c r="K3555" s="500"/>
      <c r="L3555" s="500"/>
      <c r="M3555" s="500"/>
      <c r="N3555" s="543"/>
      <c r="O3555" s="545"/>
      <c r="P3555" s="545"/>
      <c r="Q3555" s="5"/>
    </row>
    <row r="3556" spans="1:17" s="6" customFormat="1" ht="66.75" hidden="1" customHeight="1">
      <c r="A3556" s="336">
        <v>1</v>
      </c>
      <c r="B3556" s="433" t="s">
        <v>3380</v>
      </c>
      <c r="C3556" s="499" t="s">
        <v>1087</v>
      </c>
      <c r="D3556" s="499"/>
      <c r="E3556" s="499"/>
      <c r="F3556" s="500"/>
      <c r="G3556" s="500">
        <v>141231</v>
      </c>
      <c r="H3556" s="500">
        <f t="shared" si="252"/>
        <v>141231</v>
      </c>
      <c r="I3556" s="501"/>
      <c r="J3556" s="543"/>
      <c r="K3556" s="500">
        <v>109167</v>
      </c>
      <c r="L3556" s="500"/>
      <c r="M3556" s="500"/>
      <c r="N3556" s="543"/>
      <c r="O3556" s="545"/>
      <c r="P3556" s="545"/>
      <c r="Q3556" s="5"/>
    </row>
    <row r="3557" spans="1:17" s="6" customFormat="1" ht="66.75" hidden="1" customHeight="1">
      <c r="A3557" s="336">
        <f t="shared" ref="A3557:A3563" si="255">A3556+1</f>
        <v>2</v>
      </c>
      <c r="B3557" s="433" t="s">
        <v>3381</v>
      </c>
      <c r="C3557" s="499" t="s">
        <v>1087</v>
      </c>
      <c r="D3557" s="499"/>
      <c r="E3557" s="499"/>
      <c r="F3557" s="500"/>
      <c r="G3557" s="500">
        <v>145217</v>
      </c>
      <c r="H3557" s="500">
        <f t="shared" si="252"/>
        <v>145217</v>
      </c>
      <c r="I3557" s="501"/>
      <c r="J3557" s="543"/>
      <c r="K3557" s="500">
        <v>97227</v>
      </c>
      <c r="L3557" s="500"/>
      <c r="M3557" s="500"/>
      <c r="N3557" s="543"/>
      <c r="O3557" s="545"/>
      <c r="P3557" s="545"/>
      <c r="Q3557" s="5"/>
    </row>
    <row r="3558" spans="1:17" s="6" customFormat="1" ht="66.75" hidden="1" customHeight="1">
      <c r="A3558" s="336">
        <f t="shared" si="255"/>
        <v>3</v>
      </c>
      <c r="B3558" s="433" t="s">
        <v>3384</v>
      </c>
      <c r="C3558" s="499" t="s">
        <v>1087</v>
      </c>
      <c r="D3558" s="499"/>
      <c r="E3558" s="499"/>
      <c r="F3558" s="500"/>
      <c r="G3558" s="500">
        <v>192308</v>
      </c>
      <c r="H3558" s="500">
        <f t="shared" si="252"/>
        <v>192308</v>
      </c>
      <c r="I3558" s="501"/>
      <c r="J3558" s="543"/>
      <c r="K3558" s="500">
        <v>193000</v>
      </c>
      <c r="L3558" s="500"/>
      <c r="M3558" s="500"/>
      <c r="N3558" s="543"/>
      <c r="O3558" s="545"/>
      <c r="P3558" s="545"/>
      <c r="Q3558" s="5"/>
    </row>
    <row r="3559" spans="1:17" s="6" customFormat="1" ht="66.75" hidden="1" customHeight="1">
      <c r="A3559" s="336">
        <f t="shared" si="255"/>
        <v>4</v>
      </c>
      <c r="B3559" s="433" t="s">
        <v>3385</v>
      </c>
      <c r="C3559" s="499" t="s">
        <v>1087</v>
      </c>
      <c r="D3559" s="499"/>
      <c r="E3559" s="499"/>
      <c r="F3559" s="500"/>
      <c r="G3559" s="500">
        <v>193435</v>
      </c>
      <c r="H3559" s="500">
        <f t="shared" si="252"/>
        <v>193435</v>
      </c>
      <c r="I3559" s="501"/>
      <c r="J3559" s="543"/>
      <c r="K3559" s="500">
        <v>183455</v>
      </c>
      <c r="L3559" s="500"/>
      <c r="M3559" s="500"/>
      <c r="N3559" s="543"/>
      <c r="O3559" s="545"/>
      <c r="P3559" s="545"/>
      <c r="Q3559" s="5"/>
    </row>
    <row r="3560" spans="1:17" s="6" customFormat="1" ht="66.75" hidden="1" customHeight="1">
      <c r="A3560" s="336">
        <f t="shared" si="255"/>
        <v>5</v>
      </c>
      <c r="B3560" s="433" t="s">
        <v>3382</v>
      </c>
      <c r="C3560" s="499" t="s">
        <v>1087</v>
      </c>
      <c r="D3560" s="499"/>
      <c r="E3560" s="499"/>
      <c r="F3560" s="500"/>
      <c r="G3560" s="500">
        <v>241167</v>
      </c>
      <c r="H3560" s="500">
        <f t="shared" si="252"/>
        <v>241167</v>
      </c>
      <c r="I3560" s="501"/>
      <c r="J3560" s="543"/>
      <c r="K3560" s="500">
        <v>241167</v>
      </c>
      <c r="L3560" s="500"/>
      <c r="M3560" s="500"/>
      <c r="N3560" s="543"/>
      <c r="O3560" s="545"/>
      <c r="P3560" s="545"/>
      <c r="Q3560" s="5"/>
    </row>
    <row r="3561" spans="1:17" s="6" customFormat="1" ht="66.75" hidden="1" customHeight="1">
      <c r="A3561" s="336">
        <f t="shared" si="255"/>
        <v>6</v>
      </c>
      <c r="B3561" s="433" t="s">
        <v>3383</v>
      </c>
      <c r="C3561" s="499" t="s">
        <v>1087</v>
      </c>
      <c r="D3561" s="499"/>
      <c r="E3561" s="499"/>
      <c r="F3561" s="500"/>
      <c r="G3561" s="500">
        <v>217773</v>
      </c>
      <c r="H3561" s="500">
        <f t="shared" si="252"/>
        <v>217773</v>
      </c>
      <c r="I3561" s="501"/>
      <c r="J3561" s="543"/>
      <c r="K3561" s="500">
        <v>217773</v>
      </c>
      <c r="L3561" s="500"/>
      <c r="M3561" s="500"/>
      <c r="N3561" s="543"/>
      <c r="O3561" s="545"/>
      <c r="P3561" s="545"/>
      <c r="Q3561" s="5"/>
    </row>
    <row r="3562" spans="1:17" s="6" customFormat="1" ht="66.75" hidden="1" customHeight="1">
      <c r="A3562" s="336">
        <f t="shared" si="255"/>
        <v>7</v>
      </c>
      <c r="B3562" s="433" t="s">
        <v>3386</v>
      </c>
      <c r="C3562" s="499" t="s">
        <v>1087</v>
      </c>
      <c r="D3562" s="499"/>
      <c r="E3562" s="499"/>
      <c r="F3562" s="500"/>
      <c r="G3562" s="500">
        <v>246000</v>
      </c>
      <c r="H3562" s="500">
        <f t="shared" si="252"/>
        <v>246000</v>
      </c>
      <c r="I3562" s="501"/>
      <c r="J3562" s="543"/>
      <c r="K3562" s="500">
        <v>246000</v>
      </c>
      <c r="L3562" s="500"/>
      <c r="M3562" s="500"/>
      <c r="N3562" s="543"/>
      <c r="O3562" s="545"/>
      <c r="P3562" s="545"/>
      <c r="Q3562" s="5"/>
    </row>
    <row r="3563" spans="1:17" s="6" customFormat="1" ht="66.75" hidden="1" customHeight="1">
      <c r="A3563" s="336">
        <f t="shared" si="255"/>
        <v>8</v>
      </c>
      <c r="B3563" s="433" t="s">
        <v>3387</v>
      </c>
      <c r="C3563" s="499" t="s">
        <v>1087</v>
      </c>
      <c r="D3563" s="499"/>
      <c r="E3563" s="499"/>
      <c r="F3563" s="500"/>
      <c r="G3563" s="500">
        <v>229955</v>
      </c>
      <c r="H3563" s="500">
        <f t="shared" si="252"/>
        <v>229955</v>
      </c>
      <c r="I3563" s="501"/>
      <c r="J3563" s="543"/>
      <c r="K3563" s="500">
        <v>229955</v>
      </c>
      <c r="L3563" s="500"/>
      <c r="M3563" s="500"/>
      <c r="N3563" s="543"/>
      <c r="O3563" s="545"/>
      <c r="P3563" s="545"/>
      <c r="Q3563" s="5"/>
    </row>
    <row r="3564" spans="1:17" s="6" customFormat="1" ht="66.75" hidden="1" customHeight="1">
      <c r="A3564" s="336"/>
      <c r="B3564" s="349" t="s">
        <v>1564</v>
      </c>
      <c r="C3564" s="499"/>
      <c r="D3564" s="499"/>
      <c r="E3564" s="499"/>
      <c r="F3564" s="500"/>
      <c r="G3564" s="500"/>
      <c r="H3564" s="500">
        <f t="shared" si="252"/>
        <v>0</v>
      </c>
      <c r="I3564" s="501"/>
      <c r="J3564" s="543"/>
      <c r="K3564" s="500"/>
      <c r="L3564" s="500"/>
      <c r="M3564" s="500"/>
      <c r="N3564" s="543"/>
      <c r="O3564" s="545"/>
      <c r="P3564" s="545"/>
      <c r="Q3564" s="5"/>
    </row>
    <row r="3565" spans="1:17" s="6" customFormat="1" ht="66.75" hidden="1" customHeight="1">
      <c r="A3565" s="336">
        <f>A3564+1</f>
        <v>1</v>
      </c>
      <c r="B3565" s="433" t="s">
        <v>1565</v>
      </c>
      <c r="C3565" s="499" t="s">
        <v>1087</v>
      </c>
      <c r="D3565" s="499"/>
      <c r="E3565" s="499"/>
      <c r="F3565" s="500"/>
      <c r="G3565" s="500"/>
      <c r="H3565" s="500">
        <f t="shared" si="252"/>
        <v>0</v>
      </c>
      <c r="I3565" s="501"/>
      <c r="J3565" s="543"/>
      <c r="K3565" s="500">
        <v>240240</v>
      </c>
      <c r="L3565" s="500"/>
      <c r="M3565" s="500"/>
      <c r="N3565" s="543"/>
      <c r="O3565" s="545"/>
      <c r="P3565" s="545"/>
      <c r="Q3565" s="5"/>
    </row>
    <row r="3566" spans="1:17" s="6" customFormat="1" ht="66.75" hidden="1" customHeight="1">
      <c r="A3566" s="336">
        <f>A3565+1</f>
        <v>2</v>
      </c>
      <c r="B3566" s="433" t="s">
        <v>1566</v>
      </c>
      <c r="C3566" s="499" t="s">
        <v>1087</v>
      </c>
      <c r="D3566" s="499"/>
      <c r="E3566" s="499"/>
      <c r="F3566" s="500"/>
      <c r="G3566" s="500"/>
      <c r="H3566" s="500">
        <f t="shared" si="252"/>
        <v>0</v>
      </c>
      <c r="I3566" s="501"/>
      <c r="J3566" s="543"/>
      <c r="K3566" s="500">
        <v>230389</v>
      </c>
      <c r="L3566" s="500"/>
      <c r="M3566" s="500"/>
      <c r="N3566" s="543"/>
      <c r="O3566" s="545"/>
      <c r="P3566" s="545"/>
      <c r="Q3566" s="5"/>
    </row>
    <row r="3567" spans="1:17" s="6" customFormat="1" ht="66.75" hidden="1" customHeight="1">
      <c r="A3567" s="336"/>
      <c r="B3567" s="349" t="s">
        <v>1567</v>
      </c>
      <c r="C3567" s="499"/>
      <c r="D3567" s="499"/>
      <c r="E3567" s="499"/>
      <c r="F3567" s="500"/>
      <c r="G3567" s="500"/>
      <c r="H3567" s="500">
        <f t="shared" si="252"/>
        <v>0</v>
      </c>
      <c r="I3567" s="501"/>
      <c r="J3567" s="543"/>
      <c r="K3567" s="500"/>
      <c r="L3567" s="500"/>
      <c r="M3567" s="500"/>
      <c r="N3567" s="543"/>
      <c r="O3567" s="545"/>
      <c r="P3567" s="545"/>
      <c r="Q3567" s="5"/>
    </row>
    <row r="3568" spans="1:17" s="6" customFormat="1" ht="66.75" hidden="1" customHeight="1">
      <c r="A3568" s="336">
        <f t="shared" ref="A3568:A3581" si="256">A3567+1</f>
        <v>1</v>
      </c>
      <c r="B3568" s="433" t="s">
        <v>1568</v>
      </c>
      <c r="C3568" s="499" t="s">
        <v>1087</v>
      </c>
      <c r="D3568" s="499"/>
      <c r="E3568" s="499"/>
      <c r="F3568" s="500"/>
      <c r="G3568" s="500"/>
      <c r="H3568" s="500">
        <f t="shared" si="252"/>
        <v>0</v>
      </c>
      <c r="I3568" s="501"/>
      <c r="J3568" s="543"/>
      <c r="K3568" s="500">
        <v>240240</v>
      </c>
      <c r="L3568" s="500"/>
      <c r="M3568" s="500"/>
      <c r="N3568" s="543"/>
      <c r="O3568" s="545"/>
      <c r="P3568" s="545"/>
      <c r="Q3568" s="5"/>
    </row>
    <row r="3569" spans="1:17" s="6" customFormat="1" ht="66.75" hidden="1" customHeight="1">
      <c r="A3569" s="336">
        <f t="shared" si="256"/>
        <v>2</v>
      </c>
      <c r="B3569" s="433" t="s">
        <v>1569</v>
      </c>
      <c r="C3569" s="499" t="s">
        <v>1087</v>
      </c>
      <c r="D3569" s="499"/>
      <c r="E3569" s="499"/>
      <c r="F3569" s="500"/>
      <c r="G3569" s="500"/>
      <c r="H3569" s="500">
        <f t="shared" si="252"/>
        <v>0</v>
      </c>
      <c r="I3569" s="501"/>
      <c r="J3569" s="543"/>
      <c r="K3569" s="500">
        <v>230389</v>
      </c>
      <c r="L3569" s="500"/>
      <c r="M3569" s="500"/>
      <c r="N3569" s="543"/>
      <c r="O3569" s="545"/>
      <c r="P3569" s="545"/>
      <c r="Q3569" s="5"/>
    </row>
    <row r="3570" spans="1:17" s="6" customFormat="1" ht="66.75" hidden="1" customHeight="1">
      <c r="A3570" s="336">
        <f t="shared" si="256"/>
        <v>3</v>
      </c>
      <c r="B3570" s="433" t="s">
        <v>1570</v>
      </c>
      <c r="C3570" s="499" t="s">
        <v>1087</v>
      </c>
      <c r="D3570" s="499"/>
      <c r="E3570" s="499"/>
      <c r="F3570" s="500"/>
      <c r="G3570" s="500"/>
      <c r="H3570" s="500">
        <f t="shared" si="252"/>
        <v>0</v>
      </c>
      <c r="I3570" s="501"/>
      <c r="J3570" s="543"/>
      <c r="K3570" s="500">
        <v>149600</v>
      </c>
      <c r="L3570" s="500"/>
      <c r="M3570" s="500"/>
      <c r="N3570" s="543"/>
      <c r="O3570" s="545"/>
      <c r="P3570" s="545"/>
      <c r="Q3570" s="5"/>
    </row>
    <row r="3571" spans="1:17" s="6" customFormat="1" ht="66.75" hidden="1" customHeight="1">
      <c r="A3571" s="336">
        <f t="shared" si="256"/>
        <v>4</v>
      </c>
      <c r="B3571" s="433" t="s">
        <v>1571</v>
      </c>
      <c r="C3571" s="499" t="s">
        <v>1087</v>
      </c>
      <c r="D3571" s="499"/>
      <c r="E3571" s="499"/>
      <c r="F3571" s="500"/>
      <c r="G3571" s="500"/>
      <c r="H3571" s="500">
        <f t="shared" si="252"/>
        <v>0</v>
      </c>
      <c r="I3571" s="501"/>
      <c r="J3571" s="543"/>
      <c r="K3571" s="500">
        <v>144320</v>
      </c>
      <c r="L3571" s="500"/>
      <c r="M3571" s="500"/>
      <c r="N3571" s="543"/>
      <c r="O3571" s="545"/>
      <c r="P3571" s="545"/>
      <c r="Q3571" s="5"/>
    </row>
    <row r="3572" spans="1:17" s="6" customFormat="1" ht="66.75" hidden="1" customHeight="1">
      <c r="A3572" s="336"/>
      <c r="B3572" s="349" t="s">
        <v>1572</v>
      </c>
      <c r="C3572" s="499"/>
      <c r="D3572" s="499"/>
      <c r="E3572" s="499"/>
      <c r="F3572" s="500"/>
      <c r="G3572" s="500"/>
      <c r="H3572" s="500">
        <f t="shared" si="252"/>
        <v>0</v>
      </c>
      <c r="I3572" s="501"/>
      <c r="J3572" s="543"/>
      <c r="K3572" s="500"/>
      <c r="L3572" s="500"/>
      <c r="M3572" s="500"/>
      <c r="N3572" s="543"/>
      <c r="O3572" s="545"/>
      <c r="P3572" s="545"/>
      <c r="Q3572" s="5"/>
    </row>
    <row r="3573" spans="1:17" s="6" customFormat="1" ht="66.75" hidden="1" customHeight="1">
      <c r="A3573" s="336">
        <f t="shared" si="256"/>
        <v>1</v>
      </c>
      <c r="B3573" s="433" t="s">
        <v>3388</v>
      </c>
      <c r="C3573" s="499" t="s">
        <v>1484</v>
      </c>
      <c r="D3573" s="499"/>
      <c r="E3573" s="499"/>
      <c r="F3573" s="500"/>
      <c r="G3573" s="500"/>
      <c r="H3573" s="500">
        <f t="shared" si="252"/>
        <v>0</v>
      </c>
      <c r="I3573" s="501"/>
      <c r="J3573" s="543"/>
      <c r="K3573" s="500">
        <v>198000</v>
      </c>
      <c r="L3573" s="500"/>
      <c r="M3573" s="500"/>
      <c r="N3573" s="543"/>
      <c r="O3573" s="545"/>
      <c r="P3573" s="545"/>
      <c r="Q3573" s="5"/>
    </row>
    <row r="3574" spans="1:17" s="6" customFormat="1" ht="66.75" hidden="1" customHeight="1">
      <c r="A3574" s="336">
        <f t="shared" si="256"/>
        <v>2</v>
      </c>
      <c r="B3574" s="433" t="s">
        <v>1573</v>
      </c>
      <c r="C3574" s="499" t="s">
        <v>1087</v>
      </c>
      <c r="D3574" s="499"/>
      <c r="E3574" s="499"/>
      <c r="F3574" s="500"/>
      <c r="G3574" s="500"/>
      <c r="H3574" s="500">
        <f t="shared" si="252"/>
        <v>0</v>
      </c>
      <c r="I3574" s="501"/>
      <c r="J3574" s="543"/>
      <c r="K3574" s="500">
        <v>179000</v>
      </c>
      <c r="L3574" s="500"/>
      <c r="M3574" s="500"/>
      <c r="N3574" s="543"/>
      <c r="O3574" s="545"/>
      <c r="P3574" s="545"/>
      <c r="Q3574" s="5"/>
    </row>
    <row r="3575" spans="1:17" s="6" customFormat="1" ht="66.75" hidden="1" customHeight="1">
      <c r="A3575" s="336">
        <f t="shared" si="256"/>
        <v>3</v>
      </c>
      <c r="B3575" s="433" t="s">
        <v>1574</v>
      </c>
      <c r="C3575" s="499" t="s">
        <v>1087</v>
      </c>
      <c r="D3575" s="499"/>
      <c r="E3575" s="499"/>
      <c r="F3575" s="500"/>
      <c r="G3575" s="500"/>
      <c r="H3575" s="500">
        <f t="shared" si="252"/>
        <v>0</v>
      </c>
      <c r="I3575" s="501"/>
      <c r="J3575" s="543"/>
      <c r="K3575" s="500">
        <v>175600</v>
      </c>
      <c r="L3575" s="500"/>
      <c r="M3575" s="500"/>
      <c r="N3575" s="543"/>
      <c r="O3575" s="545"/>
      <c r="P3575" s="545"/>
      <c r="Q3575" s="5"/>
    </row>
    <row r="3576" spans="1:17" s="6" customFormat="1" ht="66.75" hidden="1" customHeight="1">
      <c r="A3576" s="336">
        <v>1</v>
      </c>
      <c r="B3576" s="433" t="s">
        <v>4715</v>
      </c>
      <c r="C3576" s="499" t="s">
        <v>1087</v>
      </c>
      <c r="D3576" s="499"/>
      <c r="E3576" s="499"/>
      <c r="F3576" s="500"/>
      <c r="G3576" s="500">
        <v>249500</v>
      </c>
      <c r="H3576" s="500">
        <f t="shared" si="252"/>
        <v>249500</v>
      </c>
      <c r="I3576" s="501"/>
      <c r="J3576" s="543"/>
      <c r="K3576" s="500">
        <v>229000</v>
      </c>
      <c r="L3576" s="500"/>
      <c r="M3576" s="500"/>
      <c r="N3576" s="543"/>
      <c r="O3576" s="545"/>
      <c r="P3576" s="545"/>
      <c r="Q3576" s="5"/>
    </row>
    <row r="3577" spans="1:17" s="6" customFormat="1" ht="66.75" hidden="1" customHeight="1">
      <c r="A3577" s="336">
        <f t="shared" si="256"/>
        <v>2</v>
      </c>
      <c r="B3577" s="433" t="s">
        <v>4716</v>
      </c>
      <c r="C3577" s="499" t="s">
        <v>1087</v>
      </c>
      <c r="D3577" s="499"/>
      <c r="E3577" s="499"/>
      <c r="F3577" s="500"/>
      <c r="G3577" s="500">
        <v>265750</v>
      </c>
      <c r="H3577" s="500">
        <f t="shared" si="252"/>
        <v>265750</v>
      </c>
      <c r="I3577" s="501"/>
      <c r="J3577" s="543"/>
      <c r="K3577" s="500">
        <v>219278</v>
      </c>
      <c r="L3577" s="500"/>
      <c r="M3577" s="500"/>
      <c r="N3577" s="543"/>
      <c r="O3577" s="545"/>
      <c r="P3577" s="545"/>
      <c r="Q3577" s="5"/>
    </row>
    <row r="3578" spans="1:17" s="6" customFormat="1" ht="66.75" hidden="1" customHeight="1">
      <c r="A3578" s="336"/>
      <c r="B3578" s="349" t="s">
        <v>4714</v>
      </c>
      <c r="C3578" s="499"/>
      <c r="D3578" s="499"/>
      <c r="E3578" s="499"/>
      <c r="F3578" s="500"/>
      <c r="G3578" s="500"/>
      <c r="H3578" s="500">
        <f t="shared" si="252"/>
        <v>0</v>
      </c>
      <c r="I3578" s="501"/>
      <c r="J3578" s="543"/>
      <c r="K3578" s="500"/>
      <c r="L3578" s="500"/>
      <c r="M3578" s="500"/>
      <c r="N3578" s="543"/>
      <c r="O3578" s="545"/>
      <c r="P3578" s="545"/>
      <c r="Q3578" s="5"/>
    </row>
    <row r="3579" spans="1:17" s="6" customFormat="1" ht="66.75" hidden="1" customHeight="1">
      <c r="A3579" s="336">
        <f t="shared" si="256"/>
        <v>1</v>
      </c>
      <c r="B3579" s="433" t="s">
        <v>1575</v>
      </c>
      <c r="C3579" s="499" t="s">
        <v>1087</v>
      </c>
      <c r="D3579" s="499"/>
      <c r="E3579" s="499"/>
      <c r="F3579" s="500"/>
      <c r="G3579" s="500">
        <v>10875</v>
      </c>
      <c r="H3579" s="500">
        <f t="shared" si="252"/>
        <v>10875</v>
      </c>
      <c r="I3579" s="501"/>
      <c r="J3579" s="543"/>
      <c r="K3579" s="500">
        <v>8625</v>
      </c>
      <c r="L3579" s="500"/>
      <c r="M3579" s="500"/>
      <c r="N3579" s="543"/>
      <c r="O3579" s="545"/>
      <c r="P3579" s="545"/>
      <c r="Q3579" s="5"/>
    </row>
    <row r="3580" spans="1:17" s="6" customFormat="1" ht="66.75" hidden="1" customHeight="1">
      <c r="A3580" s="336">
        <f t="shared" si="256"/>
        <v>2</v>
      </c>
      <c r="B3580" s="433" t="s">
        <v>1576</v>
      </c>
      <c r="C3580" s="499" t="s">
        <v>1087</v>
      </c>
      <c r="D3580" s="499"/>
      <c r="E3580" s="499"/>
      <c r="F3580" s="500"/>
      <c r="G3580" s="500">
        <v>11800</v>
      </c>
      <c r="H3580" s="500">
        <f t="shared" si="252"/>
        <v>11800</v>
      </c>
      <c r="I3580" s="501"/>
      <c r="J3580" s="543"/>
      <c r="K3580" s="500">
        <v>10350</v>
      </c>
      <c r="L3580" s="500"/>
      <c r="M3580" s="500"/>
      <c r="N3580" s="543"/>
      <c r="O3580" s="545"/>
      <c r="P3580" s="545"/>
      <c r="Q3580" s="5"/>
    </row>
    <row r="3581" spans="1:17" s="6" customFormat="1" ht="66.75" hidden="1" customHeight="1">
      <c r="A3581" s="336">
        <f t="shared" si="256"/>
        <v>3</v>
      </c>
      <c r="B3581" s="433" t="s">
        <v>1577</v>
      </c>
      <c r="C3581" s="499" t="s">
        <v>1087</v>
      </c>
      <c r="D3581" s="499"/>
      <c r="E3581" s="499"/>
      <c r="F3581" s="500"/>
      <c r="G3581" s="500">
        <v>8457</v>
      </c>
      <c r="H3581" s="500">
        <f t="shared" si="252"/>
        <v>8457</v>
      </c>
      <c r="I3581" s="501"/>
      <c r="J3581" s="543"/>
      <c r="K3581" s="500">
        <v>11800</v>
      </c>
      <c r="L3581" s="500"/>
      <c r="M3581" s="500"/>
      <c r="N3581" s="543"/>
      <c r="O3581" s="545"/>
      <c r="P3581" s="545"/>
      <c r="Q3581" s="5"/>
    </row>
    <row r="3582" spans="1:17" s="17" customFormat="1" ht="66.75" hidden="1" customHeight="1">
      <c r="A3582" s="1067" t="s">
        <v>1578</v>
      </c>
      <c r="B3582" s="1067"/>
      <c r="C3582" s="1067"/>
      <c r="D3582" s="1067"/>
      <c r="E3582" s="1067"/>
      <c r="F3582" s="1067"/>
      <c r="G3582" s="1067"/>
      <c r="H3582" s="1067"/>
      <c r="I3582" s="1"/>
      <c r="J3582" s="1"/>
      <c r="K3582" s="1"/>
      <c r="L3582" s="1"/>
      <c r="M3582" s="1"/>
      <c r="N3582" s="1"/>
      <c r="O3582" s="44"/>
      <c r="P3582" s="15"/>
      <c r="Q3582" s="16"/>
    </row>
    <row r="3583" spans="1:17" s="17" customFormat="1" ht="66.75" hidden="1" customHeight="1">
      <c r="A3583" s="107">
        <v>1</v>
      </c>
      <c r="B3583" s="108" t="s">
        <v>3981</v>
      </c>
      <c r="C3583" s="200" t="s">
        <v>1087</v>
      </c>
      <c r="D3583" s="200"/>
      <c r="E3583" s="200"/>
      <c r="F3583" s="112"/>
      <c r="G3583" s="175">
        <v>6875</v>
      </c>
      <c r="H3583" s="175"/>
      <c r="I3583" s="532"/>
      <c r="J3583" s="533"/>
      <c r="K3583" s="112"/>
      <c r="L3583" s="175">
        <v>6875</v>
      </c>
      <c r="M3583" s="175"/>
      <c r="N3583" s="533"/>
      <c r="O3583" s="534"/>
      <c r="P3583" s="15"/>
      <c r="Q3583" s="16"/>
    </row>
    <row r="3584" spans="1:17" s="17" customFormat="1" ht="66.75" hidden="1" customHeight="1">
      <c r="A3584" s="107">
        <v>2</v>
      </c>
      <c r="B3584" s="108" t="s">
        <v>3982</v>
      </c>
      <c r="C3584" s="200" t="s">
        <v>1087</v>
      </c>
      <c r="D3584" s="200"/>
      <c r="E3584" s="200"/>
      <c r="F3584" s="112"/>
      <c r="G3584" s="175">
        <v>10175</v>
      </c>
      <c r="H3584" s="175"/>
      <c r="I3584" s="532"/>
      <c r="J3584" s="533"/>
      <c r="K3584" s="112"/>
      <c r="L3584" s="175">
        <v>10175</v>
      </c>
      <c r="M3584" s="175"/>
      <c r="N3584" s="533"/>
      <c r="O3584" s="534"/>
      <c r="P3584" s="15"/>
      <c r="Q3584" s="16"/>
    </row>
    <row r="3585" spans="1:17" s="17" customFormat="1" ht="66.75" hidden="1" customHeight="1">
      <c r="A3585" s="107">
        <v>3</v>
      </c>
      <c r="B3585" s="108" t="s">
        <v>1579</v>
      </c>
      <c r="C3585" s="200" t="s">
        <v>1087</v>
      </c>
      <c r="D3585" s="200"/>
      <c r="E3585" s="200"/>
      <c r="F3585" s="112"/>
      <c r="G3585" s="175">
        <v>92754</v>
      </c>
      <c r="H3585" s="175"/>
      <c r="I3585" s="532"/>
      <c r="J3585" s="533"/>
      <c r="K3585" s="112"/>
      <c r="L3585" s="175">
        <v>92754</v>
      </c>
      <c r="M3585" s="175"/>
      <c r="N3585" s="533"/>
      <c r="O3585" s="534"/>
      <c r="P3585" s="15"/>
      <c r="Q3585" s="16"/>
    </row>
    <row r="3586" spans="1:17" s="17" customFormat="1" ht="66.75" hidden="1" customHeight="1">
      <c r="A3586" s="107">
        <v>4</v>
      </c>
      <c r="B3586" s="108" t="s">
        <v>1580</v>
      </c>
      <c r="C3586" s="200" t="s">
        <v>1087</v>
      </c>
      <c r="D3586" s="200"/>
      <c r="E3586" s="200"/>
      <c r="F3586" s="112"/>
      <c r="G3586" s="175">
        <v>188034</v>
      </c>
      <c r="H3586" s="175"/>
      <c r="I3586" s="532"/>
      <c r="J3586" s="533"/>
      <c r="K3586" s="112"/>
      <c r="L3586" s="175">
        <v>188034</v>
      </c>
      <c r="M3586" s="175"/>
      <c r="N3586" s="533"/>
      <c r="O3586" s="534"/>
      <c r="P3586" s="15"/>
      <c r="Q3586" s="16"/>
    </row>
    <row r="3587" spans="1:17" s="17" customFormat="1" ht="66.75" hidden="1" customHeight="1">
      <c r="A3587" s="107">
        <v>5</v>
      </c>
      <c r="B3587" s="108" t="s">
        <v>1581</v>
      </c>
      <c r="C3587" s="200" t="s">
        <v>1087</v>
      </c>
      <c r="D3587" s="200"/>
      <c r="E3587" s="200"/>
      <c r="F3587" s="112"/>
      <c r="G3587" s="175">
        <v>133483</v>
      </c>
      <c r="H3587" s="175"/>
      <c r="I3587" s="532"/>
      <c r="J3587" s="533"/>
      <c r="K3587" s="112"/>
      <c r="L3587" s="175">
        <v>133483</v>
      </c>
      <c r="M3587" s="175"/>
      <c r="N3587" s="533"/>
      <c r="O3587" s="534"/>
      <c r="P3587" s="15"/>
      <c r="Q3587" s="16"/>
    </row>
    <row r="3588" spans="1:17" s="17" customFormat="1" ht="66.75" hidden="1" customHeight="1">
      <c r="A3588" s="107">
        <v>6</v>
      </c>
      <c r="B3588" s="108" t="s">
        <v>1582</v>
      </c>
      <c r="C3588" s="200" t="s">
        <v>1087</v>
      </c>
      <c r="D3588" s="200"/>
      <c r="E3588" s="200"/>
      <c r="F3588" s="112"/>
      <c r="G3588" s="175">
        <v>165550</v>
      </c>
      <c r="H3588" s="175"/>
      <c r="I3588" s="532"/>
      <c r="J3588" s="533"/>
      <c r="K3588" s="112"/>
      <c r="L3588" s="175">
        <v>165550</v>
      </c>
      <c r="M3588" s="175"/>
      <c r="N3588" s="533"/>
      <c r="O3588" s="534"/>
      <c r="P3588" s="15"/>
      <c r="Q3588" s="16"/>
    </row>
    <row r="3589" spans="1:17" s="17" customFormat="1" ht="66.75" hidden="1" customHeight="1">
      <c r="A3589" s="107">
        <v>7</v>
      </c>
      <c r="B3589" s="108" t="s">
        <v>4132</v>
      </c>
      <c r="C3589" s="200" t="s">
        <v>1087</v>
      </c>
      <c r="D3589" s="200"/>
      <c r="E3589" s="200"/>
      <c r="F3589" s="112"/>
      <c r="G3589" s="175">
        <v>315150</v>
      </c>
      <c r="H3589" s="175"/>
      <c r="I3589" s="532"/>
      <c r="J3589" s="533"/>
      <c r="K3589" s="112"/>
      <c r="L3589" s="175">
        <v>315150</v>
      </c>
      <c r="M3589" s="175"/>
      <c r="N3589" s="533"/>
      <c r="O3589" s="534"/>
      <c r="P3589" s="15"/>
      <c r="Q3589" s="16"/>
    </row>
    <row r="3590" spans="1:17" s="17" customFormat="1" ht="66.75" hidden="1" customHeight="1">
      <c r="A3590" s="107">
        <v>8</v>
      </c>
      <c r="B3590" s="108" t="s">
        <v>4133</v>
      </c>
      <c r="C3590" s="200" t="s">
        <v>1087</v>
      </c>
      <c r="D3590" s="200"/>
      <c r="E3590" s="200"/>
      <c r="F3590" s="112"/>
      <c r="G3590" s="175">
        <v>244475</v>
      </c>
      <c r="H3590" s="175"/>
      <c r="I3590" s="532"/>
      <c r="J3590" s="533"/>
      <c r="K3590" s="112"/>
      <c r="L3590" s="175">
        <v>244475</v>
      </c>
      <c r="M3590" s="175"/>
      <c r="N3590" s="533"/>
      <c r="O3590" s="534"/>
      <c r="P3590" s="15"/>
      <c r="Q3590" s="16"/>
    </row>
    <row r="3591" spans="1:17" s="17" customFormat="1" ht="66.75" hidden="1" customHeight="1">
      <c r="A3591" s="107">
        <v>9</v>
      </c>
      <c r="B3591" s="108" t="s">
        <v>1583</v>
      </c>
      <c r="C3591" s="200" t="s">
        <v>1087</v>
      </c>
      <c r="D3591" s="200"/>
      <c r="E3591" s="200"/>
      <c r="F3591" s="112"/>
      <c r="G3591" s="175">
        <v>189143</v>
      </c>
      <c r="H3591" s="175"/>
      <c r="I3591" s="532"/>
      <c r="J3591" s="533"/>
      <c r="K3591" s="112"/>
      <c r="L3591" s="175">
        <v>189143</v>
      </c>
      <c r="M3591" s="175"/>
      <c r="N3591" s="533"/>
      <c r="O3591" s="534"/>
      <c r="P3591" s="15"/>
      <c r="Q3591" s="16"/>
    </row>
    <row r="3592" spans="1:17" s="17" customFormat="1" ht="66.75" hidden="1" customHeight="1">
      <c r="A3592" s="107">
        <v>10</v>
      </c>
      <c r="B3592" s="108" t="s">
        <v>1584</v>
      </c>
      <c r="C3592" s="200" t="s">
        <v>1087</v>
      </c>
      <c r="D3592" s="200"/>
      <c r="E3592" s="200"/>
      <c r="F3592" s="112"/>
      <c r="G3592" s="175">
        <v>106630</v>
      </c>
      <c r="H3592" s="175"/>
      <c r="I3592" s="532"/>
      <c r="J3592" s="533"/>
      <c r="K3592" s="112"/>
      <c r="L3592" s="175">
        <v>106630</v>
      </c>
      <c r="M3592" s="175"/>
      <c r="N3592" s="533"/>
      <c r="O3592" s="534"/>
      <c r="P3592" s="15"/>
      <c r="Q3592" s="16"/>
    </row>
    <row r="3593" spans="1:17" s="17" customFormat="1" ht="66.75" hidden="1" customHeight="1">
      <c r="A3593" s="107">
        <v>11</v>
      </c>
      <c r="B3593" s="108" t="s">
        <v>1585</v>
      </c>
      <c r="C3593" s="200" t="s">
        <v>1087</v>
      </c>
      <c r="D3593" s="200"/>
      <c r="E3593" s="200"/>
      <c r="F3593" s="112"/>
      <c r="G3593" s="175">
        <v>242220</v>
      </c>
      <c r="H3593" s="175"/>
      <c r="I3593" s="532"/>
      <c r="J3593" s="533"/>
      <c r="K3593" s="112"/>
      <c r="L3593" s="175">
        <v>242220</v>
      </c>
      <c r="M3593" s="175"/>
      <c r="N3593" s="533"/>
      <c r="O3593" s="534"/>
      <c r="P3593" s="15"/>
      <c r="Q3593" s="16"/>
    </row>
    <row r="3594" spans="1:17" s="17" customFormat="1" ht="66.75" hidden="1" customHeight="1">
      <c r="A3594" s="107">
        <v>12</v>
      </c>
      <c r="B3594" s="108" t="s">
        <v>1586</v>
      </c>
      <c r="C3594" s="200" t="s">
        <v>1087</v>
      </c>
      <c r="D3594" s="200"/>
      <c r="E3594" s="200"/>
      <c r="F3594" s="112"/>
      <c r="G3594" s="175">
        <v>174886</v>
      </c>
      <c r="H3594" s="175"/>
      <c r="I3594" s="532"/>
      <c r="J3594" s="533"/>
      <c r="K3594" s="112"/>
      <c r="L3594" s="175">
        <v>174886</v>
      </c>
      <c r="M3594" s="175"/>
      <c r="N3594" s="533"/>
      <c r="O3594" s="534"/>
      <c r="P3594" s="15"/>
      <c r="Q3594" s="16"/>
    </row>
    <row r="3595" spans="1:17" s="17" customFormat="1" ht="66.75" hidden="1" customHeight="1">
      <c r="A3595" s="107">
        <v>13</v>
      </c>
      <c r="B3595" s="108" t="s">
        <v>1587</v>
      </c>
      <c r="C3595" s="200" t="s">
        <v>1087</v>
      </c>
      <c r="D3595" s="200"/>
      <c r="E3595" s="200"/>
      <c r="F3595" s="112"/>
      <c r="G3595" s="175">
        <v>129221</v>
      </c>
      <c r="H3595" s="175"/>
      <c r="I3595" s="532"/>
      <c r="J3595" s="533"/>
      <c r="K3595" s="112"/>
      <c r="L3595" s="175">
        <v>129221</v>
      </c>
      <c r="M3595" s="175"/>
      <c r="N3595" s="533"/>
      <c r="O3595" s="534"/>
      <c r="P3595" s="15"/>
      <c r="Q3595" s="16"/>
    </row>
    <row r="3596" spans="1:17" s="17" customFormat="1" ht="66.75" hidden="1" customHeight="1">
      <c r="A3596" s="107">
        <v>14</v>
      </c>
      <c r="B3596" s="108" t="s">
        <v>1588</v>
      </c>
      <c r="C3596" s="200" t="s">
        <v>1087</v>
      </c>
      <c r="D3596" s="200"/>
      <c r="E3596" s="200"/>
      <c r="F3596" s="112"/>
      <c r="G3596" s="175">
        <v>56995</v>
      </c>
      <c r="H3596" s="175"/>
      <c r="I3596" s="532"/>
      <c r="J3596" s="533"/>
      <c r="K3596" s="112"/>
      <c r="L3596" s="175">
        <v>56995</v>
      </c>
      <c r="M3596" s="175"/>
      <c r="N3596" s="533"/>
      <c r="O3596" s="534"/>
      <c r="P3596" s="15"/>
      <c r="Q3596" s="16"/>
    </row>
    <row r="3597" spans="1:17" s="17" customFormat="1" ht="66.75" hidden="1" customHeight="1">
      <c r="A3597" s="1067" t="s">
        <v>1589</v>
      </c>
      <c r="B3597" s="1067"/>
      <c r="C3597" s="1067"/>
      <c r="D3597" s="1067"/>
      <c r="E3597" s="1067"/>
      <c r="F3597" s="1067"/>
      <c r="G3597" s="1067"/>
      <c r="H3597" s="1067"/>
      <c r="I3597" s="1"/>
      <c r="J3597" s="1"/>
      <c r="K3597" s="1"/>
      <c r="L3597" s="1"/>
      <c r="M3597" s="1"/>
      <c r="N3597" s="1"/>
      <c r="O3597" s="44"/>
      <c r="P3597" s="15"/>
      <c r="Q3597" s="16"/>
    </row>
    <row r="3598" spans="1:17" s="17" customFormat="1" ht="66.75" hidden="1" customHeight="1">
      <c r="A3598" s="552"/>
      <c r="B3598" s="552" t="s">
        <v>1590</v>
      </c>
      <c r="C3598" s="424"/>
      <c r="D3598" s="424"/>
      <c r="E3598" s="424"/>
      <c r="F3598" s="421"/>
      <c r="G3598" s="421"/>
      <c r="H3598" s="114"/>
      <c r="I3598" s="106"/>
      <c r="J3598" s="34"/>
      <c r="K3598" s="421"/>
      <c r="L3598" s="421"/>
      <c r="M3598" s="421"/>
      <c r="N3598" s="34"/>
      <c r="O3598" s="35"/>
      <c r="P3598" s="15"/>
      <c r="Q3598" s="16"/>
    </row>
    <row r="3599" spans="1:17" s="17" customFormat="1" ht="66.75" hidden="1" customHeight="1">
      <c r="A3599" s="107">
        <v>1</v>
      </c>
      <c r="B3599" s="108" t="s">
        <v>3983</v>
      </c>
      <c r="C3599" s="200" t="s">
        <v>1087</v>
      </c>
      <c r="D3599" s="200"/>
      <c r="E3599" s="200"/>
      <c r="F3599" s="112"/>
      <c r="G3599" s="175">
        <v>5227</v>
      </c>
      <c r="H3599" s="175">
        <v>5227</v>
      </c>
      <c r="I3599" s="532"/>
      <c r="J3599" s="533"/>
      <c r="K3599" s="112"/>
      <c r="L3599" s="175">
        <v>5227</v>
      </c>
      <c r="M3599" s="175">
        <v>5227</v>
      </c>
      <c r="N3599" s="533"/>
      <c r="O3599" s="534"/>
      <c r="P3599" s="534"/>
      <c r="Q3599" s="16"/>
    </row>
    <row r="3600" spans="1:17" s="17" customFormat="1" ht="66.75" hidden="1" customHeight="1">
      <c r="A3600" s="107">
        <f>A3599+1</f>
        <v>2</v>
      </c>
      <c r="B3600" s="108" t="s">
        <v>4161</v>
      </c>
      <c r="C3600" s="200" t="s">
        <v>1087</v>
      </c>
      <c r="D3600" s="200"/>
      <c r="E3600" s="200"/>
      <c r="F3600" s="112"/>
      <c r="G3600" s="175">
        <v>86681</v>
      </c>
      <c r="H3600" s="175">
        <v>86681</v>
      </c>
      <c r="I3600" s="532"/>
      <c r="J3600" s="533"/>
      <c r="K3600" s="112"/>
      <c r="L3600" s="175">
        <v>86681</v>
      </c>
      <c r="M3600" s="175">
        <v>86681</v>
      </c>
      <c r="N3600" s="533"/>
      <c r="O3600" s="534"/>
      <c r="P3600" s="534"/>
      <c r="Q3600" s="16"/>
    </row>
    <row r="3601" spans="1:17" s="17" customFormat="1" ht="66.75" hidden="1" customHeight="1">
      <c r="A3601" s="107">
        <f>A3600+1</f>
        <v>3</v>
      </c>
      <c r="B3601" s="108" t="s">
        <v>4162</v>
      </c>
      <c r="C3601" s="200" t="s">
        <v>1087</v>
      </c>
      <c r="D3601" s="200"/>
      <c r="E3601" s="200"/>
      <c r="F3601" s="112"/>
      <c r="G3601" s="175">
        <v>36750</v>
      </c>
      <c r="H3601" s="175">
        <v>36750</v>
      </c>
      <c r="I3601" s="532"/>
      <c r="J3601" s="533"/>
      <c r="K3601" s="112"/>
      <c r="L3601" s="175">
        <v>36750</v>
      </c>
      <c r="M3601" s="175">
        <v>36750</v>
      </c>
      <c r="N3601" s="533"/>
      <c r="O3601" s="534"/>
      <c r="P3601" s="534"/>
      <c r="Q3601" s="16"/>
    </row>
    <row r="3602" spans="1:17" s="17" customFormat="1" ht="66.75" hidden="1" customHeight="1">
      <c r="A3602" s="107">
        <f>A3601+1</f>
        <v>4</v>
      </c>
      <c r="B3602" s="108" t="s">
        <v>4163</v>
      </c>
      <c r="C3602" s="200" t="s">
        <v>1087</v>
      </c>
      <c r="D3602" s="200"/>
      <c r="E3602" s="200"/>
      <c r="F3602" s="112"/>
      <c r="G3602" s="175">
        <v>52224</v>
      </c>
      <c r="H3602" s="175">
        <v>52224</v>
      </c>
      <c r="I3602" s="532"/>
      <c r="J3602" s="533"/>
      <c r="K3602" s="112"/>
      <c r="L3602" s="175">
        <v>52224</v>
      </c>
      <c r="M3602" s="175">
        <v>52224</v>
      </c>
      <c r="N3602" s="533"/>
      <c r="O3602" s="534"/>
      <c r="P3602" s="534"/>
      <c r="Q3602" s="16"/>
    </row>
    <row r="3603" spans="1:17" s="17" customFormat="1" ht="66.75" hidden="1" customHeight="1">
      <c r="A3603" s="107">
        <f>A3602+1</f>
        <v>5</v>
      </c>
      <c r="B3603" s="108" t="s">
        <v>4164</v>
      </c>
      <c r="C3603" s="200" t="s">
        <v>1087</v>
      </c>
      <c r="D3603" s="200"/>
      <c r="E3603" s="200"/>
      <c r="F3603" s="112"/>
      <c r="G3603" s="175">
        <v>132231</v>
      </c>
      <c r="H3603" s="175">
        <v>132231</v>
      </c>
      <c r="I3603" s="532"/>
      <c r="J3603" s="533"/>
      <c r="K3603" s="112"/>
      <c r="L3603" s="175">
        <v>132231</v>
      </c>
      <c r="M3603" s="175">
        <v>132231</v>
      </c>
      <c r="N3603" s="533"/>
      <c r="O3603" s="534"/>
      <c r="P3603" s="534"/>
      <c r="Q3603" s="16"/>
    </row>
    <row r="3604" spans="1:17" s="17" customFormat="1" ht="66.75" hidden="1" customHeight="1">
      <c r="A3604" s="107">
        <f>A3603+1</f>
        <v>6</v>
      </c>
      <c r="B3604" s="108" t="s">
        <v>4165</v>
      </c>
      <c r="C3604" s="200" t="s">
        <v>1087</v>
      </c>
      <c r="D3604" s="200"/>
      <c r="E3604" s="200"/>
      <c r="F3604" s="112"/>
      <c r="G3604" s="175">
        <v>175000</v>
      </c>
      <c r="H3604" s="175">
        <v>175000</v>
      </c>
      <c r="I3604" s="532"/>
      <c r="J3604" s="533"/>
      <c r="K3604" s="112"/>
      <c r="L3604" s="175">
        <v>175000</v>
      </c>
      <c r="M3604" s="175">
        <v>175000</v>
      </c>
      <c r="N3604" s="533"/>
      <c r="O3604" s="534"/>
      <c r="P3604" s="534"/>
      <c r="Q3604" s="16"/>
    </row>
    <row r="3605" spans="1:17" s="17" customFormat="1" ht="66.75" hidden="1" customHeight="1">
      <c r="A3605" s="107"/>
      <c r="B3605" s="553" t="s">
        <v>1591</v>
      </c>
      <c r="C3605" s="200"/>
      <c r="D3605" s="200"/>
      <c r="E3605" s="200"/>
      <c r="F3605" s="112"/>
      <c r="G3605" s="175"/>
      <c r="H3605" s="175"/>
      <c r="I3605" s="532"/>
      <c r="J3605" s="533"/>
      <c r="K3605" s="112"/>
      <c r="L3605" s="175"/>
      <c r="M3605" s="175"/>
      <c r="N3605" s="533"/>
      <c r="O3605" s="534"/>
      <c r="P3605" s="534"/>
      <c r="Q3605" s="16"/>
    </row>
    <row r="3606" spans="1:17" s="17" customFormat="1" ht="66.75" hidden="1" customHeight="1">
      <c r="A3606" s="107">
        <f>A3605+1</f>
        <v>1</v>
      </c>
      <c r="B3606" s="108" t="s">
        <v>3984</v>
      </c>
      <c r="C3606" s="200" t="s">
        <v>1087</v>
      </c>
      <c r="D3606" s="200"/>
      <c r="E3606" s="200"/>
      <c r="F3606" s="112"/>
      <c r="G3606" s="175">
        <v>7045</v>
      </c>
      <c r="H3606" s="175">
        <v>7045</v>
      </c>
      <c r="I3606" s="532"/>
      <c r="J3606" s="533"/>
      <c r="K3606" s="112"/>
      <c r="L3606" s="175">
        <v>7045</v>
      </c>
      <c r="M3606" s="175">
        <v>7045</v>
      </c>
      <c r="N3606" s="533"/>
      <c r="O3606" s="534"/>
      <c r="P3606" s="534"/>
      <c r="Q3606" s="16"/>
    </row>
    <row r="3607" spans="1:17" s="17" customFormat="1" ht="66.75" hidden="1" customHeight="1">
      <c r="A3607" s="107">
        <f t="shared" ref="A3607:A3612" si="257">A3606+1</f>
        <v>2</v>
      </c>
      <c r="B3607" s="108" t="s">
        <v>4166</v>
      </c>
      <c r="C3607" s="200" t="s">
        <v>1087</v>
      </c>
      <c r="D3607" s="200"/>
      <c r="E3607" s="200"/>
      <c r="F3607" s="112"/>
      <c r="G3607" s="175">
        <v>108879</v>
      </c>
      <c r="H3607" s="175">
        <v>108879</v>
      </c>
      <c r="I3607" s="532"/>
      <c r="J3607" s="533"/>
      <c r="K3607" s="112"/>
      <c r="L3607" s="175">
        <v>108879</v>
      </c>
      <c r="M3607" s="175">
        <v>108879</v>
      </c>
      <c r="N3607" s="533"/>
      <c r="O3607" s="534"/>
      <c r="P3607" s="534"/>
      <c r="Q3607" s="16"/>
    </row>
    <row r="3608" spans="1:17" s="17" customFormat="1" ht="66.75" hidden="1" customHeight="1">
      <c r="A3608" s="107">
        <f t="shared" si="257"/>
        <v>3</v>
      </c>
      <c r="B3608" s="108" t="s">
        <v>4167</v>
      </c>
      <c r="C3608" s="200" t="s">
        <v>1087</v>
      </c>
      <c r="D3608" s="200"/>
      <c r="E3608" s="200"/>
      <c r="F3608" s="112"/>
      <c r="G3608" s="175">
        <v>72534</v>
      </c>
      <c r="H3608" s="175">
        <v>72534</v>
      </c>
      <c r="I3608" s="532"/>
      <c r="J3608" s="533"/>
      <c r="K3608" s="112"/>
      <c r="L3608" s="175">
        <v>72534</v>
      </c>
      <c r="M3608" s="175">
        <v>72534</v>
      </c>
      <c r="N3608" s="533"/>
      <c r="O3608" s="534"/>
      <c r="P3608" s="534"/>
      <c r="Q3608" s="16"/>
    </row>
    <row r="3609" spans="1:17" s="17" customFormat="1" ht="66.75" hidden="1" customHeight="1">
      <c r="A3609" s="107">
        <f t="shared" si="257"/>
        <v>4</v>
      </c>
      <c r="B3609" s="108" t="s">
        <v>4168</v>
      </c>
      <c r="C3609" s="200" t="s">
        <v>1087</v>
      </c>
      <c r="D3609" s="200"/>
      <c r="E3609" s="200"/>
      <c r="F3609" s="112"/>
      <c r="G3609" s="175">
        <v>175025</v>
      </c>
      <c r="H3609" s="175">
        <v>175025</v>
      </c>
      <c r="I3609" s="532"/>
      <c r="J3609" s="533"/>
      <c r="K3609" s="112"/>
      <c r="L3609" s="175">
        <v>175025</v>
      </c>
      <c r="M3609" s="175">
        <v>175025</v>
      </c>
      <c r="N3609" s="533"/>
      <c r="O3609" s="534"/>
      <c r="P3609" s="534"/>
      <c r="Q3609" s="16"/>
    </row>
    <row r="3610" spans="1:17" s="17" customFormat="1" ht="66.75" hidden="1" customHeight="1">
      <c r="A3610" s="107">
        <f t="shared" si="257"/>
        <v>5</v>
      </c>
      <c r="B3610" s="108" t="s">
        <v>4169</v>
      </c>
      <c r="C3610" s="200" t="s">
        <v>1087</v>
      </c>
      <c r="D3610" s="200"/>
      <c r="E3610" s="200"/>
      <c r="F3610" s="112"/>
      <c r="G3610" s="175">
        <v>198864</v>
      </c>
      <c r="H3610" s="175">
        <v>198864</v>
      </c>
      <c r="I3610" s="532"/>
      <c r="J3610" s="533"/>
      <c r="K3610" s="112"/>
      <c r="L3610" s="175">
        <v>198864</v>
      </c>
      <c r="M3610" s="175">
        <v>198864</v>
      </c>
      <c r="N3610" s="533"/>
      <c r="O3610" s="534"/>
      <c r="P3610" s="534"/>
      <c r="Q3610" s="16"/>
    </row>
    <row r="3611" spans="1:17" s="17" customFormat="1" ht="66.75" hidden="1" customHeight="1">
      <c r="A3611" s="107">
        <f t="shared" si="257"/>
        <v>6</v>
      </c>
      <c r="B3611" s="108" t="s">
        <v>4170</v>
      </c>
      <c r="C3611" s="200" t="s">
        <v>1087</v>
      </c>
      <c r="D3611" s="200"/>
      <c r="E3611" s="200"/>
      <c r="F3611" s="112"/>
      <c r="G3611" s="175">
        <v>278333</v>
      </c>
      <c r="H3611" s="175">
        <v>278333</v>
      </c>
      <c r="I3611" s="532"/>
      <c r="J3611" s="533"/>
      <c r="K3611" s="112"/>
      <c r="L3611" s="175">
        <v>278333</v>
      </c>
      <c r="M3611" s="175">
        <v>278333</v>
      </c>
      <c r="N3611" s="533"/>
      <c r="O3611" s="534"/>
      <c r="P3611" s="534"/>
      <c r="Q3611" s="16"/>
    </row>
    <row r="3612" spans="1:17" s="17" customFormat="1" ht="66.75" hidden="1" customHeight="1">
      <c r="A3612" s="107">
        <f t="shared" si="257"/>
        <v>7</v>
      </c>
      <c r="B3612" s="108" t="s">
        <v>4171</v>
      </c>
      <c r="C3612" s="200" t="s">
        <v>1087</v>
      </c>
      <c r="D3612" s="200"/>
      <c r="E3612" s="200"/>
      <c r="F3612" s="112"/>
      <c r="G3612" s="175">
        <v>133636</v>
      </c>
      <c r="H3612" s="175">
        <v>133636</v>
      </c>
      <c r="I3612" s="532"/>
      <c r="J3612" s="533"/>
      <c r="K3612" s="112"/>
      <c r="L3612" s="175">
        <v>133636</v>
      </c>
      <c r="M3612" s="175">
        <v>133636</v>
      </c>
      <c r="N3612" s="533"/>
      <c r="O3612" s="534"/>
      <c r="P3612" s="534"/>
      <c r="Q3612" s="16"/>
    </row>
    <row r="3613" spans="1:17" s="17" customFormat="1" ht="66.75" hidden="1" customHeight="1">
      <c r="A3613" s="1067" t="s">
        <v>3333</v>
      </c>
      <c r="B3613" s="1067"/>
      <c r="C3613" s="1067"/>
      <c r="D3613" s="1067"/>
      <c r="E3613" s="1067"/>
      <c r="F3613" s="1067"/>
      <c r="G3613" s="1067"/>
      <c r="H3613" s="1067"/>
      <c r="I3613" s="1"/>
      <c r="J3613" s="1"/>
      <c r="K3613" s="1"/>
      <c r="L3613" s="1"/>
      <c r="M3613" s="1"/>
      <c r="N3613" s="1"/>
      <c r="O3613" s="44"/>
      <c r="P3613" s="534"/>
      <c r="Q3613" s="16"/>
    </row>
    <row r="3614" spans="1:17" s="17" customFormat="1" ht="66.75" hidden="1" customHeight="1">
      <c r="A3614" s="225">
        <v>1</v>
      </c>
      <c r="B3614" s="218" t="s">
        <v>1592</v>
      </c>
      <c r="C3614" s="225" t="s">
        <v>1484</v>
      </c>
      <c r="D3614" s="225"/>
      <c r="E3614" s="225"/>
      <c r="F3614" s="175"/>
      <c r="G3614" s="554">
        <v>578600</v>
      </c>
      <c r="H3614" s="226">
        <f t="shared" ref="H3614:H3643" si="258">G3614</f>
        <v>578600</v>
      </c>
      <c r="I3614" s="555"/>
      <c r="J3614" s="556"/>
      <c r="K3614" s="175"/>
      <c r="L3614" s="554">
        <v>578600</v>
      </c>
      <c r="M3614" s="554">
        <f t="shared" ref="M3614:M3643" si="259">L3614</f>
        <v>578600</v>
      </c>
      <c r="N3614" s="556"/>
      <c r="O3614" s="557"/>
      <c r="P3614" s="534"/>
      <c r="Q3614" s="16"/>
    </row>
    <row r="3615" spans="1:17" s="17" customFormat="1" ht="66.75" hidden="1" customHeight="1">
      <c r="A3615" s="225">
        <v>2</v>
      </c>
      <c r="B3615" s="218" t="s">
        <v>1593</v>
      </c>
      <c r="C3615" s="225" t="s">
        <v>1484</v>
      </c>
      <c r="D3615" s="225"/>
      <c r="E3615" s="225"/>
      <c r="F3615" s="175"/>
      <c r="G3615" s="554">
        <v>1927200</v>
      </c>
      <c r="H3615" s="226">
        <f t="shared" si="258"/>
        <v>1927200</v>
      </c>
      <c r="I3615" s="555"/>
      <c r="J3615" s="556"/>
      <c r="K3615" s="175"/>
      <c r="L3615" s="554">
        <v>1927200</v>
      </c>
      <c r="M3615" s="554">
        <f t="shared" si="259"/>
        <v>1927200</v>
      </c>
      <c r="N3615" s="556"/>
      <c r="O3615" s="557"/>
      <c r="P3615" s="534"/>
      <c r="Q3615" s="16"/>
    </row>
    <row r="3616" spans="1:17" s="17" customFormat="1" ht="66.75" hidden="1" customHeight="1">
      <c r="A3616" s="225">
        <v>3</v>
      </c>
      <c r="B3616" s="218" t="s">
        <v>1594</v>
      </c>
      <c r="C3616" s="225" t="s">
        <v>1484</v>
      </c>
      <c r="D3616" s="225"/>
      <c r="E3616" s="225"/>
      <c r="F3616" s="175"/>
      <c r="G3616" s="554">
        <v>965800</v>
      </c>
      <c r="H3616" s="226">
        <f t="shared" si="258"/>
        <v>965800</v>
      </c>
      <c r="I3616" s="555"/>
      <c r="J3616" s="556"/>
      <c r="K3616" s="175"/>
      <c r="L3616" s="554">
        <v>965800</v>
      </c>
      <c r="M3616" s="554">
        <f t="shared" si="259"/>
        <v>965800</v>
      </c>
      <c r="N3616" s="556"/>
      <c r="O3616" s="557"/>
      <c r="P3616" s="534"/>
      <c r="Q3616" s="16"/>
    </row>
    <row r="3617" spans="1:17" s="17" customFormat="1" ht="66.75" hidden="1" customHeight="1">
      <c r="A3617" s="225">
        <v>4</v>
      </c>
      <c r="B3617" s="218" t="s">
        <v>1595</v>
      </c>
      <c r="C3617" s="225" t="s">
        <v>1484</v>
      </c>
      <c r="D3617" s="225"/>
      <c r="E3617" s="225"/>
      <c r="F3617" s="175"/>
      <c r="G3617" s="554">
        <v>3339600</v>
      </c>
      <c r="H3617" s="226">
        <f t="shared" si="258"/>
        <v>3339600</v>
      </c>
      <c r="I3617" s="555"/>
      <c r="J3617" s="556"/>
      <c r="K3617" s="175"/>
      <c r="L3617" s="554">
        <v>3339600</v>
      </c>
      <c r="M3617" s="554">
        <f t="shared" si="259"/>
        <v>3339600</v>
      </c>
      <c r="N3617" s="556"/>
      <c r="O3617" s="557"/>
      <c r="P3617" s="534"/>
      <c r="Q3617" s="16"/>
    </row>
    <row r="3618" spans="1:17" s="17" customFormat="1" ht="66.75" hidden="1" customHeight="1">
      <c r="A3618" s="225">
        <v>5</v>
      </c>
      <c r="B3618" s="218" t="s">
        <v>1596</v>
      </c>
      <c r="C3618" s="225" t="s">
        <v>1484</v>
      </c>
      <c r="D3618" s="225"/>
      <c r="E3618" s="225"/>
      <c r="F3618" s="175"/>
      <c r="G3618" s="554">
        <v>1091200</v>
      </c>
      <c r="H3618" s="226">
        <f t="shared" si="258"/>
        <v>1091200</v>
      </c>
      <c r="I3618" s="555"/>
      <c r="J3618" s="556"/>
      <c r="K3618" s="175"/>
      <c r="L3618" s="554">
        <v>1091200</v>
      </c>
      <c r="M3618" s="554">
        <f t="shared" si="259"/>
        <v>1091200</v>
      </c>
      <c r="N3618" s="556"/>
      <c r="O3618" s="557"/>
      <c r="P3618" s="534"/>
      <c r="Q3618" s="16"/>
    </row>
    <row r="3619" spans="1:17" s="17" customFormat="1" ht="66.75" hidden="1" customHeight="1">
      <c r="A3619" s="225">
        <v>6</v>
      </c>
      <c r="B3619" s="218" t="s">
        <v>1597</v>
      </c>
      <c r="C3619" s="225" t="s">
        <v>1484</v>
      </c>
      <c r="D3619" s="225"/>
      <c r="E3619" s="225"/>
      <c r="F3619" s="175"/>
      <c r="G3619" s="554">
        <v>3711400</v>
      </c>
      <c r="H3619" s="226">
        <f t="shared" si="258"/>
        <v>3711400</v>
      </c>
      <c r="I3619" s="555"/>
      <c r="J3619" s="556"/>
      <c r="K3619" s="175"/>
      <c r="L3619" s="554">
        <v>3711400</v>
      </c>
      <c r="M3619" s="554">
        <f t="shared" si="259"/>
        <v>3711400</v>
      </c>
      <c r="N3619" s="556"/>
      <c r="O3619" s="557"/>
      <c r="P3619" s="534"/>
      <c r="Q3619" s="16"/>
    </row>
    <row r="3620" spans="1:17" s="17" customFormat="1" ht="66.75" hidden="1" customHeight="1">
      <c r="A3620" s="225">
        <v>7</v>
      </c>
      <c r="B3620" s="218" t="s">
        <v>1598</v>
      </c>
      <c r="C3620" s="225" t="s">
        <v>1484</v>
      </c>
      <c r="D3620" s="225"/>
      <c r="E3620" s="225"/>
      <c r="F3620" s="175"/>
      <c r="G3620" s="554">
        <v>446600</v>
      </c>
      <c r="H3620" s="226">
        <f t="shared" si="258"/>
        <v>446600</v>
      </c>
      <c r="I3620" s="555"/>
      <c r="J3620" s="556"/>
      <c r="K3620" s="175"/>
      <c r="L3620" s="554">
        <v>446600</v>
      </c>
      <c r="M3620" s="554">
        <f t="shared" si="259"/>
        <v>446600</v>
      </c>
      <c r="N3620" s="556"/>
      <c r="O3620" s="557"/>
      <c r="P3620" s="534"/>
      <c r="Q3620" s="16"/>
    </row>
    <row r="3621" spans="1:17" s="17" customFormat="1" ht="66.75" hidden="1" customHeight="1">
      <c r="A3621" s="225">
        <v>8</v>
      </c>
      <c r="B3621" s="218" t="s">
        <v>1599</v>
      </c>
      <c r="C3621" s="225" t="s">
        <v>1484</v>
      </c>
      <c r="D3621" s="225"/>
      <c r="E3621" s="225"/>
      <c r="F3621" s="175"/>
      <c r="G3621" s="554">
        <v>1271600</v>
      </c>
      <c r="H3621" s="226">
        <f t="shared" si="258"/>
        <v>1271600</v>
      </c>
      <c r="I3621" s="555"/>
      <c r="J3621" s="556"/>
      <c r="K3621" s="175"/>
      <c r="L3621" s="554">
        <v>1271600</v>
      </c>
      <c r="M3621" s="554">
        <f t="shared" si="259"/>
        <v>1271600</v>
      </c>
      <c r="N3621" s="556"/>
      <c r="O3621" s="557"/>
      <c r="P3621" s="534"/>
      <c r="Q3621" s="16"/>
    </row>
    <row r="3622" spans="1:17" s="17" customFormat="1" ht="66.75" hidden="1" customHeight="1">
      <c r="A3622" s="225">
        <v>9</v>
      </c>
      <c r="B3622" s="218" t="s">
        <v>1600</v>
      </c>
      <c r="C3622" s="225" t="s">
        <v>1484</v>
      </c>
      <c r="D3622" s="225"/>
      <c r="E3622" s="225"/>
      <c r="F3622" s="175"/>
      <c r="G3622" s="554">
        <v>790000</v>
      </c>
      <c r="H3622" s="226">
        <f t="shared" si="258"/>
        <v>790000</v>
      </c>
      <c r="I3622" s="555"/>
      <c r="J3622" s="556"/>
      <c r="K3622" s="175"/>
      <c r="L3622" s="554">
        <v>790000</v>
      </c>
      <c r="M3622" s="554">
        <f t="shared" si="259"/>
        <v>790000</v>
      </c>
      <c r="N3622" s="556"/>
      <c r="O3622" s="557"/>
      <c r="P3622" s="534"/>
      <c r="Q3622" s="16"/>
    </row>
    <row r="3623" spans="1:17" s="17" customFormat="1" ht="66.75" hidden="1" customHeight="1">
      <c r="A3623" s="225">
        <v>10</v>
      </c>
      <c r="B3623" s="218" t="s">
        <v>1601</v>
      </c>
      <c r="C3623" s="225" t="s">
        <v>1484</v>
      </c>
      <c r="D3623" s="225"/>
      <c r="E3623" s="225"/>
      <c r="F3623" s="175"/>
      <c r="G3623" s="554">
        <v>2840000</v>
      </c>
      <c r="H3623" s="226">
        <f t="shared" si="258"/>
        <v>2840000</v>
      </c>
      <c r="I3623" s="555"/>
      <c r="J3623" s="556"/>
      <c r="K3623" s="175"/>
      <c r="L3623" s="554">
        <v>2840000</v>
      </c>
      <c r="M3623" s="554">
        <f t="shared" si="259"/>
        <v>2840000</v>
      </c>
      <c r="N3623" s="556"/>
      <c r="O3623" s="557"/>
      <c r="P3623" s="534"/>
      <c r="Q3623" s="16"/>
    </row>
    <row r="3624" spans="1:17" s="17" customFormat="1" ht="66.75" hidden="1" customHeight="1">
      <c r="A3624" s="225">
        <v>11</v>
      </c>
      <c r="B3624" s="108" t="s">
        <v>1602</v>
      </c>
      <c r="C3624" s="225" t="s">
        <v>1479</v>
      </c>
      <c r="D3624" s="225"/>
      <c r="E3624" s="225"/>
      <c r="F3624" s="175"/>
      <c r="G3624" s="554">
        <v>1106600</v>
      </c>
      <c r="H3624" s="226">
        <f t="shared" si="258"/>
        <v>1106600</v>
      </c>
      <c r="I3624" s="555"/>
      <c r="J3624" s="556"/>
      <c r="K3624" s="175"/>
      <c r="L3624" s="554">
        <v>1106600</v>
      </c>
      <c r="M3624" s="554">
        <f t="shared" si="259"/>
        <v>1106600</v>
      </c>
      <c r="N3624" s="556"/>
      <c r="O3624" s="557"/>
      <c r="P3624" s="534"/>
      <c r="Q3624" s="16"/>
    </row>
    <row r="3625" spans="1:17" s="17" customFormat="1" ht="66.75" hidden="1" customHeight="1">
      <c r="A3625" s="225">
        <v>12</v>
      </c>
      <c r="B3625" s="108" t="s">
        <v>1603</v>
      </c>
      <c r="C3625" s="225" t="s">
        <v>1479</v>
      </c>
      <c r="D3625" s="225"/>
      <c r="E3625" s="225"/>
      <c r="F3625" s="175"/>
      <c r="G3625" s="554">
        <v>3773000</v>
      </c>
      <c r="H3625" s="226">
        <f t="shared" si="258"/>
        <v>3773000</v>
      </c>
      <c r="I3625" s="555"/>
      <c r="J3625" s="556"/>
      <c r="K3625" s="175"/>
      <c r="L3625" s="554">
        <v>3773000</v>
      </c>
      <c r="M3625" s="554">
        <f t="shared" si="259"/>
        <v>3773000</v>
      </c>
      <c r="N3625" s="556"/>
      <c r="O3625" s="557"/>
      <c r="P3625" s="534"/>
      <c r="Q3625" s="16"/>
    </row>
    <row r="3626" spans="1:17" s="17" customFormat="1" ht="66.75" hidden="1" customHeight="1">
      <c r="A3626" s="225">
        <v>13</v>
      </c>
      <c r="B3626" s="218" t="s">
        <v>4172</v>
      </c>
      <c r="C3626" s="225" t="s">
        <v>1479</v>
      </c>
      <c r="D3626" s="225"/>
      <c r="E3626" s="225"/>
      <c r="F3626" s="175"/>
      <c r="G3626" s="554">
        <v>376200</v>
      </c>
      <c r="H3626" s="226">
        <f t="shared" si="258"/>
        <v>376200</v>
      </c>
      <c r="I3626" s="555"/>
      <c r="J3626" s="556"/>
      <c r="K3626" s="175"/>
      <c r="L3626" s="554">
        <v>376200</v>
      </c>
      <c r="M3626" s="554">
        <f t="shared" si="259"/>
        <v>376200</v>
      </c>
      <c r="N3626" s="556"/>
      <c r="O3626" s="557"/>
      <c r="P3626" s="534"/>
      <c r="Q3626" s="16"/>
    </row>
    <row r="3627" spans="1:17" s="17" customFormat="1" ht="66.75" hidden="1" customHeight="1">
      <c r="A3627" s="225">
        <v>14</v>
      </c>
      <c r="B3627" s="218" t="s">
        <v>4173</v>
      </c>
      <c r="C3627" s="225" t="s">
        <v>1479</v>
      </c>
      <c r="D3627" s="225"/>
      <c r="E3627" s="225"/>
      <c r="F3627" s="175"/>
      <c r="G3627" s="554">
        <v>1511400</v>
      </c>
      <c r="H3627" s="226">
        <f t="shared" si="258"/>
        <v>1511400</v>
      </c>
      <c r="I3627" s="555"/>
      <c r="J3627" s="556"/>
      <c r="K3627" s="175"/>
      <c r="L3627" s="554">
        <v>1511400</v>
      </c>
      <c r="M3627" s="554">
        <f t="shared" si="259"/>
        <v>1511400</v>
      </c>
      <c r="N3627" s="556"/>
      <c r="O3627" s="557"/>
      <c r="P3627" s="534"/>
      <c r="Q3627" s="16"/>
    </row>
    <row r="3628" spans="1:17" s="17" customFormat="1" ht="66.75" hidden="1" customHeight="1">
      <c r="A3628" s="225">
        <v>15</v>
      </c>
      <c r="B3628" s="218" t="s">
        <v>4174</v>
      </c>
      <c r="C3628" s="225" t="s">
        <v>1484</v>
      </c>
      <c r="D3628" s="225"/>
      <c r="E3628" s="225"/>
      <c r="F3628" s="175"/>
      <c r="G3628" s="554">
        <v>534600</v>
      </c>
      <c r="H3628" s="226">
        <f t="shared" si="258"/>
        <v>534600</v>
      </c>
      <c r="I3628" s="555"/>
      <c r="J3628" s="556"/>
      <c r="K3628" s="175"/>
      <c r="L3628" s="554">
        <v>534600</v>
      </c>
      <c r="M3628" s="554">
        <f t="shared" si="259"/>
        <v>534600</v>
      </c>
      <c r="N3628" s="556"/>
      <c r="O3628" s="557"/>
      <c r="P3628" s="534"/>
      <c r="Q3628" s="16"/>
    </row>
    <row r="3629" spans="1:17" s="17" customFormat="1" ht="66.75" hidden="1" customHeight="1">
      <c r="A3629" s="225">
        <v>16</v>
      </c>
      <c r="B3629" s="218" t="s">
        <v>4175</v>
      </c>
      <c r="C3629" s="225" t="s">
        <v>1484</v>
      </c>
      <c r="D3629" s="225"/>
      <c r="E3629" s="225"/>
      <c r="F3629" s="175"/>
      <c r="G3629" s="554">
        <v>1608200</v>
      </c>
      <c r="H3629" s="226">
        <f t="shared" si="258"/>
        <v>1608200</v>
      </c>
      <c r="I3629" s="555"/>
      <c r="J3629" s="556"/>
      <c r="K3629" s="175"/>
      <c r="L3629" s="554">
        <v>1608200</v>
      </c>
      <c r="M3629" s="554">
        <f t="shared" si="259"/>
        <v>1608200</v>
      </c>
      <c r="N3629" s="556"/>
      <c r="O3629" s="557"/>
      <c r="P3629" s="534"/>
      <c r="Q3629" s="16"/>
    </row>
    <row r="3630" spans="1:17" s="17" customFormat="1" ht="66.75" hidden="1" customHeight="1">
      <c r="A3630" s="225">
        <v>17</v>
      </c>
      <c r="B3630" s="218" t="s">
        <v>4176</v>
      </c>
      <c r="C3630" s="225" t="s">
        <v>1484</v>
      </c>
      <c r="D3630" s="225"/>
      <c r="E3630" s="225"/>
      <c r="F3630" s="175"/>
      <c r="G3630" s="554">
        <v>664400</v>
      </c>
      <c r="H3630" s="226">
        <f t="shared" si="258"/>
        <v>664400</v>
      </c>
      <c r="I3630" s="555"/>
      <c r="J3630" s="556"/>
      <c r="K3630" s="175"/>
      <c r="L3630" s="554">
        <v>664400</v>
      </c>
      <c r="M3630" s="554">
        <f t="shared" si="259"/>
        <v>664400</v>
      </c>
      <c r="N3630" s="556"/>
      <c r="O3630" s="557"/>
      <c r="P3630" s="534"/>
      <c r="Q3630" s="16"/>
    </row>
    <row r="3631" spans="1:17" s="17" customFormat="1" ht="66.75" hidden="1" customHeight="1">
      <c r="A3631" s="225">
        <v>18</v>
      </c>
      <c r="B3631" s="218" t="s">
        <v>4177</v>
      </c>
      <c r="C3631" s="225" t="s">
        <v>1484</v>
      </c>
      <c r="D3631" s="225"/>
      <c r="E3631" s="225"/>
      <c r="F3631" s="175"/>
      <c r="G3631" s="554">
        <v>2098800</v>
      </c>
      <c r="H3631" s="226">
        <f t="shared" si="258"/>
        <v>2098800</v>
      </c>
      <c r="I3631" s="555"/>
      <c r="J3631" s="556"/>
      <c r="K3631" s="175"/>
      <c r="L3631" s="554">
        <v>2098800</v>
      </c>
      <c r="M3631" s="554">
        <f t="shared" si="259"/>
        <v>2098800</v>
      </c>
      <c r="N3631" s="556"/>
      <c r="O3631" s="557"/>
      <c r="P3631" s="534"/>
      <c r="Q3631" s="16"/>
    </row>
    <row r="3632" spans="1:17" s="17" customFormat="1" ht="66.75" hidden="1" customHeight="1">
      <c r="A3632" s="225">
        <v>19</v>
      </c>
      <c r="B3632" s="218" t="s">
        <v>4178</v>
      </c>
      <c r="C3632" s="225" t="s">
        <v>1484</v>
      </c>
      <c r="D3632" s="225"/>
      <c r="E3632" s="225"/>
      <c r="F3632" s="175"/>
      <c r="G3632" s="554">
        <v>1247400</v>
      </c>
      <c r="H3632" s="226">
        <f t="shared" si="258"/>
        <v>1247400</v>
      </c>
      <c r="I3632" s="555"/>
      <c r="J3632" s="556"/>
      <c r="K3632" s="175"/>
      <c r="L3632" s="554">
        <v>1247400</v>
      </c>
      <c r="M3632" s="554">
        <f t="shared" si="259"/>
        <v>1247400</v>
      </c>
      <c r="N3632" s="556"/>
      <c r="O3632" s="557"/>
      <c r="P3632" s="534"/>
      <c r="Q3632" s="16"/>
    </row>
    <row r="3633" spans="1:17" s="17" customFormat="1" ht="66.75" hidden="1" customHeight="1">
      <c r="A3633" s="225">
        <v>20</v>
      </c>
      <c r="B3633" s="218" t="s">
        <v>4179</v>
      </c>
      <c r="C3633" s="225" t="s">
        <v>1484</v>
      </c>
      <c r="D3633" s="225"/>
      <c r="E3633" s="225"/>
      <c r="F3633" s="175"/>
      <c r="G3633" s="554">
        <v>4367000</v>
      </c>
      <c r="H3633" s="226">
        <f t="shared" si="258"/>
        <v>4367000</v>
      </c>
      <c r="I3633" s="555"/>
      <c r="J3633" s="556"/>
      <c r="K3633" s="175"/>
      <c r="L3633" s="554">
        <v>4367000</v>
      </c>
      <c r="M3633" s="554">
        <f t="shared" si="259"/>
        <v>4367000</v>
      </c>
      <c r="N3633" s="556"/>
      <c r="O3633" s="557"/>
      <c r="P3633" s="534"/>
      <c r="Q3633" s="16"/>
    </row>
    <row r="3634" spans="1:17" s="17" customFormat="1" ht="66.75" hidden="1" customHeight="1">
      <c r="A3634" s="225">
        <v>21</v>
      </c>
      <c r="B3634" s="218" t="s">
        <v>4180</v>
      </c>
      <c r="C3634" s="225" t="s">
        <v>1479</v>
      </c>
      <c r="D3634" s="225"/>
      <c r="E3634" s="225"/>
      <c r="F3634" s="175"/>
      <c r="G3634" s="554">
        <v>1500400</v>
      </c>
      <c r="H3634" s="226">
        <f t="shared" si="258"/>
        <v>1500400</v>
      </c>
      <c r="I3634" s="555"/>
      <c r="J3634" s="556"/>
      <c r="K3634" s="175"/>
      <c r="L3634" s="554">
        <v>1500400</v>
      </c>
      <c r="M3634" s="554">
        <f t="shared" si="259"/>
        <v>1500400</v>
      </c>
      <c r="N3634" s="556"/>
      <c r="O3634" s="557"/>
      <c r="P3634" s="534"/>
      <c r="Q3634" s="16"/>
    </row>
    <row r="3635" spans="1:17" s="17" customFormat="1" ht="66.75" hidden="1" customHeight="1">
      <c r="A3635" s="225">
        <v>22</v>
      </c>
      <c r="B3635" s="218" t="s">
        <v>4181</v>
      </c>
      <c r="C3635" s="225" t="s">
        <v>1479</v>
      </c>
      <c r="D3635" s="225"/>
      <c r="E3635" s="225"/>
      <c r="F3635" s="175"/>
      <c r="G3635" s="554">
        <v>5227200</v>
      </c>
      <c r="H3635" s="226">
        <f t="shared" si="258"/>
        <v>5227200</v>
      </c>
      <c r="I3635" s="555"/>
      <c r="J3635" s="556"/>
      <c r="K3635" s="175"/>
      <c r="L3635" s="554">
        <v>5227200</v>
      </c>
      <c r="M3635" s="554">
        <f t="shared" si="259"/>
        <v>5227200</v>
      </c>
      <c r="N3635" s="556"/>
      <c r="O3635" s="557"/>
      <c r="P3635" s="534"/>
      <c r="Q3635" s="16"/>
    </row>
    <row r="3636" spans="1:17" s="17" customFormat="1" ht="66.75" hidden="1" customHeight="1">
      <c r="A3636" s="225">
        <v>23</v>
      </c>
      <c r="B3636" s="218" t="s">
        <v>4182</v>
      </c>
      <c r="C3636" s="225" t="s">
        <v>1479</v>
      </c>
      <c r="D3636" s="225"/>
      <c r="E3636" s="225"/>
      <c r="F3636" s="175"/>
      <c r="G3636" s="554">
        <v>508200</v>
      </c>
      <c r="H3636" s="226">
        <f t="shared" si="258"/>
        <v>508200</v>
      </c>
      <c r="I3636" s="555"/>
      <c r="J3636" s="556"/>
      <c r="K3636" s="175"/>
      <c r="L3636" s="554">
        <v>508200</v>
      </c>
      <c r="M3636" s="554">
        <f t="shared" si="259"/>
        <v>508200</v>
      </c>
      <c r="N3636" s="556"/>
      <c r="O3636" s="557"/>
      <c r="P3636" s="534"/>
      <c r="Q3636" s="16"/>
    </row>
    <row r="3637" spans="1:17" s="17" customFormat="1" ht="66.75" hidden="1" customHeight="1">
      <c r="A3637" s="225">
        <v>24</v>
      </c>
      <c r="B3637" s="218" t="s">
        <v>4183</v>
      </c>
      <c r="C3637" s="225" t="s">
        <v>1479</v>
      </c>
      <c r="D3637" s="225"/>
      <c r="E3637" s="225"/>
      <c r="F3637" s="175"/>
      <c r="G3637" s="554">
        <v>2184600</v>
      </c>
      <c r="H3637" s="226">
        <f t="shared" si="258"/>
        <v>2184600</v>
      </c>
      <c r="I3637" s="555"/>
      <c r="J3637" s="556"/>
      <c r="K3637" s="175"/>
      <c r="L3637" s="554">
        <v>2184600</v>
      </c>
      <c r="M3637" s="554">
        <f t="shared" si="259"/>
        <v>2184600</v>
      </c>
      <c r="N3637" s="556"/>
      <c r="O3637" s="557"/>
      <c r="P3637" s="534"/>
      <c r="Q3637" s="16"/>
    </row>
    <row r="3638" spans="1:17" s="17" customFormat="1" ht="66.75" hidden="1" customHeight="1">
      <c r="A3638" s="225">
        <v>25</v>
      </c>
      <c r="B3638" s="218" t="s">
        <v>4184</v>
      </c>
      <c r="C3638" s="225" t="s">
        <v>1484</v>
      </c>
      <c r="D3638" s="225"/>
      <c r="E3638" s="225"/>
      <c r="F3638" s="175"/>
      <c r="G3638" s="554">
        <v>939400</v>
      </c>
      <c r="H3638" s="226">
        <f t="shared" si="258"/>
        <v>939400</v>
      </c>
      <c r="I3638" s="555"/>
      <c r="J3638" s="556"/>
      <c r="K3638" s="175"/>
      <c r="L3638" s="554">
        <v>939400</v>
      </c>
      <c r="M3638" s="554">
        <f t="shared" si="259"/>
        <v>939400</v>
      </c>
      <c r="N3638" s="556"/>
      <c r="O3638" s="557"/>
      <c r="P3638" s="534"/>
      <c r="Q3638" s="16"/>
    </row>
    <row r="3639" spans="1:17" s="17" customFormat="1" ht="66.75" hidden="1" customHeight="1">
      <c r="A3639" s="225">
        <v>26</v>
      </c>
      <c r="B3639" s="218" t="s">
        <v>4185</v>
      </c>
      <c r="C3639" s="225" t="s">
        <v>1484</v>
      </c>
      <c r="D3639" s="225"/>
      <c r="E3639" s="225"/>
      <c r="F3639" s="175"/>
      <c r="G3639" s="554">
        <v>3124000</v>
      </c>
      <c r="H3639" s="226">
        <f t="shared" si="258"/>
        <v>3124000</v>
      </c>
      <c r="I3639" s="555"/>
      <c r="J3639" s="556"/>
      <c r="K3639" s="175"/>
      <c r="L3639" s="554">
        <v>3124000</v>
      </c>
      <c r="M3639" s="554">
        <f t="shared" si="259"/>
        <v>3124000</v>
      </c>
      <c r="N3639" s="556"/>
      <c r="O3639" s="557"/>
      <c r="P3639" s="534"/>
      <c r="Q3639" s="16"/>
    </row>
    <row r="3640" spans="1:17" s="17" customFormat="1" ht="66.75" hidden="1" customHeight="1">
      <c r="A3640" s="225">
        <v>27</v>
      </c>
      <c r="B3640" s="218" t="s">
        <v>4186</v>
      </c>
      <c r="C3640" s="225" t="s">
        <v>1484</v>
      </c>
      <c r="D3640" s="225"/>
      <c r="E3640" s="225"/>
      <c r="F3640" s="175"/>
      <c r="G3640" s="554">
        <v>1053800</v>
      </c>
      <c r="H3640" s="226">
        <f t="shared" si="258"/>
        <v>1053800</v>
      </c>
      <c r="I3640" s="555"/>
      <c r="J3640" s="556"/>
      <c r="K3640" s="175"/>
      <c r="L3640" s="554">
        <v>1053800</v>
      </c>
      <c r="M3640" s="554">
        <f t="shared" si="259"/>
        <v>1053800</v>
      </c>
      <c r="N3640" s="556"/>
      <c r="O3640" s="557"/>
      <c r="P3640" s="534"/>
      <c r="Q3640" s="16"/>
    </row>
    <row r="3641" spans="1:17" s="17" customFormat="1" ht="66.75" hidden="1" customHeight="1">
      <c r="A3641" s="225">
        <v>28</v>
      </c>
      <c r="B3641" s="218" t="s">
        <v>4187</v>
      </c>
      <c r="C3641" s="225" t="s">
        <v>1484</v>
      </c>
      <c r="D3641" s="225"/>
      <c r="E3641" s="225"/>
      <c r="F3641" s="175"/>
      <c r="G3641" s="554">
        <v>3627800</v>
      </c>
      <c r="H3641" s="226">
        <f t="shared" si="258"/>
        <v>3627800</v>
      </c>
      <c r="I3641" s="555"/>
      <c r="J3641" s="556"/>
      <c r="K3641" s="175"/>
      <c r="L3641" s="554">
        <v>3627800</v>
      </c>
      <c r="M3641" s="554">
        <f t="shared" si="259"/>
        <v>3627800</v>
      </c>
      <c r="N3641" s="556"/>
      <c r="O3641" s="557"/>
      <c r="P3641" s="534"/>
      <c r="Q3641" s="16"/>
    </row>
    <row r="3642" spans="1:17" s="17" customFormat="1" ht="66.75" hidden="1" customHeight="1">
      <c r="A3642" s="225">
        <v>29</v>
      </c>
      <c r="B3642" s="218" t="s">
        <v>4188</v>
      </c>
      <c r="C3642" s="225" t="s">
        <v>1469</v>
      </c>
      <c r="D3642" s="225"/>
      <c r="E3642" s="225"/>
      <c r="F3642" s="175"/>
      <c r="G3642" s="554">
        <v>300000</v>
      </c>
      <c r="H3642" s="226">
        <f t="shared" si="258"/>
        <v>300000</v>
      </c>
      <c r="I3642" s="555"/>
      <c r="J3642" s="556"/>
      <c r="K3642" s="175"/>
      <c r="L3642" s="554">
        <v>300000</v>
      </c>
      <c r="M3642" s="554">
        <f t="shared" si="259"/>
        <v>300000</v>
      </c>
      <c r="N3642" s="556"/>
      <c r="O3642" s="557"/>
      <c r="P3642" s="534"/>
      <c r="Q3642" s="16"/>
    </row>
    <row r="3643" spans="1:17" s="17" customFormat="1" ht="66.75" hidden="1" customHeight="1">
      <c r="A3643" s="225">
        <v>30</v>
      </c>
      <c r="B3643" s="218" t="s">
        <v>4189</v>
      </c>
      <c r="C3643" s="225" t="s">
        <v>1469</v>
      </c>
      <c r="D3643" s="225"/>
      <c r="E3643" s="225"/>
      <c r="F3643" s="175"/>
      <c r="G3643" s="554">
        <v>420000</v>
      </c>
      <c r="H3643" s="226">
        <f t="shared" si="258"/>
        <v>420000</v>
      </c>
      <c r="I3643" s="555"/>
      <c r="J3643" s="556"/>
      <c r="K3643" s="175"/>
      <c r="L3643" s="554">
        <v>420000</v>
      </c>
      <c r="M3643" s="554">
        <f t="shared" si="259"/>
        <v>420000</v>
      </c>
      <c r="N3643" s="556"/>
      <c r="O3643" s="557"/>
      <c r="P3643" s="534"/>
      <c r="Q3643" s="16"/>
    </row>
    <row r="3644" spans="1:17" s="17" customFormat="1" ht="66.75" hidden="1" customHeight="1">
      <c r="A3644" s="1067" t="s">
        <v>4246</v>
      </c>
      <c r="B3644" s="1067"/>
      <c r="C3644" s="1067"/>
      <c r="D3644" s="1067"/>
      <c r="E3644" s="1067"/>
      <c r="F3644" s="1067"/>
      <c r="G3644" s="1067"/>
      <c r="H3644" s="1067"/>
      <c r="I3644" s="1"/>
      <c r="J3644" s="1"/>
      <c r="K3644" s="1"/>
      <c r="L3644" s="1"/>
      <c r="M3644" s="1"/>
      <c r="N3644" s="1"/>
      <c r="O3644" s="44"/>
      <c r="P3644" s="534"/>
      <c r="Q3644" s="16"/>
    </row>
    <row r="3645" spans="1:17" s="17" customFormat="1" ht="66.75" hidden="1" customHeight="1">
      <c r="A3645" s="225">
        <v>1</v>
      </c>
      <c r="B3645" s="218" t="s">
        <v>1604</v>
      </c>
      <c r="C3645" s="225" t="s">
        <v>1484</v>
      </c>
      <c r="D3645" s="225"/>
      <c r="E3645" s="225"/>
      <c r="F3645" s="175"/>
      <c r="G3645" s="554">
        <v>1575000</v>
      </c>
      <c r="H3645" s="226"/>
      <c r="I3645" s="555"/>
      <c r="J3645" s="556"/>
      <c r="K3645" s="175"/>
      <c r="L3645" s="554">
        <v>1575000</v>
      </c>
      <c r="M3645" s="554"/>
      <c r="N3645" s="556"/>
      <c r="O3645" s="557"/>
      <c r="P3645" s="534"/>
      <c r="Q3645" s="16"/>
    </row>
    <row r="3646" spans="1:17" s="17" customFormat="1" ht="66.75" hidden="1" customHeight="1">
      <c r="A3646" s="225">
        <v>2</v>
      </c>
      <c r="B3646" s="218" t="s">
        <v>1605</v>
      </c>
      <c r="C3646" s="225" t="s">
        <v>1484</v>
      </c>
      <c r="D3646" s="225"/>
      <c r="E3646" s="225"/>
      <c r="F3646" s="175"/>
      <c r="G3646" s="554">
        <v>363000</v>
      </c>
      <c r="H3646" s="226"/>
      <c r="I3646" s="555"/>
      <c r="J3646" s="556"/>
      <c r="K3646" s="175"/>
      <c r="L3646" s="554">
        <v>363000</v>
      </c>
      <c r="M3646" s="554"/>
      <c r="N3646" s="556"/>
      <c r="O3646" s="557"/>
      <c r="P3646" s="534"/>
      <c r="Q3646" s="16"/>
    </row>
    <row r="3647" spans="1:17" s="17" customFormat="1" ht="66.75" hidden="1" customHeight="1">
      <c r="A3647" s="225">
        <v>3</v>
      </c>
      <c r="B3647" s="218" t="s">
        <v>1606</v>
      </c>
      <c r="C3647" s="225" t="s">
        <v>1484</v>
      </c>
      <c r="D3647" s="225"/>
      <c r="E3647" s="225"/>
      <c r="F3647" s="175"/>
      <c r="G3647" s="554">
        <v>2375000</v>
      </c>
      <c r="H3647" s="226"/>
      <c r="I3647" s="555"/>
      <c r="J3647" s="556"/>
      <c r="K3647" s="175"/>
      <c r="L3647" s="554">
        <v>2375000</v>
      </c>
      <c r="M3647" s="554"/>
      <c r="N3647" s="556"/>
      <c r="O3647" s="557"/>
      <c r="P3647" s="534"/>
      <c r="Q3647" s="16"/>
    </row>
    <row r="3648" spans="1:17" s="17" customFormat="1" ht="66.75" hidden="1" customHeight="1">
      <c r="A3648" s="225">
        <v>4</v>
      </c>
      <c r="B3648" s="218" t="s">
        <v>1607</v>
      </c>
      <c r="C3648" s="225" t="s">
        <v>1484</v>
      </c>
      <c r="D3648" s="225"/>
      <c r="E3648" s="225"/>
      <c r="F3648" s="175"/>
      <c r="G3648" s="554">
        <v>509000</v>
      </c>
      <c r="H3648" s="226"/>
      <c r="I3648" s="555"/>
      <c r="J3648" s="556"/>
      <c r="K3648" s="175"/>
      <c r="L3648" s="554">
        <v>509000</v>
      </c>
      <c r="M3648" s="554"/>
      <c r="N3648" s="556"/>
      <c r="O3648" s="557"/>
      <c r="P3648" s="534"/>
      <c r="Q3648" s="16"/>
    </row>
    <row r="3649" spans="1:17" s="17" customFormat="1" ht="66.75" hidden="1" customHeight="1">
      <c r="A3649" s="225">
        <v>5</v>
      </c>
      <c r="B3649" s="218" t="s">
        <v>1608</v>
      </c>
      <c r="C3649" s="225" t="s">
        <v>1484</v>
      </c>
      <c r="D3649" s="225"/>
      <c r="E3649" s="225"/>
      <c r="F3649" s="175"/>
      <c r="G3649" s="554">
        <v>2552000</v>
      </c>
      <c r="H3649" s="226"/>
      <c r="I3649" s="555"/>
      <c r="J3649" s="556"/>
      <c r="K3649" s="175"/>
      <c r="L3649" s="554">
        <v>2552000</v>
      </c>
      <c r="M3649" s="554"/>
      <c r="N3649" s="556"/>
      <c r="O3649" s="557"/>
      <c r="P3649" s="534"/>
      <c r="Q3649" s="16"/>
    </row>
    <row r="3650" spans="1:17" s="17" customFormat="1" ht="66.75" hidden="1" customHeight="1">
      <c r="A3650" s="225">
        <v>6</v>
      </c>
      <c r="B3650" s="218" t="s">
        <v>1609</v>
      </c>
      <c r="C3650" s="225" t="s">
        <v>1484</v>
      </c>
      <c r="D3650" s="225"/>
      <c r="E3650" s="225"/>
      <c r="F3650" s="175"/>
      <c r="G3650" s="554">
        <v>572000</v>
      </c>
      <c r="H3650" s="226"/>
      <c r="I3650" s="555"/>
      <c r="J3650" s="556"/>
      <c r="K3650" s="175"/>
      <c r="L3650" s="554">
        <v>572000</v>
      </c>
      <c r="M3650" s="554"/>
      <c r="N3650" s="556"/>
      <c r="O3650" s="557"/>
      <c r="P3650" s="534"/>
      <c r="Q3650" s="16"/>
    </row>
    <row r="3651" spans="1:17" s="17" customFormat="1" ht="66.75" hidden="1" customHeight="1">
      <c r="A3651" s="225">
        <v>7</v>
      </c>
      <c r="B3651" s="218" t="s">
        <v>1610</v>
      </c>
      <c r="C3651" s="225" t="s">
        <v>1484</v>
      </c>
      <c r="D3651" s="225"/>
      <c r="E3651" s="225"/>
      <c r="F3651" s="175"/>
      <c r="G3651" s="554">
        <v>1443000</v>
      </c>
      <c r="H3651" s="226"/>
      <c r="I3651" s="555"/>
      <c r="J3651" s="556"/>
      <c r="K3651" s="175"/>
      <c r="L3651" s="554">
        <v>1443000</v>
      </c>
      <c r="M3651" s="554"/>
      <c r="N3651" s="556"/>
      <c r="O3651" s="557"/>
      <c r="P3651" s="534"/>
      <c r="Q3651" s="16"/>
    </row>
    <row r="3652" spans="1:17" s="17" customFormat="1" ht="66.75" hidden="1" customHeight="1">
      <c r="A3652" s="225">
        <v>8</v>
      </c>
      <c r="B3652" s="218" t="s">
        <v>1611</v>
      </c>
      <c r="C3652" s="225" t="s">
        <v>1484</v>
      </c>
      <c r="D3652" s="225"/>
      <c r="E3652" s="225"/>
      <c r="F3652" s="175"/>
      <c r="G3652" s="554">
        <v>352000</v>
      </c>
      <c r="H3652" s="226"/>
      <c r="I3652" s="555"/>
      <c r="J3652" s="556"/>
      <c r="K3652" s="175"/>
      <c r="L3652" s="554">
        <v>352000</v>
      </c>
      <c r="M3652" s="554"/>
      <c r="N3652" s="556"/>
      <c r="O3652" s="557"/>
      <c r="P3652" s="534"/>
      <c r="Q3652" s="16"/>
    </row>
    <row r="3653" spans="1:17" s="17" customFormat="1" ht="66.75" hidden="1" customHeight="1">
      <c r="A3653" s="225">
        <v>9</v>
      </c>
      <c r="B3653" s="218" t="s">
        <v>1612</v>
      </c>
      <c r="C3653" s="225" t="s">
        <v>1484</v>
      </c>
      <c r="D3653" s="225"/>
      <c r="E3653" s="225"/>
      <c r="F3653" s="175"/>
      <c r="G3653" s="554">
        <v>2567000</v>
      </c>
      <c r="H3653" s="226"/>
      <c r="I3653" s="555"/>
      <c r="J3653" s="556"/>
      <c r="K3653" s="175"/>
      <c r="L3653" s="554">
        <v>2567000</v>
      </c>
      <c r="M3653" s="554"/>
      <c r="N3653" s="556"/>
      <c r="O3653" s="557"/>
      <c r="P3653" s="534"/>
      <c r="Q3653" s="16"/>
    </row>
    <row r="3654" spans="1:17" s="17" customFormat="1" ht="66.75" hidden="1" customHeight="1">
      <c r="A3654" s="225">
        <v>10</v>
      </c>
      <c r="B3654" s="218" t="s">
        <v>1613</v>
      </c>
      <c r="C3654" s="225" t="s">
        <v>1484</v>
      </c>
      <c r="D3654" s="225"/>
      <c r="E3654" s="225"/>
      <c r="F3654" s="175"/>
      <c r="G3654" s="554">
        <v>550000</v>
      </c>
      <c r="H3654" s="226"/>
      <c r="I3654" s="555"/>
      <c r="J3654" s="556"/>
      <c r="K3654" s="175"/>
      <c r="L3654" s="554">
        <v>550000</v>
      </c>
      <c r="M3654" s="554"/>
      <c r="N3654" s="556"/>
      <c r="O3654" s="557"/>
      <c r="P3654" s="534"/>
      <c r="Q3654" s="16"/>
    </row>
    <row r="3655" spans="1:17" s="17" customFormat="1" ht="66.75" hidden="1" customHeight="1">
      <c r="A3655" s="225">
        <v>11</v>
      </c>
      <c r="B3655" s="218" t="s">
        <v>1614</v>
      </c>
      <c r="C3655" s="225" t="s">
        <v>1484</v>
      </c>
      <c r="D3655" s="225"/>
      <c r="E3655" s="225"/>
      <c r="F3655" s="175"/>
      <c r="G3655" s="554">
        <v>3717000</v>
      </c>
      <c r="H3655" s="226"/>
      <c r="I3655" s="555"/>
      <c r="J3655" s="556"/>
      <c r="K3655" s="175"/>
      <c r="L3655" s="554">
        <v>3717000</v>
      </c>
      <c r="M3655" s="554"/>
      <c r="N3655" s="556"/>
      <c r="O3655" s="557"/>
      <c r="P3655" s="534"/>
      <c r="Q3655" s="16"/>
    </row>
    <row r="3656" spans="1:17" s="17" customFormat="1" ht="66.75" hidden="1" customHeight="1">
      <c r="A3656" s="225">
        <v>12</v>
      </c>
      <c r="B3656" s="218" t="s">
        <v>1615</v>
      </c>
      <c r="C3656" s="225" t="s">
        <v>1484</v>
      </c>
      <c r="D3656" s="225"/>
      <c r="E3656" s="225"/>
      <c r="F3656" s="175"/>
      <c r="G3656" s="554">
        <v>792000</v>
      </c>
      <c r="H3656" s="226"/>
      <c r="I3656" s="555"/>
      <c r="J3656" s="556"/>
      <c r="K3656" s="175"/>
      <c r="L3656" s="554">
        <v>792000</v>
      </c>
      <c r="M3656" s="554"/>
      <c r="N3656" s="556"/>
      <c r="O3656" s="557"/>
      <c r="P3656" s="534"/>
      <c r="Q3656" s="16"/>
    </row>
    <row r="3657" spans="1:17" s="17" customFormat="1" ht="66.75" hidden="1" customHeight="1">
      <c r="A3657" s="225">
        <v>13</v>
      </c>
      <c r="B3657" s="218" t="s">
        <v>4190</v>
      </c>
      <c r="C3657" s="225" t="s">
        <v>1484</v>
      </c>
      <c r="D3657" s="225"/>
      <c r="E3657" s="225"/>
      <c r="F3657" s="175"/>
      <c r="G3657" s="554">
        <v>2673000</v>
      </c>
      <c r="H3657" s="226"/>
      <c r="I3657" s="555"/>
      <c r="J3657" s="556"/>
      <c r="K3657" s="175"/>
      <c r="L3657" s="554">
        <v>2673000</v>
      </c>
      <c r="M3657" s="554"/>
      <c r="N3657" s="556"/>
      <c r="O3657" s="557"/>
      <c r="P3657" s="534"/>
      <c r="Q3657" s="16"/>
    </row>
    <row r="3658" spans="1:17" s="17" customFormat="1" ht="66.75" hidden="1" customHeight="1">
      <c r="A3658" s="225">
        <v>14</v>
      </c>
      <c r="B3658" s="218" t="s">
        <v>4191</v>
      </c>
      <c r="C3658" s="225" t="s">
        <v>1484</v>
      </c>
      <c r="D3658" s="225"/>
      <c r="E3658" s="225"/>
      <c r="F3658" s="175"/>
      <c r="G3658" s="554">
        <v>594000</v>
      </c>
      <c r="H3658" s="226"/>
      <c r="I3658" s="555"/>
      <c r="J3658" s="556"/>
      <c r="K3658" s="175"/>
      <c r="L3658" s="554">
        <v>594000</v>
      </c>
      <c r="M3658" s="554"/>
      <c r="N3658" s="556"/>
      <c r="O3658" s="557"/>
      <c r="P3658" s="534"/>
      <c r="Q3658" s="16"/>
    </row>
    <row r="3659" spans="1:17" s="17" customFormat="1" ht="66.75" hidden="1" customHeight="1">
      <c r="A3659" s="225">
        <v>15</v>
      </c>
      <c r="B3659" s="218" t="s">
        <v>1616</v>
      </c>
      <c r="C3659" s="225" t="s">
        <v>1484</v>
      </c>
      <c r="D3659" s="225"/>
      <c r="E3659" s="225"/>
      <c r="F3659" s="175"/>
      <c r="G3659" s="554">
        <v>2585000</v>
      </c>
      <c r="H3659" s="226"/>
      <c r="I3659" s="555"/>
      <c r="J3659" s="556"/>
      <c r="K3659" s="175"/>
      <c r="L3659" s="554">
        <v>2585000</v>
      </c>
      <c r="M3659" s="554"/>
      <c r="N3659" s="556"/>
      <c r="O3659" s="557"/>
      <c r="P3659" s="534"/>
      <c r="Q3659" s="16"/>
    </row>
    <row r="3660" spans="1:17" s="17" customFormat="1" ht="66.75" hidden="1" customHeight="1">
      <c r="A3660" s="225">
        <v>16</v>
      </c>
      <c r="B3660" s="218" t="s">
        <v>1617</v>
      </c>
      <c r="C3660" s="225" t="s">
        <v>1484</v>
      </c>
      <c r="D3660" s="225"/>
      <c r="E3660" s="225"/>
      <c r="F3660" s="175"/>
      <c r="G3660" s="554">
        <v>572000</v>
      </c>
      <c r="H3660" s="226"/>
      <c r="I3660" s="555"/>
      <c r="J3660" s="556"/>
      <c r="K3660" s="175"/>
      <c r="L3660" s="554">
        <v>572000</v>
      </c>
      <c r="M3660" s="554"/>
      <c r="N3660" s="556"/>
      <c r="O3660" s="557"/>
      <c r="P3660" s="534"/>
      <c r="Q3660" s="16"/>
    </row>
    <row r="3661" spans="1:17" s="17" customFormat="1" ht="66.75" hidden="1" customHeight="1">
      <c r="A3661" s="225">
        <v>17</v>
      </c>
      <c r="B3661" s="218" t="s">
        <v>1618</v>
      </c>
      <c r="C3661" s="225" t="s">
        <v>1484</v>
      </c>
      <c r="D3661" s="225"/>
      <c r="E3661" s="225"/>
      <c r="F3661" s="175"/>
      <c r="G3661" s="554">
        <v>2317000</v>
      </c>
      <c r="H3661" s="226"/>
      <c r="I3661" s="555"/>
      <c r="J3661" s="556"/>
      <c r="K3661" s="175"/>
      <c r="L3661" s="554">
        <v>2317000</v>
      </c>
      <c r="M3661" s="554"/>
      <c r="N3661" s="556"/>
      <c r="O3661" s="557"/>
      <c r="P3661" s="534"/>
      <c r="Q3661" s="16"/>
    </row>
    <row r="3662" spans="1:17" s="17" customFormat="1" ht="66.75" hidden="1" customHeight="1">
      <c r="A3662" s="225">
        <v>18</v>
      </c>
      <c r="B3662" s="218" t="s">
        <v>1619</v>
      </c>
      <c r="C3662" s="225" t="s">
        <v>1484</v>
      </c>
      <c r="D3662" s="225"/>
      <c r="E3662" s="225"/>
      <c r="F3662" s="175"/>
      <c r="G3662" s="554">
        <v>506000</v>
      </c>
      <c r="H3662" s="226"/>
      <c r="I3662" s="555"/>
      <c r="J3662" s="556"/>
      <c r="K3662" s="175"/>
      <c r="L3662" s="554">
        <v>506000</v>
      </c>
      <c r="M3662" s="554"/>
      <c r="N3662" s="556"/>
      <c r="O3662" s="557"/>
      <c r="P3662" s="534"/>
      <c r="Q3662" s="16"/>
    </row>
    <row r="3663" spans="1:17" s="17" customFormat="1" ht="66.75" hidden="1" customHeight="1">
      <c r="A3663" s="225">
        <v>19</v>
      </c>
      <c r="B3663" s="218" t="s">
        <v>1620</v>
      </c>
      <c r="C3663" s="225" t="s">
        <v>1621</v>
      </c>
      <c r="D3663" s="225"/>
      <c r="E3663" s="225"/>
      <c r="F3663" s="175"/>
      <c r="G3663" s="554">
        <v>296000</v>
      </c>
      <c r="H3663" s="226"/>
      <c r="I3663" s="555"/>
      <c r="J3663" s="556"/>
      <c r="K3663" s="175"/>
      <c r="L3663" s="554">
        <v>296000</v>
      </c>
      <c r="M3663" s="554"/>
      <c r="N3663" s="556"/>
      <c r="O3663" s="557"/>
      <c r="P3663" s="534"/>
      <c r="Q3663" s="16"/>
    </row>
    <row r="3664" spans="1:17" s="17" customFormat="1" ht="66.75" hidden="1" customHeight="1">
      <c r="A3664" s="225">
        <v>20</v>
      </c>
      <c r="B3664" s="218" t="s">
        <v>1622</v>
      </c>
      <c r="C3664" s="225" t="s">
        <v>1621</v>
      </c>
      <c r="D3664" s="225"/>
      <c r="E3664" s="225"/>
      <c r="F3664" s="175"/>
      <c r="G3664" s="554">
        <v>2618000</v>
      </c>
      <c r="H3664" s="226"/>
      <c r="I3664" s="555"/>
      <c r="J3664" s="556"/>
      <c r="K3664" s="175"/>
      <c r="L3664" s="554">
        <v>2618000</v>
      </c>
      <c r="M3664" s="554"/>
      <c r="N3664" s="556"/>
      <c r="O3664" s="557"/>
      <c r="P3664" s="534"/>
      <c r="Q3664" s="16"/>
    </row>
    <row r="3665" spans="1:18" s="17" customFormat="1" ht="66.75" hidden="1" customHeight="1">
      <c r="A3665" s="225">
        <v>21</v>
      </c>
      <c r="B3665" s="218" t="s">
        <v>1623</v>
      </c>
      <c r="C3665" s="225" t="s">
        <v>1484</v>
      </c>
      <c r="D3665" s="225"/>
      <c r="E3665" s="225"/>
      <c r="F3665" s="175"/>
      <c r="G3665" s="554">
        <v>3718000</v>
      </c>
      <c r="H3665" s="226"/>
      <c r="I3665" s="555"/>
      <c r="J3665" s="556"/>
      <c r="K3665" s="175"/>
      <c r="L3665" s="554">
        <v>3718000</v>
      </c>
      <c r="M3665" s="554"/>
      <c r="N3665" s="556"/>
      <c r="O3665" s="557"/>
      <c r="P3665" s="534"/>
      <c r="Q3665" s="16"/>
    </row>
    <row r="3666" spans="1:18" s="17" customFormat="1" ht="66.75" hidden="1" customHeight="1">
      <c r="A3666" s="225">
        <v>22</v>
      </c>
      <c r="B3666" s="218" t="s">
        <v>1624</v>
      </c>
      <c r="C3666" s="225" t="s">
        <v>1484</v>
      </c>
      <c r="D3666" s="225"/>
      <c r="E3666" s="225"/>
      <c r="F3666" s="175"/>
      <c r="G3666" s="554">
        <v>836000</v>
      </c>
      <c r="H3666" s="226"/>
      <c r="I3666" s="555"/>
      <c r="J3666" s="556"/>
      <c r="K3666" s="175"/>
      <c r="L3666" s="554">
        <v>836000</v>
      </c>
      <c r="M3666" s="554"/>
      <c r="N3666" s="556"/>
      <c r="O3666" s="557"/>
      <c r="P3666" s="534"/>
      <c r="Q3666" s="16"/>
    </row>
    <row r="3667" spans="1:18" s="17" customFormat="1" ht="66.75" hidden="1" customHeight="1">
      <c r="A3667" s="225">
        <v>23</v>
      </c>
      <c r="B3667" s="218" t="s">
        <v>3985</v>
      </c>
      <c r="C3667" s="225" t="s">
        <v>1484</v>
      </c>
      <c r="D3667" s="225"/>
      <c r="E3667" s="225"/>
      <c r="F3667" s="175"/>
      <c r="G3667" s="554">
        <v>2467000</v>
      </c>
      <c r="H3667" s="226"/>
      <c r="I3667" s="555"/>
      <c r="J3667" s="556"/>
      <c r="K3667" s="175"/>
      <c r="L3667" s="554">
        <v>2467000</v>
      </c>
      <c r="M3667" s="554"/>
      <c r="N3667" s="556"/>
      <c r="O3667" s="557"/>
      <c r="P3667" s="534"/>
      <c r="Q3667" s="16"/>
    </row>
    <row r="3668" spans="1:18" s="17" customFormat="1" ht="66.75" hidden="1" customHeight="1">
      <c r="A3668" s="225">
        <v>24</v>
      </c>
      <c r="B3668" s="218" t="s">
        <v>3986</v>
      </c>
      <c r="C3668" s="225" t="s">
        <v>1484</v>
      </c>
      <c r="D3668" s="225"/>
      <c r="E3668" s="225"/>
      <c r="F3668" s="175"/>
      <c r="G3668" s="554">
        <v>540000</v>
      </c>
      <c r="H3668" s="226"/>
      <c r="I3668" s="555"/>
      <c r="J3668" s="556"/>
      <c r="K3668" s="175"/>
      <c r="L3668" s="554">
        <v>540000</v>
      </c>
      <c r="M3668" s="554"/>
      <c r="N3668" s="556"/>
      <c r="O3668" s="557"/>
      <c r="P3668" s="534"/>
      <c r="Q3668" s="16"/>
    </row>
    <row r="3669" spans="1:18" s="17" customFormat="1" ht="66.75" hidden="1" customHeight="1">
      <c r="A3669" s="225">
        <v>25</v>
      </c>
      <c r="B3669" s="218" t="s">
        <v>1625</v>
      </c>
      <c r="C3669" s="225" t="s">
        <v>68</v>
      </c>
      <c r="D3669" s="225"/>
      <c r="E3669" s="225"/>
      <c r="F3669" s="175"/>
      <c r="G3669" s="554">
        <v>1562000</v>
      </c>
      <c r="H3669" s="226"/>
      <c r="I3669" s="555"/>
      <c r="J3669" s="556"/>
      <c r="K3669" s="175"/>
      <c r="L3669" s="554">
        <v>1562000</v>
      </c>
      <c r="M3669" s="554"/>
      <c r="N3669" s="556"/>
      <c r="O3669" s="557"/>
      <c r="P3669" s="534"/>
      <c r="Q3669" s="16"/>
    </row>
    <row r="3670" spans="1:18" s="17" customFormat="1" ht="66.75" hidden="1" customHeight="1">
      <c r="A3670" s="225">
        <v>26</v>
      </c>
      <c r="B3670" s="218" t="s">
        <v>1626</v>
      </c>
      <c r="C3670" s="225" t="s">
        <v>68</v>
      </c>
      <c r="D3670" s="225"/>
      <c r="E3670" s="225"/>
      <c r="F3670" s="175"/>
      <c r="G3670" s="554">
        <v>704000</v>
      </c>
      <c r="H3670" s="226"/>
      <c r="I3670" s="555"/>
      <c r="J3670" s="556"/>
      <c r="K3670" s="175"/>
      <c r="L3670" s="554">
        <v>704000</v>
      </c>
      <c r="M3670" s="554"/>
      <c r="N3670" s="556"/>
      <c r="O3670" s="557"/>
      <c r="P3670" s="534"/>
      <c r="Q3670" s="16"/>
    </row>
    <row r="3671" spans="1:18" s="17" customFormat="1" ht="66.75" hidden="1" customHeight="1">
      <c r="A3671" s="225">
        <v>27</v>
      </c>
      <c r="B3671" s="218" t="s">
        <v>1627</v>
      </c>
      <c r="C3671" s="225" t="s">
        <v>1628</v>
      </c>
      <c r="D3671" s="225"/>
      <c r="E3671" s="225"/>
      <c r="F3671" s="175"/>
      <c r="G3671" s="554">
        <v>144000</v>
      </c>
      <c r="H3671" s="226"/>
      <c r="I3671" s="555"/>
      <c r="J3671" s="556"/>
      <c r="K3671" s="175"/>
      <c r="L3671" s="554">
        <v>144000</v>
      </c>
      <c r="M3671" s="554"/>
      <c r="N3671" s="556"/>
      <c r="O3671" s="557"/>
      <c r="P3671" s="534"/>
      <c r="Q3671" s="16"/>
    </row>
    <row r="3672" spans="1:18" s="17" customFormat="1" ht="66.75" hidden="1" customHeight="1">
      <c r="A3672" s="225">
        <v>28</v>
      </c>
      <c r="B3672" s="218" t="s">
        <v>1629</v>
      </c>
      <c r="C3672" s="225" t="s">
        <v>1484</v>
      </c>
      <c r="D3672" s="225"/>
      <c r="E3672" s="225"/>
      <c r="F3672" s="175"/>
      <c r="G3672" s="554">
        <v>484000</v>
      </c>
      <c r="H3672" s="226"/>
      <c r="I3672" s="555"/>
      <c r="J3672" s="556"/>
      <c r="K3672" s="175"/>
      <c r="L3672" s="554">
        <v>484000</v>
      </c>
      <c r="M3672" s="554"/>
      <c r="N3672" s="556"/>
      <c r="O3672" s="557"/>
      <c r="P3672" s="534"/>
      <c r="Q3672" s="16"/>
    </row>
    <row r="3673" spans="1:18" s="17" customFormat="1" ht="66.75" hidden="1" customHeight="1">
      <c r="A3673" s="1067" t="s">
        <v>1630</v>
      </c>
      <c r="B3673" s="1067"/>
      <c r="C3673" s="1067"/>
      <c r="D3673" s="1067"/>
      <c r="E3673" s="1067"/>
      <c r="F3673" s="1067"/>
      <c r="G3673" s="1067"/>
      <c r="H3673" s="1067"/>
      <c r="I3673" s="1"/>
      <c r="J3673" s="1"/>
      <c r="K3673" s="1"/>
      <c r="L3673" s="1"/>
      <c r="M3673" s="1"/>
      <c r="N3673" s="1"/>
      <c r="O3673" s="44"/>
      <c r="P3673" s="534"/>
      <c r="Q3673" s="16"/>
    </row>
    <row r="3674" spans="1:18" s="17" customFormat="1" ht="66.75" hidden="1" customHeight="1">
      <c r="A3674" s="225"/>
      <c r="B3674" s="558" t="s">
        <v>1631</v>
      </c>
      <c r="C3674" s="225"/>
      <c r="D3674" s="225"/>
      <c r="E3674" s="225"/>
      <c r="F3674" s="175"/>
      <c r="G3674" s="554"/>
      <c r="H3674" s="226"/>
      <c r="I3674" s="555"/>
      <c r="J3674" s="556"/>
      <c r="K3674" s="175"/>
      <c r="L3674" s="554"/>
      <c r="M3674" s="554"/>
      <c r="N3674" s="556"/>
      <c r="O3674" s="557"/>
      <c r="P3674" s="534"/>
      <c r="Q3674" s="16"/>
    </row>
    <row r="3675" spans="1:18" s="17" customFormat="1" ht="66.75" hidden="1" customHeight="1">
      <c r="A3675" s="225">
        <v>1</v>
      </c>
      <c r="B3675" s="218" t="s">
        <v>1632</v>
      </c>
      <c r="C3675" s="225" t="s">
        <v>1087</v>
      </c>
      <c r="D3675" s="225"/>
      <c r="E3675" s="225"/>
      <c r="F3675" s="175"/>
      <c r="G3675" s="554">
        <f>+O3675/1.1</f>
        <v>0</v>
      </c>
      <c r="H3675" s="226">
        <v>336000</v>
      </c>
      <c r="I3675" s="555"/>
      <c r="J3675" s="556"/>
      <c r="K3675" s="175"/>
      <c r="L3675" s="554">
        <f>+W3675/1.1</f>
        <v>0</v>
      </c>
      <c r="M3675" s="554">
        <v>336000</v>
      </c>
      <c r="N3675" s="556"/>
      <c r="O3675" s="557"/>
      <c r="P3675" s="534"/>
      <c r="Q3675" s="16"/>
      <c r="R3675" s="559">
        <v>336000</v>
      </c>
    </row>
    <row r="3676" spans="1:18" s="17" customFormat="1" ht="66.75" hidden="1" customHeight="1">
      <c r="A3676" s="225">
        <v>2</v>
      </c>
      <c r="B3676" s="218" t="s">
        <v>1633</v>
      </c>
      <c r="C3676" s="225" t="s">
        <v>1087</v>
      </c>
      <c r="D3676" s="225"/>
      <c r="E3676" s="225"/>
      <c r="F3676" s="175"/>
      <c r="G3676" s="554">
        <f t="shared" ref="G3676:G3682" si="260">+O3676/1.1</f>
        <v>0</v>
      </c>
      <c r="H3676" s="226">
        <f t="shared" ref="H3676:H3688" si="261">+G3676</f>
        <v>0</v>
      </c>
      <c r="I3676" s="555"/>
      <c r="J3676" s="556"/>
      <c r="K3676" s="175"/>
      <c r="L3676" s="554">
        <f t="shared" ref="L3676:L3682" si="262">+W3676/1.1</f>
        <v>0</v>
      </c>
      <c r="M3676" s="554">
        <f t="shared" ref="M3676:M3688" si="263">+L3676</f>
        <v>0</v>
      </c>
      <c r="N3676" s="556"/>
      <c r="O3676" s="557"/>
      <c r="P3676" s="534"/>
      <c r="Q3676" s="16"/>
      <c r="R3676" s="559">
        <v>321000</v>
      </c>
    </row>
    <row r="3677" spans="1:18" s="17" customFormat="1" ht="66.75" hidden="1" customHeight="1">
      <c r="A3677" s="225">
        <v>3</v>
      </c>
      <c r="B3677" s="218" t="s">
        <v>1634</v>
      </c>
      <c r="C3677" s="225" t="s">
        <v>1087</v>
      </c>
      <c r="D3677" s="225"/>
      <c r="E3677" s="225"/>
      <c r="F3677" s="175"/>
      <c r="G3677" s="554">
        <f t="shared" si="260"/>
        <v>0</v>
      </c>
      <c r="H3677" s="226">
        <f t="shared" si="261"/>
        <v>0</v>
      </c>
      <c r="I3677" s="555"/>
      <c r="J3677" s="556"/>
      <c r="K3677" s="175"/>
      <c r="L3677" s="554">
        <f t="shared" si="262"/>
        <v>0</v>
      </c>
      <c r="M3677" s="554">
        <f t="shared" si="263"/>
        <v>0</v>
      </c>
      <c r="N3677" s="556"/>
      <c r="O3677" s="557"/>
      <c r="P3677" s="534"/>
      <c r="Q3677" s="16"/>
      <c r="R3677" s="559">
        <v>393000</v>
      </c>
    </row>
    <row r="3678" spans="1:18" s="17" customFormat="1" ht="66.75" hidden="1" customHeight="1">
      <c r="A3678" s="225">
        <v>4</v>
      </c>
      <c r="B3678" s="218" t="s">
        <v>1635</v>
      </c>
      <c r="C3678" s="225" t="s">
        <v>1087</v>
      </c>
      <c r="D3678" s="225"/>
      <c r="E3678" s="225"/>
      <c r="F3678" s="175"/>
      <c r="G3678" s="554">
        <f t="shared" si="260"/>
        <v>0</v>
      </c>
      <c r="H3678" s="226">
        <f t="shared" si="261"/>
        <v>0</v>
      </c>
      <c r="I3678" s="555"/>
      <c r="J3678" s="556"/>
      <c r="K3678" s="175"/>
      <c r="L3678" s="554">
        <f t="shared" si="262"/>
        <v>0</v>
      </c>
      <c r="M3678" s="554">
        <f t="shared" si="263"/>
        <v>0</v>
      </c>
      <c r="N3678" s="556"/>
      <c r="O3678" s="557"/>
      <c r="P3678" s="534"/>
      <c r="Q3678" s="16"/>
      <c r="R3678" s="559">
        <v>398000</v>
      </c>
    </row>
    <row r="3679" spans="1:18" s="17" customFormat="1" ht="66.75" hidden="1" customHeight="1">
      <c r="A3679" s="225">
        <v>5</v>
      </c>
      <c r="B3679" s="218" t="s">
        <v>1636</v>
      </c>
      <c r="C3679" s="225" t="s">
        <v>1087</v>
      </c>
      <c r="D3679" s="225"/>
      <c r="E3679" s="225"/>
      <c r="F3679" s="175"/>
      <c r="G3679" s="554">
        <f t="shared" si="260"/>
        <v>0</v>
      </c>
      <c r="H3679" s="226">
        <f t="shared" si="261"/>
        <v>0</v>
      </c>
      <c r="I3679" s="555"/>
      <c r="J3679" s="556"/>
      <c r="K3679" s="175"/>
      <c r="L3679" s="554">
        <f t="shared" si="262"/>
        <v>0</v>
      </c>
      <c r="M3679" s="554">
        <f t="shared" si="263"/>
        <v>0</v>
      </c>
      <c r="N3679" s="556"/>
      <c r="O3679" s="557"/>
      <c r="P3679" s="534"/>
      <c r="Q3679" s="16"/>
      <c r="R3679" s="559">
        <v>240000</v>
      </c>
    </row>
    <row r="3680" spans="1:18" s="17" customFormat="1" ht="66.75" hidden="1" customHeight="1">
      <c r="A3680" s="225">
        <v>6</v>
      </c>
      <c r="B3680" s="218" t="s">
        <v>1637</v>
      </c>
      <c r="C3680" s="225" t="s">
        <v>1087</v>
      </c>
      <c r="D3680" s="225"/>
      <c r="E3680" s="225"/>
      <c r="F3680" s="175"/>
      <c r="G3680" s="554">
        <f t="shared" si="260"/>
        <v>0</v>
      </c>
      <c r="H3680" s="226">
        <f t="shared" si="261"/>
        <v>0</v>
      </c>
      <c r="I3680" s="555"/>
      <c r="J3680" s="556"/>
      <c r="K3680" s="175"/>
      <c r="L3680" s="554">
        <f t="shared" si="262"/>
        <v>0</v>
      </c>
      <c r="M3680" s="554">
        <f t="shared" si="263"/>
        <v>0</v>
      </c>
      <c r="N3680" s="556"/>
      <c r="O3680" s="557"/>
      <c r="P3680" s="534"/>
      <c r="Q3680" s="16"/>
      <c r="R3680" s="559">
        <v>158000</v>
      </c>
    </row>
    <row r="3681" spans="1:18" s="17" customFormat="1" ht="66.75" hidden="1" customHeight="1">
      <c r="A3681" s="225">
        <v>7</v>
      </c>
      <c r="B3681" s="218" t="s">
        <v>1638</v>
      </c>
      <c r="C3681" s="225" t="s">
        <v>1087</v>
      </c>
      <c r="D3681" s="225"/>
      <c r="E3681" s="225"/>
      <c r="F3681" s="175"/>
      <c r="G3681" s="554">
        <f t="shared" si="260"/>
        <v>0</v>
      </c>
      <c r="H3681" s="226">
        <f t="shared" si="261"/>
        <v>0</v>
      </c>
      <c r="I3681" s="555"/>
      <c r="J3681" s="556"/>
      <c r="K3681" s="175"/>
      <c r="L3681" s="554">
        <f t="shared" si="262"/>
        <v>0</v>
      </c>
      <c r="M3681" s="554">
        <f t="shared" si="263"/>
        <v>0</v>
      </c>
      <c r="N3681" s="556"/>
      <c r="O3681" s="557"/>
      <c r="P3681" s="534"/>
      <c r="Q3681" s="16"/>
      <c r="R3681" s="559">
        <v>100000</v>
      </c>
    </row>
    <row r="3682" spans="1:18" s="17" customFormat="1" ht="66.75" hidden="1" customHeight="1">
      <c r="A3682" s="225">
        <v>8</v>
      </c>
      <c r="B3682" s="218" t="s">
        <v>1639</v>
      </c>
      <c r="C3682" s="225" t="s">
        <v>1087</v>
      </c>
      <c r="D3682" s="225"/>
      <c r="E3682" s="225"/>
      <c r="F3682" s="175"/>
      <c r="G3682" s="554">
        <f t="shared" si="260"/>
        <v>0</v>
      </c>
      <c r="H3682" s="226">
        <f t="shared" si="261"/>
        <v>0</v>
      </c>
      <c r="I3682" s="555"/>
      <c r="J3682" s="556"/>
      <c r="K3682" s="175"/>
      <c r="L3682" s="554">
        <f t="shared" si="262"/>
        <v>0</v>
      </c>
      <c r="M3682" s="554">
        <f t="shared" si="263"/>
        <v>0</v>
      </c>
      <c r="N3682" s="556"/>
      <c r="O3682" s="557"/>
      <c r="P3682" s="534"/>
      <c r="Q3682" s="16"/>
      <c r="R3682" s="559">
        <v>97000</v>
      </c>
    </row>
    <row r="3683" spans="1:18" s="17" customFormat="1" ht="66.75" hidden="1" customHeight="1">
      <c r="A3683" s="225"/>
      <c r="B3683" s="558" t="s">
        <v>1466</v>
      </c>
      <c r="C3683" s="225"/>
      <c r="D3683" s="225"/>
      <c r="E3683" s="225"/>
      <c r="F3683" s="175"/>
      <c r="G3683" s="554"/>
      <c r="H3683" s="226">
        <f t="shared" si="261"/>
        <v>0</v>
      </c>
      <c r="I3683" s="555"/>
      <c r="J3683" s="556"/>
      <c r="K3683" s="175"/>
      <c r="L3683" s="554"/>
      <c r="M3683" s="554">
        <f t="shared" si="263"/>
        <v>0</v>
      </c>
      <c r="N3683" s="556"/>
      <c r="O3683" s="557"/>
      <c r="P3683" s="534"/>
      <c r="Q3683" s="16"/>
      <c r="R3683" s="559"/>
    </row>
    <row r="3684" spans="1:18" s="17" customFormat="1" ht="66.75" hidden="1" customHeight="1">
      <c r="A3684" s="225">
        <v>1</v>
      </c>
      <c r="B3684" s="218" t="s">
        <v>1640</v>
      </c>
      <c r="C3684" s="225" t="s">
        <v>1087</v>
      </c>
      <c r="D3684" s="225"/>
      <c r="E3684" s="225"/>
      <c r="F3684" s="175"/>
      <c r="G3684" s="554">
        <f>+O3684/1.1</f>
        <v>0</v>
      </c>
      <c r="H3684" s="226">
        <f t="shared" si="261"/>
        <v>0</v>
      </c>
      <c r="I3684" s="555"/>
      <c r="J3684" s="556"/>
      <c r="K3684" s="175"/>
      <c r="L3684" s="554">
        <f>+W3684/1.1</f>
        <v>0</v>
      </c>
      <c r="M3684" s="554">
        <f t="shared" si="263"/>
        <v>0</v>
      </c>
      <c r="N3684" s="556"/>
      <c r="O3684" s="557"/>
      <c r="P3684" s="534"/>
      <c r="Q3684" s="16"/>
      <c r="R3684" s="559">
        <v>188000</v>
      </c>
    </row>
    <row r="3685" spans="1:18" s="17" customFormat="1" ht="66.75" hidden="1" customHeight="1">
      <c r="A3685" s="225">
        <v>2</v>
      </c>
      <c r="B3685" s="218" t="s">
        <v>1641</v>
      </c>
      <c r="C3685" s="225" t="s">
        <v>1087</v>
      </c>
      <c r="D3685" s="225"/>
      <c r="E3685" s="225"/>
      <c r="F3685" s="175"/>
      <c r="G3685" s="554">
        <f>+O3685/1.1</f>
        <v>0</v>
      </c>
      <c r="H3685" s="226">
        <f t="shared" si="261"/>
        <v>0</v>
      </c>
      <c r="I3685" s="555"/>
      <c r="J3685" s="556"/>
      <c r="K3685" s="175"/>
      <c r="L3685" s="554">
        <f>+W3685/1.1</f>
        <v>0</v>
      </c>
      <c r="M3685" s="554">
        <f t="shared" si="263"/>
        <v>0</v>
      </c>
      <c r="N3685" s="556"/>
      <c r="O3685" s="557"/>
      <c r="P3685" s="534"/>
      <c r="Q3685" s="16"/>
      <c r="R3685" s="559">
        <v>141000</v>
      </c>
    </row>
    <row r="3686" spans="1:18" s="17" customFormat="1" ht="66.75" hidden="1" customHeight="1">
      <c r="A3686" s="225">
        <v>3</v>
      </c>
      <c r="B3686" s="218" t="s">
        <v>1642</v>
      </c>
      <c r="C3686" s="225" t="s">
        <v>1087</v>
      </c>
      <c r="D3686" s="225"/>
      <c r="E3686" s="225"/>
      <c r="F3686" s="175"/>
      <c r="G3686" s="554">
        <f>+O3686/1.1</f>
        <v>0</v>
      </c>
      <c r="H3686" s="226">
        <f t="shared" si="261"/>
        <v>0</v>
      </c>
      <c r="I3686" s="555"/>
      <c r="J3686" s="556"/>
      <c r="K3686" s="175"/>
      <c r="L3686" s="554">
        <f>+W3686/1.1</f>
        <v>0</v>
      </c>
      <c r="M3686" s="554">
        <f t="shared" si="263"/>
        <v>0</v>
      </c>
      <c r="N3686" s="556"/>
      <c r="O3686" s="557"/>
      <c r="P3686" s="534"/>
      <c r="Q3686" s="16"/>
      <c r="R3686" s="559">
        <v>134000</v>
      </c>
    </row>
    <row r="3687" spans="1:18" s="17" customFormat="1" ht="66.75" hidden="1" customHeight="1">
      <c r="A3687" s="225">
        <v>4</v>
      </c>
      <c r="B3687" s="218" t="s">
        <v>1643</v>
      </c>
      <c r="C3687" s="225" t="s">
        <v>1087</v>
      </c>
      <c r="D3687" s="225"/>
      <c r="E3687" s="225"/>
      <c r="F3687" s="175"/>
      <c r="G3687" s="554">
        <f>+O3687/1.1</f>
        <v>0</v>
      </c>
      <c r="H3687" s="226">
        <f t="shared" si="261"/>
        <v>0</v>
      </c>
      <c r="I3687" s="555"/>
      <c r="J3687" s="556"/>
      <c r="K3687" s="175"/>
      <c r="L3687" s="554">
        <f>+W3687/1.1</f>
        <v>0</v>
      </c>
      <c r="M3687" s="554">
        <f t="shared" si="263"/>
        <v>0</v>
      </c>
      <c r="N3687" s="556"/>
      <c r="O3687" s="557"/>
      <c r="P3687" s="534"/>
      <c r="Q3687" s="16"/>
      <c r="R3687" s="559">
        <v>176000</v>
      </c>
    </row>
    <row r="3688" spans="1:18" s="17" customFormat="1" ht="66.75" hidden="1" customHeight="1">
      <c r="A3688" s="225">
        <v>5</v>
      </c>
      <c r="B3688" s="218" t="s">
        <v>1644</v>
      </c>
      <c r="C3688" s="225" t="s">
        <v>1087</v>
      </c>
      <c r="D3688" s="225"/>
      <c r="E3688" s="225"/>
      <c r="F3688" s="175"/>
      <c r="G3688" s="554">
        <f>+O3688/1.1</f>
        <v>0</v>
      </c>
      <c r="H3688" s="226">
        <f t="shared" si="261"/>
        <v>0</v>
      </c>
      <c r="I3688" s="555"/>
      <c r="J3688" s="556"/>
      <c r="K3688" s="175"/>
      <c r="L3688" s="554">
        <f>+W3688/1.1</f>
        <v>0</v>
      </c>
      <c r="M3688" s="554">
        <f t="shared" si="263"/>
        <v>0</v>
      </c>
      <c r="N3688" s="556"/>
      <c r="O3688" s="557"/>
      <c r="P3688" s="534"/>
      <c r="Q3688" s="16"/>
      <c r="R3688" s="559">
        <v>167000</v>
      </c>
    </row>
    <row r="3689" spans="1:18" s="17" customFormat="1" ht="66.75" hidden="1" customHeight="1">
      <c r="A3689" s="225"/>
      <c r="B3689" s="558" t="s">
        <v>1645</v>
      </c>
      <c r="C3689" s="225"/>
      <c r="D3689" s="225"/>
      <c r="E3689" s="225"/>
      <c r="F3689" s="175"/>
      <c r="G3689" s="554"/>
      <c r="H3689" s="226"/>
      <c r="I3689" s="555"/>
      <c r="J3689" s="556"/>
      <c r="K3689" s="175"/>
      <c r="L3689" s="554"/>
      <c r="M3689" s="554"/>
      <c r="N3689" s="556"/>
      <c r="O3689" s="557"/>
      <c r="P3689" s="534"/>
      <c r="Q3689" s="16"/>
      <c r="R3689" s="559"/>
    </row>
    <row r="3690" spans="1:18" s="17" customFormat="1" ht="66.75" hidden="1" customHeight="1">
      <c r="A3690" s="225">
        <v>1</v>
      </c>
      <c r="B3690" s="218" t="s">
        <v>1646</v>
      </c>
      <c r="C3690" s="225" t="s">
        <v>1087</v>
      </c>
      <c r="D3690" s="225"/>
      <c r="E3690" s="225"/>
      <c r="F3690" s="175"/>
      <c r="G3690" s="554">
        <f>+O3690/1.1</f>
        <v>0</v>
      </c>
      <c r="H3690" s="226">
        <f>+G3690</f>
        <v>0</v>
      </c>
      <c r="I3690" s="555"/>
      <c r="J3690" s="556"/>
      <c r="K3690" s="175"/>
      <c r="L3690" s="554">
        <f>+W3690/1.1</f>
        <v>0</v>
      </c>
      <c r="M3690" s="554">
        <f>+L3690</f>
        <v>0</v>
      </c>
      <c r="N3690" s="556"/>
      <c r="O3690" s="557"/>
      <c r="P3690" s="534"/>
      <c r="Q3690" s="16"/>
      <c r="R3690" s="559">
        <v>208000</v>
      </c>
    </row>
    <row r="3691" spans="1:18" s="17" customFormat="1" ht="66.75" hidden="1" customHeight="1">
      <c r="A3691" s="225">
        <v>2</v>
      </c>
      <c r="B3691" s="218" t="s">
        <v>1647</v>
      </c>
      <c r="C3691" s="225" t="s">
        <v>1087</v>
      </c>
      <c r="D3691" s="225"/>
      <c r="E3691" s="225"/>
      <c r="F3691" s="175"/>
      <c r="G3691" s="554">
        <f>+O3691/1.1</f>
        <v>0</v>
      </c>
      <c r="H3691" s="226">
        <f>+G3691</f>
        <v>0</v>
      </c>
      <c r="I3691" s="555"/>
      <c r="J3691" s="556"/>
      <c r="K3691" s="175"/>
      <c r="L3691" s="554">
        <f>+W3691/1.1</f>
        <v>0</v>
      </c>
      <c r="M3691" s="554">
        <f>+L3691</f>
        <v>0</v>
      </c>
      <c r="N3691" s="556"/>
      <c r="O3691" s="557"/>
      <c r="P3691" s="534"/>
      <c r="Q3691" s="16"/>
      <c r="R3691" s="559">
        <v>153000</v>
      </c>
    </row>
    <row r="3692" spans="1:18" s="17" customFormat="1" ht="66.75" hidden="1" customHeight="1">
      <c r="A3692" s="225">
        <v>3</v>
      </c>
      <c r="B3692" s="218" t="s">
        <v>1648</v>
      </c>
      <c r="C3692" s="225" t="s">
        <v>1087</v>
      </c>
      <c r="D3692" s="225"/>
      <c r="E3692" s="225"/>
      <c r="F3692" s="175"/>
      <c r="G3692" s="554">
        <f>+O3692/1.1</f>
        <v>0</v>
      </c>
      <c r="H3692" s="226">
        <f>+G3692</f>
        <v>0</v>
      </c>
      <c r="I3692" s="555"/>
      <c r="J3692" s="556"/>
      <c r="K3692" s="175"/>
      <c r="L3692" s="554">
        <f>+W3692/1.1</f>
        <v>0</v>
      </c>
      <c r="M3692" s="554">
        <f>+L3692</f>
        <v>0</v>
      </c>
      <c r="N3692" s="556"/>
      <c r="O3692" s="557"/>
      <c r="P3692" s="534"/>
      <c r="Q3692" s="16"/>
      <c r="R3692" s="559">
        <v>70000</v>
      </c>
    </row>
    <row r="3693" spans="1:18" s="17" customFormat="1" ht="66.75" hidden="1" customHeight="1">
      <c r="A3693" s="225">
        <v>4</v>
      </c>
      <c r="B3693" s="218" t="s">
        <v>1649</v>
      </c>
      <c r="C3693" s="225" t="s">
        <v>1087</v>
      </c>
      <c r="D3693" s="225"/>
      <c r="E3693" s="225"/>
      <c r="F3693" s="175"/>
      <c r="G3693" s="554">
        <f>+O3693/1.1</f>
        <v>0</v>
      </c>
      <c r="H3693" s="226">
        <f>+G3693</f>
        <v>0</v>
      </c>
      <c r="I3693" s="555"/>
      <c r="J3693" s="556"/>
      <c r="K3693" s="175"/>
      <c r="L3693" s="554">
        <f>+W3693/1.1</f>
        <v>0</v>
      </c>
      <c r="M3693" s="554">
        <f>+L3693</f>
        <v>0</v>
      </c>
      <c r="N3693" s="556"/>
      <c r="O3693" s="557"/>
      <c r="P3693" s="534"/>
      <c r="Q3693" s="16"/>
      <c r="R3693" s="559">
        <v>42000</v>
      </c>
    </row>
    <row r="3694" spans="1:18" s="17" customFormat="1" ht="66.75" hidden="1" customHeight="1">
      <c r="A3694" s="225"/>
      <c r="B3694" s="558" t="s">
        <v>1650</v>
      </c>
      <c r="C3694" s="225"/>
      <c r="D3694" s="225"/>
      <c r="E3694" s="225"/>
      <c r="F3694" s="175"/>
      <c r="G3694" s="554"/>
      <c r="H3694" s="226"/>
      <c r="I3694" s="555"/>
      <c r="J3694" s="556"/>
      <c r="K3694" s="175"/>
      <c r="L3694" s="554"/>
      <c r="M3694" s="554"/>
      <c r="N3694" s="556"/>
      <c r="O3694" s="557"/>
      <c r="P3694" s="534"/>
      <c r="Q3694" s="16"/>
      <c r="R3694" s="559"/>
    </row>
    <row r="3695" spans="1:18" s="17" customFormat="1" ht="66.75" hidden="1" customHeight="1">
      <c r="A3695" s="225">
        <v>1</v>
      </c>
      <c r="B3695" s="218" t="s">
        <v>1651</v>
      </c>
      <c r="C3695" s="225" t="s">
        <v>1087</v>
      </c>
      <c r="D3695" s="225"/>
      <c r="E3695" s="225"/>
      <c r="F3695" s="175"/>
      <c r="G3695" s="554">
        <f>+O3695/1.1</f>
        <v>0</v>
      </c>
      <c r="H3695" s="226">
        <f>+G3695</f>
        <v>0</v>
      </c>
      <c r="I3695" s="555"/>
      <c r="J3695" s="556"/>
      <c r="K3695" s="175"/>
      <c r="L3695" s="554">
        <f>+W3695/1.1</f>
        <v>0</v>
      </c>
      <c r="M3695" s="554">
        <f>+L3695</f>
        <v>0</v>
      </c>
      <c r="N3695" s="556"/>
      <c r="O3695" s="557"/>
      <c r="P3695" s="534"/>
      <c r="Q3695" s="16"/>
      <c r="R3695" s="559">
        <v>167000</v>
      </c>
    </row>
    <row r="3696" spans="1:18" s="17" customFormat="1" ht="66.75" hidden="1" customHeight="1">
      <c r="A3696" s="225">
        <v>2</v>
      </c>
      <c r="B3696" s="218" t="s">
        <v>1652</v>
      </c>
      <c r="C3696" s="225" t="s">
        <v>1087</v>
      </c>
      <c r="D3696" s="225"/>
      <c r="E3696" s="225"/>
      <c r="F3696" s="175"/>
      <c r="G3696" s="554">
        <f>+O3696/1.1</f>
        <v>0</v>
      </c>
      <c r="H3696" s="226">
        <f>+G3696</f>
        <v>0</v>
      </c>
      <c r="I3696" s="555"/>
      <c r="J3696" s="556"/>
      <c r="K3696" s="175"/>
      <c r="L3696" s="554">
        <f>+W3696/1.1</f>
        <v>0</v>
      </c>
      <c r="M3696" s="554">
        <f>+L3696</f>
        <v>0</v>
      </c>
      <c r="N3696" s="556"/>
      <c r="O3696" s="557"/>
      <c r="P3696" s="534"/>
      <c r="Q3696" s="16"/>
      <c r="R3696" s="559">
        <v>158000</v>
      </c>
    </row>
    <row r="3697" spans="1:18" s="17" customFormat="1" ht="66.75" hidden="1" customHeight="1">
      <c r="A3697" s="225"/>
      <c r="B3697" s="558" t="s">
        <v>3979</v>
      </c>
      <c r="C3697" s="225"/>
      <c r="D3697" s="225"/>
      <c r="E3697" s="225"/>
      <c r="F3697" s="175"/>
      <c r="G3697" s="554"/>
      <c r="H3697" s="226"/>
      <c r="I3697" s="555"/>
      <c r="J3697" s="556"/>
      <c r="K3697" s="175"/>
      <c r="L3697" s="554"/>
      <c r="M3697" s="554"/>
      <c r="N3697" s="556"/>
      <c r="O3697" s="557"/>
      <c r="P3697" s="534"/>
      <c r="Q3697" s="16"/>
      <c r="R3697" s="559"/>
    </row>
    <row r="3698" spans="1:18" s="17" customFormat="1" ht="66.75" hidden="1" customHeight="1">
      <c r="A3698" s="225">
        <v>1</v>
      </c>
      <c r="B3698" s="218" t="s">
        <v>1653</v>
      </c>
      <c r="C3698" s="225" t="s">
        <v>1087</v>
      </c>
      <c r="D3698" s="225"/>
      <c r="E3698" s="225"/>
      <c r="F3698" s="175"/>
      <c r="G3698" s="554">
        <f>+O3698/1.1</f>
        <v>0</v>
      </c>
      <c r="H3698" s="226">
        <f>+G3698</f>
        <v>0</v>
      </c>
      <c r="I3698" s="555"/>
      <c r="J3698" s="556"/>
      <c r="K3698" s="175"/>
      <c r="L3698" s="554">
        <f>+W3698/1.1</f>
        <v>0</v>
      </c>
      <c r="M3698" s="554">
        <f>+L3698</f>
        <v>0</v>
      </c>
      <c r="N3698" s="556"/>
      <c r="O3698" s="557"/>
      <c r="P3698" s="534"/>
      <c r="Q3698" s="16"/>
      <c r="R3698" s="559">
        <v>7000</v>
      </c>
    </row>
    <row r="3699" spans="1:18" s="17" customFormat="1" ht="66.75" hidden="1" customHeight="1">
      <c r="A3699" s="225">
        <v>2</v>
      </c>
      <c r="B3699" s="218" t="s">
        <v>1654</v>
      </c>
      <c r="C3699" s="225" t="s">
        <v>1087</v>
      </c>
      <c r="D3699" s="225"/>
      <c r="E3699" s="225"/>
      <c r="F3699" s="175"/>
      <c r="G3699" s="554">
        <f>+O3699/1.1</f>
        <v>0</v>
      </c>
      <c r="H3699" s="226">
        <f>+G3699</f>
        <v>0</v>
      </c>
      <c r="I3699" s="555"/>
      <c r="J3699" s="556"/>
      <c r="K3699" s="175"/>
      <c r="L3699" s="554">
        <f>+W3699/1.1</f>
        <v>0</v>
      </c>
      <c r="M3699" s="554">
        <f>+L3699</f>
        <v>0</v>
      </c>
      <c r="N3699" s="556"/>
      <c r="O3699" s="557"/>
      <c r="P3699" s="534"/>
      <c r="Q3699" s="16"/>
      <c r="R3699" s="559">
        <v>8000</v>
      </c>
    </row>
    <row r="3700" spans="1:18" s="17" customFormat="1" ht="66.75" hidden="1" customHeight="1">
      <c r="A3700" s="225">
        <v>3</v>
      </c>
      <c r="B3700" s="560" t="s">
        <v>1655</v>
      </c>
      <c r="C3700" s="225" t="s">
        <v>1087</v>
      </c>
      <c r="D3700" s="225"/>
      <c r="E3700" s="225"/>
      <c r="F3700" s="175"/>
      <c r="G3700" s="554">
        <f>+O3700/1.1</f>
        <v>0</v>
      </c>
      <c r="H3700" s="226">
        <f>+G3700</f>
        <v>0</v>
      </c>
      <c r="I3700" s="555"/>
      <c r="J3700" s="556"/>
      <c r="K3700" s="175"/>
      <c r="L3700" s="554">
        <f>+W3700/1.1</f>
        <v>0</v>
      </c>
      <c r="M3700" s="554">
        <f>+L3700</f>
        <v>0</v>
      </c>
      <c r="N3700" s="556"/>
      <c r="O3700" s="557"/>
      <c r="P3700" s="534"/>
      <c r="Q3700" s="16"/>
      <c r="R3700" s="559">
        <v>8000</v>
      </c>
    </row>
    <row r="3701" spans="1:18" s="17" customFormat="1" ht="37.5" hidden="1">
      <c r="A3701" s="225">
        <v>4</v>
      </c>
      <c r="B3701" s="560" t="s">
        <v>1656</v>
      </c>
      <c r="C3701" s="225" t="s">
        <v>1087</v>
      </c>
      <c r="D3701" s="225"/>
      <c r="E3701" s="225"/>
      <c r="F3701" s="175"/>
      <c r="G3701" s="554">
        <f>+O3701/1.1</f>
        <v>0</v>
      </c>
      <c r="H3701" s="226">
        <f>+G3701</f>
        <v>0</v>
      </c>
      <c r="I3701" s="555"/>
      <c r="J3701" s="556"/>
      <c r="K3701" s="175"/>
      <c r="L3701" s="554">
        <f>+W3701/1.1</f>
        <v>0</v>
      </c>
      <c r="M3701" s="554">
        <f>+L3701</f>
        <v>0</v>
      </c>
      <c r="N3701" s="556"/>
      <c r="O3701" s="557"/>
      <c r="P3701" s="534"/>
      <c r="Q3701" s="16"/>
      <c r="R3701" s="559">
        <v>10000</v>
      </c>
    </row>
    <row r="3702" spans="1:18" s="6" customFormat="1" ht="49.5" customHeight="1">
      <c r="A3702" s="345"/>
      <c r="B3702" s="1086" t="s">
        <v>6837</v>
      </c>
      <c r="C3702" s="1087"/>
      <c r="D3702" s="1087"/>
      <c r="E3702" s="1087"/>
      <c r="F3702" s="1087"/>
      <c r="G3702" s="1087"/>
      <c r="H3702" s="1088"/>
      <c r="I3702" s="2"/>
      <c r="J3702" s="2"/>
      <c r="K3702" s="2"/>
      <c r="L3702" s="2"/>
      <c r="M3702" s="2"/>
      <c r="N3702" s="2"/>
      <c r="O3702" s="40"/>
      <c r="P3702" s="545"/>
      <c r="Q3702" s="5"/>
    </row>
    <row r="3703" spans="1:18" s="6" customFormat="1" ht="18.75">
      <c r="A3703" s="561"/>
      <c r="B3703" s="562" t="s">
        <v>6482</v>
      </c>
      <c r="C3703" s="561"/>
      <c r="D3703" s="561"/>
      <c r="E3703" s="561"/>
      <c r="F3703" s="500"/>
      <c r="G3703" s="563"/>
      <c r="H3703" s="564"/>
      <c r="I3703" s="565"/>
      <c r="J3703" s="566"/>
      <c r="K3703" s="500"/>
      <c r="L3703" s="563"/>
      <c r="M3703" s="563"/>
      <c r="N3703" s="566"/>
      <c r="O3703" s="567"/>
      <c r="P3703" s="545"/>
      <c r="Q3703" s="5"/>
    </row>
    <row r="3704" spans="1:18" s="6" customFormat="1" ht="56.25">
      <c r="A3704" s="561">
        <v>1</v>
      </c>
      <c r="B3704" s="568" t="s">
        <v>6352</v>
      </c>
      <c r="C3704" s="561" t="s">
        <v>6364</v>
      </c>
      <c r="D3704" s="561"/>
      <c r="E3704" s="561"/>
      <c r="F3704" s="500"/>
      <c r="G3704" s="911">
        <v>56280</v>
      </c>
      <c r="H3704" s="863">
        <f>G3704</f>
        <v>56280</v>
      </c>
      <c r="I3704" s="565"/>
      <c r="J3704" s="566"/>
      <c r="K3704" s="500"/>
      <c r="L3704" s="563">
        <v>88700</v>
      </c>
      <c r="M3704" s="563">
        <f>L3704</f>
        <v>88700</v>
      </c>
      <c r="N3704" s="566"/>
      <c r="O3704" s="567"/>
      <c r="P3704" s="545"/>
      <c r="Q3704" s="5"/>
      <c r="R3704" s="569">
        <v>336000</v>
      </c>
    </row>
    <row r="3705" spans="1:18" s="6" customFormat="1" ht="56.25">
      <c r="A3705" s="561">
        <v>2</v>
      </c>
      <c r="B3705" s="568" t="s">
        <v>6353</v>
      </c>
      <c r="C3705" s="561" t="s">
        <v>6364</v>
      </c>
      <c r="D3705" s="561"/>
      <c r="E3705" s="561"/>
      <c r="F3705" s="500"/>
      <c r="G3705" s="911">
        <v>95940</v>
      </c>
      <c r="H3705" s="863">
        <f t="shared" ref="H3705" si="264">+G3705</f>
        <v>95940</v>
      </c>
      <c r="I3705" s="565"/>
      <c r="J3705" s="566"/>
      <c r="K3705" s="500"/>
      <c r="L3705" s="563">
        <v>141800</v>
      </c>
      <c r="M3705" s="563">
        <f t="shared" ref="M3705" si="265">+L3705</f>
        <v>141800</v>
      </c>
      <c r="N3705" s="566"/>
      <c r="O3705" s="567"/>
      <c r="P3705" s="545"/>
      <c r="Q3705" s="5"/>
      <c r="R3705" s="569">
        <v>321000</v>
      </c>
    </row>
    <row r="3706" spans="1:18" s="6" customFormat="1" ht="56.25">
      <c r="A3706" s="561">
        <v>3</v>
      </c>
      <c r="B3706" s="568" t="s">
        <v>6354</v>
      </c>
      <c r="C3706" s="561" t="s">
        <v>6364</v>
      </c>
      <c r="D3706" s="561"/>
      <c r="E3706" s="561"/>
      <c r="F3706" s="500"/>
      <c r="G3706" s="911">
        <v>128850</v>
      </c>
      <c r="H3706" s="863">
        <f>G3706</f>
        <v>128850</v>
      </c>
      <c r="I3706" s="565"/>
      <c r="J3706" s="566"/>
      <c r="K3706" s="500"/>
      <c r="L3706" s="563">
        <v>88700</v>
      </c>
      <c r="M3706" s="563">
        <f>L3706</f>
        <v>88700</v>
      </c>
      <c r="N3706" s="566"/>
      <c r="O3706" s="567"/>
      <c r="P3706" s="545"/>
      <c r="Q3706" s="5"/>
      <c r="R3706" s="569">
        <v>336000</v>
      </c>
    </row>
    <row r="3707" spans="1:18" s="6" customFormat="1" ht="37.5">
      <c r="A3707" s="561">
        <v>4</v>
      </c>
      <c r="B3707" s="568" t="s">
        <v>6355</v>
      </c>
      <c r="C3707" s="561" t="s">
        <v>6364</v>
      </c>
      <c r="D3707" s="561"/>
      <c r="E3707" s="561"/>
      <c r="F3707" s="500"/>
      <c r="G3707" s="911">
        <v>95940</v>
      </c>
      <c r="H3707" s="863">
        <f t="shared" ref="H3707:H3714" si="266">+G3707</f>
        <v>95940</v>
      </c>
      <c r="I3707" s="565"/>
      <c r="J3707" s="566"/>
      <c r="K3707" s="500"/>
      <c r="L3707" s="563">
        <v>141800</v>
      </c>
      <c r="M3707" s="563">
        <f t="shared" ref="M3707:M3714" si="267">+L3707</f>
        <v>141800</v>
      </c>
      <c r="N3707" s="566"/>
      <c r="O3707" s="567"/>
      <c r="P3707" s="545"/>
      <c r="Q3707" s="5"/>
      <c r="R3707" s="569">
        <v>321000</v>
      </c>
    </row>
    <row r="3708" spans="1:18" s="6" customFormat="1" ht="19.5">
      <c r="A3708" s="561"/>
      <c r="B3708" s="562" t="s">
        <v>6483</v>
      </c>
      <c r="C3708" s="561"/>
      <c r="D3708" s="561"/>
      <c r="E3708" s="561"/>
      <c r="F3708" s="500"/>
      <c r="G3708" s="911"/>
      <c r="H3708" s="863">
        <f t="shared" si="266"/>
        <v>0</v>
      </c>
      <c r="I3708" s="565"/>
      <c r="J3708" s="566"/>
      <c r="K3708" s="500"/>
      <c r="L3708" s="563"/>
      <c r="M3708" s="563">
        <f t="shared" si="267"/>
        <v>0</v>
      </c>
      <c r="N3708" s="566"/>
      <c r="O3708" s="567"/>
      <c r="P3708" s="545"/>
      <c r="Q3708" s="5"/>
      <c r="R3708" s="569"/>
    </row>
    <row r="3709" spans="1:18" s="6" customFormat="1" ht="56.25">
      <c r="A3709" s="561">
        <v>1</v>
      </c>
      <c r="B3709" s="568" t="s">
        <v>6836</v>
      </c>
      <c r="C3709" s="561" t="s">
        <v>1087</v>
      </c>
      <c r="D3709" s="561"/>
      <c r="E3709" s="561"/>
      <c r="F3709" s="500"/>
      <c r="G3709" s="911">
        <v>88500</v>
      </c>
      <c r="H3709" s="863">
        <f t="shared" si="266"/>
        <v>88500</v>
      </c>
      <c r="I3709" s="565"/>
      <c r="J3709" s="566"/>
      <c r="K3709" s="500"/>
      <c r="L3709" s="563">
        <v>95220</v>
      </c>
      <c r="M3709" s="563">
        <f t="shared" si="267"/>
        <v>95220</v>
      </c>
      <c r="N3709" s="566"/>
      <c r="O3709" s="567"/>
      <c r="P3709" s="545"/>
      <c r="Q3709" s="5"/>
      <c r="R3709" s="569">
        <v>188000</v>
      </c>
    </row>
    <row r="3710" spans="1:18" s="6" customFormat="1" ht="56.25">
      <c r="A3710" s="561">
        <v>2</v>
      </c>
      <c r="B3710" s="568" t="s">
        <v>6356</v>
      </c>
      <c r="C3710" s="561" t="s">
        <v>1087</v>
      </c>
      <c r="D3710" s="561"/>
      <c r="E3710" s="561"/>
      <c r="F3710" s="500"/>
      <c r="G3710" s="911">
        <v>115310</v>
      </c>
      <c r="H3710" s="863">
        <f t="shared" ref="H3710" si="268">+G3710</f>
        <v>115310</v>
      </c>
      <c r="I3710" s="565"/>
      <c r="J3710" s="566"/>
      <c r="K3710" s="500"/>
      <c r="L3710" s="563">
        <v>72500</v>
      </c>
      <c r="M3710" s="563">
        <f t="shared" ref="M3710" si="269">+L3710</f>
        <v>72500</v>
      </c>
      <c r="N3710" s="566"/>
      <c r="O3710" s="567"/>
      <c r="P3710" s="545"/>
      <c r="Q3710" s="5"/>
      <c r="R3710" s="569">
        <v>141000</v>
      </c>
    </row>
    <row r="3711" spans="1:18" s="6" customFormat="1" ht="56.25">
      <c r="A3711" s="561">
        <v>3</v>
      </c>
      <c r="B3711" s="568" t="s">
        <v>6357</v>
      </c>
      <c r="C3711" s="561" t="s">
        <v>1087</v>
      </c>
      <c r="D3711" s="561"/>
      <c r="E3711" s="561"/>
      <c r="F3711" s="500"/>
      <c r="G3711" s="911">
        <v>184340</v>
      </c>
      <c r="H3711" s="863">
        <f t="shared" si="266"/>
        <v>184340</v>
      </c>
      <c r="I3711" s="565"/>
      <c r="J3711" s="566"/>
      <c r="K3711" s="500"/>
      <c r="L3711" s="563">
        <v>72500</v>
      </c>
      <c r="M3711" s="563">
        <f t="shared" si="267"/>
        <v>72500</v>
      </c>
      <c r="N3711" s="566"/>
      <c r="O3711" s="567"/>
      <c r="P3711" s="545"/>
      <c r="Q3711" s="5"/>
      <c r="R3711" s="569">
        <v>141000</v>
      </c>
    </row>
    <row r="3712" spans="1:18" s="6" customFormat="1" ht="19.5">
      <c r="A3712" s="561"/>
      <c r="B3712" s="562" t="s">
        <v>1563</v>
      </c>
      <c r="C3712" s="561"/>
      <c r="D3712" s="561"/>
      <c r="E3712" s="561"/>
      <c r="F3712" s="500"/>
      <c r="G3712" s="911"/>
      <c r="H3712" s="863">
        <f t="shared" si="266"/>
        <v>0</v>
      </c>
      <c r="I3712" s="565"/>
      <c r="J3712" s="566"/>
      <c r="K3712" s="500"/>
      <c r="L3712" s="563"/>
      <c r="M3712" s="563">
        <f t="shared" si="267"/>
        <v>0</v>
      </c>
      <c r="N3712" s="566"/>
      <c r="O3712" s="567"/>
      <c r="P3712" s="545"/>
      <c r="Q3712" s="5"/>
      <c r="R3712" s="569"/>
    </row>
    <row r="3713" spans="1:18" s="6" customFormat="1" ht="56.25">
      <c r="A3713" s="561">
        <v>1</v>
      </c>
      <c r="B3713" s="568" t="s">
        <v>6358</v>
      </c>
      <c r="C3713" s="561" t="s">
        <v>1087</v>
      </c>
      <c r="D3713" s="561"/>
      <c r="E3713" s="561"/>
      <c r="F3713" s="500"/>
      <c r="G3713" s="911">
        <v>123786</v>
      </c>
      <c r="H3713" s="863">
        <f t="shared" si="266"/>
        <v>123786</v>
      </c>
      <c r="I3713" s="565"/>
      <c r="J3713" s="566"/>
      <c r="K3713" s="500"/>
      <c r="L3713" s="563">
        <v>46900</v>
      </c>
      <c r="M3713" s="563">
        <f t="shared" si="267"/>
        <v>46900</v>
      </c>
      <c r="N3713" s="566"/>
      <c r="O3713" s="567"/>
      <c r="P3713" s="545"/>
      <c r="Q3713" s="5"/>
      <c r="R3713" s="569">
        <v>208000</v>
      </c>
    </row>
    <row r="3714" spans="1:18" s="6" customFormat="1" ht="37.5">
      <c r="A3714" s="561">
        <v>2</v>
      </c>
      <c r="B3714" s="568" t="s">
        <v>6359</v>
      </c>
      <c r="C3714" s="561" t="s">
        <v>1087</v>
      </c>
      <c r="D3714" s="561"/>
      <c r="E3714" s="561"/>
      <c r="F3714" s="500"/>
      <c r="G3714" s="911">
        <v>94250</v>
      </c>
      <c r="H3714" s="863">
        <f t="shared" si="266"/>
        <v>94250</v>
      </c>
      <c r="I3714" s="565"/>
      <c r="J3714" s="566"/>
      <c r="K3714" s="500"/>
      <c r="L3714" s="563">
        <v>73800</v>
      </c>
      <c r="M3714" s="563">
        <f t="shared" si="267"/>
        <v>73800</v>
      </c>
      <c r="N3714" s="566"/>
      <c r="O3714" s="567"/>
      <c r="P3714" s="545"/>
      <c r="Q3714" s="5"/>
      <c r="R3714" s="569">
        <v>153000</v>
      </c>
    </row>
    <row r="3715" spans="1:18" s="6" customFormat="1" ht="19.5">
      <c r="A3715" s="561"/>
      <c r="B3715" s="562" t="s">
        <v>1468</v>
      </c>
      <c r="C3715" s="561"/>
      <c r="D3715" s="561"/>
      <c r="E3715" s="561"/>
      <c r="F3715" s="500"/>
      <c r="G3715" s="911"/>
      <c r="H3715" s="863"/>
      <c r="I3715" s="565"/>
      <c r="J3715" s="566"/>
      <c r="K3715" s="500"/>
      <c r="L3715" s="563"/>
      <c r="M3715" s="563"/>
      <c r="N3715" s="566"/>
      <c r="O3715" s="567"/>
      <c r="P3715" s="545"/>
      <c r="Q3715" s="5"/>
      <c r="R3715" s="569"/>
    </row>
    <row r="3716" spans="1:18" s="6" customFormat="1" ht="37.5">
      <c r="A3716" s="561">
        <v>1</v>
      </c>
      <c r="B3716" s="568" t="s">
        <v>6360</v>
      </c>
      <c r="C3716" s="561" t="s">
        <v>1087</v>
      </c>
      <c r="D3716" s="561"/>
      <c r="E3716" s="561"/>
      <c r="F3716" s="500"/>
      <c r="G3716" s="911">
        <v>134680</v>
      </c>
      <c r="H3716" s="863">
        <f>+G3716</f>
        <v>134680</v>
      </c>
      <c r="I3716" s="565"/>
      <c r="J3716" s="566"/>
      <c r="K3716" s="500"/>
      <c r="L3716" s="563"/>
      <c r="M3716" s="563"/>
      <c r="N3716" s="566"/>
      <c r="O3716" s="567"/>
      <c r="P3716" s="545"/>
      <c r="Q3716" s="5"/>
      <c r="R3716" s="569"/>
    </row>
    <row r="3717" spans="1:18" s="6" customFormat="1" ht="19.5">
      <c r="A3717" s="561"/>
      <c r="B3717" s="562" t="s">
        <v>3979</v>
      </c>
      <c r="C3717" s="561"/>
      <c r="D3717" s="561"/>
      <c r="E3717" s="561"/>
      <c r="F3717" s="500"/>
      <c r="G3717" s="911"/>
      <c r="H3717" s="863"/>
      <c r="I3717" s="565"/>
      <c r="J3717" s="566"/>
      <c r="K3717" s="500"/>
      <c r="L3717" s="563"/>
      <c r="M3717" s="563"/>
      <c r="N3717" s="566"/>
      <c r="O3717" s="567"/>
      <c r="P3717" s="545"/>
      <c r="Q3717" s="5"/>
      <c r="R3717" s="569"/>
    </row>
    <row r="3718" spans="1:18" s="6" customFormat="1" ht="37.5">
      <c r="A3718" s="561">
        <v>1</v>
      </c>
      <c r="B3718" s="568" t="s">
        <v>6361</v>
      </c>
      <c r="C3718" s="561" t="s">
        <v>1087</v>
      </c>
      <c r="D3718" s="561"/>
      <c r="E3718" s="561"/>
      <c r="F3718" s="500"/>
      <c r="G3718" s="911">
        <v>7350</v>
      </c>
      <c r="H3718" s="863">
        <f>+G3718</f>
        <v>7350</v>
      </c>
      <c r="I3718" s="565"/>
      <c r="J3718" s="566"/>
      <c r="K3718" s="500"/>
      <c r="L3718" s="563">
        <v>4900</v>
      </c>
      <c r="M3718" s="563">
        <f>+L3718</f>
        <v>4900</v>
      </c>
      <c r="N3718" s="566"/>
      <c r="O3718" s="567"/>
      <c r="P3718" s="545"/>
      <c r="Q3718" s="5"/>
      <c r="R3718" s="569">
        <v>7000</v>
      </c>
    </row>
    <row r="3719" spans="1:18" s="6" customFormat="1" ht="37.5">
      <c r="A3719" s="561">
        <v>2</v>
      </c>
      <c r="B3719" s="568" t="s">
        <v>6362</v>
      </c>
      <c r="C3719" s="561" t="s">
        <v>1087</v>
      </c>
      <c r="D3719" s="561"/>
      <c r="E3719" s="561"/>
      <c r="F3719" s="500"/>
      <c r="G3719" s="911">
        <v>8700</v>
      </c>
      <c r="H3719" s="863">
        <f>+G3719</f>
        <v>8700</v>
      </c>
      <c r="I3719" s="565"/>
      <c r="J3719" s="566"/>
      <c r="K3719" s="500"/>
      <c r="L3719" s="563">
        <v>4900</v>
      </c>
      <c r="M3719" s="563">
        <f>+L3719</f>
        <v>4900</v>
      </c>
      <c r="N3719" s="566"/>
      <c r="O3719" s="567"/>
      <c r="P3719" s="545"/>
      <c r="Q3719" s="5"/>
      <c r="R3719" s="569">
        <v>7000</v>
      </c>
    </row>
    <row r="3720" spans="1:18" s="6" customFormat="1" ht="37.5">
      <c r="A3720" s="561">
        <v>3</v>
      </c>
      <c r="B3720" s="568" t="s">
        <v>6363</v>
      </c>
      <c r="C3720" s="561" t="s">
        <v>1087</v>
      </c>
      <c r="D3720" s="561"/>
      <c r="E3720" s="561"/>
      <c r="F3720" s="500"/>
      <c r="G3720" s="911">
        <v>10950</v>
      </c>
      <c r="H3720" s="863">
        <f>+G3720</f>
        <v>10950</v>
      </c>
      <c r="I3720" s="565"/>
      <c r="J3720" s="566"/>
      <c r="K3720" s="500"/>
      <c r="L3720" s="563">
        <v>7300</v>
      </c>
      <c r="M3720" s="563">
        <f>+L3720</f>
        <v>7300</v>
      </c>
      <c r="N3720" s="566"/>
      <c r="O3720" s="567"/>
      <c r="P3720" s="545"/>
      <c r="Q3720" s="5"/>
      <c r="R3720" s="569">
        <v>8000</v>
      </c>
    </row>
    <row r="3721" spans="1:18" s="6" customFormat="1" ht="66.75" hidden="1" customHeight="1">
      <c r="A3721" s="561"/>
      <c r="B3721" s="1151" t="s">
        <v>4529</v>
      </c>
      <c r="C3721" s="1152"/>
      <c r="D3721" s="1152"/>
      <c r="E3721" s="1152"/>
      <c r="F3721" s="1152"/>
      <c r="G3721" s="1152"/>
      <c r="H3721" s="1153"/>
      <c r="I3721" s="565"/>
      <c r="J3721" s="566"/>
      <c r="K3721" s="500"/>
      <c r="L3721" s="563"/>
      <c r="M3721" s="563"/>
      <c r="N3721" s="566"/>
      <c r="O3721" s="567"/>
      <c r="P3721" s="545"/>
      <c r="Q3721" s="5"/>
      <c r="R3721" s="565"/>
    </row>
    <row r="3722" spans="1:18" s="6" customFormat="1" ht="18.75" hidden="1">
      <c r="A3722" s="570" t="s">
        <v>6</v>
      </c>
      <c r="B3722" s="562" t="s">
        <v>1657</v>
      </c>
      <c r="C3722" s="561"/>
      <c r="D3722" s="561"/>
      <c r="E3722" s="561"/>
      <c r="F3722" s="500"/>
      <c r="G3722" s="563"/>
      <c r="H3722" s="564"/>
      <c r="I3722" s="565"/>
      <c r="J3722" s="566"/>
      <c r="K3722" s="500"/>
      <c r="L3722" s="563"/>
      <c r="M3722" s="563"/>
      <c r="N3722" s="566"/>
      <c r="O3722" s="567"/>
      <c r="P3722" s="545"/>
      <c r="Q3722" s="5"/>
      <c r="R3722" s="565"/>
    </row>
    <row r="3723" spans="1:18" s="6" customFormat="1" ht="18.75" hidden="1">
      <c r="A3723" s="561">
        <v>1</v>
      </c>
      <c r="B3723" s="433" t="s">
        <v>1658</v>
      </c>
      <c r="C3723" s="561" t="s">
        <v>1087</v>
      </c>
      <c r="D3723" s="561"/>
      <c r="E3723" s="561"/>
      <c r="F3723" s="571">
        <v>26482</v>
      </c>
      <c r="G3723" s="571">
        <v>26482</v>
      </c>
      <c r="H3723" s="196">
        <f t="shared" ref="H3723:H3734" si="270">G3723</f>
        <v>26482</v>
      </c>
      <c r="I3723" s="572"/>
      <c r="J3723" s="573"/>
      <c r="K3723" s="571">
        <v>26482</v>
      </c>
      <c r="L3723" s="571">
        <v>26482</v>
      </c>
      <c r="M3723" s="574">
        <f t="shared" ref="M3723:M3734" si="271">L3723</f>
        <v>26482</v>
      </c>
      <c r="N3723" s="573"/>
      <c r="O3723" s="567"/>
      <c r="P3723" s="545"/>
      <c r="Q3723" s="5"/>
      <c r="R3723" s="565"/>
    </row>
    <row r="3724" spans="1:18" s="6" customFormat="1" ht="18.75" hidden="1">
      <c r="A3724" s="561">
        <v>2</v>
      </c>
      <c r="B3724" s="337" t="s">
        <v>1659</v>
      </c>
      <c r="C3724" s="561" t="s">
        <v>1087</v>
      </c>
      <c r="D3724" s="561"/>
      <c r="E3724" s="561"/>
      <c r="F3724" s="575">
        <v>53983</v>
      </c>
      <c r="G3724" s="575">
        <v>53983</v>
      </c>
      <c r="H3724" s="196">
        <f t="shared" si="270"/>
        <v>53983</v>
      </c>
      <c r="I3724" s="572"/>
      <c r="J3724" s="573"/>
      <c r="K3724" s="575">
        <v>53983</v>
      </c>
      <c r="L3724" s="575">
        <v>53983</v>
      </c>
      <c r="M3724" s="574">
        <f t="shared" si="271"/>
        <v>53983</v>
      </c>
      <c r="N3724" s="573"/>
      <c r="O3724" s="567"/>
      <c r="P3724" s="545"/>
      <c r="Q3724" s="5"/>
      <c r="R3724" s="565"/>
    </row>
    <row r="3725" spans="1:18" s="6" customFormat="1" ht="18.75" hidden="1">
      <c r="A3725" s="561">
        <v>3</v>
      </c>
      <c r="B3725" s="337" t="s">
        <v>1660</v>
      </c>
      <c r="C3725" s="561" t="s">
        <v>1087</v>
      </c>
      <c r="D3725" s="561"/>
      <c r="E3725" s="561"/>
      <c r="F3725" s="575">
        <v>66804</v>
      </c>
      <c r="G3725" s="575">
        <v>66804</v>
      </c>
      <c r="H3725" s="196">
        <f t="shared" si="270"/>
        <v>66804</v>
      </c>
      <c r="I3725" s="572"/>
      <c r="J3725" s="573"/>
      <c r="K3725" s="575">
        <v>66804</v>
      </c>
      <c r="L3725" s="575">
        <v>66804</v>
      </c>
      <c r="M3725" s="574">
        <f t="shared" si="271"/>
        <v>66804</v>
      </c>
      <c r="N3725" s="573"/>
      <c r="O3725" s="567"/>
      <c r="P3725" s="545"/>
      <c r="Q3725" s="5"/>
      <c r="R3725" s="565"/>
    </row>
    <row r="3726" spans="1:18" s="6" customFormat="1" ht="18.75" hidden="1">
      <c r="A3726" s="561">
        <v>4</v>
      </c>
      <c r="B3726" s="337" t="s">
        <v>1661</v>
      </c>
      <c r="C3726" s="561" t="s">
        <v>1087</v>
      </c>
      <c r="D3726" s="561"/>
      <c r="E3726" s="561"/>
      <c r="F3726" s="575">
        <v>77410</v>
      </c>
      <c r="G3726" s="575">
        <v>77410</v>
      </c>
      <c r="H3726" s="196">
        <f t="shared" si="270"/>
        <v>77410</v>
      </c>
      <c r="I3726" s="572"/>
      <c r="J3726" s="573"/>
      <c r="K3726" s="575">
        <v>77410</v>
      </c>
      <c r="L3726" s="575">
        <v>77410</v>
      </c>
      <c r="M3726" s="574">
        <f t="shared" si="271"/>
        <v>77410</v>
      </c>
      <c r="N3726" s="573"/>
      <c r="O3726" s="567"/>
      <c r="P3726" s="545"/>
      <c r="Q3726" s="5"/>
      <c r="R3726" s="565"/>
    </row>
    <row r="3727" spans="1:18" s="6" customFormat="1" ht="18.75" hidden="1">
      <c r="A3727" s="561">
        <v>5</v>
      </c>
      <c r="B3727" s="337" t="s">
        <v>1662</v>
      </c>
      <c r="C3727" s="561" t="s">
        <v>1087</v>
      </c>
      <c r="D3727" s="561"/>
      <c r="E3727" s="561"/>
      <c r="F3727" s="575">
        <v>47708</v>
      </c>
      <c r="G3727" s="575">
        <v>47708</v>
      </c>
      <c r="H3727" s="196">
        <f t="shared" si="270"/>
        <v>47708</v>
      </c>
      <c r="I3727" s="572"/>
      <c r="J3727" s="573"/>
      <c r="K3727" s="575">
        <v>47708</v>
      </c>
      <c r="L3727" s="575">
        <v>47708</v>
      </c>
      <c r="M3727" s="574">
        <f t="shared" si="271"/>
        <v>47708</v>
      </c>
      <c r="N3727" s="573"/>
      <c r="O3727" s="567"/>
      <c r="P3727" s="545"/>
      <c r="Q3727" s="5"/>
      <c r="R3727" s="565"/>
    </row>
    <row r="3728" spans="1:18" s="6" customFormat="1" ht="18.75" hidden="1">
      <c r="A3728" s="561">
        <v>6</v>
      </c>
      <c r="B3728" s="337" t="s">
        <v>1663</v>
      </c>
      <c r="C3728" s="561" t="s">
        <v>1087</v>
      </c>
      <c r="D3728" s="561"/>
      <c r="E3728" s="561"/>
      <c r="F3728" s="575">
        <v>73278</v>
      </c>
      <c r="G3728" s="575">
        <v>73278</v>
      </c>
      <c r="H3728" s="196">
        <f t="shared" si="270"/>
        <v>73278</v>
      </c>
      <c r="I3728" s="572"/>
      <c r="J3728" s="573"/>
      <c r="K3728" s="575">
        <v>73278</v>
      </c>
      <c r="L3728" s="575">
        <v>73278</v>
      </c>
      <c r="M3728" s="574">
        <f t="shared" si="271"/>
        <v>73278</v>
      </c>
      <c r="N3728" s="573"/>
      <c r="O3728" s="567"/>
      <c r="P3728" s="545"/>
      <c r="Q3728" s="5"/>
      <c r="R3728" s="565"/>
    </row>
    <row r="3729" spans="1:18" s="6" customFormat="1" ht="18.75" hidden="1">
      <c r="A3729" s="561">
        <v>7</v>
      </c>
      <c r="B3729" s="337" t="s">
        <v>1664</v>
      </c>
      <c r="C3729" s="561" t="s">
        <v>1087</v>
      </c>
      <c r="D3729" s="561"/>
      <c r="E3729" s="561"/>
      <c r="F3729" s="575">
        <v>95179</v>
      </c>
      <c r="G3729" s="575">
        <v>95179</v>
      </c>
      <c r="H3729" s="196">
        <f t="shared" si="270"/>
        <v>95179</v>
      </c>
      <c r="I3729" s="572"/>
      <c r="J3729" s="573"/>
      <c r="K3729" s="575">
        <v>95179</v>
      </c>
      <c r="L3729" s="575">
        <v>95179</v>
      </c>
      <c r="M3729" s="574">
        <f t="shared" si="271"/>
        <v>95179</v>
      </c>
      <c r="N3729" s="573"/>
      <c r="O3729" s="567"/>
      <c r="P3729" s="545"/>
      <c r="Q3729" s="5"/>
      <c r="R3729" s="565"/>
    </row>
    <row r="3730" spans="1:18" s="6" customFormat="1" ht="18.75" hidden="1">
      <c r="A3730" s="561">
        <v>8</v>
      </c>
      <c r="B3730" s="337" t="s">
        <v>1665</v>
      </c>
      <c r="C3730" s="561" t="s">
        <v>1087</v>
      </c>
      <c r="D3730" s="561"/>
      <c r="E3730" s="561"/>
      <c r="F3730" s="575">
        <v>112305</v>
      </c>
      <c r="G3730" s="575">
        <v>112305</v>
      </c>
      <c r="H3730" s="196">
        <f t="shared" si="270"/>
        <v>112305</v>
      </c>
      <c r="I3730" s="572"/>
      <c r="J3730" s="573"/>
      <c r="K3730" s="575">
        <v>112305</v>
      </c>
      <c r="L3730" s="575">
        <v>112305</v>
      </c>
      <c r="M3730" s="574">
        <f t="shared" si="271"/>
        <v>112305</v>
      </c>
      <c r="N3730" s="573"/>
      <c r="O3730" s="567"/>
      <c r="P3730" s="545"/>
      <c r="Q3730" s="5"/>
      <c r="R3730" s="565"/>
    </row>
    <row r="3731" spans="1:18" s="6" customFormat="1" ht="18.75" hidden="1">
      <c r="A3731" s="561">
        <v>9</v>
      </c>
      <c r="B3731" s="337" t="s">
        <v>1666</v>
      </c>
      <c r="C3731" s="561" t="s">
        <v>1087</v>
      </c>
      <c r="D3731" s="561"/>
      <c r="E3731" s="561"/>
      <c r="F3731" s="575">
        <v>55091</v>
      </c>
      <c r="G3731" s="575">
        <v>55091</v>
      </c>
      <c r="H3731" s="196">
        <f t="shared" si="270"/>
        <v>55091</v>
      </c>
      <c r="I3731" s="572"/>
      <c r="J3731" s="573"/>
      <c r="K3731" s="575">
        <v>55091</v>
      </c>
      <c r="L3731" s="575">
        <v>55091</v>
      </c>
      <c r="M3731" s="574">
        <f t="shared" si="271"/>
        <v>55091</v>
      </c>
      <c r="N3731" s="573"/>
      <c r="O3731" s="567"/>
      <c r="P3731" s="545"/>
      <c r="Q3731" s="5"/>
      <c r="R3731" s="565"/>
    </row>
    <row r="3732" spans="1:18" s="6" customFormat="1" ht="18.75" hidden="1">
      <c r="A3732" s="561">
        <v>10</v>
      </c>
      <c r="B3732" s="337" t="s">
        <v>1667</v>
      </c>
      <c r="C3732" s="561" t="s">
        <v>1087</v>
      </c>
      <c r="D3732" s="561"/>
      <c r="E3732" s="561"/>
      <c r="F3732" s="575">
        <v>72955</v>
      </c>
      <c r="G3732" s="575">
        <v>72955</v>
      </c>
      <c r="H3732" s="196">
        <f t="shared" si="270"/>
        <v>72955</v>
      </c>
      <c r="I3732" s="572"/>
      <c r="J3732" s="573"/>
      <c r="K3732" s="575">
        <v>72955</v>
      </c>
      <c r="L3732" s="575">
        <v>72955</v>
      </c>
      <c r="M3732" s="574">
        <f t="shared" si="271"/>
        <v>72955</v>
      </c>
      <c r="N3732" s="573"/>
      <c r="O3732" s="567"/>
      <c r="P3732" s="545"/>
      <c r="Q3732" s="5"/>
      <c r="R3732" s="565"/>
    </row>
    <row r="3733" spans="1:18" s="6" customFormat="1" ht="18.75" hidden="1">
      <c r="A3733" s="561">
        <v>11</v>
      </c>
      <c r="B3733" s="433" t="s">
        <v>1668</v>
      </c>
      <c r="C3733" s="561" t="s">
        <v>1087</v>
      </c>
      <c r="D3733" s="561"/>
      <c r="E3733" s="561"/>
      <c r="F3733" s="576">
        <v>61909</v>
      </c>
      <c r="G3733" s="576">
        <v>61909</v>
      </c>
      <c r="H3733" s="196">
        <f t="shared" si="270"/>
        <v>61909</v>
      </c>
      <c r="I3733" s="572"/>
      <c r="J3733" s="573"/>
      <c r="K3733" s="576">
        <v>61909</v>
      </c>
      <c r="L3733" s="576">
        <v>61909</v>
      </c>
      <c r="M3733" s="574">
        <f t="shared" si="271"/>
        <v>61909</v>
      </c>
      <c r="N3733" s="573"/>
      <c r="O3733" s="567"/>
      <c r="P3733" s="545"/>
      <c r="Q3733" s="5"/>
      <c r="R3733" s="565"/>
    </row>
    <row r="3734" spans="1:18" s="6" customFormat="1" ht="18.75" hidden="1">
      <c r="A3734" s="561">
        <v>12</v>
      </c>
      <c r="B3734" s="577" t="s">
        <v>3987</v>
      </c>
      <c r="C3734" s="561" t="s">
        <v>1087</v>
      </c>
      <c r="D3734" s="561"/>
      <c r="E3734" s="561"/>
      <c r="F3734" s="578">
        <v>4659</v>
      </c>
      <c r="G3734" s="578">
        <v>4659</v>
      </c>
      <c r="H3734" s="196">
        <f t="shared" si="270"/>
        <v>4659</v>
      </c>
      <c r="I3734" s="572"/>
      <c r="J3734" s="573"/>
      <c r="K3734" s="578">
        <v>4659</v>
      </c>
      <c r="L3734" s="578">
        <v>4659</v>
      </c>
      <c r="M3734" s="574">
        <f t="shared" si="271"/>
        <v>4659</v>
      </c>
      <c r="N3734" s="573"/>
      <c r="O3734" s="567"/>
      <c r="P3734" s="545"/>
      <c r="Q3734" s="5"/>
      <c r="R3734" s="565"/>
    </row>
    <row r="3735" spans="1:18" s="6" customFormat="1" ht="18.75" hidden="1">
      <c r="A3735" s="570" t="s">
        <v>45</v>
      </c>
      <c r="B3735" s="562" t="s">
        <v>1669</v>
      </c>
      <c r="C3735" s="561"/>
      <c r="D3735" s="561"/>
      <c r="E3735" s="561"/>
      <c r="F3735" s="500"/>
      <c r="G3735" s="563"/>
      <c r="H3735" s="564"/>
      <c r="I3735" s="565"/>
      <c r="J3735" s="566"/>
      <c r="K3735" s="500"/>
      <c r="L3735" s="563"/>
      <c r="M3735" s="563"/>
      <c r="N3735" s="566"/>
      <c r="O3735" s="567"/>
      <c r="P3735" s="545"/>
      <c r="Q3735" s="5"/>
      <c r="R3735" s="565"/>
    </row>
    <row r="3736" spans="1:18" s="6" customFormat="1" ht="18.75" hidden="1">
      <c r="A3736" s="561">
        <v>1</v>
      </c>
      <c r="B3736" s="433" t="s">
        <v>1670</v>
      </c>
      <c r="C3736" s="561" t="s">
        <v>1087</v>
      </c>
      <c r="D3736" s="561"/>
      <c r="E3736" s="561"/>
      <c r="F3736" s="571">
        <v>26482</v>
      </c>
      <c r="G3736" s="571">
        <v>26482</v>
      </c>
      <c r="H3736" s="196">
        <f t="shared" ref="H3736:H3746" si="272">G3736</f>
        <v>26482</v>
      </c>
      <c r="I3736" s="572"/>
      <c r="J3736" s="573"/>
      <c r="K3736" s="571">
        <v>26482</v>
      </c>
      <c r="L3736" s="571">
        <v>26482</v>
      </c>
      <c r="M3736" s="574">
        <f t="shared" ref="M3736:M3746" si="273">L3736</f>
        <v>26482</v>
      </c>
      <c r="N3736" s="573"/>
      <c r="O3736" s="567"/>
      <c r="P3736" s="545"/>
      <c r="Q3736" s="5"/>
      <c r="R3736" s="565"/>
    </row>
    <row r="3737" spans="1:18" s="6" customFormat="1" ht="18.75" hidden="1">
      <c r="A3737" s="561">
        <v>2</v>
      </c>
      <c r="B3737" s="337" t="s">
        <v>1671</v>
      </c>
      <c r="C3737" s="561" t="s">
        <v>1087</v>
      </c>
      <c r="D3737" s="561"/>
      <c r="E3737" s="561"/>
      <c r="F3737" s="575">
        <v>53983</v>
      </c>
      <c r="G3737" s="575">
        <v>53983</v>
      </c>
      <c r="H3737" s="196">
        <f t="shared" si="272"/>
        <v>53983</v>
      </c>
      <c r="I3737" s="572"/>
      <c r="J3737" s="573"/>
      <c r="K3737" s="575">
        <v>53983</v>
      </c>
      <c r="L3737" s="575">
        <v>53983</v>
      </c>
      <c r="M3737" s="574">
        <f t="shared" si="273"/>
        <v>53983</v>
      </c>
      <c r="N3737" s="573"/>
      <c r="O3737" s="567"/>
      <c r="P3737" s="545"/>
      <c r="Q3737" s="5"/>
      <c r="R3737" s="565"/>
    </row>
    <row r="3738" spans="1:18" s="6" customFormat="1" ht="18.75" hidden="1">
      <c r="A3738" s="561">
        <v>3</v>
      </c>
      <c r="B3738" s="337" t="s">
        <v>1672</v>
      </c>
      <c r="C3738" s="561" t="s">
        <v>1087</v>
      </c>
      <c r="D3738" s="561"/>
      <c r="E3738" s="561"/>
      <c r="F3738" s="575">
        <v>77410</v>
      </c>
      <c r="G3738" s="575">
        <v>77410</v>
      </c>
      <c r="H3738" s="196">
        <f t="shared" si="272"/>
        <v>77410</v>
      </c>
      <c r="I3738" s="572"/>
      <c r="J3738" s="573"/>
      <c r="K3738" s="575">
        <v>77410</v>
      </c>
      <c r="L3738" s="575">
        <v>77410</v>
      </c>
      <c r="M3738" s="574">
        <f t="shared" si="273"/>
        <v>77410</v>
      </c>
      <c r="N3738" s="573"/>
      <c r="O3738" s="567"/>
      <c r="P3738" s="545"/>
      <c r="Q3738" s="5"/>
      <c r="R3738" s="565"/>
    </row>
    <row r="3739" spans="1:18" s="6" customFormat="1" ht="18.75" hidden="1">
      <c r="A3739" s="561">
        <v>4</v>
      </c>
      <c r="B3739" s="337" t="s">
        <v>1673</v>
      </c>
      <c r="C3739" s="561" t="s">
        <v>1087</v>
      </c>
      <c r="D3739" s="561"/>
      <c r="E3739" s="561"/>
      <c r="F3739" s="575">
        <v>47708</v>
      </c>
      <c r="G3739" s="575">
        <v>47708</v>
      </c>
      <c r="H3739" s="196">
        <f t="shared" si="272"/>
        <v>47708</v>
      </c>
      <c r="I3739" s="572"/>
      <c r="J3739" s="573"/>
      <c r="K3739" s="575">
        <v>47708</v>
      </c>
      <c r="L3739" s="575">
        <v>47708</v>
      </c>
      <c r="M3739" s="574">
        <f t="shared" si="273"/>
        <v>47708</v>
      </c>
      <c r="N3739" s="573"/>
      <c r="O3739" s="567"/>
      <c r="P3739" s="545"/>
      <c r="Q3739" s="5"/>
      <c r="R3739" s="565"/>
    </row>
    <row r="3740" spans="1:18" s="6" customFormat="1" ht="18.75" hidden="1">
      <c r="A3740" s="561">
        <v>5</v>
      </c>
      <c r="B3740" s="337" t="s">
        <v>1674</v>
      </c>
      <c r="C3740" s="561" t="s">
        <v>1087</v>
      </c>
      <c r="D3740" s="561"/>
      <c r="E3740" s="561"/>
      <c r="F3740" s="575">
        <v>73278</v>
      </c>
      <c r="G3740" s="575">
        <v>73278</v>
      </c>
      <c r="H3740" s="196">
        <f t="shared" si="272"/>
        <v>73278</v>
      </c>
      <c r="I3740" s="572"/>
      <c r="J3740" s="573"/>
      <c r="K3740" s="575">
        <v>73278</v>
      </c>
      <c r="L3740" s="575">
        <v>73278</v>
      </c>
      <c r="M3740" s="574">
        <f t="shared" si="273"/>
        <v>73278</v>
      </c>
      <c r="N3740" s="573"/>
      <c r="O3740" s="567"/>
      <c r="P3740" s="545"/>
      <c r="Q3740" s="5"/>
      <c r="R3740" s="565"/>
    </row>
    <row r="3741" spans="1:18" s="6" customFormat="1" ht="18.75" hidden="1">
      <c r="A3741" s="561">
        <v>6</v>
      </c>
      <c r="B3741" s="337" t="s">
        <v>1675</v>
      </c>
      <c r="C3741" s="561" t="s">
        <v>1087</v>
      </c>
      <c r="D3741" s="561"/>
      <c r="E3741" s="561"/>
      <c r="F3741" s="575">
        <v>95179</v>
      </c>
      <c r="G3741" s="575">
        <v>95179</v>
      </c>
      <c r="H3741" s="196">
        <f t="shared" si="272"/>
        <v>95179</v>
      </c>
      <c r="I3741" s="572"/>
      <c r="J3741" s="573"/>
      <c r="K3741" s="575">
        <v>95179</v>
      </c>
      <c r="L3741" s="575">
        <v>95179</v>
      </c>
      <c r="M3741" s="574">
        <f t="shared" si="273"/>
        <v>95179</v>
      </c>
      <c r="N3741" s="573"/>
      <c r="O3741" s="567"/>
      <c r="P3741" s="545"/>
      <c r="Q3741" s="5"/>
      <c r="R3741" s="565"/>
    </row>
    <row r="3742" spans="1:18" s="6" customFormat="1" ht="18.75" hidden="1">
      <c r="A3742" s="561">
        <v>7</v>
      </c>
      <c r="B3742" s="337" t="s">
        <v>1676</v>
      </c>
      <c r="C3742" s="561" t="s">
        <v>1087</v>
      </c>
      <c r="D3742" s="561"/>
      <c r="E3742" s="561"/>
      <c r="F3742" s="575">
        <v>112305</v>
      </c>
      <c r="G3742" s="575">
        <v>112305</v>
      </c>
      <c r="H3742" s="196">
        <f t="shared" si="272"/>
        <v>112305</v>
      </c>
      <c r="I3742" s="572"/>
      <c r="J3742" s="573"/>
      <c r="K3742" s="575">
        <v>112305</v>
      </c>
      <c r="L3742" s="575">
        <v>112305</v>
      </c>
      <c r="M3742" s="574">
        <f t="shared" si="273"/>
        <v>112305</v>
      </c>
      <c r="N3742" s="573"/>
      <c r="O3742" s="567"/>
      <c r="P3742" s="545"/>
      <c r="Q3742" s="5"/>
      <c r="R3742" s="565"/>
    </row>
    <row r="3743" spans="1:18" s="6" customFormat="1" ht="18.75" hidden="1">
      <c r="A3743" s="561">
        <v>8</v>
      </c>
      <c r="B3743" s="337" t="s">
        <v>1677</v>
      </c>
      <c r="C3743" s="561" t="s">
        <v>1087</v>
      </c>
      <c r="D3743" s="561"/>
      <c r="E3743" s="561"/>
      <c r="F3743" s="575">
        <v>55091</v>
      </c>
      <c r="G3743" s="575">
        <v>55091</v>
      </c>
      <c r="H3743" s="196">
        <f t="shared" si="272"/>
        <v>55091</v>
      </c>
      <c r="I3743" s="572"/>
      <c r="J3743" s="573"/>
      <c r="K3743" s="575">
        <v>55091</v>
      </c>
      <c r="L3743" s="575">
        <v>55091</v>
      </c>
      <c r="M3743" s="574">
        <f t="shared" si="273"/>
        <v>55091</v>
      </c>
      <c r="N3743" s="573"/>
      <c r="O3743" s="567"/>
      <c r="P3743" s="545"/>
      <c r="Q3743" s="5"/>
      <c r="R3743" s="565"/>
    </row>
    <row r="3744" spans="1:18" s="6" customFormat="1" ht="18.75" hidden="1">
      <c r="A3744" s="561">
        <v>9</v>
      </c>
      <c r="B3744" s="337" t="s">
        <v>1678</v>
      </c>
      <c r="C3744" s="561" t="s">
        <v>1087</v>
      </c>
      <c r="D3744" s="561"/>
      <c r="E3744" s="561"/>
      <c r="F3744" s="575">
        <v>72955</v>
      </c>
      <c r="G3744" s="575">
        <v>72955</v>
      </c>
      <c r="H3744" s="196">
        <f t="shared" si="272"/>
        <v>72955</v>
      </c>
      <c r="I3744" s="572"/>
      <c r="J3744" s="573"/>
      <c r="K3744" s="575">
        <v>72955</v>
      </c>
      <c r="L3744" s="575">
        <v>72955</v>
      </c>
      <c r="M3744" s="574">
        <f t="shared" si="273"/>
        <v>72955</v>
      </c>
      <c r="N3744" s="573"/>
      <c r="O3744" s="567"/>
      <c r="P3744" s="545"/>
      <c r="Q3744" s="5"/>
      <c r="R3744" s="565"/>
    </row>
    <row r="3745" spans="1:18" s="6" customFormat="1" ht="18.75" hidden="1">
      <c r="A3745" s="561">
        <v>10</v>
      </c>
      <c r="B3745" s="337" t="s">
        <v>1679</v>
      </c>
      <c r="C3745" s="561" t="s">
        <v>1087</v>
      </c>
      <c r="D3745" s="561"/>
      <c r="E3745" s="561"/>
      <c r="F3745" s="575">
        <v>61909</v>
      </c>
      <c r="G3745" s="575">
        <v>61909</v>
      </c>
      <c r="H3745" s="196">
        <f t="shared" si="272"/>
        <v>61909</v>
      </c>
      <c r="I3745" s="572"/>
      <c r="J3745" s="573"/>
      <c r="K3745" s="575">
        <v>61909</v>
      </c>
      <c r="L3745" s="575">
        <v>61909</v>
      </c>
      <c r="M3745" s="574">
        <f t="shared" si="273"/>
        <v>61909</v>
      </c>
      <c r="N3745" s="573"/>
      <c r="O3745" s="567"/>
      <c r="P3745" s="545"/>
      <c r="Q3745" s="5"/>
      <c r="R3745" s="565"/>
    </row>
    <row r="3746" spans="1:18" s="6" customFormat="1" ht="18.75" hidden="1">
      <c r="A3746" s="561">
        <v>11</v>
      </c>
      <c r="B3746" s="577" t="s">
        <v>3988</v>
      </c>
      <c r="C3746" s="561" t="s">
        <v>1087</v>
      </c>
      <c r="D3746" s="561"/>
      <c r="E3746" s="561"/>
      <c r="F3746" s="578">
        <v>4659</v>
      </c>
      <c r="G3746" s="578">
        <v>4659</v>
      </c>
      <c r="H3746" s="196">
        <f t="shared" si="272"/>
        <v>4659</v>
      </c>
      <c r="I3746" s="572"/>
      <c r="J3746" s="573"/>
      <c r="K3746" s="578">
        <v>4659</v>
      </c>
      <c r="L3746" s="578">
        <v>4659</v>
      </c>
      <c r="M3746" s="574">
        <f t="shared" si="273"/>
        <v>4659</v>
      </c>
      <c r="N3746" s="573"/>
      <c r="O3746" s="567"/>
      <c r="P3746" s="545"/>
      <c r="Q3746" s="5"/>
      <c r="R3746" s="565"/>
    </row>
    <row r="3747" spans="1:18" s="6" customFormat="1" ht="66.75" hidden="1" customHeight="1">
      <c r="A3747" s="561"/>
      <c r="B3747" s="1151" t="s">
        <v>4804</v>
      </c>
      <c r="C3747" s="1152"/>
      <c r="D3747" s="1152"/>
      <c r="E3747" s="1152"/>
      <c r="F3747" s="1152"/>
      <c r="G3747" s="1152"/>
      <c r="H3747" s="1153"/>
      <c r="I3747" s="572"/>
      <c r="J3747" s="573"/>
      <c r="K3747" s="578"/>
      <c r="L3747" s="578"/>
      <c r="M3747" s="574"/>
      <c r="N3747" s="573"/>
      <c r="O3747" s="567"/>
      <c r="P3747" s="545"/>
      <c r="Q3747" s="5"/>
      <c r="R3747" s="565"/>
    </row>
    <row r="3748" spans="1:18" s="6" customFormat="1" ht="18.75" hidden="1">
      <c r="A3748" s="561">
        <v>1</v>
      </c>
      <c r="B3748" s="337" t="s">
        <v>4805</v>
      </c>
      <c r="C3748" s="561" t="s">
        <v>1479</v>
      </c>
      <c r="D3748" s="561"/>
      <c r="E3748" s="561"/>
      <c r="F3748" s="575">
        <v>472727.27272727271</v>
      </c>
      <c r="G3748" s="575">
        <v>472727.27272727271</v>
      </c>
      <c r="H3748" s="196"/>
      <c r="I3748" s="572"/>
      <c r="J3748" s="573"/>
      <c r="K3748" s="575"/>
      <c r="L3748" s="575"/>
      <c r="M3748" s="574"/>
      <c r="N3748" s="573"/>
      <c r="O3748" s="567"/>
      <c r="P3748" s="545"/>
      <c r="Q3748" s="5"/>
      <c r="R3748" s="565"/>
    </row>
    <row r="3749" spans="1:18" s="6" customFormat="1" ht="18.75" hidden="1">
      <c r="A3749" s="561">
        <v>2</v>
      </c>
      <c r="B3749" s="337" t="s">
        <v>4806</v>
      </c>
      <c r="C3749" s="561" t="s">
        <v>1484</v>
      </c>
      <c r="D3749" s="561"/>
      <c r="E3749" s="561"/>
      <c r="F3749" s="575">
        <v>1590909.0909090908</v>
      </c>
      <c r="G3749" s="575">
        <v>1590909.0909090908</v>
      </c>
      <c r="H3749" s="196"/>
      <c r="I3749" s="572"/>
      <c r="J3749" s="573"/>
      <c r="K3749" s="575"/>
      <c r="L3749" s="575"/>
      <c r="M3749" s="574"/>
      <c r="N3749" s="573"/>
      <c r="O3749" s="567"/>
      <c r="P3749" s="545"/>
      <c r="Q3749" s="5"/>
      <c r="R3749" s="565"/>
    </row>
    <row r="3750" spans="1:18" s="6" customFormat="1" ht="18.75" hidden="1">
      <c r="A3750" s="561">
        <v>3</v>
      </c>
      <c r="B3750" s="337" t="s">
        <v>4807</v>
      </c>
      <c r="C3750" s="561" t="s">
        <v>1479</v>
      </c>
      <c r="D3750" s="561"/>
      <c r="E3750" s="561"/>
      <c r="F3750" s="575">
        <v>700000</v>
      </c>
      <c r="G3750" s="575">
        <v>700000</v>
      </c>
      <c r="H3750" s="196"/>
      <c r="I3750" s="572"/>
      <c r="J3750" s="573"/>
      <c r="K3750" s="575"/>
      <c r="L3750" s="575"/>
      <c r="M3750" s="574"/>
      <c r="N3750" s="573"/>
      <c r="O3750" s="567"/>
      <c r="P3750" s="545"/>
      <c r="Q3750" s="5"/>
      <c r="R3750" s="565"/>
    </row>
    <row r="3751" spans="1:18" s="6" customFormat="1" ht="18.75" hidden="1">
      <c r="A3751" s="561">
        <v>4</v>
      </c>
      <c r="B3751" s="337" t="s">
        <v>4808</v>
      </c>
      <c r="C3751" s="561" t="s">
        <v>1484</v>
      </c>
      <c r="D3751" s="561"/>
      <c r="E3751" s="561"/>
      <c r="F3751" s="575">
        <v>1990909.0909090908</v>
      </c>
      <c r="G3751" s="575">
        <v>1990909.0909090908</v>
      </c>
      <c r="H3751" s="196"/>
      <c r="I3751" s="572"/>
      <c r="J3751" s="573"/>
      <c r="K3751" s="575"/>
      <c r="L3751" s="575"/>
      <c r="M3751" s="574"/>
      <c r="N3751" s="573"/>
      <c r="O3751" s="567"/>
      <c r="P3751" s="545"/>
      <c r="Q3751" s="5"/>
      <c r="R3751" s="565"/>
    </row>
    <row r="3752" spans="1:18" s="6" customFormat="1" ht="18.75" hidden="1">
      <c r="A3752" s="561">
        <v>5</v>
      </c>
      <c r="B3752" s="337" t="s">
        <v>4809</v>
      </c>
      <c r="C3752" s="561" t="s">
        <v>1479</v>
      </c>
      <c r="D3752" s="561"/>
      <c r="E3752" s="561"/>
      <c r="F3752" s="575">
        <v>963636.36363636353</v>
      </c>
      <c r="G3752" s="575">
        <v>963636.36363636353</v>
      </c>
      <c r="H3752" s="196"/>
      <c r="I3752" s="572"/>
      <c r="J3752" s="573"/>
      <c r="K3752" s="575"/>
      <c r="L3752" s="575"/>
      <c r="M3752" s="574"/>
      <c r="N3752" s="573"/>
      <c r="O3752" s="567"/>
      <c r="P3752" s="545"/>
      <c r="Q3752" s="5"/>
      <c r="R3752" s="565"/>
    </row>
    <row r="3753" spans="1:18" s="6" customFormat="1" ht="18.75" hidden="1">
      <c r="A3753" s="561">
        <v>6</v>
      </c>
      <c r="B3753" s="337" t="s">
        <v>4810</v>
      </c>
      <c r="C3753" s="561" t="s">
        <v>1484</v>
      </c>
      <c r="D3753" s="561"/>
      <c r="E3753" s="561"/>
      <c r="F3753" s="575">
        <v>3409090.9090909087</v>
      </c>
      <c r="G3753" s="575">
        <v>3409090.9090909087</v>
      </c>
      <c r="H3753" s="196"/>
      <c r="I3753" s="572"/>
      <c r="J3753" s="573"/>
      <c r="K3753" s="575"/>
      <c r="L3753" s="575"/>
      <c r="M3753" s="574"/>
      <c r="N3753" s="573"/>
      <c r="O3753" s="567"/>
      <c r="P3753" s="545"/>
      <c r="Q3753" s="5"/>
      <c r="R3753" s="565"/>
    </row>
    <row r="3754" spans="1:18" s="6" customFormat="1" ht="18.75" hidden="1">
      <c r="A3754" s="561">
        <v>7</v>
      </c>
      <c r="B3754" s="337" t="s">
        <v>4811</v>
      </c>
      <c r="C3754" s="561" t="s">
        <v>1479</v>
      </c>
      <c r="D3754" s="561"/>
      <c r="E3754" s="561"/>
      <c r="F3754" s="575">
        <v>1363636.3636363635</v>
      </c>
      <c r="G3754" s="575">
        <v>1363636.3636363635</v>
      </c>
      <c r="H3754" s="196"/>
      <c r="I3754" s="572"/>
      <c r="J3754" s="573"/>
      <c r="K3754" s="575"/>
      <c r="L3754" s="575"/>
      <c r="M3754" s="574"/>
      <c r="N3754" s="573"/>
      <c r="O3754" s="567"/>
      <c r="P3754" s="545"/>
      <c r="Q3754" s="5"/>
      <c r="R3754" s="565"/>
    </row>
    <row r="3755" spans="1:18" s="6" customFormat="1" ht="18.75" hidden="1">
      <c r="A3755" s="561">
        <v>8</v>
      </c>
      <c r="B3755" s="337" t="s">
        <v>4812</v>
      </c>
      <c r="C3755" s="561" t="s">
        <v>1484</v>
      </c>
      <c r="D3755" s="561"/>
      <c r="E3755" s="561"/>
      <c r="F3755" s="575">
        <v>4027272.7272727271</v>
      </c>
      <c r="G3755" s="575">
        <v>4027272.7272727271</v>
      </c>
      <c r="H3755" s="196"/>
      <c r="I3755" s="572"/>
      <c r="J3755" s="573"/>
      <c r="K3755" s="575"/>
      <c r="L3755" s="575"/>
      <c r="M3755" s="574"/>
      <c r="N3755" s="573"/>
      <c r="O3755" s="567"/>
      <c r="P3755" s="545"/>
      <c r="Q3755" s="5"/>
      <c r="R3755" s="565"/>
    </row>
    <row r="3756" spans="1:18" s="6" customFormat="1" ht="18.75" hidden="1">
      <c r="A3756" s="561">
        <v>9</v>
      </c>
      <c r="B3756" s="337" t="s">
        <v>4813</v>
      </c>
      <c r="C3756" s="561" t="s">
        <v>1479</v>
      </c>
      <c r="D3756" s="561"/>
      <c r="E3756" s="561"/>
      <c r="F3756" s="575">
        <v>1495454.5454545454</v>
      </c>
      <c r="G3756" s="575">
        <v>1495454.5454545454</v>
      </c>
      <c r="H3756" s="196"/>
      <c r="I3756" s="572"/>
      <c r="J3756" s="573"/>
      <c r="K3756" s="575"/>
      <c r="L3756" s="575"/>
      <c r="M3756" s="574"/>
      <c r="N3756" s="573"/>
      <c r="O3756" s="567"/>
      <c r="P3756" s="545"/>
      <c r="Q3756" s="5"/>
      <c r="R3756" s="565"/>
    </row>
    <row r="3757" spans="1:18" s="6" customFormat="1" ht="18.75" hidden="1">
      <c r="A3757" s="561">
        <v>10</v>
      </c>
      <c r="B3757" s="337" t="s">
        <v>4814</v>
      </c>
      <c r="C3757" s="561" t="s">
        <v>1484</v>
      </c>
      <c r="D3757" s="561"/>
      <c r="E3757" s="561"/>
      <c r="F3757" s="575">
        <v>4631818.1818181816</v>
      </c>
      <c r="G3757" s="575">
        <v>4631818.1818181816</v>
      </c>
      <c r="H3757" s="196"/>
      <c r="I3757" s="572"/>
      <c r="J3757" s="573"/>
      <c r="K3757" s="575"/>
      <c r="L3757" s="575"/>
      <c r="M3757" s="574"/>
      <c r="N3757" s="573"/>
      <c r="O3757" s="567"/>
      <c r="P3757" s="545"/>
      <c r="Q3757" s="5"/>
      <c r="R3757" s="565"/>
    </row>
    <row r="3758" spans="1:18" s="6" customFormat="1" ht="18.75" hidden="1">
      <c r="A3758" s="561">
        <v>11</v>
      </c>
      <c r="B3758" s="337" t="s">
        <v>4815</v>
      </c>
      <c r="C3758" s="561" t="s">
        <v>1479</v>
      </c>
      <c r="D3758" s="561"/>
      <c r="E3758" s="561"/>
      <c r="F3758" s="575">
        <v>245454.54545454544</v>
      </c>
      <c r="G3758" s="575">
        <v>245454.54545454544</v>
      </c>
      <c r="H3758" s="196"/>
      <c r="I3758" s="572"/>
      <c r="J3758" s="573"/>
      <c r="K3758" s="575"/>
      <c r="L3758" s="575"/>
      <c r="M3758" s="574"/>
      <c r="N3758" s="573"/>
      <c r="O3758" s="567"/>
      <c r="P3758" s="545"/>
      <c r="Q3758" s="5"/>
      <c r="R3758" s="565"/>
    </row>
    <row r="3759" spans="1:18" s="6" customFormat="1" ht="18.75" hidden="1">
      <c r="A3759" s="561">
        <v>12</v>
      </c>
      <c r="B3759" s="337" t="s">
        <v>4816</v>
      </c>
      <c r="C3759" s="561" t="s">
        <v>1484</v>
      </c>
      <c r="D3759" s="561"/>
      <c r="E3759" s="561"/>
      <c r="F3759" s="575">
        <v>613636.36363636353</v>
      </c>
      <c r="G3759" s="575">
        <v>613636.36363636353</v>
      </c>
      <c r="H3759" s="196"/>
      <c r="I3759" s="572"/>
      <c r="J3759" s="573"/>
      <c r="K3759" s="575"/>
      <c r="L3759" s="575"/>
      <c r="M3759" s="574"/>
      <c r="N3759" s="573"/>
      <c r="O3759" s="567"/>
      <c r="P3759" s="545"/>
      <c r="Q3759" s="5"/>
      <c r="R3759" s="565"/>
    </row>
    <row r="3760" spans="1:18" s="6" customFormat="1" ht="18.75" hidden="1">
      <c r="A3760" s="561">
        <v>13</v>
      </c>
      <c r="B3760" s="337" t="s">
        <v>4817</v>
      </c>
      <c r="C3760" s="561" t="s">
        <v>1479</v>
      </c>
      <c r="D3760" s="561"/>
      <c r="E3760" s="561"/>
      <c r="F3760" s="575">
        <v>727272.72727272718</v>
      </c>
      <c r="G3760" s="575">
        <v>727272.72727272718</v>
      </c>
      <c r="H3760" s="196"/>
      <c r="I3760" s="572"/>
      <c r="J3760" s="573"/>
      <c r="K3760" s="575"/>
      <c r="L3760" s="575"/>
      <c r="M3760" s="574"/>
      <c r="N3760" s="573"/>
      <c r="O3760" s="567"/>
      <c r="P3760" s="545"/>
      <c r="Q3760" s="5"/>
      <c r="R3760" s="565"/>
    </row>
    <row r="3761" spans="1:18" s="6" customFormat="1" ht="18.75" hidden="1">
      <c r="A3761" s="561">
        <v>14</v>
      </c>
      <c r="B3761" s="337" t="s">
        <v>4818</v>
      </c>
      <c r="C3761" s="561" t="s">
        <v>1484</v>
      </c>
      <c r="D3761" s="561"/>
      <c r="E3761" s="561"/>
      <c r="F3761" s="575">
        <v>2345454.5454545454</v>
      </c>
      <c r="G3761" s="575">
        <v>2345454.5454545454</v>
      </c>
      <c r="H3761" s="196"/>
      <c r="I3761" s="572"/>
      <c r="J3761" s="573"/>
      <c r="K3761" s="575"/>
      <c r="L3761" s="575"/>
      <c r="M3761" s="574"/>
      <c r="N3761" s="573"/>
      <c r="O3761" s="567"/>
      <c r="P3761" s="545"/>
      <c r="Q3761" s="5"/>
      <c r="R3761" s="565"/>
    </row>
    <row r="3762" spans="1:18" s="6" customFormat="1" ht="18.75" hidden="1">
      <c r="A3762" s="561">
        <v>15</v>
      </c>
      <c r="B3762" s="337" t="s">
        <v>4819</v>
      </c>
      <c r="C3762" s="561" t="s">
        <v>1479</v>
      </c>
      <c r="D3762" s="561"/>
      <c r="E3762" s="561"/>
      <c r="F3762" s="575">
        <v>300000</v>
      </c>
      <c r="G3762" s="575">
        <v>300000</v>
      </c>
      <c r="H3762" s="196"/>
      <c r="I3762" s="572"/>
      <c r="J3762" s="573"/>
      <c r="K3762" s="575"/>
      <c r="L3762" s="575"/>
      <c r="M3762" s="574"/>
      <c r="N3762" s="573"/>
      <c r="O3762" s="567"/>
      <c r="P3762" s="545"/>
      <c r="Q3762" s="5"/>
      <c r="R3762" s="565"/>
    </row>
    <row r="3763" spans="1:18" s="6" customFormat="1" ht="18.75" hidden="1">
      <c r="A3763" s="561">
        <v>16</v>
      </c>
      <c r="B3763" s="337" t="s">
        <v>4820</v>
      </c>
      <c r="C3763" s="561" t="s">
        <v>1479</v>
      </c>
      <c r="D3763" s="561"/>
      <c r="E3763" s="561"/>
      <c r="F3763" s="575">
        <v>1136363.6363636362</v>
      </c>
      <c r="G3763" s="575">
        <v>1136363.6363636362</v>
      </c>
      <c r="H3763" s="196"/>
      <c r="I3763" s="572"/>
      <c r="J3763" s="573"/>
      <c r="K3763" s="575"/>
      <c r="L3763" s="575"/>
      <c r="M3763" s="574"/>
      <c r="N3763" s="573"/>
      <c r="O3763" s="567"/>
      <c r="P3763" s="545"/>
      <c r="Q3763" s="5"/>
      <c r="R3763" s="565"/>
    </row>
    <row r="3764" spans="1:18" s="6" customFormat="1" ht="18.75" hidden="1">
      <c r="A3764" s="561">
        <v>17</v>
      </c>
      <c r="B3764" s="337" t="s">
        <v>4821</v>
      </c>
      <c r="C3764" s="561" t="s">
        <v>1484</v>
      </c>
      <c r="D3764" s="561"/>
      <c r="E3764" s="561"/>
      <c r="F3764" s="575">
        <v>3954545.4545454541</v>
      </c>
      <c r="G3764" s="575">
        <v>3954545.4545454541</v>
      </c>
      <c r="H3764" s="196"/>
      <c r="I3764" s="572"/>
      <c r="J3764" s="573"/>
      <c r="K3764" s="575"/>
      <c r="L3764" s="575"/>
      <c r="M3764" s="574"/>
      <c r="N3764" s="573"/>
      <c r="O3764" s="567"/>
      <c r="P3764" s="545"/>
      <c r="Q3764" s="5"/>
      <c r="R3764" s="565"/>
    </row>
    <row r="3765" spans="1:18" s="6" customFormat="1" ht="18.75" hidden="1">
      <c r="A3765" s="561">
        <v>18</v>
      </c>
      <c r="B3765" s="337" t="s">
        <v>4822</v>
      </c>
      <c r="C3765" s="561" t="s">
        <v>1479</v>
      </c>
      <c r="D3765" s="561"/>
      <c r="E3765" s="561"/>
      <c r="F3765" s="575">
        <v>345454.54545454541</v>
      </c>
      <c r="G3765" s="575">
        <v>345454.54545454541</v>
      </c>
      <c r="H3765" s="196"/>
      <c r="I3765" s="572"/>
      <c r="J3765" s="573"/>
      <c r="K3765" s="575"/>
      <c r="L3765" s="575"/>
      <c r="M3765" s="574"/>
      <c r="N3765" s="573"/>
      <c r="O3765" s="567"/>
      <c r="P3765" s="545"/>
      <c r="Q3765" s="5"/>
      <c r="R3765" s="565"/>
    </row>
    <row r="3766" spans="1:18" s="6" customFormat="1" ht="18.75" hidden="1">
      <c r="A3766" s="561">
        <v>19</v>
      </c>
      <c r="B3766" s="337" t="s">
        <v>4823</v>
      </c>
      <c r="C3766" s="561" t="s">
        <v>1479</v>
      </c>
      <c r="D3766" s="561"/>
      <c r="E3766" s="561"/>
      <c r="F3766" s="575">
        <v>1445454.5454545454</v>
      </c>
      <c r="G3766" s="575">
        <v>1445454.5454545454</v>
      </c>
      <c r="H3766" s="196"/>
      <c r="I3766" s="572"/>
      <c r="J3766" s="573"/>
      <c r="K3766" s="575"/>
      <c r="L3766" s="575"/>
      <c r="M3766" s="574"/>
      <c r="N3766" s="573"/>
      <c r="O3766" s="567"/>
      <c r="P3766" s="545"/>
      <c r="Q3766" s="5"/>
      <c r="R3766" s="565"/>
    </row>
    <row r="3767" spans="1:18" s="6" customFormat="1" ht="18.75" hidden="1">
      <c r="A3767" s="561">
        <v>20</v>
      </c>
      <c r="B3767" s="337" t="s">
        <v>4824</v>
      </c>
      <c r="C3767" s="561" t="s">
        <v>1484</v>
      </c>
      <c r="D3767" s="561"/>
      <c r="E3767" s="561"/>
      <c r="F3767" s="575">
        <v>4600000</v>
      </c>
      <c r="G3767" s="575">
        <v>4600000</v>
      </c>
      <c r="H3767" s="196"/>
      <c r="I3767" s="572"/>
      <c r="J3767" s="573"/>
      <c r="K3767" s="575"/>
      <c r="L3767" s="575"/>
      <c r="M3767" s="574"/>
      <c r="N3767" s="573"/>
      <c r="O3767" s="567"/>
      <c r="P3767" s="545"/>
      <c r="Q3767" s="5"/>
      <c r="R3767" s="565"/>
    </row>
    <row r="3768" spans="1:18" s="6" customFormat="1" ht="18.75" hidden="1">
      <c r="A3768" s="561">
        <v>21</v>
      </c>
      <c r="B3768" s="337" t="s">
        <v>4825</v>
      </c>
      <c r="C3768" s="561" t="s">
        <v>1479</v>
      </c>
      <c r="D3768" s="561"/>
      <c r="E3768" s="561"/>
      <c r="F3768" s="575">
        <v>418181.81818181818</v>
      </c>
      <c r="G3768" s="575">
        <v>418181.81818181818</v>
      </c>
      <c r="H3768" s="196"/>
      <c r="I3768" s="572"/>
      <c r="J3768" s="573"/>
      <c r="K3768" s="575"/>
      <c r="L3768" s="575"/>
      <c r="M3768" s="574"/>
      <c r="N3768" s="573"/>
      <c r="O3768" s="567"/>
      <c r="P3768" s="545"/>
      <c r="Q3768" s="5"/>
      <c r="R3768" s="565"/>
    </row>
    <row r="3769" spans="1:18" s="6" customFormat="1" ht="18.75" hidden="1">
      <c r="A3769" s="561">
        <v>22</v>
      </c>
      <c r="B3769" s="337" t="s">
        <v>4826</v>
      </c>
      <c r="C3769" s="561" t="s">
        <v>1479</v>
      </c>
      <c r="D3769" s="561"/>
      <c r="E3769" s="561"/>
      <c r="F3769" s="575">
        <v>1809090.9090909089</v>
      </c>
      <c r="G3769" s="575">
        <v>1809090.9090909089</v>
      </c>
      <c r="H3769" s="196"/>
      <c r="I3769" s="572"/>
      <c r="J3769" s="573"/>
      <c r="K3769" s="575"/>
      <c r="L3769" s="575"/>
      <c r="M3769" s="574"/>
      <c r="N3769" s="573"/>
      <c r="O3769" s="567"/>
      <c r="P3769" s="545"/>
      <c r="Q3769" s="5"/>
      <c r="R3769" s="565"/>
    </row>
    <row r="3770" spans="1:18" s="6" customFormat="1" ht="18.75" hidden="1">
      <c r="A3770" s="561">
        <v>23</v>
      </c>
      <c r="B3770" s="337" t="s">
        <v>4827</v>
      </c>
      <c r="C3770" s="561" t="s">
        <v>1484</v>
      </c>
      <c r="D3770" s="561"/>
      <c r="E3770" s="561"/>
      <c r="F3770" s="575">
        <v>5790909.0909090908</v>
      </c>
      <c r="G3770" s="575">
        <v>5790909.0909090908</v>
      </c>
      <c r="H3770" s="196"/>
      <c r="I3770" s="572"/>
      <c r="J3770" s="573"/>
      <c r="K3770" s="575"/>
      <c r="L3770" s="575"/>
      <c r="M3770" s="574"/>
      <c r="N3770" s="573"/>
      <c r="O3770" s="567"/>
      <c r="P3770" s="545"/>
      <c r="Q3770" s="5"/>
      <c r="R3770" s="565"/>
    </row>
    <row r="3771" spans="1:18" s="6" customFormat="1" ht="18.75" hidden="1">
      <c r="A3771" s="561">
        <v>24</v>
      </c>
      <c r="B3771" s="337" t="s">
        <v>4828</v>
      </c>
      <c r="C3771" s="561" t="s">
        <v>1479</v>
      </c>
      <c r="D3771" s="561"/>
      <c r="E3771" s="561"/>
      <c r="F3771" s="575">
        <v>572727.27272727271</v>
      </c>
      <c r="G3771" s="575">
        <v>572727.27272727271</v>
      </c>
      <c r="H3771" s="196"/>
      <c r="I3771" s="572"/>
      <c r="J3771" s="573"/>
      <c r="K3771" s="575"/>
      <c r="L3771" s="575"/>
      <c r="M3771" s="574"/>
      <c r="N3771" s="573"/>
      <c r="O3771" s="567"/>
      <c r="P3771" s="545"/>
      <c r="Q3771" s="5"/>
      <c r="R3771" s="565"/>
    </row>
    <row r="3772" spans="1:18" s="6" customFormat="1" ht="18.75" hidden="1">
      <c r="A3772" s="561">
        <v>25</v>
      </c>
      <c r="B3772" s="337" t="s">
        <v>4829</v>
      </c>
      <c r="C3772" s="561" t="s">
        <v>1484</v>
      </c>
      <c r="D3772" s="561"/>
      <c r="E3772" s="561"/>
      <c r="F3772" s="575">
        <v>1636363.6363636362</v>
      </c>
      <c r="G3772" s="575">
        <v>1636363.6363636362</v>
      </c>
      <c r="H3772" s="196"/>
      <c r="I3772" s="572"/>
      <c r="J3772" s="573"/>
      <c r="K3772" s="575"/>
      <c r="L3772" s="575"/>
      <c r="M3772" s="574"/>
      <c r="N3772" s="573"/>
      <c r="O3772" s="567"/>
      <c r="P3772" s="545"/>
      <c r="Q3772" s="5"/>
      <c r="R3772" s="565"/>
    </row>
    <row r="3773" spans="1:18" s="6" customFormat="1" ht="18.75" hidden="1">
      <c r="A3773" s="561">
        <v>26</v>
      </c>
      <c r="B3773" s="337" t="s">
        <v>4830</v>
      </c>
      <c r="C3773" s="561" t="s">
        <v>1479</v>
      </c>
      <c r="D3773" s="561"/>
      <c r="E3773" s="561"/>
      <c r="F3773" s="575">
        <v>918181.81818181812</v>
      </c>
      <c r="G3773" s="575">
        <v>918181.81818181812</v>
      </c>
      <c r="H3773" s="196"/>
      <c r="I3773" s="572"/>
      <c r="J3773" s="573"/>
      <c r="K3773" s="575"/>
      <c r="L3773" s="575"/>
      <c r="M3773" s="574"/>
      <c r="N3773" s="573"/>
      <c r="O3773" s="567"/>
      <c r="P3773" s="545"/>
      <c r="Q3773" s="5"/>
      <c r="R3773" s="565"/>
    </row>
    <row r="3774" spans="1:18" s="6" customFormat="1" ht="18.75" hidden="1">
      <c r="A3774" s="561">
        <v>27</v>
      </c>
      <c r="B3774" s="337" t="s">
        <v>4831</v>
      </c>
      <c r="C3774" s="561" t="s">
        <v>1484</v>
      </c>
      <c r="D3774" s="561"/>
      <c r="E3774" s="561"/>
      <c r="F3774" s="575">
        <v>2813636.3636363633</v>
      </c>
      <c r="G3774" s="575">
        <v>2813636.3636363633</v>
      </c>
      <c r="H3774" s="196"/>
      <c r="I3774" s="572"/>
      <c r="J3774" s="573"/>
      <c r="K3774" s="575"/>
      <c r="L3774" s="575"/>
      <c r="M3774" s="574"/>
      <c r="N3774" s="573"/>
      <c r="O3774" s="567"/>
      <c r="P3774" s="545"/>
      <c r="Q3774" s="5"/>
      <c r="R3774" s="565"/>
    </row>
    <row r="3775" spans="1:18" s="6" customFormat="1" ht="18.75" hidden="1">
      <c r="A3775" s="561">
        <v>28</v>
      </c>
      <c r="B3775" s="337" t="s">
        <v>4832</v>
      </c>
      <c r="C3775" s="561" t="s">
        <v>1479</v>
      </c>
      <c r="D3775" s="561"/>
      <c r="E3775" s="561"/>
      <c r="F3775" s="575">
        <v>1063636.3636363635</v>
      </c>
      <c r="G3775" s="575">
        <v>1063636.3636363635</v>
      </c>
      <c r="H3775" s="196"/>
      <c r="I3775" s="572"/>
      <c r="J3775" s="573"/>
      <c r="K3775" s="575"/>
      <c r="L3775" s="575"/>
      <c r="M3775" s="574"/>
      <c r="N3775" s="573"/>
      <c r="O3775" s="567"/>
      <c r="P3775" s="545"/>
      <c r="Q3775" s="5"/>
      <c r="R3775" s="565"/>
    </row>
    <row r="3776" spans="1:18" s="6" customFormat="1" ht="18.75" hidden="1">
      <c r="A3776" s="561">
        <v>29</v>
      </c>
      <c r="B3776" s="337" t="s">
        <v>4833</v>
      </c>
      <c r="C3776" s="561" t="s">
        <v>1484</v>
      </c>
      <c r="D3776" s="561"/>
      <c r="E3776" s="561"/>
      <c r="F3776" s="575">
        <v>3072727.2727272725</v>
      </c>
      <c r="G3776" s="575">
        <v>3072727.2727272725</v>
      </c>
      <c r="H3776" s="196"/>
      <c r="I3776" s="572"/>
      <c r="J3776" s="573"/>
      <c r="K3776" s="575"/>
      <c r="L3776" s="575"/>
      <c r="M3776" s="574"/>
      <c r="N3776" s="573"/>
      <c r="O3776" s="567"/>
      <c r="P3776" s="545"/>
      <c r="Q3776" s="5"/>
      <c r="R3776" s="565"/>
    </row>
    <row r="3777" spans="1:18" s="6" customFormat="1" ht="18.75" hidden="1">
      <c r="A3777" s="561">
        <v>30</v>
      </c>
      <c r="B3777" s="337" t="s">
        <v>4834</v>
      </c>
      <c r="C3777" s="561" t="s">
        <v>1479</v>
      </c>
      <c r="D3777" s="561"/>
      <c r="E3777" s="561"/>
      <c r="F3777" s="575">
        <v>1213636.3636363635</v>
      </c>
      <c r="G3777" s="575">
        <v>1213636.3636363635</v>
      </c>
      <c r="H3777" s="196"/>
      <c r="I3777" s="572"/>
      <c r="J3777" s="573"/>
      <c r="K3777" s="575"/>
      <c r="L3777" s="575"/>
      <c r="M3777" s="574"/>
      <c r="N3777" s="573"/>
      <c r="O3777" s="567"/>
      <c r="P3777" s="545"/>
      <c r="Q3777" s="5"/>
      <c r="R3777" s="565"/>
    </row>
    <row r="3778" spans="1:18" s="6" customFormat="1" ht="18.75" hidden="1">
      <c r="A3778" s="561">
        <v>31</v>
      </c>
      <c r="B3778" s="337" t="s">
        <v>4835</v>
      </c>
      <c r="C3778" s="561" t="s">
        <v>1484</v>
      </c>
      <c r="D3778" s="561"/>
      <c r="E3778" s="561"/>
      <c r="F3778" s="575">
        <v>3690909.0909090908</v>
      </c>
      <c r="G3778" s="575">
        <v>3690909.0909090908</v>
      </c>
      <c r="H3778" s="196"/>
      <c r="I3778" s="572"/>
      <c r="J3778" s="573"/>
      <c r="K3778" s="575"/>
      <c r="L3778" s="575"/>
      <c r="M3778" s="574"/>
      <c r="N3778" s="573"/>
      <c r="O3778" s="567"/>
      <c r="P3778" s="545"/>
      <c r="Q3778" s="5"/>
      <c r="R3778" s="565"/>
    </row>
    <row r="3779" spans="1:18" s="6" customFormat="1" ht="18.75" hidden="1">
      <c r="A3779" s="561">
        <v>32</v>
      </c>
      <c r="B3779" s="337" t="s">
        <v>4836</v>
      </c>
      <c r="C3779" s="561" t="s">
        <v>1479</v>
      </c>
      <c r="D3779" s="561"/>
      <c r="E3779" s="561"/>
      <c r="F3779" s="575">
        <v>999999.99999999988</v>
      </c>
      <c r="G3779" s="575">
        <v>999999.99999999988</v>
      </c>
      <c r="H3779" s="196"/>
      <c r="I3779" s="572"/>
      <c r="J3779" s="573"/>
      <c r="K3779" s="575"/>
      <c r="L3779" s="575"/>
      <c r="M3779" s="574"/>
      <c r="N3779" s="573"/>
      <c r="O3779" s="567"/>
      <c r="P3779" s="545"/>
      <c r="Q3779" s="5"/>
      <c r="R3779" s="565"/>
    </row>
    <row r="3780" spans="1:18" s="6" customFormat="1" ht="18.75" hidden="1">
      <c r="A3780" s="561">
        <v>33</v>
      </c>
      <c r="B3780" s="337" t="s">
        <v>4837</v>
      </c>
      <c r="C3780" s="561" t="s">
        <v>1484</v>
      </c>
      <c r="D3780" s="561"/>
      <c r="E3780" s="561"/>
      <c r="F3780" s="575">
        <v>3072727.2727272725</v>
      </c>
      <c r="G3780" s="575">
        <v>3072727.2727272725</v>
      </c>
      <c r="H3780" s="196"/>
      <c r="I3780" s="572"/>
      <c r="J3780" s="573"/>
      <c r="K3780" s="575"/>
      <c r="L3780" s="575"/>
      <c r="M3780" s="574"/>
      <c r="N3780" s="573"/>
      <c r="O3780" s="567"/>
      <c r="P3780" s="545"/>
      <c r="Q3780" s="5"/>
      <c r="R3780" s="565"/>
    </row>
    <row r="3781" spans="1:18" s="6" customFormat="1" ht="18.75" hidden="1">
      <c r="A3781" s="561">
        <v>34</v>
      </c>
      <c r="B3781" s="337" t="s">
        <v>4838</v>
      </c>
      <c r="C3781" s="561" t="s">
        <v>1479</v>
      </c>
      <c r="D3781" s="561"/>
      <c r="E3781" s="561"/>
      <c r="F3781" s="575">
        <v>1018181.8181818181</v>
      </c>
      <c r="G3781" s="575">
        <v>1018181.8181818181</v>
      </c>
      <c r="H3781" s="196"/>
      <c r="I3781" s="572"/>
      <c r="J3781" s="573"/>
      <c r="K3781" s="575"/>
      <c r="L3781" s="575"/>
      <c r="M3781" s="574"/>
      <c r="N3781" s="573"/>
      <c r="O3781" s="567"/>
      <c r="P3781" s="545"/>
      <c r="Q3781" s="5"/>
      <c r="R3781" s="565"/>
    </row>
    <row r="3782" spans="1:18" s="6" customFormat="1" ht="18.75" hidden="1">
      <c r="A3782" s="561">
        <v>35</v>
      </c>
      <c r="B3782" s="337" t="s">
        <v>4839</v>
      </c>
      <c r="C3782" s="561" t="s">
        <v>1484</v>
      </c>
      <c r="D3782" s="561"/>
      <c r="E3782" s="561"/>
      <c r="F3782" s="575">
        <v>3436363.6363636362</v>
      </c>
      <c r="G3782" s="575">
        <v>3436363.6363636362</v>
      </c>
      <c r="H3782" s="196"/>
      <c r="I3782" s="572"/>
      <c r="J3782" s="573"/>
      <c r="K3782" s="575"/>
      <c r="L3782" s="575"/>
      <c r="M3782" s="574"/>
      <c r="N3782" s="573"/>
      <c r="O3782" s="567"/>
      <c r="P3782" s="545"/>
      <c r="Q3782" s="5"/>
      <c r="R3782" s="565"/>
    </row>
    <row r="3783" spans="1:18" s="6" customFormat="1" ht="18.75" hidden="1">
      <c r="A3783" s="561">
        <v>36</v>
      </c>
      <c r="B3783" s="337" t="s">
        <v>4840</v>
      </c>
      <c r="C3783" s="561" t="s">
        <v>1469</v>
      </c>
      <c r="D3783" s="561"/>
      <c r="E3783" s="561"/>
      <c r="F3783" s="575">
        <v>281818.18181818182</v>
      </c>
      <c r="G3783" s="575">
        <v>281818.18181818182</v>
      </c>
      <c r="H3783" s="196"/>
      <c r="I3783" s="572"/>
      <c r="J3783" s="573"/>
      <c r="K3783" s="575"/>
      <c r="L3783" s="575"/>
      <c r="M3783" s="574"/>
      <c r="N3783" s="573"/>
      <c r="O3783" s="567"/>
      <c r="P3783" s="545"/>
      <c r="Q3783" s="5"/>
      <c r="R3783" s="565"/>
    </row>
    <row r="3784" spans="1:18" s="6" customFormat="1" ht="18.75" hidden="1">
      <c r="A3784" s="561">
        <v>37</v>
      </c>
      <c r="B3784" s="337" t="s">
        <v>4841</v>
      </c>
      <c r="C3784" s="561" t="s">
        <v>1469</v>
      </c>
      <c r="D3784" s="561"/>
      <c r="E3784" s="561"/>
      <c r="F3784" s="575">
        <v>499999.99999999994</v>
      </c>
      <c r="G3784" s="575">
        <v>499999.99999999994</v>
      </c>
      <c r="H3784" s="196"/>
      <c r="I3784" s="572"/>
      <c r="J3784" s="573"/>
      <c r="K3784" s="575"/>
      <c r="L3784" s="575"/>
      <c r="M3784" s="574"/>
      <c r="N3784" s="573"/>
      <c r="O3784" s="567"/>
      <c r="P3784" s="545"/>
      <c r="Q3784" s="5"/>
      <c r="R3784" s="565"/>
    </row>
    <row r="3785" spans="1:18" s="6" customFormat="1" ht="18.75" hidden="1">
      <c r="A3785" s="561">
        <v>38</v>
      </c>
      <c r="B3785" s="337" t="s">
        <v>4842</v>
      </c>
      <c r="C3785" s="561" t="s">
        <v>1469</v>
      </c>
      <c r="D3785" s="561"/>
      <c r="E3785" s="561"/>
      <c r="F3785" s="575">
        <v>563636.36363636365</v>
      </c>
      <c r="G3785" s="575">
        <v>563636.36363636365</v>
      </c>
      <c r="H3785" s="196"/>
      <c r="I3785" s="572"/>
      <c r="J3785" s="573"/>
      <c r="K3785" s="575"/>
      <c r="L3785" s="575"/>
      <c r="M3785" s="574"/>
      <c r="N3785" s="573"/>
      <c r="O3785" s="567"/>
      <c r="P3785" s="545"/>
      <c r="Q3785" s="5"/>
      <c r="R3785" s="565"/>
    </row>
    <row r="3786" spans="1:18" s="6" customFormat="1" ht="18.75" hidden="1">
      <c r="A3786" s="561">
        <v>39</v>
      </c>
      <c r="B3786" s="337" t="s">
        <v>4843</v>
      </c>
      <c r="C3786" s="561" t="s">
        <v>1469</v>
      </c>
      <c r="D3786" s="561"/>
      <c r="E3786" s="561"/>
      <c r="F3786" s="575">
        <v>668181.81818181812</v>
      </c>
      <c r="G3786" s="575">
        <v>668181.81818181812</v>
      </c>
      <c r="H3786" s="196"/>
      <c r="I3786" s="572"/>
      <c r="J3786" s="573"/>
      <c r="K3786" s="575"/>
      <c r="L3786" s="575"/>
      <c r="M3786" s="574"/>
      <c r="N3786" s="573"/>
      <c r="O3786" s="567"/>
      <c r="P3786" s="545"/>
      <c r="Q3786" s="5"/>
      <c r="R3786" s="565"/>
    </row>
    <row r="3787" spans="1:18" s="6" customFormat="1" ht="66.75" hidden="1" customHeight="1">
      <c r="A3787" s="561"/>
      <c r="B3787" s="1151" t="s">
        <v>5195</v>
      </c>
      <c r="C3787" s="1152"/>
      <c r="D3787" s="1152"/>
      <c r="E3787" s="1152"/>
      <c r="F3787" s="1152"/>
      <c r="G3787" s="1152"/>
      <c r="H3787" s="1153"/>
      <c r="I3787" s="572"/>
      <c r="J3787" s="573"/>
      <c r="K3787" s="575"/>
      <c r="L3787" s="575"/>
      <c r="M3787" s="574"/>
      <c r="N3787" s="573"/>
      <c r="O3787" s="567"/>
      <c r="P3787" s="545"/>
      <c r="Q3787" s="5"/>
      <c r="R3787" s="565"/>
    </row>
    <row r="3788" spans="1:18" s="6" customFormat="1" ht="18.75" hidden="1">
      <c r="A3788" s="561">
        <v>1</v>
      </c>
      <c r="B3788" s="579" t="s">
        <v>4844</v>
      </c>
      <c r="C3788" s="561" t="s">
        <v>1484</v>
      </c>
      <c r="D3788" s="561"/>
      <c r="E3788" s="561"/>
      <c r="F3788" s="575">
        <f t="shared" ref="F3788:F3793" si="274">K3788/1.1</f>
        <v>795454.54545454541</v>
      </c>
      <c r="G3788" s="575"/>
      <c r="H3788" s="196"/>
      <c r="I3788" s="572"/>
      <c r="J3788" s="573"/>
      <c r="K3788" s="575">
        <v>875000</v>
      </c>
      <c r="L3788" s="575"/>
      <c r="M3788" s="574"/>
      <c r="N3788" s="573"/>
      <c r="O3788" s="567"/>
      <c r="P3788" s="545"/>
      <c r="Q3788" s="5"/>
      <c r="R3788" s="565"/>
    </row>
    <row r="3789" spans="1:18" s="6" customFormat="1" ht="18.75" hidden="1">
      <c r="A3789" s="561">
        <v>2</v>
      </c>
      <c r="B3789" s="579" t="s">
        <v>4845</v>
      </c>
      <c r="C3789" s="561" t="s">
        <v>1484</v>
      </c>
      <c r="D3789" s="561"/>
      <c r="E3789" s="561"/>
      <c r="F3789" s="575">
        <f t="shared" si="274"/>
        <v>1136363.6363636362</v>
      </c>
      <c r="G3789" s="575"/>
      <c r="H3789" s="196"/>
      <c r="I3789" s="572"/>
      <c r="J3789" s="573"/>
      <c r="K3789" s="575">
        <v>1250000</v>
      </c>
      <c r="L3789" s="575"/>
      <c r="M3789" s="574"/>
      <c r="N3789" s="573"/>
      <c r="O3789" s="567"/>
      <c r="P3789" s="545"/>
      <c r="Q3789" s="5"/>
      <c r="R3789" s="565"/>
    </row>
    <row r="3790" spans="1:18" s="6" customFormat="1" ht="18.75" hidden="1">
      <c r="A3790" s="561">
        <v>3</v>
      </c>
      <c r="B3790" s="579" t="s">
        <v>4846</v>
      </c>
      <c r="C3790" s="561" t="s">
        <v>1484</v>
      </c>
      <c r="D3790" s="561"/>
      <c r="E3790" s="561"/>
      <c r="F3790" s="575">
        <f t="shared" si="274"/>
        <v>727272.72727272718</v>
      </c>
      <c r="G3790" s="575"/>
      <c r="H3790" s="196"/>
      <c r="I3790" s="572"/>
      <c r="J3790" s="573"/>
      <c r="K3790" s="575">
        <v>800000</v>
      </c>
      <c r="L3790" s="575"/>
      <c r="M3790" s="574"/>
      <c r="N3790" s="573"/>
      <c r="O3790" s="567"/>
      <c r="P3790" s="545"/>
      <c r="Q3790" s="5"/>
      <c r="R3790" s="565"/>
    </row>
    <row r="3791" spans="1:18" s="6" customFormat="1" ht="18.75" hidden="1">
      <c r="A3791" s="561">
        <v>4</v>
      </c>
      <c r="B3791" s="579" t="s">
        <v>4847</v>
      </c>
      <c r="C3791" s="561" t="s">
        <v>1484</v>
      </c>
      <c r="D3791" s="561"/>
      <c r="E3791" s="561"/>
      <c r="F3791" s="575">
        <f t="shared" si="274"/>
        <v>1409090.9090909089</v>
      </c>
      <c r="G3791" s="575"/>
      <c r="H3791" s="196"/>
      <c r="I3791" s="572"/>
      <c r="J3791" s="573"/>
      <c r="K3791" s="575">
        <v>1550000</v>
      </c>
      <c r="L3791" s="575"/>
      <c r="M3791" s="574"/>
      <c r="N3791" s="573"/>
      <c r="O3791" s="567"/>
      <c r="P3791" s="545"/>
      <c r="Q3791" s="5"/>
      <c r="R3791" s="565"/>
    </row>
    <row r="3792" spans="1:18" s="6" customFormat="1" ht="18.75" hidden="1">
      <c r="A3792" s="561">
        <v>5</v>
      </c>
      <c r="B3792" s="579" t="s">
        <v>4848</v>
      </c>
      <c r="C3792" s="561" t="s">
        <v>1484</v>
      </c>
      <c r="D3792" s="561"/>
      <c r="E3792" s="561"/>
      <c r="F3792" s="575">
        <f t="shared" si="274"/>
        <v>784545.45454545447</v>
      </c>
      <c r="G3792" s="575"/>
      <c r="H3792" s="196"/>
      <c r="I3792" s="572"/>
      <c r="J3792" s="573"/>
      <c r="K3792" s="575">
        <v>863000</v>
      </c>
      <c r="L3792" s="575"/>
      <c r="M3792" s="574"/>
      <c r="N3792" s="573"/>
      <c r="O3792" s="567"/>
      <c r="P3792" s="545"/>
      <c r="Q3792" s="5"/>
      <c r="R3792" s="565"/>
    </row>
    <row r="3793" spans="1:18" s="6" customFormat="1" ht="18.75" hidden="1">
      <c r="A3793" s="561">
        <v>6</v>
      </c>
      <c r="B3793" s="579" t="s">
        <v>4849</v>
      </c>
      <c r="C3793" s="561" t="s">
        <v>1484</v>
      </c>
      <c r="D3793" s="561"/>
      <c r="E3793" s="561"/>
      <c r="F3793" s="575">
        <f t="shared" si="274"/>
        <v>2840909.0909090908</v>
      </c>
      <c r="G3793" s="575"/>
      <c r="H3793" s="196"/>
      <c r="I3793" s="572"/>
      <c r="J3793" s="573"/>
      <c r="K3793" s="575">
        <v>3125000</v>
      </c>
      <c r="L3793" s="575"/>
      <c r="M3793" s="574"/>
      <c r="N3793" s="573"/>
      <c r="O3793" s="567"/>
      <c r="P3793" s="545"/>
      <c r="Q3793" s="5"/>
      <c r="R3793" s="565"/>
    </row>
    <row r="3794" spans="1:18" s="6" customFormat="1" ht="66.75" hidden="1" customHeight="1">
      <c r="A3794" s="561"/>
      <c r="B3794" s="1151" t="s">
        <v>5196</v>
      </c>
      <c r="C3794" s="1152"/>
      <c r="D3794" s="1152"/>
      <c r="E3794" s="1152"/>
      <c r="F3794" s="1152"/>
      <c r="G3794" s="1152"/>
      <c r="H3794" s="1153"/>
      <c r="I3794" s="572"/>
      <c r="J3794" s="573"/>
      <c r="K3794" s="575"/>
      <c r="L3794" s="575"/>
      <c r="M3794" s="574"/>
      <c r="N3794" s="573"/>
      <c r="O3794" s="567"/>
      <c r="P3794" s="545"/>
      <c r="Q3794" s="5"/>
      <c r="R3794" s="565"/>
    </row>
    <row r="3795" spans="1:18" s="6" customFormat="1" ht="18.75" hidden="1">
      <c r="A3795" s="561"/>
      <c r="B3795" s="426" t="s">
        <v>5197</v>
      </c>
      <c r="C3795" s="580"/>
      <c r="D3795" s="580"/>
      <c r="E3795" s="580"/>
      <c r="F3795" s="580"/>
      <c r="G3795" s="580"/>
      <c r="H3795" s="581"/>
      <c r="I3795" s="572"/>
      <c r="J3795" s="573"/>
      <c r="K3795" s="575"/>
      <c r="L3795" s="575"/>
      <c r="M3795" s="574"/>
      <c r="N3795" s="573"/>
      <c r="O3795" s="567"/>
      <c r="P3795" s="545"/>
      <c r="Q3795" s="5"/>
      <c r="R3795" s="565"/>
    </row>
    <row r="3796" spans="1:18" s="6" customFormat="1" ht="33" hidden="1">
      <c r="A3796" s="561">
        <v>1</v>
      </c>
      <c r="B3796" s="579" t="s">
        <v>5201</v>
      </c>
      <c r="C3796" s="561" t="s">
        <v>5203</v>
      </c>
      <c r="D3796" s="561"/>
      <c r="E3796" s="561"/>
      <c r="F3796" s="575"/>
      <c r="G3796" s="575">
        <v>230000</v>
      </c>
      <c r="H3796" s="196">
        <f>G3796</f>
        <v>230000</v>
      </c>
      <c r="I3796" s="572"/>
      <c r="J3796" s="573"/>
      <c r="K3796" s="575"/>
      <c r="L3796" s="575"/>
      <c r="M3796" s="574"/>
      <c r="N3796" s="573"/>
      <c r="O3796" s="567"/>
      <c r="P3796" s="545"/>
      <c r="Q3796" s="5"/>
      <c r="R3796" s="565"/>
    </row>
    <row r="3797" spans="1:18" s="6" customFormat="1" ht="49.5" hidden="1">
      <c r="A3797" s="561">
        <v>2</v>
      </c>
      <c r="B3797" s="579" t="s">
        <v>5202</v>
      </c>
      <c r="C3797" s="561" t="s">
        <v>5203</v>
      </c>
      <c r="D3797" s="561"/>
      <c r="E3797" s="561"/>
      <c r="F3797" s="575"/>
      <c r="G3797" s="575">
        <v>340000</v>
      </c>
      <c r="H3797" s="196">
        <f t="shared" ref="H3797:H3826" si="275">G3797</f>
        <v>340000</v>
      </c>
      <c r="I3797" s="572"/>
      <c r="J3797" s="573"/>
      <c r="K3797" s="575"/>
      <c r="L3797" s="575"/>
      <c r="M3797" s="574"/>
      <c r="N3797" s="573"/>
      <c r="O3797" s="567"/>
      <c r="P3797" s="545"/>
      <c r="Q3797" s="5"/>
      <c r="R3797" s="565"/>
    </row>
    <row r="3798" spans="1:18" s="6" customFormat="1" ht="18.75" hidden="1">
      <c r="A3798" s="561"/>
      <c r="B3798" s="582" t="s">
        <v>5198</v>
      </c>
      <c r="C3798" s="561"/>
      <c r="D3798" s="561"/>
      <c r="E3798" s="561"/>
      <c r="F3798" s="575"/>
      <c r="G3798" s="575"/>
      <c r="H3798" s="196">
        <f t="shared" si="275"/>
        <v>0</v>
      </c>
      <c r="I3798" s="572"/>
      <c r="J3798" s="573"/>
      <c r="K3798" s="575"/>
      <c r="L3798" s="575"/>
      <c r="M3798" s="574"/>
      <c r="N3798" s="573"/>
      <c r="O3798" s="567"/>
      <c r="P3798" s="545"/>
      <c r="Q3798" s="5"/>
      <c r="R3798" s="565"/>
    </row>
    <row r="3799" spans="1:18" s="6" customFormat="1" ht="49.5" hidden="1">
      <c r="A3799" s="561">
        <v>1</v>
      </c>
      <c r="B3799" s="579" t="s">
        <v>5204</v>
      </c>
      <c r="C3799" s="561" t="s">
        <v>1510</v>
      </c>
      <c r="D3799" s="561"/>
      <c r="E3799" s="561"/>
      <c r="F3799" s="575"/>
      <c r="G3799" s="575">
        <v>116000</v>
      </c>
      <c r="H3799" s="196">
        <f t="shared" si="275"/>
        <v>116000</v>
      </c>
      <c r="I3799" s="572"/>
      <c r="J3799" s="573"/>
      <c r="K3799" s="575"/>
      <c r="L3799" s="575"/>
      <c r="M3799" s="574"/>
      <c r="N3799" s="573"/>
      <c r="O3799" s="567"/>
      <c r="P3799" s="545"/>
      <c r="Q3799" s="5"/>
      <c r="R3799" s="565"/>
    </row>
    <row r="3800" spans="1:18" s="6" customFormat="1" ht="49.5" hidden="1">
      <c r="A3800" s="561">
        <v>2</v>
      </c>
      <c r="B3800" s="579" t="s">
        <v>5206</v>
      </c>
      <c r="C3800" s="561" t="s">
        <v>5210</v>
      </c>
      <c r="D3800" s="561"/>
      <c r="E3800" s="561"/>
      <c r="F3800" s="575"/>
      <c r="G3800" s="575">
        <v>593000</v>
      </c>
      <c r="H3800" s="196">
        <f t="shared" si="275"/>
        <v>593000</v>
      </c>
      <c r="I3800" s="572"/>
      <c r="J3800" s="573"/>
      <c r="K3800" s="575"/>
      <c r="L3800" s="575"/>
      <c r="M3800" s="574"/>
      <c r="N3800" s="573"/>
      <c r="O3800" s="567"/>
      <c r="P3800" s="545"/>
      <c r="Q3800" s="5"/>
      <c r="R3800" s="565"/>
    </row>
    <row r="3801" spans="1:18" s="6" customFormat="1" ht="49.5" hidden="1">
      <c r="A3801" s="561">
        <v>3</v>
      </c>
      <c r="B3801" s="579" t="s">
        <v>5207</v>
      </c>
      <c r="C3801" s="561" t="s">
        <v>1499</v>
      </c>
      <c r="D3801" s="561"/>
      <c r="E3801" s="561"/>
      <c r="F3801" s="575"/>
      <c r="G3801" s="575">
        <v>1733000</v>
      </c>
      <c r="H3801" s="196">
        <f t="shared" si="275"/>
        <v>1733000</v>
      </c>
      <c r="I3801" s="572"/>
      <c r="J3801" s="573"/>
      <c r="K3801" s="575"/>
      <c r="L3801" s="575"/>
      <c r="M3801" s="574"/>
      <c r="N3801" s="573"/>
      <c r="O3801" s="567"/>
      <c r="P3801" s="545"/>
      <c r="Q3801" s="5"/>
      <c r="R3801" s="565"/>
    </row>
    <row r="3802" spans="1:18" s="6" customFormat="1" ht="66" hidden="1">
      <c r="A3802" s="561">
        <v>4</v>
      </c>
      <c r="B3802" s="579" t="s">
        <v>5205</v>
      </c>
      <c r="C3802" s="561" t="s">
        <v>1510</v>
      </c>
      <c r="D3802" s="561"/>
      <c r="E3802" s="561"/>
      <c r="F3802" s="575"/>
      <c r="G3802" s="575">
        <v>186000</v>
      </c>
      <c r="H3802" s="196">
        <f t="shared" si="275"/>
        <v>186000</v>
      </c>
      <c r="I3802" s="572"/>
      <c r="J3802" s="573"/>
      <c r="K3802" s="575"/>
      <c r="L3802" s="575"/>
      <c r="M3802" s="574"/>
      <c r="N3802" s="573"/>
      <c r="O3802" s="567"/>
      <c r="P3802" s="545"/>
      <c r="Q3802" s="5"/>
      <c r="R3802" s="565"/>
    </row>
    <row r="3803" spans="1:18" s="6" customFormat="1" ht="66" hidden="1">
      <c r="A3803" s="561">
        <v>5</v>
      </c>
      <c r="B3803" s="579" t="s">
        <v>5208</v>
      </c>
      <c r="C3803" s="561" t="s">
        <v>5210</v>
      </c>
      <c r="D3803" s="561"/>
      <c r="E3803" s="561"/>
      <c r="F3803" s="575"/>
      <c r="G3803" s="575">
        <v>887000</v>
      </c>
      <c r="H3803" s="196">
        <f t="shared" si="275"/>
        <v>887000</v>
      </c>
      <c r="I3803" s="572"/>
      <c r="J3803" s="573"/>
      <c r="K3803" s="575"/>
      <c r="L3803" s="575"/>
      <c r="M3803" s="574"/>
      <c r="N3803" s="573"/>
      <c r="O3803" s="567"/>
      <c r="P3803" s="545"/>
      <c r="Q3803" s="5"/>
      <c r="R3803" s="565"/>
    </row>
    <row r="3804" spans="1:18" s="6" customFormat="1" ht="66" hidden="1">
      <c r="A3804" s="561">
        <v>6</v>
      </c>
      <c r="B3804" s="579" t="s">
        <v>5209</v>
      </c>
      <c r="C3804" s="561" t="s">
        <v>1499</v>
      </c>
      <c r="D3804" s="561"/>
      <c r="E3804" s="561"/>
      <c r="F3804" s="575"/>
      <c r="G3804" s="575">
        <v>2981000</v>
      </c>
      <c r="H3804" s="196">
        <f t="shared" si="275"/>
        <v>2981000</v>
      </c>
      <c r="I3804" s="572"/>
      <c r="J3804" s="573"/>
      <c r="K3804" s="575"/>
      <c r="L3804" s="575"/>
      <c r="M3804" s="574"/>
      <c r="N3804" s="573"/>
      <c r="O3804" s="567"/>
      <c r="P3804" s="545"/>
      <c r="Q3804" s="5"/>
      <c r="R3804" s="565"/>
    </row>
    <row r="3805" spans="1:18" s="6" customFormat="1" ht="49.5" hidden="1">
      <c r="A3805" s="561">
        <v>1</v>
      </c>
      <c r="B3805" s="579" t="s">
        <v>5211</v>
      </c>
      <c r="C3805" s="561" t="s">
        <v>5214</v>
      </c>
      <c r="D3805" s="561"/>
      <c r="E3805" s="561"/>
      <c r="F3805" s="575"/>
      <c r="G3805" s="575">
        <v>147000</v>
      </c>
      <c r="H3805" s="196">
        <f t="shared" si="275"/>
        <v>147000</v>
      </c>
      <c r="I3805" s="572"/>
      <c r="J3805" s="573"/>
      <c r="K3805" s="575"/>
      <c r="L3805" s="575"/>
      <c r="M3805" s="574"/>
      <c r="N3805" s="573"/>
      <c r="O3805" s="567"/>
      <c r="P3805" s="545"/>
      <c r="Q3805" s="5"/>
      <c r="R3805" s="565"/>
    </row>
    <row r="3806" spans="1:18" s="6" customFormat="1" ht="49.5" hidden="1">
      <c r="A3806" s="561">
        <v>2</v>
      </c>
      <c r="B3806" s="579" t="s">
        <v>5212</v>
      </c>
      <c r="C3806" s="561" t="s">
        <v>1517</v>
      </c>
      <c r="D3806" s="561"/>
      <c r="E3806" s="561"/>
      <c r="F3806" s="575"/>
      <c r="G3806" s="575">
        <v>653000</v>
      </c>
      <c r="H3806" s="196">
        <f t="shared" si="275"/>
        <v>653000</v>
      </c>
      <c r="I3806" s="572"/>
      <c r="J3806" s="573"/>
      <c r="K3806" s="575"/>
      <c r="L3806" s="575"/>
      <c r="M3806" s="574"/>
      <c r="N3806" s="573"/>
      <c r="O3806" s="567"/>
      <c r="P3806" s="545"/>
      <c r="Q3806" s="5"/>
      <c r="R3806" s="565"/>
    </row>
    <row r="3807" spans="1:18" s="6" customFormat="1" ht="49.5" hidden="1">
      <c r="A3807" s="561">
        <v>3</v>
      </c>
      <c r="B3807" s="579" t="s">
        <v>5213</v>
      </c>
      <c r="C3807" s="561" t="s">
        <v>1516</v>
      </c>
      <c r="D3807" s="561"/>
      <c r="E3807" s="561"/>
      <c r="F3807" s="575"/>
      <c r="G3807" s="575">
        <v>2324000</v>
      </c>
      <c r="H3807" s="196">
        <f t="shared" si="275"/>
        <v>2324000</v>
      </c>
      <c r="I3807" s="572"/>
      <c r="J3807" s="573"/>
      <c r="K3807" s="575"/>
      <c r="L3807" s="575"/>
      <c r="M3807" s="574"/>
      <c r="N3807" s="573"/>
      <c r="O3807" s="567"/>
      <c r="P3807" s="545"/>
      <c r="Q3807" s="5"/>
      <c r="R3807" s="565"/>
    </row>
    <row r="3808" spans="1:18" s="6" customFormat="1" ht="18.75" hidden="1">
      <c r="A3808" s="561"/>
      <c r="B3808" s="582" t="s">
        <v>5199</v>
      </c>
      <c r="C3808" s="561"/>
      <c r="D3808" s="561"/>
      <c r="E3808" s="561"/>
      <c r="F3808" s="575"/>
      <c r="G3808" s="575"/>
      <c r="H3808" s="196">
        <f t="shared" si="275"/>
        <v>0</v>
      </c>
      <c r="I3808" s="572"/>
      <c r="J3808" s="573"/>
      <c r="K3808" s="575"/>
      <c r="L3808" s="575"/>
      <c r="M3808" s="574"/>
      <c r="N3808" s="573"/>
      <c r="O3808" s="567"/>
      <c r="P3808" s="545"/>
      <c r="Q3808" s="5"/>
      <c r="R3808" s="565"/>
    </row>
    <row r="3809" spans="1:18" s="6" customFormat="1" ht="33" hidden="1">
      <c r="A3809" s="561">
        <v>1</v>
      </c>
      <c r="B3809" s="579" t="s">
        <v>5215</v>
      </c>
      <c r="C3809" s="561" t="s">
        <v>5217</v>
      </c>
      <c r="D3809" s="561"/>
      <c r="E3809" s="561"/>
      <c r="F3809" s="575"/>
      <c r="G3809" s="575">
        <v>220000</v>
      </c>
      <c r="H3809" s="196">
        <f t="shared" si="275"/>
        <v>220000</v>
      </c>
      <c r="I3809" s="572"/>
      <c r="J3809" s="573"/>
      <c r="K3809" s="575"/>
      <c r="L3809" s="575"/>
      <c r="M3809" s="574"/>
      <c r="N3809" s="573"/>
      <c r="O3809" s="567"/>
      <c r="P3809" s="545"/>
      <c r="Q3809" s="5"/>
      <c r="R3809" s="565"/>
    </row>
    <row r="3810" spans="1:18" s="6" customFormat="1" ht="33" hidden="1">
      <c r="A3810" s="561">
        <v>2</v>
      </c>
      <c r="B3810" s="579" t="s">
        <v>5216</v>
      </c>
      <c r="C3810" s="561" t="s">
        <v>5218</v>
      </c>
      <c r="D3810" s="561"/>
      <c r="E3810" s="561"/>
      <c r="F3810" s="575"/>
      <c r="G3810" s="575">
        <v>830000</v>
      </c>
      <c r="H3810" s="196">
        <f t="shared" si="275"/>
        <v>830000</v>
      </c>
      <c r="I3810" s="572"/>
      <c r="J3810" s="573"/>
      <c r="K3810" s="575"/>
      <c r="L3810" s="575"/>
      <c r="M3810" s="574"/>
      <c r="N3810" s="573"/>
      <c r="O3810" s="567"/>
      <c r="P3810" s="545"/>
      <c r="Q3810" s="5"/>
      <c r="R3810" s="565"/>
    </row>
    <row r="3811" spans="1:18" s="6" customFormat="1" ht="49.5" hidden="1">
      <c r="A3811" s="561">
        <v>3</v>
      </c>
      <c r="B3811" s="579" t="s">
        <v>5219</v>
      </c>
      <c r="C3811" s="561" t="s">
        <v>5224</v>
      </c>
      <c r="D3811" s="561"/>
      <c r="E3811" s="561"/>
      <c r="F3811" s="575"/>
      <c r="G3811" s="575">
        <v>123000</v>
      </c>
      <c r="H3811" s="196">
        <f t="shared" si="275"/>
        <v>123000</v>
      </c>
      <c r="I3811" s="572"/>
      <c r="J3811" s="573"/>
      <c r="K3811" s="575"/>
      <c r="L3811" s="575"/>
      <c r="M3811" s="574"/>
      <c r="N3811" s="573"/>
      <c r="O3811" s="567"/>
      <c r="P3811" s="545"/>
      <c r="Q3811" s="5"/>
      <c r="R3811" s="565"/>
    </row>
    <row r="3812" spans="1:18" s="6" customFormat="1" ht="49.5" hidden="1">
      <c r="A3812" s="561">
        <v>4</v>
      </c>
      <c r="B3812" s="579" t="s">
        <v>5220</v>
      </c>
      <c r="C3812" s="561" t="s">
        <v>5210</v>
      </c>
      <c r="D3812" s="561"/>
      <c r="E3812" s="561"/>
      <c r="F3812" s="575"/>
      <c r="G3812" s="575">
        <v>453000</v>
      </c>
      <c r="H3812" s="196">
        <f t="shared" si="275"/>
        <v>453000</v>
      </c>
      <c r="I3812" s="572"/>
      <c r="J3812" s="573"/>
      <c r="K3812" s="575"/>
      <c r="L3812" s="575"/>
      <c r="M3812" s="574"/>
      <c r="N3812" s="573"/>
      <c r="O3812" s="567"/>
      <c r="P3812" s="545"/>
      <c r="Q3812" s="5"/>
      <c r="R3812" s="565"/>
    </row>
    <row r="3813" spans="1:18" s="6" customFormat="1" ht="49.5" hidden="1">
      <c r="A3813" s="561">
        <v>5</v>
      </c>
      <c r="B3813" s="579" t="s">
        <v>5221</v>
      </c>
      <c r="C3813" s="561" t="s">
        <v>1499</v>
      </c>
      <c r="D3813" s="561"/>
      <c r="E3813" s="561"/>
      <c r="F3813" s="575"/>
      <c r="G3813" s="575">
        <v>1451000</v>
      </c>
      <c r="H3813" s="196">
        <f t="shared" si="275"/>
        <v>1451000</v>
      </c>
      <c r="I3813" s="572"/>
      <c r="J3813" s="573"/>
      <c r="K3813" s="575"/>
      <c r="L3813" s="575"/>
      <c r="M3813" s="574"/>
      <c r="N3813" s="573"/>
      <c r="O3813" s="567"/>
      <c r="P3813" s="545"/>
      <c r="Q3813" s="5"/>
      <c r="R3813" s="565"/>
    </row>
    <row r="3814" spans="1:18" s="6" customFormat="1" ht="49.5" hidden="1">
      <c r="A3814" s="561">
        <v>6</v>
      </c>
      <c r="B3814" s="579" t="s">
        <v>5222</v>
      </c>
      <c r="C3814" s="561" t="s">
        <v>1510</v>
      </c>
      <c r="D3814" s="561"/>
      <c r="E3814" s="561"/>
      <c r="F3814" s="575"/>
      <c r="G3814" s="575">
        <v>212000</v>
      </c>
      <c r="H3814" s="196">
        <f t="shared" si="275"/>
        <v>212000</v>
      </c>
      <c r="I3814" s="572"/>
      <c r="J3814" s="573"/>
      <c r="K3814" s="575"/>
      <c r="L3814" s="575"/>
      <c r="M3814" s="574"/>
      <c r="N3814" s="573"/>
      <c r="O3814" s="567"/>
      <c r="P3814" s="545"/>
      <c r="Q3814" s="5"/>
      <c r="R3814" s="565"/>
    </row>
    <row r="3815" spans="1:18" s="6" customFormat="1" ht="49.5" hidden="1">
      <c r="A3815" s="561">
        <v>7</v>
      </c>
      <c r="B3815" s="579" t="s">
        <v>5223</v>
      </c>
      <c r="C3815" s="561" t="s">
        <v>5210</v>
      </c>
      <c r="D3815" s="561"/>
      <c r="E3815" s="561"/>
      <c r="F3815" s="575"/>
      <c r="G3815" s="575">
        <v>832000</v>
      </c>
      <c r="H3815" s="196">
        <f t="shared" si="275"/>
        <v>832000</v>
      </c>
      <c r="I3815" s="572"/>
      <c r="J3815" s="573"/>
      <c r="K3815" s="575"/>
      <c r="L3815" s="575"/>
      <c r="M3815" s="574"/>
      <c r="N3815" s="573"/>
      <c r="O3815" s="567"/>
      <c r="P3815" s="545"/>
      <c r="Q3815" s="5"/>
      <c r="R3815" s="565"/>
    </row>
    <row r="3816" spans="1:18" s="6" customFormat="1" ht="49.5" hidden="1">
      <c r="A3816" s="561">
        <v>8</v>
      </c>
      <c r="B3816" s="579" t="s">
        <v>5226</v>
      </c>
      <c r="C3816" s="561" t="s">
        <v>5225</v>
      </c>
      <c r="D3816" s="561"/>
      <c r="E3816" s="561"/>
      <c r="F3816" s="575"/>
      <c r="G3816" s="575">
        <v>2502000</v>
      </c>
      <c r="H3816" s="196">
        <f t="shared" si="275"/>
        <v>2502000</v>
      </c>
      <c r="I3816" s="572"/>
      <c r="J3816" s="573"/>
      <c r="K3816" s="575"/>
      <c r="L3816" s="575"/>
      <c r="M3816" s="574"/>
      <c r="N3816" s="573"/>
      <c r="O3816" s="567"/>
      <c r="P3816" s="545"/>
      <c r="Q3816" s="5"/>
      <c r="R3816" s="565"/>
    </row>
    <row r="3817" spans="1:18" s="6" customFormat="1" ht="18.75" hidden="1">
      <c r="A3817" s="561"/>
      <c r="B3817" s="582" t="s">
        <v>5200</v>
      </c>
      <c r="C3817" s="561"/>
      <c r="D3817" s="561"/>
      <c r="E3817" s="561"/>
      <c r="F3817" s="575"/>
      <c r="G3817" s="575"/>
      <c r="H3817" s="196">
        <f t="shared" si="275"/>
        <v>0</v>
      </c>
      <c r="I3817" s="572"/>
      <c r="J3817" s="573"/>
      <c r="K3817" s="575"/>
      <c r="L3817" s="575"/>
      <c r="M3817" s="574"/>
      <c r="N3817" s="573"/>
      <c r="O3817" s="567"/>
      <c r="P3817" s="545"/>
      <c r="Q3817" s="5"/>
      <c r="R3817" s="565"/>
    </row>
    <row r="3818" spans="1:18" s="6" customFormat="1" ht="49.5" hidden="1">
      <c r="A3818" s="561">
        <v>1</v>
      </c>
      <c r="B3818" s="579" t="s">
        <v>5227</v>
      </c>
      <c r="C3818" s="561" t="s">
        <v>5214</v>
      </c>
      <c r="D3818" s="561"/>
      <c r="E3818" s="561"/>
      <c r="F3818" s="575"/>
      <c r="G3818" s="575">
        <v>104000</v>
      </c>
      <c r="H3818" s="196">
        <f t="shared" si="275"/>
        <v>104000</v>
      </c>
      <c r="I3818" s="572"/>
      <c r="J3818" s="573"/>
      <c r="K3818" s="575"/>
      <c r="L3818" s="575"/>
      <c r="M3818" s="574"/>
      <c r="N3818" s="573"/>
      <c r="O3818" s="567"/>
      <c r="P3818" s="545"/>
      <c r="Q3818" s="5"/>
      <c r="R3818" s="565"/>
    </row>
    <row r="3819" spans="1:18" s="6" customFormat="1" ht="49.5" hidden="1">
      <c r="A3819" s="561">
        <v>2</v>
      </c>
      <c r="B3819" s="579" t="s">
        <v>5228</v>
      </c>
      <c r="C3819" s="561" t="s">
        <v>5237</v>
      </c>
      <c r="D3819" s="561"/>
      <c r="E3819" s="561"/>
      <c r="F3819" s="575"/>
      <c r="G3819" s="575">
        <v>399000</v>
      </c>
      <c r="H3819" s="196">
        <f t="shared" si="275"/>
        <v>399000</v>
      </c>
      <c r="I3819" s="572"/>
      <c r="J3819" s="573"/>
      <c r="K3819" s="575"/>
      <c r="L3819" s="575"/>
      <c r="M3819" s="574"/>
      <c r="N3819" s="573"/>
      <c r="O3819" s="567"/>
      <c r="P3819" s="545"/>
      <c r="Q3819" s="5"/>
      <c r="R3819" s="565"/>
    </row>
    <row r="3820" spans="1:18" s="6" customFormat="1" ht="49.5" hidden="1">
      <c r="A3820" s="561">
        <v>3</v>
      </c>
      <c r="B3820" s="579" t="s">
        <v>5229</v>
      </c>
      <c r="C3820" s="561" t="s">
        <v>1499</v>
      </c>
      <c r="D3820" s="561"/>
      <c r="E3820" s="561"/>
      <c r="F3820" s="575"/>
      <c r="G3820" s="575">
        <v>1754000</v>
      </c>
      <c r="H3820" s="196">
        <f t="shared" si="275"/>
        <v>1754000</v>
      </c>
      <c r="I3820" s="572"/>
      <c r="J3820" s="573"/>
      <c r="K3820" s="575"/>
      <c r="L3820" s="575"/>
      <c r="M3820" s="574"/>
      <c r="N3820" s="573"/>
      <c r="O3820" s="567"/>
      <c r="P3820" s="545"/>
      <c r="Q3820" s="5"/>
      <c r="R3820" s="565"/>
    </row>
    <row r="3821" spans="1:18" s="6" customFormat="1" ht="66" hidden="1">
      <c r="A3821" s="561">
        <v>4</v>
      </c>
      <c r="B3821" s="579" t="s">
        <v>5230</v>
      </c>
      <c r="C3821" s="561" t="s">
        <v>5236</v>
      </c>
      <c r="D3821" s="561"/>
      <c r="E3821" s="561"/>
      <c r="F3821" s="575"/>
      <c r="G3821" s="575">
        <v>221000</v>
      </c>
      <c r="H3821" s="196">
        <f t="shared" si="275"/>
        <v>221000</v>
      </c>
      <c r="I3821" s="572"/>
      <c r="J3821" s="573"/>
      <c r="K3821" s="575"/>
      <c r="L3821" s="575"/>
      <c r="M3821" s="574"/>
      <c r="N3821" s="573"/>
      <c r="O3821" s="567"/>
      <c r="P3821" s="545"/>
      <c r="Q3821" s="5"/>
      <c r="R3821" s="565"/>
    </row>
    <row r="3822" spans="1:18" s="6" customFormat="1" ht="66" hidden="1">
      <c r="A3822" s="561">
        <v>5</v>
      </c>
      <c r="B3822" s="579" t="s">
        <v>5231</v>
      </c>
      <c r="C3822" s="561" t="s">
        <v>5210</v>
      </c>
      <c r="D3822" s="561"/>
      <c r="E3822" s="561"/>
      <c r="F3822" s="575"/>
      <c r="G3822" s="575">
        <v>958000</v>
      </c>
      <c r="H3822" s="196">
        <f t="shared" si="275"/>
        <v>958000</v>
      </c>
      <c r="I3822" s="572"/>
      <c r="J3822" s="573"/>
      <c r="K3822" s="575"/>
      <c r="L3822" s="575"/>
      <c r="M3822" s="574"/>
      <c r="N3822" s="573"/>
      <c r="O3822" s="567"/>
      <c r="P3822" s="545"/>
      <c r="Q3822" s="5"/>
      <c r="R3822" s="565"/>
    </row>
    <row r="3823" spans="1:18" s="6" customFormat="1" ht="66" hidden="1">
      <c r="A3823" s="561">
        <v>6</v>
      </c>
      <c r="B3823" s="579" t="s">
        <v>5232</v>
      </c>
      <c r="C3823" s="561" t="s">
        <v>1499</v>
      </c>
      <c r="D3823" s="561"/>
      <c r="E3823" s="561"/>
      <c r="F3823" s="575"/>
      <c r="G3823" s="575">
        <v>3107000</v>
      </c>
      <c r="H3823" s="196">
        <f t="shared" si="275"/>
        <v>3107000</v>
      </c>
      <c r="I3823" s="572"/>
      <c r="J3823" s="573"/>
      <c r="K3823" s="575"/>
      <c r="L3823" s="575"/>
      <c r="M3823" s="574"/>
      <c r="N3823" s="573"/>
      <c r="O3823" s="567"/>
      <c r="P3823" s="545"/>
      <c r="Q3823" s="5"/>
      <c r="R3823" s="565"/>
    </row>
    <row r="3824" spans="1:18" s="6" customFormat="1" ht="49.5" hidden="1">
      <c r="A3824" s="561">
        <v>7</v>
      </c>
      <c r="B3824" s="579" t="s">
        <v>5233</v>
      </c>
      <c r="C3824" s="561" t="s">
        <v>5224</v>
      </c>
      <c r="D3824" s="561"/>
      <c r="E3824" s="561"/>
      <c r="F3824" s="575"/>
      <c r="G3824" s="575">
        <v>231000</v>
      </c>
      <c r="H3824" s="196">
        <f t="shared" si="275"/>
        <v>231000</v>
      </c>
      <c r="I3824" s="572"/>
      <c r="J3824" s="573"/>
      <c r="K3824" s="575"/>
      <c r="L3824" s="575"/>
      <c r="M3824" s="574"/>
      <c r="N3824" s="573"/>
      <c r="O3824" s="567"/>
      <c r="P3824" s="545"/>
      <c r="Q3824" s="5"/>
      <c r="R3824" s="565"/>
    </row>
    <row r="3825" spans="1:18" s="6" customFormat="1" ht="66.75" hidden="1" customHeight="1">
      <c r="A3825" s="561">
        <v>8</v>
      </c>
      <c r="B3825" s="579" t="s">
        <v>5234</v>
      </c>
      <c r="C3825" s="561" t="s">
        <v>5210</v>
      </c>
      <c r="D3825" s="561"/>
      <c r="E3825" s="561"/>
      <c r="F3825" s="575"/>
      <c r="G3825" s="575">
        <v>1072000</v>
      </c>
      <c r="H3825" s="196">
        <f t="shared" si="275"/>
        <v>1072000</v>
      </c>
      <c r="I3825" s="572"/>
      <c r="J3825" s="573"/>
      <c r="K3825" s="575"/>
      <c r="L3825" s="575"/>
      <c r="M3825" s="574"/>
      <c r="N3825" s="573"/>
      <c r="O3825" s="567"/>
      <c r="P3825" s="545"/>
      <c r="Q3825" s="5"/>
      <c r="R3825" s="565"/>
    </row>
    <row r="3826" spans="1:18" s="6" customFormat="1" ht="66.75" hidden="1" customHeight="1">
      <c r="A3826" s="561">
        <v>9</v>
      </c>
      <c r="B3826" s="579" t="s">
        <v>5235</v>
      </c>
      <c r="C3826" s="561" t="s">
        <v>1499</v>
      </c>
      <c r="D3826" s="561"/>
      <c r="E3826" s="561"/>
      <c r="F3826" s="575"/>
      <c r="G3826" s="575">
        <v>3614000</v>
      </c>
      <c r="H3826" s="196">
        <f t="shared" si="275"/>
        <v>3614000</v>
      </c>
      <c r="I3826" s="572"/>
      <c r="J3826" s="573"/>
      <c r="K3826" s="575"/>
      <c r="L3826" s="575"/>
      <c r="M3826" s="574"/>
      <c r="N3826" s="573"/>
      <c r="O3826" s="567"/>
      <c r="P3826" s="545"/>
      <c r="Q3826" s="5"/>
      <c r="R3826" s="565"/>
    </row>
    <row r="3827" spans="1:18" s="6" customFormat="1" ht="66.75" hidden="1" customHeight="1">
      <c r="A3827" s="561"/>
      <c r="B3827" s="1083" t="s">
        <v>5750</v>
      </c>
      <c r="C3827" s="1084"/>
      <c r="D3827" s="1084"/>
      <c r="E3827" s="1084"/>
      <c r="F3827" s="1084"/>
      <c r="G3827" s="1084"/>
      <c r="H3827" s="1085"/>
      <c r="I3827" s="572"/>
      <c r="J3827" s="573"/>
      <c r="K3827" s="575"/>
      <c r="L3827" s="575"/>
      <c r="M3827" s="574"/>
      <c r="N3827" s="573"/>
      <c r="O3827" s="567"/>
      <c r="P3827" s="545"/>
      <c r="Q3827" s="5"/>
      <c r="R3827" s="565"/>
    </row>
    <row r="3828" spans="1:18" s="6" customFormat="1" ht="18.75" hidden="1">
      <c r="A3828" s="561"/>
      <c r="B3828" s="426" t="s">
        <v>5747</v>
      </c>
      <c r="C3828" s="580"/>
      <c r="D3828" s="580"/>
      <c r="E3828" s="580"/>
      <c r="F3828" s="580"/>
      <c r="G3828" s="580"/>
      <c r="H3828" s="581"/>
      <c r="I3828" s="572"/>
      <c r="J3828" s="573"/>
      <c r="K3828" s="575"/>
      <c r="L3828" s="575"/>
      <c r="M3828" s="574"/>
      <c r="N3828" s="573"/>
      <c r="O3828" s="567"/>
      <c r="P3828" s="545"/>
      <c r="Q3828" s="5"/>
      <c r="R3828" s="565"/>
    </row>
    <row r="3829" spans="1:18" s="6" customFormat="1" ht="66.75" hidden="1" customHeight="1">
      <c r="A3829" s="561">
        <v>1</v>
      </c>
      <c r="B3829" s="579" t="s">
        <v>5751</v>
      </c>
      <c r="C3829" s="561" t="s">
        <v>1087</v>
      </c>
      <c r="D3829" s="561"/>
      <c r="E3829" s="1135" t="s">
        <v>5780</v>
      </c>
      <c r="F3829" s="575"/>
      <c r="G3829" s="575">
        <v>14642.725</v>
      </c>
      <c r="H3829" s="196">
        <v>14642.725</v>
      </c>
      <c r="I3829" s="572"/>
      <c r="J3829" s="573"/>
      <c r="K3829" s="575"/>
      <c r="L3829" s="575"/>
      <c r="M3829" s="574"/>
      <c r="N3829" s="573"/>
      <c r="O3829" s="567"/>
      <c r="P3829" s="545"/>
      <c r="Q3829" s="5"/>
      <c r="R3829" s="565"/>
    </row>
    <row r="3830" spans="1:18" s="6" customFormat="1" ht="33" hidden="1">
      <c r="A3830" s="561">
        <v>2</v>
      </c>
      <c r="B3830" s="579" t="s">
        <v>5752</v>
      </c>
      <c r="C3830" s="561" t="s">
        <v>1087</v>
      </c>
      <c r="D3830" s="561"/>
      <c r="E3830" s="1136"/>
      <c r="F3830" s="575"/>
      <c r="G3830" s="575">
        <v>14374.55</v>
      </c>
      <c r="H3830" s="196">
        <v>14374.55</v>
      </c>
      <c r="I3830" s="572"/>
      <c r="J3830" s="573"/>
      <c r="K3830" s="575"/>
      <c r="L3830" s="575"/>
      <c r="M3830" s="574"/>
      <c r="N3830" s="573"/>
      <c r="O3830" s="567"/>
      <c r="P3830" s="545"/>
      <c r="Q3830" s="5"/>
      <c r="R3830" s="565"/>
    </row>
    <row r="3831" spans="1:18" s="6" customFormat="1" ht="33" hidden="1">
      <c r="A3831" s="561">
        <v>3</v>
      </c>
      <c r="B3831" s="579" t="s">
        <v>5753</v>
      </c>
      <c r="C3831" s="561" t="s">
        <v>1087</v>
      </c>
      <c r="D3831" s="561"/>
      <c r="E3831" s="1136"/>
      <c r="F3831" s="575"/>
      <c r="G3831" s="575">
        <v>13918.625</v>
      </c>
      <c r="H3831" s="196">
        <v>13918.625</v>
      </c>
      <c r="I3831" s="572"/>
      <c r="J3831" s="573"/>
      <c r="K3831" s="575"/>
      <c r="L3831" s="575"/>
      <c r="M3831" s="574"/>
      <c r="N3831" s="573"/>
      <c r="O3831" s="567"/>
      <c r="P3831" s="545"/>
      <c r="Q3831" s="5"/>
      <c r="R3831" s="565"/>
    </row>
    <row r="3832" spans="1:18" s="6" customFormat="1" ht="33" hidden="1">
      <c r="A3832" s="561">
        <v>4</v>
      </c>
      <c r="B3832" s="579" t="s">
        <v>5754</v>
      </c>
      <c r="C3832" s="561" t="s">
        <v>1087</v>
      </c>
      <c r="D3832" s="561"/>
      <c r="E3832" s="1136"/>
      <c r="F3832" s="575"/>
      <c r="G3832" s="575">
        <v>12577.725</v>
      </c>
      <c r="H3832" s="196">
        <v>12577.725</v>
      </c>
      <c r="I3832" s="572"/>
      <c r="J3832" s="573"/>
      <c r="K3832" s="575"/>
      <c r="L3832" s="575"/>
      <c r="M3832" s="574"/>
      <c r="N3832" s="573"/>
      <c r="O3832" s="567"/>
      <c r="P3832" s="545"/>
      <c r="Q3832" s="5"/>
      <c r="R3832" s="565"/>
    </row>
    <row r="3833" spans="1:18" s="6" customFormat="1" ht="33" hidden="1">
      <c r="A3833" s="561">
        <v>5</v>
      </c>
      <c r="B3833" s="579" t="s">
        <v>5755</v>
      </c>
      <c r="C3833" s="561" t="s">
        <v>1087</v>
      </c>
      <c r="D3833" s="561"/>
      <c r="E3833" s="1137"/>
      <c r="F3833" s="575"/>
      <c r="G3833" s="575">
        <v>10056.825000000001</v>
      </c>
      <c r="H3833" s="196">
        <v>10056.825000000001</v>
      </c>
      <c r="I3833" s="572"/>
      <c r="J3833" s="573"/>
      <c r="K3833" s="575"/>
      <c r="L3833" s="575"/>
      <c r="M3833" s="574"/>
      <c r="N3833" s="573"/>
      <c r="O3833" s="567"/>
      <c r="P3833" s="545"/>
      <c r="Q3833" s="5"/>
      <c r="R3833" s="565"/>
    </row>
    <row r="3834" spans="1:18" s="6" customFormat="1" ht="18.75" hidden="1">
      <c r="A3834" s="561"/>
      <c r="B3834" s="582" t="s">
        <v>1563</v>
      </c>
      <c r="C3834" s="561"/>
      <c r="D3834" s="561"/>
      <c r="E3834" s="561"/>
      <c r="F3834" s="575"/>
      <c r="G3834" s="575"/>
      <c r="H3834" s="196"/>
      <c r="I3834" s="572"/>
      <c r="J3834" s="573"/>
      <c r="K3834" s="575"/>
      <c r="L3834" s="575"/>
      <c r="M3834" s="574"/>
      <c r="N3834" s="573"/>
      <c r="O3834" s="567"/>
      <c r="P3834" s="545"/>
      <c r="Q3834" s="5"/>
      <c r="R3834" s="565"/>
    </row>
    <row r="3835" spans="1:18" s="6" customFormat="1" ht="66.75" hidden="1" customHeight="1">
      <c r="A3835" s="561">
        <v>1</v>
      </c>
      <c r="B3835" s="579" t="s">
        <v>5756</v>
      </c>
      <c r="C3835" s="561" t="s">
        <v>5749</v>
      </c>
      <c r="D3835" s="561"/>
      <c r="E3835" s="1135" t="s">
        <v>5781</v>
      </c>
      <c r="F3835" s="575"/>
      <c r="G3835" s="575">
        <v>184687.88888888888</v>
      </c>
      <c r="H3835" s="196">
        <v>184687.88888888888</v>
      </c>
      <c r="I3835" s="572"/>
      <c r="J3835" s="573"/>
      <c r="K3835" s="575"/>
      <c r="L3835" s="575"/>
      <c r="M3835" s="574"/>
      <c r="N3835" s="573"/>
      <c r="O3835" s="567"/>
      <c r="P3835" s="545"/>
      <c r="Q3835" s="5"/>
      <c r="R3835" s="565"/>
    </row>
    <row r="3836" spans="1:18" s="6" customFormat="1" ht="33" hidden="1">
      <c r="A3836" s="561">
        <v>2</v>
      </c>
      <c r="B3836" s="579" t="s">
        <v>5757</v>
      </c>
      <c r="C3836" s="561" t="s">
        <v>5749</v>
      </c>
      <c r="D3836" s="561"/>
      <c r="E3836" s="1136"/>
      <c r="F3836" s="575"/>
      <c r="G3836" s="575">
        <v>183019.16666666666</v>
      </c>
      <c r="H3836" s="196">
        <v>183019.16666666666</v>
      </c>
      <c r="I3836" s="572"/>
      <c r="J3836" s="573"/>
      <c r="K3836" s="575"/>
      <c r="L3836" s="575"/>
      <c r="M3836" s="574"/>
      <c r="N3836" s="573"/>
      <c r="O3836" s="567"/>
      <c r="P3836" s="545"/>
      <c r="Q3836" s="5"/>
      <c r="R3836" s="565"/>
    </row>
    <row r="3837" spans="1:18" s="6" customFormat="1" ht="33" hidden="1">
      <c r="A3837" s="561">
        <v>3</v>
      </c>
      <c r="B3837" s="579" t="s">
        <v>5758</v>
      </c>
      <c r="C3837" s="561" t="s">
        <v>5749</v>
      </c>
      <c r="D3837" s="561"/>
      <c r="E3837" s="1136"/>
      <c r="F3837" s="575"/>
      <c r="G3837" s="575">
        <v>151612.11111111112</v>
      </c>
      <c r="H3837" s="196">
        <v>151612.11111111112</v>
      </c>
      <c r="I3837" s="572"/>
      <c r="J3837" s="573"/>
      <c r="K3837" s="575"/>
      <c r="L3837" s="575"/>
      <c r="M3837" s="574"/>
      <c r="N3837" s="573"/>
      <c r="O3837" s="567"/>
      <c r="P3837" s="545"/>
      <c r="Q3837" s="5"/>
      <c r="R3837" s="565"/>
    </row>
    <row r="3838" spans="1:18" s="6" customFormat="1" ht="33" hidden="1">
      <c r="A3838" s="561">
        <v>4</v>
      </c>
      <c r="B3838" s="579" t="s">
        <v>5759</v>
      </c>
      <c r="C3838" s="561" t="s">
        <v>5749</v>
      </c>
      <c r="D3838" s="561"/>
      <c r="E3838" s="1136"/>
      <c r="F3838" s="575"/>
      <c r="G3838" s="575">
        <v>114960.61111111111</v>
      </c>
      <c r="H3838" s="196">
        <v>114960.61111111111</v>
      </c>
      <c r="I3838" s="572"/>
      <c r="J3838" s="573"/>
      <c r="K3838" s="575"/>
      <c r="L3838" s="575"/>
      <c r="M3838" s="574"/>
      <c r="N3838" s="573"/>
      <c r="O3838" s="567"/>
      <c r="P3838" s="545"/>
      <c r="Q3838" s="5"/>
      <c r="R3838" s="565"/>
    </row>
    <row r="3839" spans="1:18" s="6" customFormat="1" ht="33" hidden="1">
      <c r="A3839" s="561">
        <v>5</v>
      </c>
      <c r="B3839" s="579" t="s">
        <v>5760</v>
      </c>
      <c r="C3839" s="561" t="s">
        <v>5749</v>
      </c>
      <c r="D3839" s="561"/>
      <c r="E3839" s="1136"/>
      <c r="F3839" s="575"/>
      <c r="G3839" s="575">
        <v>105306.05555555556</v>
      </c>
      <c r="H3839" s="196">
        <v>105306.05555555556</v>
      </c>
      <c r="I3839" s="572"/>
      <c r="J3839" s="573"/>
      <c r="K3839" s="575"/>
      <c r="L3839" s="575"/>
      <c r="M3839" s="574"/>
      <c r="N3839" s="573"/>
      <c r="O3839" s="567"/>
      <c r="P3839" s="545"/>
      <c r="Q3839" s="5"/>
      <c r="R3839" s="565"/>
    </row>
    <row r="3840" spans="1:18" s="6" customFormat="1" ht="33" hidden="1">
      <c r="A3840" s="561">
        <v>6</v>
      </c>
      <c r="B3840" s="579" t="s">
        <v>5761</v>
      </c>
      <c r="C3840" s="561" t="s">
        <v>5749</v>
      </c>
      <c r="D3840" s="561"/>
      <c r="E3840" s="1137"/>
      <c r="F3840" s="575"/>
      <c r="G3840" s="575">
        <v>67820.222222222219</v>
      </c>
      <c r="H3840" s="196">
        <v>67820.222222222219</v>
      </c>
      <c r="I3840" s="572"/>
      <c r="J3840" s="573"/>
      <c r="K3840" s="575"/>
      <c r="L3840" s="575"/>
      <c r="M3840" s="574"/>
      <c r="N3840" s="573"/>
      <c r="O3840" s="567"/>
      <c r="P3840" s="545"/>
      <c r="Q3840" s="5"/>
      <c r="R3840" s="565"/>
    </row>
    <row r="3841" spans="1:18" s="6" customFormat="1" ht="18.75" hidden="1">
      <c r="A3841" s="561"/>
      <c r="B3841" s="582" t="s">
        <v>1562</v>
      </c>
      <c r="C3841" s="561"/>
      <c r="D3841" s="561"/>
      <c r="E3841" s="561"/>
      <c r="F3841" s="575"/>
      <c r="G3841" s="575"/>
      <c r="H3841" s="196"/>
      <c r="I3841" s="572"/>
      <c r="J3841" s="573"/>
      <c r="K3841" s="575"/>
      <c r="L3841" s="575"/>
      <c r="M3841" s="574"/>
      <c r="N3841" s="573"/>
      <c r="O3841" s="567"/>
      <c r="P3841" s="545"/>
      <c r="Q3841" s="5"/>
      <c r="R3841" s="565"/>
    </row>
    <row r="3842" spans="1:18" s="6" customFormat="1" ht="66.75" hidden="1" customHeight="1">
      <c r="A3842" s="561">
        <v>1</v>
      </c>
      <c r="B3842" s="579" t="s">
        <v>5762</v>
      </c>
      <c r="C3842" s="561" t="s">
        <v>5749</v>
      </c>
      <c r="D3842" s="561"/>
      <c r="E3842" s="1135" t="s">
        <v>5782</v>
      </c>
      <c r="F3842" s="575"/>
      <c r="G3842" s="575">
        <v>368839.38888888888</v>
      </c>
      <c r="H3842" s="196">
        <v>368839.38888888888</v>
      </c>
      <c r="I3842" s="572"/>
      <c r="J3842" s="573"/>
      <c r="K3842" s="575"/>
      <c r="L3842" s="575"/>
      <c r="M3842" s="574"/>
      <c r="N3842" s="573"/>
      <c r="O3842" s="567"/>
      <c r="P3842" s="545"/>
      <c r="Q3842" s="5"/>
      <c r="R3842" s="565"/>
    </row>
    <row r="3843" spans="1:18" s="6" customFormat="1" ht="33" hidden="1">
      <c r="A3843" s="561">
        <v>2</v>
      </c>
      <c r="B3843" s="579" t="s">
        <v>5763</v>
      </c>
      <c r="C3843" s="561" t="s">
        <v>5749</v>
      </c>
      <c r="D3843" s="561"/>
      <c r="E3843" s="1136"/>
      <c r="F3843" s="575"/>
      <c r="G3843" s="575">
        <v>368839.38888888888</v>
      </c>
      <c r="H3843" s="196">
        <v>368839.38888888888</v>
      </c>
      <c r="I3843" s="572"/>
      <c r="J3843" s="573"/>
      <c r="K3843" s="575"/>
      <c r="L3843" s="575"/>
      <c r="M3843" s="574"/>
      <c r="N3843" s="573"/>
      <c r="O3843" s="567"/>
      <c r="P3843" s="545"/>
      <c r="Q3843" s="5"/>
      <c r="R3843" s="565"/>
    </row>
    <row r="3844" spans="1:18" s="6" customFormat="1" ht="33" hidden="1">
      <c r="A3844" s="561">
        <v>3</v>
      </c>
      <c r="B3844" s="579" t="s">
        <v>5764</v>
      </c>
      <c r="C3844" s="561" t="s">
        <v>5749</v>
      </c>
      <c r="D3844" s="561"/>
      <c r="E3844" s="1136"/>
      <c r="F3844" s="575"/>
      <c r="G3844" s="575">
        <v>358350.5</v>
      </c>
      <c r="H3844" s="196">
        <v>358350.5</v>
      </c>
      <c r="I3844" s="572"/>
      <c r="J3844" s="573"/>
      <c r="K3844" s="575"/>
      <c r="L3844" s="575"/>
      <c r="M3844" s="574"/>
      <c r="N3844" s="573"/>
      <c r="O3844" s="567"/>
      <c r="P3844" s="545"/>
      <c r="Q3844" s="5"/>
      <c r="R3844" s="565"/>
    </row>
    <row r="3845" spans="1:18" s="6" customFormat="1" ht="33" hidden="1">
      <c r="A3845" s="561">
        <v>4</v>
      </c>
      <c r="B3845" s="579" t="s">
        <v>5765</v>
      </c>
      <c r="C3845" s="561" t="s">
        <v>5749</v>
      </c>
      <c r="D3845" s="561"/>
      <c r="E3845" s="1136"/>
      <c r="F3845" s="575"/>
      <c r="G3845" s="575">
        <v>328254.55555555556</v>
      </c>
      <c r="H3845" s="196">
        <v>328254.55555555556</v>
      </c>
      <c r="I3845" s="572"/>
      <c r="J3845" s="573"/>
      <c r="K3845" s="575"/>
      <c r="L3845" s="575"/>
      <c r="M3845" s="574"/>
      <c r="N3845" s="573"/>
      <c r="O3845" s="567"/>
      <c r="P3845" s="545"/>
      <c r="Q3845" s="5"/>
      <c r="R3845" s="565"/>
    </row>
    <row r="3846" spans="1:18" s="6" customFormat="1" ht="33" hidden="1">
      <c r="A3846" s="561">
        <v>5</v>
      </c>
      <c r="B3846" s="579" t="s">
        <v>5766</v>
      </c>
      <c r="C3846" s="561" t="s">
        <v>5749</v>
      </c>
      <c r="D3846" s="561"/>
      <c r="E3846" s="1136"/>
      <c r="F3846" s="575"/>
      <c r="G3846" s="575">
        <v>328254.55555555556</v>
      </c>
      <c r="H3846" s="196">
        <v>328254.55555555556</v>
      </c>
      <c r="I3846" s="572"/>
      <c r="J3846" s="573"/>
      <c r="K3846" s="575"/>
      <c r="L3846" s="575"/>
      <c r="M3846" s="574"/>
      <c r="N3846" s="573"/>
      <c r="O3846" s="567"/>
      <c r="P3846" s="545"/>
      <c r="Q3846" s="5"/>
      <c r="R3846" s="565"/>
    </row>
    <row r="3847" spans="1:18" s="6" customFormat="1" ht="33" hidden="1">
      <c r="A3847" s="561">
        <v>6</v>
      </c>
      <c r="B3847" s="579" t="s">
        <v>5767</v>
      </c>
      <c r="C3847" s="561" t="s">
        <v>5749</v>
      </c>
      <c r="D3847" s="561"/>
      <c r="E3847" s="1136"/>
      <c r="F3847" s="575"/>
      <c r="G3847" s="575">
        <v>309409.11111111112</v>
      </c>
      <c r="H3847" s="196">
        <v>309409.11111111112</v>
      </c>
      <c r="I3847" s="572"/>
      <c r="J3847" s="573"/>
      <c r="K3847" s="575"/>
      <c r="L3847" s="575"/>
      <c r="M3847" s="574"/>
      <c r="N3847" s="573"/>
      <c r="O3847" s="567"/>
      <c r="P3847" s="545"/>
      <c r="Q3847" s="5"/>
      <c r="R3847" s="565"/>
    </row>
    <row r="3848" spans="1:18" s="6" customFormat="1" ht="33" hidden="1">
      <c r="A3848" s="561">
        <v>7</v>
      </c>
      <c r="B3848" s="579" t="s">
        <v>5768</v>
      </c>
      <c r="C3848" s="561" t="s">
        <v>5749</v>
      </c>
      <c r="D3848" s="561"/>
      <c r="E3848" s="1136"/>
      <c r="F3848" s="575"/>
      <c r="G3848" s="575">
        <v>179681.83333333334</v>
      </c>
      <c r="H3848" s="196">
        <v>179681.83333333334</v>
      </c>
      <c r="I3848" s="572"/>
      <c r="J3848" s="573"/>
      <c r="K3848" s="575"/>
      <c r="L3848" s="575"/>
      <c r="M3848" s="574"/>
      <c r="N3848" s="573"/>
      <c r="O3848" s="567"/>
      <c r="P3848" s="545"/>
      <c r="Q3848" s="5"/>
      <c r="R3848" s="565"/>
    </row>
    <row r="3849" spans="1:18" s="6" customFormat="1" ht="33" hidden="1">
      <c r="A3849" s="561">
        <v>8</v>
      </c>
      <c r="B3849" s="579" t="s">
        <v>5769</v>
      </c>
      <c r="C3849" s="561" t="s">
        <v>5749</v>
      </c>
      <c r="D3849" s="561"/>
      <c r="E3849" s="1136"/>
      <c r="F3849" s="575"/>
      <c r="G3849" s="575">
        <v>105067.66666666667</v>
      </c>
      <c r="H3849" s="196">
        <v>105067.66666666667</v>
      </c>
      <c r="I3849" s="572"/>
      <c r="J3849" s="573"/>
      <c r="K3849" s="575"/>
      <c r="L3849" s="575"/>
      <c r="M3849" s="574"/>
      <c r="N3849" s="573"/>
      <c r="O3849" s="567"/>
      <c r="P3849" s="545"/>
      <c r="Q3849" s="5"/>
      <c r="R3849" s="565"/>
    </row>
    <row r="3850" spans="1:18" s="6" customFormat="1" ht="49.5" hidden="1">
      <c r="A3850" s="561">
        <v>9</v>
      </c>
      <c r="B3850" s="579" t="s">
        <v>5770</v>
      </c>
      <c r="C3850" s="561" t="s">
        <v>5749</v>
      </c>
      <c r="D3850" s="561"/>
      <c r="E3850" s="1136"/>
      <c r="F3850" s="575"/>
      <c r="G3850" s="575">
        <v>140570.20000000001</v>
      </c>
      <c r="H3850" s="196">
        <v>140570.20000000001</v>
      </c>
      <c r="I3850" s="572"/>
      <c r="J3850" s="573"/>
      <c r="K3850" s="575"/>
      <c r="L3850" s="575"/>
      <c r="M3850" s="574"/>
      <c r="N3850" s="573"/>
      <c r="O3850" s="567"/>
      <c r="P3850" s="545"/>
      <c r="Q3850" s="5"/>
      <c r="R3850" s="565"/>
    </row>
    <row r="3851" spans="1:18" s="6" customFormat="1" ht="66.75" hidden="1" customHeight="1">
      <c r="A3851" s="561">
        <v>10</v>
      </c>
      <c r="B3851" s="579" t="s">
        <v>5771</v>
      </c>
      <c r="C3851" s="561" t="s">
        <v>5749</v>
      </c>
      <c r="D3851" s="561"/>
      <c r="E3851" s="1136"/>
      <c r="F3851" s="575"/>
      <c r="G3851" s="575">
        <v>144775.28</v>
      </c>
      <c r="H3851" s="196">
        <v>144775.28</v>
      </c>
      <c r="I3851" s="572"/>
      <c r="J3851" s="573"/>
      <c r="K3851" s="575"/>
      <c r="L3851" s="575"/>
      <c r="M3851" s="574"/>
      <c r="N3851" s="573"/>
      <c r="O3851" s="567"/>
      <c r="P3851" s="545"/>
      <c r="Q3851" s="5"/>
      <c r="R3851" s="565"/>
    </row>
    <row r="3852" spans="1:18" s="6" customFormat="1" ht="49.5" hidden="1">
      <c r="A3852" s="561">
        <v>11</v>
      </c>
      <c r="B3852" s="579" t="s">
        <v>5772</v>
      </c>
      <c r="C3852" s="561" t="s">
        <v>5749</v>
      </c>
      <c r="D3852" s="561"/>
      <c r="E3852" s="1137"/>
      <c r="F3852" s="575"/>
      <c r="G3852" s="575">
        <v>68311.28</v>
      </c>
      <c r="H3852" s="196">
        <v>68311.28</v>
      </c>
      <c r="I3852" s="572"/>
      <c r="J3852" s="573"/>
      <c r="K3852" s="575"/>
      <c r="L3852" s="575"/>
      <c r="M3852" s="574"/>
      <c r="N3852" s="573"/>
      <c r="O3852" s="567"/>
      <c r="P3852" s="545"/>
      <c r="Q3852" s="5"/>
      <c r="R3852" s="565"/>
    </row>
    <row r="3853" spans="1:18" s="6" customFormat="1" ht="18.75" hidden="1">
      <c r="A3853" s="561"/>
      <c r="B3853" s="582" t="s">
        <v>5748</v>
      </c>
      <c r="C3853" s="561"/>
      <c r="D3853" s="561"/>
      <c r="E3853" s="561"/>
      <c r="F3853" s="575"/>
      <c r="G3853" s="575"/>
      <c r="H3853" s="196"/>
      <c r="I3853" s="572"/>
      <c r="J3853" s="573"/>
      <c r="K3853" s="575"/>
      <c r="L3853" s="575"/>
      <c r="M3853" s="574"/>
      <c r="N3853" s="573"/>
      <c r="O3853" s="567"/>
      <c r="P3853" s="545"/>
      <c r="Q3853" s="5"/>
      <c r="R3853" s="565"/>
    </row>
    <row r="3854" spans="1:18" s="6" customFormat="1" ht="66.75" hidden="1" customHeight="1">
      <c r="A3854" s="561">
        <v>1</v>
      </c>
      <c r="B3854" s="579" t="s">
        <v>5773</v>
      </c>
      <c r="C3854" s="561" t="s">
        <v>5749</v>
      </c>
      <c r="D3854" s="561"/>
      <c r="E3854" s="1135" t="s">
        <v>5782</v>
      </c>
      <c r="F3854" s="575"/>
      <c r="G3854" s="575">
        <v>277121.22222222225</v>
      </c>
      <c r="H3854" s="196">
        <v>277121.22222222225</v>
      </c>
      <c r="I3854" s="572"/>
      <c r="J3854" s="573"/>
      <c r="K3854" s="575"/>
      <c r="L3854" s="575"/>
      <c r="M3854" s="574"/>
      <c r="N3854" s="573"/>
      <c r="O3854" s="567"/>
      <c r="P3854" s="545"/>
      <c r="Q3854" s="5"/>
      <c r="R3854" s="565"/>
    </row>
    <row r="3855" spans="1:18" s="6" customFormat="1" ht="33" hidden="1">
      <c r="A3855" s="561">
        <v>2</v>
      </c>
      <c r="B3855" s="579" t="s">
        <v>5774</v>
      </c>
      <c r="C3855" s="561" t="s">
        <v>5749</v>
      </c>
      <c r="D3855" s="561"/>
      <c r="E3855" s="1136"/>
      <c r="F3855" s="575"/>
      <c r="G3855" s="575">
        <v>268599</v>
      </c>
      <c r="H3855" s="196">
        <v>268599</v>
      </c>
      <c r="I3855" s="572"/>
      <c r="J3855" s="573"/>
      <c r="K3855" s="575"/>
      <c r="L3855" s="575"/>
      <c r="M3855" s="574"/>
      <c r="N3855" s="573"/>
      <c r="O3855" s="567"/>
      <c r="P3855" s="545"/>
      <c r="Q3855" s="5"/>
      <c r="R3855" s="565"/>
    </row>
    <row r="3856" spans="1:18" s="6" customFormat="1" ht="33" hidden="1">
      <c r="A3856" s="561">
        <v>3</v>
      </c>
      <c r="B3856" s="579" t="s">
        <v>5775</v>
      </c>
      <c r="C3856" s="561" t="s">
        <v>5749</v>
      </c>
      <c r="D3856" s="561"/>
      <c r="E3856" s="1136"/>
      <c r="F3856" s="575"/>
      <c r="G3856" s="575">
        <v>127892.94444444444</v>
      </c>
      <c r="H3856" s="196">
        <v>127892.94444444444</v>
      </c>
      <c r="I3856" s="572"/>
      <c r="J3856" s="573"/>
      <c r="K3856" s="575"/>
      <c r="L3856" s="575"/>
      <c r="M3856" s="574"/>
      <c r="N3856" s="573"/>
      <c r="O3856" s="567"/>
      <c r="P3856" s="545"/>
      <c r="Q3856" s="5"/>
      <c r="R3856" s="565"/>
    </row>
    <row r="3857" spans="1:18" s="6" customFormat="1" ht="33" hidden="1">
      <c r="A3857" s="561">
        <v>4</v>
      </c>
      <c r="B3857" s="579" t="s">
        <v>5776</v>
      </c>
      <c r="C3857" s="561" t="s">
        <v>5749</v>
      </c>
      <c r="D3857" s="561"/>
      <c r="E3857" s="1136"/>
      <c r="F3857" s="575"/>
      <c r="G3857" s="575">
        <v>113351.5</v>
      </c>
      <c r="H3857" s="196">
        <v>113351.5</v>
      </c>
      <c r="I3857" s="572"/>
      <c r="J3857" s="573"/>
      <c r="K3857" s="575"/>
      <c r="L3857" s="575"/>
      <c r="M3857" s="574"/>
      <c r="N3857" s="573"/>
      <c r="O3857" s="567"/>
      <c r="P3857" s="545"/>
      <c r="Q3857" s="5"/>
      <c r="R3857" s="565"/>
    </row>
    <row r="3858" spans="1:18" s="6" customFormat="1" ht="33" hidden="1">
      <c r="A3858" s="561">
        <v>5</v>
      </c>
      <c r="B3858" s="579" t="s">
        <v>5777</v>
      </c>
      <c r="C3858" s="561" t="s">
        <v>5749</v>
      </c>
      <c r="D3858" s="561"/>
      <c r="E3858" s="1136"/>
      <c r="F3858" s="575"/>
      <c r="G3858" s="575">
        <v>98631.333333333328</v>
      </c>
      <c r="H3858" s="196">
        <v>98631.333333333328</v>
      </c>
      <c r="I3858" s="572"/>
      <c r="J3858" s="573"/>
      <c r="K3858" s="575"/>
      <c r="L3858" s="575"/>
      <c r="M3858" s="574"/>
      <c r="N3858" s="573"/>
      <c r="O3858" s="567"/>
      <c r="P3858" s="545"/>
      <c r="Q3858" s="5"/>
      <c r="R3858" s="565"/>
    </row>
    <row r="3859" spans="1:18" s="6" customFormat="1" ht="33" hidden="1">
      <c r="A3859" s="561">
        <v>6</v>
      </c>
      <c r="B3859" s="579" t="s">
        <v>5778</v>
      </c>
      <c r="C3859" s="561" t="s">
        <v>5749</v>
      </c>
      <c r="D3859" s="561"/>
      <c r="E3859" s="1136"/>
      <c r="F3859" s="575"/>
      <c r="G3859" s="575">
        <v>76104.055555555562</v>
      </c>
      <c r="H3859" s="196">
        <v>76104.055555555562</v>
      </c>
      <c r="I3859" s="572"/>
      <c r="J3859" s="573"/>
      <c r="K3859" s="575"/>
      <c r="L3859" s="575"/>
      <c r="M3859" s="574"/>
      <c r="N3859" s="573"/>
      <c r="O3859" s="567"/>
      <c r="P3859" s="545"/>
      <c r="Q3859" s="5"/>
      <c r="R3859" s="565"/>
    </row>
    <row r="3860" spans="1:18" s="6" customFormat="1" ht="33" hidden="1">
      <c r="A3860" s="561">
        <v>7</v>
      </c>
      <c r="B3860" s="579" t="s">
        <v>5779</v>
      </c>
      <c r="C3860" s="561" t="s">
        <v>5749</v>
      </c>
      <c r="D3860" s="561"/>
      <c r="E3860" s="1137"/>
      <c r="F3860" s="575"/>
      <c r="G3860" s="575">
        <v>55305.055555555555</v>
      </c>
      <c r="H3860" s="196">
        <v>55305.055555555555</v>
      </c>
      <c r="I3860" s="572"/>
      <c r="J3860" s="573"/>
      <c r="K3860" s="575"/>
      <c r="L3860" s="575"/>
      <c r="M3860" s="574"/>
      <c r="N3860" s="573"/>
      <c r="O3860" s="567"/>
      <c r="P3860" s="545"/>
      <c r="Q3860" s="5"/>
      <c r="R3860" s="565"/>
    </row>
    <row r="3861" spans="1:18" s="6" customFormat="1" ht="35.25" customHeight="1">
      <c r="A3861" s="100"/>
      <c r="B3861" s="1066" t="s">
        <v>5834</v>
      </c>
      <c r="C3861" s="1066"/>
      <c r="D3861" s="1066"/>
      <c r="E3861" s="1066"/>
      <c r="F3861" s="1066"/>
      <c r="G3861" s="1066"/>
      <c r="H3861" s="1066"/>
      <c r="I3861" s="2"/>
      <c r="J3861" s="2"/>
      <c r="K3861" s="2"/>
      <c r="L3861" s="2"/>
      <c r="M3861" s="2"/>
      <c r="N3861" s="2"/>
      <c r="O3861" s="40"/>
      <c r="P3861" s="9"/>
      <c r="Q3861" s="5"/>
    </row>
    <row r="3862" spans="1:18" s="6" customFormat="1" ht="21.75" customHeight="1">
      <c r="A3862" s="327"/>
      <c r="B3862" s="583" t="s">
        <v>5793</v>
      </c>
      <c r="C3862" s="417"/>
      <c r="D3862" s="417"/>
      <c r="E3862" s="417"/>
      <c r="F3862" s="417"/>
      <c r="G3862" s="417"/>
      <c r="H3862" s="417"/>
      <c r="I3862" s="2"/>
      <c r="J3862" s="2"/>
      <c r="K3862" s="2"/>
      <c r="L3862" s="2"/>
      <c r="M3862" s="2"/>
      <c r="N3862" s="2"/>
      <c r="O3862" s="40"/>
      <c r="P3862" s="9"/>
      <c r="Q3862" s="5"/>
    </row>
    <row r="3863" spans="1:18" s="6" customFormat="1" ht="21.75" customHeight="1">
      <c r="A3863" s="327"/>
      <c r="B3863" s="583" t="s">
        <v>5792</v>
      </c>
      <c r="C3863" s="417"/>
      <c r="D3863" s="417"/>
      <c r="E3863" s="417"/>
      <c r="F3863" s="417"/>
      <c r="G3863" s="417"/>
      <c r="H3863" s="417"/>
      <c r="I3863" s="2"/>
      <c r="J3863" s="2"/>
      <c r="K3863" s="2"/>
      <c r="L3863" s="2"/>
      <c r="M3863" s="2"/>
      <c r="N3863" s="2"/>
      <c r="O3863" s="40"/>
      <c r="P3863" s="9"/>
      <c r="Q3863" s="5"/>
    </row>
    <row r="3864" spans="1:18" s="6" customFormat="1" ht="19.5">
      <c r="A3864" s="336">
        <v>1</v>
      </c>
      <c r="B3864" s="433" t="s">
        <v>5822</v>
      </c>
      <c r="C3864" s="499" t="s">
        <v>5568</v>
      </c>
      <c r="D3864" s="499"/>
      <c r="E3864" s="499"/>
      <c r="F3864" s="910">
        <v>6455</v>
      </c>
      <c r="G3864" s="908">
        <f>F3864</f>
        <v>6455</v>
      </c>
      <c r="H3864" s="500"/>
      <c r="I3864" s="501"/>
      <c r="J3864" s="543"/>
      <c r="K3864" s="328">
        <v>92400</v>
      </c>
      <c r="L3864" s="502" t="s">
        <v>5791</v>
      </c>
      <c r="M3864" s="500" t="str">
        <f t="shared" ref="M3864:M3870" si="276">L3864</f>
        <v>,</v>
      </c>
      <c r="N3864" s="543"/>
      <c r="O3864" s="545"/>
      <c r="P3864" s="9"/>
      <c r="Q3864" s="5"/>
    </row>
    <row r="3865" spans="1:18" s="6" customFormat="1" ht="19.5">
      <c r="A3865" s="336">
        <v>2</v>
      </c>
      <c r="B3865" s="433" t="s">
        <v>5823</v>
      </c>
      <c r="C3865" s="499" t="s">
        <v>5568</v>
      </c>
      <c r="D3865" s="499"/>
      <c r="E3865" s="499"/>
      <c r="F3865" s="910">
        <v>7886</v>
      </c>
      <c r="G3865" s="908">
        <f t="shared" ref="G3865:G3875" si="277">F3865</f>
        <v>7886</v>
      </c>
      <c r="H3865" s="500"/>
      <c r="I3865" s="501"/>
      <c r="J3865" s="543"/>
      <c r="K3865" s="328">
        <v>36000</v>
      </c>
      <c r="L3865" s="502">
        <f t="shared" ref="L3865:L3873" si="278">+(F3865-K3865)/K3865</f>
        <v>-0.78094444444444444</v>
      </c>
      <c r="M3865" s="500">
        <f t="shared" si="276"/>
        <v>-0.78094444444444444</v>
      </c>
      <c r="N3865" s="543"/>
      <c r="O3865" s="545"/>
      <c r="P3865" s="9"/>
      <c r="Q3865" s="5"/>
    </row>
    <row r="3866" spans="1:18" s="6" customFormat="1" ht="19.5">
      <c r="A3866" s="336">
        <v>3</v>
      </c>
      <c r="B3866" s="433" t="s">
        <v>5827</v>
      </c>
      <c r="C3866" s="499" t="s">
        <v>5568</v>
      </c>
      <c r="D3866" s="499"/>
      <c r="E3866" s="499"/>
      <c r="F3866" s="910">
        <v>9364</v>
      </c>
      <c r="G3866" s="908">
        <f t="shared" si="277"/>
        <v>9364</v>
      </c>
      <c r="H3866" s="500"/>
      <c r="I3866" s="501"/>
      <c r="J3866" s="543"/>
      <c r="K3866" s="328">
        <v>37200</v>
      </c>
      <c r="L3866" s="502">
        <f t="shared" si="278"/>
        <v>-0.74827956989247313</v>
      </c>
      <c r="M3866" s="500">
        <f t="shared" si="276"/>
        <v>-0.74827956989247313</v>
      </c>
      <c r="N3866" s="543"/>
      <c r="O3866" s="545"/>
      <c r="P3866" s="9"/>
      <c r="Q3866" s="5"/>
    </row>
    <row r="3867" spans="1:18" s="6" customFormat="1" ht="19.5">
      <c r="A3867" s="336">
        <v>4</v>
      </c>
      <c r="B3867" s="433" t="s">
        <v>5826</v>
      </c>
      <c r="C3867" s="499" t="s">
        <v>5568</v>
      </c>
      <c r="D3867" s="499"/>
      <c r="E3867" s="499"/>
      <c r="F3867" s="910">
        <v>10977</v>
      </c>
      <c r="G3867" s="908">
        <f t="shared" si="277"/>
        <v>10977</v>
      </c>
      <c r="H3867" s="500"/>
      <c r="I3867" s="501"/>
      <c r="J3867" s="543"/>
      <c r="K3867" s="328">
        <v>43200</v>
      </c>
      <c r="L3867" s="502">
        <f t="shared" si="278"/>
        <v>-0.7459027777777778</v>
      </c>
      <c r="M3867" s="500">
        <f t="shared" si="276"/>
        <v>-0.7459027777777778</v>
      </c>
      <c r="N3867" s="543"/>
      <c r="O3867" s="545"/>
      <c r="P3867" s="9"/>
      <c r="Q3867" s="5"/>
    </row>
    <row r="3868" spans="1:18" s="6" customFormat="1" ht="19.5">
      <c r="A3868" s="336">
        <v>5</v>
      </c>
      <c r="B3868" s="433" t="s">
        <v>5832</v>
      </c>
      <c r="C3868" s="499" t="s">
        <v>5568</v>
      </c>
      <c r="D3868" s="499"/>
      <c r="E3868" s="499"/>
      <c r="F3868" s="910">
        <v>29564</v>
      </c>
      <c r="G3868" s="908">
        <f t="shared" si="277"/>
        <v>29564</v>
      </c>
      <c r="H3868" s="500"/>
      <c r="I3868" s="501"/>
      <c r="J3868" s="543"/>
      <c r="K3868" s="328">
        <v>45600</v>
      </c>
      <c r="L3868" s="502">
        <f t="shared" si="278"/>
        <v>-0.35166666666666668</v>
      </c>
      <c r="M3868" s="500">
        <f t="shared" si="276"/>
        <v>-0.35166666666666668</v>
      </c>
      <c r="N3868" s="543"/>
      <c r="O3868" s="545"/>
      <c r="P3868" s="9"/>
      <c r="Q3868" s="5"/>
    </row>
    <row r="3869" spans="1:18" s="6" customFormat="1" ht="19.5">
      <c r="A3869" s="336">
        <v>6</v>
      </c>
      <c r="B3869" s="433" t="s">
        <v>5828</v>
      </c>
      <c r="C3869" s="499" t="s">
        <v>5568</v>
      </c>
      <c r="D3869" s="499"/>
      <c r="E3869" s="499"/>
      <c r="F3869" s="910">
        <v>39236</v>
      </c>
      <c r="G3869" s="908">
        <f t="shared" si="277"/>
        <v>39236</v>
      </c>
      <c r="H3869" s="500"/>
      <c r="I3869" s="501"/>
      <c r="J3869" s="543"/>
      <c r="K3869" s="328">
        <v>150000</v>
      </c>
      <c r="L3869" s="502">
        <f t="shared" si="278"/>
        <v>-0.73842666666666668</v>
      </c>
      <c r="M3869" s="500">
        <f t="shared" si="276"/>
        <v>-0.73842666666666668</v>
      </c>
      <c r="N3869" s="543"/>
      <c r="O3869" s="545"/>
      <c r="P3869" s="9"/>
      <c r="Q3869" s="5"/>
    </row>
    <row r="3870" spans="1:18" s="6" customFormat="1" ht="19.5">
      <c r="A3870" s="336"/>
      <c r="B3870" s="433" t="s">
        <v>5794</v>
      </c>
      <c r="C3870" s="499"/>
      <c r="D3870" s="499"/>
      <c r="E3870" s="499"/>
      <c r="F3870" s="910"/>
      <c r="G3870" s="908"/>
      <c r="H3870" s="500"/>
      <c r="I3870" s="501"/>
      <c r="J3870" s="543"/>
      <c r="K3870" s="328">
        <v>186000</v>
      </c>
      <c r="L3870" s="502">
        <f t="shared" si="278"/>
        <v>-1</v>
      </c>
      <c r="M3870" s="500">
        <f t="shared" si="276"/>
        <v>-1</v>
      </c>
      <c r="N3870" s="543"/>
      <c r="O3870" s="545"/>
      <c r="P3870" s="9"/>
      <c r="Q3870" s="5"/>
    </row>
    <row r="3871" spans="1:18" s="6" customFormat="1" ht="19.5">
      <c r="A3871" s="336">
        <v>1</v>
      </c>
      <c r="B3871" s="433" t="s">
        <v>5829</v>
      </c>
      <c r="C3871" s="499" t="s">
        <v>6218</v>
      </c>
      <c r="D3871" s="499"/>
      <c r="E3871" s="499"/>
      <c r="F3871" s="910">
        <v>75354</v>
      </c>
      <c r="G3871" s="908">
        <f t="shared" si="277"/>
        <v>75354</v>
      </c>
      <c r="H3871" s="500"/>
      <c r="I3871" s="501"/>
      <c r="J3871" s="543"/>
      <c r="K3871" s="328">
        <v>186120</v>
      </c>
      <c r="L3871" s="502">
        <f t="shared" si="278"/>
        <v>-0.59513217279174724</v>
      </c>
      <c r="M3871" s="500"/>
      <c r="N3871" s="543"/>
      <c r="O3871" s="545"/>
      <c r="P3871" s="9"/>
      <c r="Q3871" s="5"/>
    </row>
    <row r="3872" spans="1:18" s="6" customFormat="1" ht="19.5">
      <c r="A3872" s="336">
        <v>2</v>
      </c>
      <c r="B3872" s="433" t="s">
        <v>5830</v>
      </c>
      <c r="C3872" s="499" t="s">
        <v>6218</v>
      </c>
      <c r="D3872" s="499"/>
      <c r="E3872" s="499"/>
      <c r="F3872" s="910">
        <v>135758</v>
      </c>
      <c r="G3872" s="908">
        <f t="shared" si="277"/>
        <v>135758</v>
      </c>
      <c r="H3872" s="500"/>
      <c r="I3872" s="501"/>
      <c r="J3872" s="543"/>
      <c r="K3872" s="328">
        <v>24600</v>
      </c>
      <c r="L3872" s="502">
        <f t="shared" si="278"/>
        <v>4.5186178861788617</v>
      </c>
      <c r="M3872" s="500"/>
      <c r="N3872" s="543"/>
      <c r="O3872" s="545"/>
      <c r="P3872" s="9"/>
      <c r="Q3872" s="5"/>
    </row>
    <row r="3873" spans="1:17" s="6" customFormat="1" ht="19.5">
      <c r="A3873" s="336">
        <v>3</v>
      </c>
      <c r="B3873" s="433" t="s">
        <v>5831</v>
      </c>
      <c r="C3873" s="499" t="s">
        <v>6218</v>
      </c>
      <c r="D3873" s="499"/>
      <c r="E3873" s="499"/>
      <c r="F3873" s="910">
        <v>150909</v>
      </c>
      <c r="G3873" s="908">
        <f t="shared" si="277"/>
        <v>150909</v>
      </c>
      <c r="H3873" s="500"/>
      <c r="I3873" s="501"/>
      <c r="J3873" s="543"/>
      <c r="K3873" s="328">
        <v>76860</v>
      </c>
      <c r="L3873" s="502">
        <f t="shared" si="278"/>
        <v>0.96342701014832166</v>
      </c>
      <c r="M3873" s="500">
        <f>L3873</f>
        <v>0.96342701014832166</v>
      </c>
      <c r="N3873" s="543"/>
      <c r="O3873" s="545"/>
      <c r="P3873" s="9"/>
      <c r="Q3873" s="5"/>
    </row>
    <row r="3874" spans="1:17" s="6" customFormat="1" ht="21.75" customHeight="1">
      <c r="A3874" s="327"/>
      <c r="B3874" s="583" t="s">
        <v>5795</v>
      </c>
      <c r="C3874" s="417"/>
      <c r="D3874" s="417"/>
      <c r="E3874" s="417"/>
      <c r="F3874" s="871"/>
      <c r="G3874" s="908"/>
      <c r="H3874" s="417"/>
      <c r="I3874" s="2"/>
      <c r="J3874" s="2"/>
      <c r="K3874" s="2"/>
      <c r="L3874" s="2"/>
      <c r="M3874" s="2"/>
      <c r="N3874" s="2"/>
      <c r="O3874" s="40"/>
      <c r="P3874" s="9"/>
      <c r="Q3874" s="5"/>
    </row>
    <row r="3875" spans="1:17" s="6" customFormat="1" ht="21.75" customHeight="1">
      <c r="A3875" s="327">
        <v>1</v>
      </c>
      <c r="B3875" s="433" t="s">
        <v>5817</v>
      </c>
      <c r="C3875" s="499" t="s">
        <v>6218</v>
      </c>
      <c r="D3875" s="433"/>
      <c r="E3875" s="417"/>
      <c r="F3875" s="910">
        <v>46818</v>
      </c>
      <c r="G3875" s="908">
        <f t="shared" si="277"/>
        <v>46818</v>
      </c>
      <c r="H3875" s="417"/>
      <c r="I3875" s="2"/>
      <c r="J3875" s="2"/>
      <c r="K3875" s="2"/>
      <c r="L3875" s="2"/>
      <c r="M3875" s="2"/>
      <c r="N3875" s="2"/>
      <c r="O3875" s="40"/>
      <c r="P3875" s="9"/>
      <c r="Q3875" s="5"/>
    </row>
    <row r="3876" spans="1:17" s="6" customFormat="1" ht="19.5">
      <c r="A3876" s="336">
        <v>2</v>
      </c>
      <c r="B3876" s="433" t="s">
        <v>5818</v>
      </c>
      <c r="C3876" s="499" t="s">
        <v>6218</v>
      </c>
      <c r="D3876" s="433"/>
      <c r="E3876" s="499"/>
      <c r="F3876" s="910">
        <v>82778</v>
      </c>
      <c r="G3876" s="908">
        <f>F3876</f>
        <v>82778</v>
      </c>
      <c r="H3876" s="500"/>
      <c r="I3876" s="501"/>
      <c r="J3876" s="543"/>
      <c r="K3876" s="328">
        <v>92400</v>
      </c>
      <c r="L3876" s="502" t="s">
        <v>5791</v>
      </c>
      <c r="M3876" s="500" t="str">
        <f t="shared" ref="M3876:M3882" si="279">L3876</f>
        <v>,</v>
      </c>
      <c r="N3876" s="543"/>
      <c r="O3876" s="545"/>
      <c r="P3876" s="9"/>
      <c r="Q3876" s="5"/>
    </row>
    <row r="3877" spans="1:17" s="6" customFormat="1" ht="19.5">
      <c r="A3877" s="336">
        <v>3</v>
      </c>
      <c r="B3877" s="433" t="s">
        <v>5819</v>
      </c>
      <c r="C3877" s="499" t="s">
        <v>6218</v>
      </c>
      <c r="D3877" s="499"/>
      <c r="E3877" s="499"/>
      <c r="F3877" s="910">
        <v>98586</v>
      </c>
      <c r="G3877" s="908">
        <f t="shared" ref="G3877:G3885" si="280">F3877</f>
        <v>98586</v>
      </c>
      <c r="H3877" s="500"/>
      <c r="I3877" s="501"/>
      <c r="J3877" s="543"/>
      <c r="K3877" s="328">
        <v>36000</v>
      </c>
      <c r="L3877" s="502">
        <f t="shared" ref="L3877:L3885" si="281">+(F3877-K3877)/K3877</f>
        <v>1.7384999999999999</v>
      </c>
      <c r="M3877" s="500">
        <f t="shared" si="279"/>
        <v>1.7384999999999999</v>
      </c>
      <c r="N3877" s="543"/>
      <c r="O3877" s="545"/>
      <c r="P3877" s="9"/>
      <c r="Q3877" s="5"/>
    </row>
    <row r="3878" spans="1:17" s="6" customFormat="1" ht="19.5">
      <c r="A3878" s="336">
        <v>4</v>
      </c>
      <c r="B3878" s="433" t="s">
        <v>5820</v>
      </c>
      <c r="C3878" s="499" t="s">
        <v>6218</v>
      </c>
      <c r="D3878" s="499"/>
      <c r="E3878" s="499"/>
      <c r="F3878" s="910">
        <v>109040</v>
      </c>
      <c r="G3878" s="908">
        <f t="shared" si="280"/>
        <v>109040</v>
      </c>
      <c r="H3878" s="500"/>
      <c r="I3878" s="501"/>
      <c r="J3878" s="543"/>
      <c r="K3878" s="328">
        <v>37200</v>
      </c>
      <c r="L3878" s="502">
        <f t="shared" si="281"/>
        <v>1.9311827956989247</v>
      </c>
      <c r="M3878" s="500">
        <f t="shared" si="279"/>
        <v>1.9311827956989247</v>
      </c>
      <c r="N3878" s="543"/>
      <c r="O3878" s="545"/>
      <c r="P3878" s="9"/>
      <c r="Q3878" s="5"/>
    </row>
    <row r="3879" spans="1:17" s="6" customFormat="1" ht="19.5">
      <c r="A3879" s="336">
        <v>5</v>
      </c>
      <c r="B3879" s="433" t="s">
        <v>5821</v>
      </c>
      <c r="C3879" s="499" t="s">
        <v>6218</v>
      </c>
      <c r="D3879" s="499"/>
      <c r="E3879" s="499"/>
      <c r="F3879" s="910">
        <v>203182</v>
      </c>
      <c r="G3879" s="908">
        <f t="shared" si="280"/>
        <v>203182</v>
      </c>
      <c r="H3879" s="500"/>
      <c r="I3879" s="501"/>
      <c r="J3879" s="543"/>
      <c r="K3879" s="328">
        <v>43200</v>
      </c>
      <c r="L3879" s="502">
        <f t="shared" si="281"/>
        <v>3.703287037037037</v>
      </c>
      <c r="M3879" s="500">
        <f t="shared" si="279"/>
        <v>3.703287037037037</v>
      </c>
      <c r="N3879" s="543"/>
      <c r="O3879" s="545"/>
      <c r="P3879" s="9"/>
      <c r="Q3879" s="5"/>
    </row>
    <row r="3880" spans="1:17" s="6" customFormat="1" ht="19.5">
      <c r="A3880" s="336">
        <v>6</v>
      </c>
      <c r="B3880" s="433" t="s">
        <v>5824</v>
      </c>
      <c r="C3880" s="499" t="s">
        <v>6218</v>
      </c>
      <c r="D3880" s="499"/>
      <c r="E3880" s="499"/>
      <c r="F3880" s="910">
        <v>241364</v>
      </c>
      <c r="G3880" s="908">
        <f t="shared" si="280"/>
        <v>241364</v>
      </c>
      <c r="H3880" s="500"/>
      <c r="I3880" s="501"/>
      <c r="J3880" s="543"/>
      <c r="K3880" s="328">
        <v>45600</v>
      </c>
      <c r="L3880" s="502">
        <f t="shared" si="281"/>
        <v>4.2930701754385963</v>
      </c>
      <c r="M3880" s="500">
        <f t="shared" si="279"/>
        <v>4.2930701754385963</v>
      </c>
      <c r="N3880" s="543"/>
      <c r="O3880" s="545"/>
      <c r="P3880" s="9"/>
      <c r="Q3880" s="5"/>
    </row>
    <row r="3881" spans="1:17" s="6" customFormat="1" ht="19.5">
      <c r="A3881" s="336">
        <v>7</v>
      </c>
      <c r="B3881" s="433" t="s">
        <v>5825</v>
      </c>
      <c r="C3881" s="499" t="s">
        <v>6218</v>
      </c>
      <c r="D3881" s="499"/>
      <c r="E3881" s="499"/>
      <c r="F3881" s="910">
        <v>254545</v>
      </c>
      <c r="G3881" s="908">
        <f t="shared" si="280"/>
        <v>254545</v>
      </c>
      <c r="H3881" s="500"/>
      <c r="I3881" s="501"/>
      <c r="J3881" s="543"/>
      <c r="K3881" s="328">
        <v>150000</v>
      </c>
      <c r="L3881" s="502">
        <f t="shared" si="281"/>
        <v>0.69696666666666662</v>
      </c>
      <c r="M3881" s="500">
        <f t="shared" si="279"/>
        <v>0.69696666666666662</v>
      </c>
      <c r="N3881" s="543"/>
      <c r="O3881" s="545"/>
      <c r="P3881" s="9"/>
      <c r="Q3881" s="5"/>
    </row>
    <row r="3882" spans="1:17" s="6" customFormat="1" ht="19.5">
      <c r="A3882" s="336"/>
      <c r="B3882" s="433" t="s">
        <v>5796</v>
      </c>
      <c r="C3882" s="499"/>
      <c r="D3882" s="499"/>
      <c r="E3882" s="499"/>
      <c r="F3882" s="910"/>
      <c r="G3882" s="908"/>
      <c r="H3882" s="500"/>
      <c r="I3882" s="501"/>
      <c r="J3882" s="543"/>
      <c r="K3882" s="328">
        <v>186000</v>
      </c>
      <c r="L3882" s="502">
        <f t="shared" si="281"/>
        <v>-1</v>
      </c>
      <c r="M3882" s="500">
        <f t="shared" si="279"/>
        <v>-1</v>
      </c>
      <c r="N3882" s="543"/>
      <c r="O3882" s="545"/>
      <c r="P3882" s="9"/>
      <c r="Q3882" s="5"/>
    </row>
    <row r="3883" spans="1:17" s="6" customFormat="1" ht="19.5">
      <c r="A3883" s="336"/>
      <c r="B3883" s="433" t="s">
        <v>5797</v>
      </c>
      <c r="C3883" s="499"/>
      <c r="D3883" s="499"/>
      <c r="E3883" s="499"/>
      <c r="F3883" s="910"/>
      <c r="G3883" s="908"/>
      <c r="H3883" s="500"/>
      <c r="I3883" s="501"/>
      <c r="J3883" s="543"/>
      <c r="K3883" s="328">
        <v>186120</v>
      </c>
      <c r="L3883" s="502">
        <f t="shared" si="281"/>
        <v>-1</v>
      </c>
      <c r="M3883" s="500"/>
      <c r="N3883" s="543"/>
      <c r="O3883" s="545"/>
      <c r="P3883" s="9"/>
      <c r="Q3883" s="5"/>
    </row>
    <row r="3884" spans="1:17" s="6" customFormat="1" ht="19.5">
      <c r="A3884" s="336">
        <v>1</v>
      </c>
      <c r="B3884" s="433" t="s">
        <v>5798</v>
      </c>
      <c r="C3884" s="499" t="s">
        <v>6218</v>
      </c>
      <c r="D3884" s="499"/>
      <c r="E3884" s="499"/>
      <c r="F3884" s="910">
        <v>90000</v>
      </c>
      <c r="G3884" s="908">
        <f t="shared" si="280"/>
        <v>90000</v>
      </c>
      <c r="H3884" s="500"/>
      <c r="I3884" s="501"/>
      <c r="J3884" s="543"/>
      <c r="K3884" s="328">
        <v>24600</v>
      </c>
      <c r="L3884" s="502">
        <f t="shared" si="281"/>
        <v>2.6585365853658538</v>
      </c>
      <c r="M3884" s="500"/>
      <c r="N3884" s="543"/>
      <c r="O3884" s="545"/>
      <c r="P3884" s="9"/>
      <c r="Q3884" s="5"/>
    </row>
    <row r="3885" spans="1:17" s="6" customFormat="1" ht="19.5">
      <c r="A3885" s="336">
        <v>2</v>
      </c>
      <c r="B3885" s="433" t="s">
        <v>5799</v>
      </c>
      <c r="C3885" s="499" t="s">
        <v>6218</v>
      </c>
      <c r="D3885" s="499"/>
      <c r="E3885" s="499"/>
      <c r="F3885" s="910">
        <v>166364</v>
      </c>
      <c r="G3885" s="908">
        <f t="shared" si="280"/>
        <v>166364</v>
      </c>
      <c r="H3885" s="500"/>
      <c r="I3885" s="501"/>
      <c r="J3885" s="543"/>
      <c r="K3885" s="328">
        <v>76860</v>
      </c>
      <c r="L3885" s="502">
        <f t="shared" si="281"/>
        <v>1.1645068956544367</v>
      </c>
      <c r="M3885" s="500">
        <f>L3885</f>
        <v>1.1645068956544367</v>
      </c>
      <c r="N3885" s="543"/>
      <c r="O3885" s="545"/>
      <c r="P3885" s="9"/>
      <c r="Q3885" s="5"/>
    </row>
    <row r="3886" spans="1:17" s="6" customFormat="1" ht="21.75" customHeight="1">
      <c r="A3886" s="327"/>
      <c r="B3886" s="583" t="s">
        <v>5800</v>
      </c>
      <c r="C3886" s="417"/>
      <c r="D3886" s="417"/>
      <c r="E3886" s="417"/>
      <c r="F3886" s="871"/>
      <c r="G3886" s="871"/>
      <c r="H3886" s="417"/>
      <c r="I3886" s="2"/>
      <c r="J3886" s="2"/>
      <c r="K3886" s="2"/>
      <c r="L3886" s="2"/>
      <c r="M3886" s="2"/>
      <c r="N3886" s="2"/>
      <c r="O3886" s="40"/>
      <c r="P3886" s="9"/>
      <c r="Q3886" s="5"/>
    </row>
    <row r="3887" spans="1:17" s="6" customFormat="1" ht="19.5">
      <c r="A3887" s="327">
        <v>1</v>
      </c>
      <c r="B3887" s="433" t="s">
        <v>5812</v>
      </c>
      <c r="C3887" s="499" t="s">
        <v>5568</v>
      </c>
      <c r="D3887" s="417"/>
      <c r="E3887" s="328"/>
      <c r="F3887" s="910">
        <v>34182</v>
      </c>
      <c r="G3887" s="908">
        <f>F3887</f>
        <v>34182</v>
      </c>
      <c r="H3887" s="417"/>
      <c r="I3887" s="2"/>
      <c r="J3887" s="2"/>
      <c r="K3887" s="2"/>
      <c r="L3887" s="2"/>
      <c r="M3887" s="2"/>
      <c r="N3887" s="2"/>
      <c r="O3887" s="40"/>
      <c r="P3887" s="9"/>
      <c r="Q3887" s="5"/>
    </row>
    <row r="3888" spans="1:17" s="6" customFormat="1" ht="19.5">
      <c r="A3888" s="336">
        <v>2</v>
      </c>
      <c r="B3888" s="433" t="s">
        <v>5813</v>
      </c>
      <c r="C3888" s="499" t="s">
        <v>5568</v>
      </c>
      <c r="D3888" s="499"/>
      <c r="E3888" s="499"/>
      <c r="F3888" s="910">
        <v>34182</v>
      </c>
      <c r="G3888" s="908">
        <f>F3888</f>
        <v>34182</v>
      </c>
      <c r="H3888" s="500"/>
      <c r="I3888" s="501"/>
      <c r="J3888" s="543"/>
      <c r="K3888" s="328">
        <v>92400</v>
      </c>
      <c r="L3888" s="502" t="s">
        <v>5791</v>
      </c>
      <c r="M3888" s="500" t="str">
        <f t="shared" ref="M3888:M3894" si="282">L3888</f>
        <v>,</v>
      </c>
      <c r="N3888" s="543"/>
      <c r="O3888" s="545"/>
      <c r="P3888" s="9"/>
      <c r="Q3888" s="5"/>
    </row>
    <row r="3889" spans="1:17" s="6" customFormat="1" ht="19.5">
      <c r="A3889" s="336">
        <v>3</v>
      </c>
      <c r="B3889" s="433" t="s">
        <v>5814</v>
      </c>
      <c r="C3889" s="499" t="s">
        <v>5568</v>
      </c>
      <c r="D3889" s="499"/>
      <c r="E3889" s="499"/>
      <c r="F3889" s="910">
        <v>39273</v>
      </c>
      <c r="G3889" s="908">
        <f t="shared" ref="G3889:G3897" si="283">F3889</f>
        <v>39273</v>
      </c>
      <c r="H3889" s="500"/>
      <c r="I3889" s="501"/>
      <c r="J3889" s="543"/>
      <c r="K3889" s="328">
        <v>36000</v>
      </c>
      <c r="L3889" s="502">
        <f t="shared" ref="L3889:L3897" si="284">+(F3889-K3889)/K3889</f>
        <v>9.0916666666666673E-2</v>
      </c>
      <c r="M3889" s="500">
        <f t="shared" si="282"/>
        <v>9.0916666666666673E-2</v>
      </c>
      <c r="N3889" s="543"/>
      <c r="O3889" s="545"/>
      <c r="P3889" s="9"/>
      <c r="Q3889" s="5"/>
    </row>
    <row r="3890" spans="1:17" s="6" customFormat="1" ht="19.5">
      <c r="A3890" s="336">
        <v>4</v>
      </c>
      <c r="B3890" s="433" t="s">
        <v>5815</v>
      </c>
      <c r="C3890" s="499" t="s">
        <v>5568</v>
      </c>
      <c r="D3890" s="499"/>
      <c r="E3890" s="499"/>
      <c r="F3890" s="910">
        <v>41455</v>
      </c>
      <c r="G3890" s="908">
        <f t="shared" si="283"/>
        <v>41455</v>
      </c>
      <c r="H3890" s="500"/>
      <c r="I3890" s="501"/>
      <c r="J3890" s="543"/>
      <c r="K3890" s="328">
        <v>37200</v>
      </c>
      <c r="L3890" s="502">
        <f t="shared" si="284"/>
        <v>0.11438172043010753</v>
      </c>
      <c r="M3890" s="500">
        <f t="shared" si="282"/>
        <v>0.11438172043010753</v>
      </c>
      <c r="N3890" s="543"/>
      <c r="O3890" s="545"/>
      <c r="P3890" s="9"/>
      <c r="Q3890" s="5"/>
    </row>
    <row r="3891" spans="1:17" s="6" customFormat="1" ht="19.5">
      <c r="A3891" s="336">
        <v>5</v>
      </c>
      <c r="B3891" s="433" t="s">
        <v>5801</v>
      </c>
      <c r="C3891" s="499" t="s">
        <v>5568</v>
      </c>
      <c r="D3891" s="499"/>
      <c r="E3891" s="499"/>
      <c r="F3891" s="910">
        <v>29818</v>
      </c>
      <c r="G3891" s="908">
        <f t="shared" si="283"/>
        <v>29818</v>
      </c>
      <c r="H3891" s="500"/>
      <c r="I3891" s="501"/>
      <c r="J3891" s="543"/>
      <c r="K3891" s="328">
        <v>43200</v>
      </c>
      <c r="L3891" s="502">
        <f t="shared" si="284"/>
        <v>-0.3097685185185185</v>
      </c>
      <c r="M3891" s="500">
        <f t="shared" si="282"/>
        <v>-0.3097685185185185</v>
      </c>
      <c r="N3891" s="543"/>
      <c r="O3891" s="545"/>
      <c r="P3891" s="9"/>
      <c r="Q3891" s="5"/>
    </row>
    <row r="3892" spans="1:17" s="6" customFormat="1" ht="19.5">
      <c r="A3892" s="336">
        <v>6</v>
      </c>
      <c r="B3892" s="433" t="s">
        <v>5802</v>
      </c>
      <c r="C3892" s="499" t="s">
        <v>5568</v>
      </c>
      <c r="D3892" s="499"/>
      <c r="E3892" s="499"/>
      <c r="F3892" s="910">
        <v>39273</v>
      </c>
      <c r="G3892" s="908">
        <f t="shared" si="283"/>
        <v>39273</v>
      </c>
      <c r="H3892" s="500"/>
      <c r="I3892" s="501"/>
      <c r="J3892" s="543"/>
      <c r="K3892" s="328">
        <v>45600</v>
      </c>
      <c r="L3892" s="502">
        <f t="shared" si="284"/>
        <v>-0.13875000000000001</v>
      </c>
      <c r="M3892" s="500">
        <f t="shared" si="282"/>
        <v>-0.13875000000000001</v>
      </c>
      <c r="N3892" s="543"/>
      <c r="O3892" s="545"/>
      <c r="P3892" s="9"/>
      <c r="Q3892" s="5"/>
    </row>
    <row r="3893" spans="1:17" s="6" customFormat="1" ht="19.5">
      <c r="A3893" s="336"/>
      <c r="B3893" s="433" t="s">
        <v>5803</v>
      </c>
      <c r="C3893" s="499"/>
      <c r="D3893" s="499"/>
      <c r="E3893" s="499"/>
      <c r="F3893" s="910"/>
      <c r="G3893" s="908">
        <f t="shared" si="283"/>
        <v>0</v>
      </c>
      <c r="H3893" s="500"/>
      <c r="I3893" s="501"/>
      <c r="J3893" s="543"/>
      <c r="K3893" s="328">
        <v>150000</v>
      </c>
      <c r="L3893" s="502">
        <f t="shared" si="284"/>
        <v>-1</v>
      </c>
      <c r="M3893" s="500">
        <f t="shared" si="282"/>
        <v>-1</v>
      </c>
      <c r="N3893" s="543"/>
      <c r="O3893" s="545"/>
      <c r="P3893" s="9"/>
      <c r="Q3893" s="5"/>
    </row>
    <row r="3894" spans="1:17" s="6" customFormat="1" ht="33">
      <c r="A3894" s="336">
        <v>1</v>
      </c>
      <c r="B3894" s="433" t="s">
        <v>5835</v>
      </c>
      <c r="C3894" s="514" t="s">
        <v>5568</v>
      </c>
      <c r="D3894" s="499"/>
      <c r="E3894" s="499"/>
      <c r="F3894" s="910">
        <v>62545</v>
      </c>
      <c r="G3894" s="908">
        <f t="shared" si="283"/>
        <v>62545</v>
      </c>
      <c r="H3894" s="500"/>
      <c r="I3894" s="501"/>
      <c r="J3894" s="543"/>
      <c r="K3894" s="328">
        <v>186000</v>
      </c>
      <c r="L3894" s="502">
        <f t="shared" si="284"/>
        <v>-0.66373655913978491</v>
      </c>
      <c r="M3894" s="500">
        <f t="shared" si="282"/>
        <v>-0.66373655913978491</v>
      </c>
      <c r="N3894" s="543"/>
      <c r="O3894" s="545"/>
      <c r="P3894" s="9"/>
      <c r="Q3894" s="5"/>
    </row>
    <row r="3895" spans="1:17" s="6" customFormat="1" ht="19.5">
      <c r="A3895" s="336">
        <v>2</v>
      </c>
      <c r="B3895" s="433" t="s">
        <v>5804</v>
      </c>
      <c r="C3895" s="499" t="s">
        <v>5568</v>
      </c>
      <c r="D3895" s="499"/>
      <c r="E3895" s="499"/>
      <c r="F3895" s="910">
        <v>64727</v>
      </c>
      <c r="G3895" s="908">
        <f t="shared" si="283"/>
        <v>64727</v>
      </c>
      <c r="H3895" s="500"/>
      <c r="I3895" s="501"/>
      <c r="J3895" s="543"/>
      <c r="K3895" s="328">
        <v>186120</v>
      </c>
      <c r="L3895" s="502">
        <f t="shared" si="284"/>
        <v>-0.65222974425102087</v>
      </c>
      <c r="M3895" s="500"/>
      <c r="N3895" s="543"/>
      <c r="O3895" s="545"/>
      <c r="P3895" s="9"/>
      <c r="Q3895" s="5"/>
    </row>
    <row r="3896" spans="1:17" s="6" customFormat="1" ht="19.5">
      <c r="A3896" s="336">
        <v>3</v>
      </c>
      <c r="B3896" s="433" t="s">
        <v>5805</v>
      </c>
      <c r="C3896" s="499" t="s">
        <v>5568</v>
      </c>
      <c r="D3896" s="499"/>
      <c r="E3896" s="499"/>
      <c r="F3896" s="910">
        <v>77455</v>
      </c>
      <c r="G3896" s="908">
        <f t="shared" si="283"/>
        <v>77455</v>
      </c>
      <c r="H3896" s="500"/>
      <c r="I3896" s="501"/>
      <c r="J3896" s="543"/>
      <c r="K3896" s="328">
        <v>24600</v>
      </c>
      <c r="L3896" s="502">
        <f t="shared" si="284"/>
        <v>2.1485772357723576</v>
      </c>
      <c r="M3896" s="500"/>
      <c r="N3896" s="543"/>
      <c r="O3896" s="545"/>
      <c r="P3896" s="9"/>
      <c r="Q3896" s="5"/>
    </row>
    <row r="3897" spans="1:17" s="6" customFormat="1" ht="19.5">
      <c r="A3897" s="336">
        <v>4</v>
      </c>
      <c r="B3897" s="433" t="s">
        <v>5806</v>
      </c>
      <c r="C3897" s="499" t="s">
        <v>5568</v>
      </c>
      <c r="D3897" s="499"/>
      <c r="E3897" s="499"/>
      <c r="F3897" s="910">
        <v>80000</v>
      </c>
      <c r="G3897" s="908">
        <f t="shared" si="283"/>
        <v>80000</v>
      </c>
      <c r="H3897" s="500"/>
      <c r="I3897" s="501"/>
      <c r="J3897" s="543"/>
      <c r="K3897" s="328">
        <v>76860</v>
      </c>
      <c r="L3897" s="502">
        <f t="shared" si="284"/>
        <v>4.0853499869893312E-2</v>
      </c>
      <c r="M3897" s="500">
        <f>L3897</f>
        <v>4.0853499869893312E-2</v>
      </c>
      <c r="N3897" s="543"/>
      <c r="O3897" s="545"/>
      <c r="P3897" s="9"/>
      <c r="Q3897" s="5"/>
    </row>
    <row r="3898" spans="1:17" s="6" customFormat="1" ht="19.5">
      <c r="A3898" s="336">
        <v>5</v>
      </c>
      <c r="B3898" s="433" t="s">
        <v>5833</v>
      </c>
      <c r="C3898" s="499" t="s">
        <v>5568</v>
      </c>
      <c r="D3898" s="499"/>
      <c r="E3898" s="499"/>
      <c r="F3898" s="910">
        <v>149697</v>
      </c>
      <c r="G3898" s="908">
        <f>F3898</f>
        <v>149697</v>
      </c>
      <c r="H3898" s="500"/>
      <c r="I3898" s="501"/>
      <c r="J3898" s="543"/>
      <c r="K3898" s="328">
        <v>92400</v>
      </c>
      <c r="L3898" s="502" t="s">
        <v>5791</v>
      </c>
      <c r="M3898" s="500" t="str">
        <f t="shared" ref="M3898:M3904" si="285">L3898</f>
        <v>,</v>
      </c>
      <c r="N3898" s="543"/>
      <c r="O3898" s="545"/>
      <c r="P3898" s="9"/>
      <c r="Q3898" s="5"/>
    </row>
    <row r="3899" spans="1:17" s="6" customFormat="1" ht="19.5">
      <c r="A3899" s="336">
        <v>6</v>
      </c>
      <c r="B3899" s="433" t="s">
        <v>5816</v>
      </c>
      <c r="C3899" s="499" t="s">
        <v>5568</v>
      </c>
      <c r="D3899" s="499"/>
      <c r="E3899" s="499"/>
      <c r="F3899" s="910">
        <v>149697</v>
      </c>
      <c r="G3899" s="908">
        <f t="shared" ref="G3899:G3904" si="286">F3899</f>
        <v>149697</v>
      </c>
      <c r="H3899" s="500"/>
      <c r="I3899" s="501"/>
      <c r="J3899" s="543"/>
      <c r="K3899" s="328">
        <v>36000</v>
      </c>
      <c r="L3899" s="502">
        <f t="shared" ref="L3899:L3904" si="287">+(F3899-K3899)/K3899</f>
        <v>3.1582499999999998</v>
      </c>
      <c r="M3899" s="500">
        <f t="shared" si="285"/>
        <v>3.1582499999999998</v>
      </c>
      <c r="N3899" s="543"/>
      <c r="O3899" s="545"/>
      <c r="P3899" s="9"/>
      <c r="Q3899" s="5"/>
    </row>
    <row r="3900" spans="1:17" s="6" customFormat="1" ht="19.5">
      <c r="A3900" s="336">
        <v>7</v>
      </c>
      <c r="B3900" s="433" t="s">
        <v>5807</v>
      </c>
      <c r="C3900" s="499" t="s">
        <v>5568</v>
      </c>
      <c r="D3900" s="499"/>
      <c r="E3900" s="499"/>
      <c r="F3900" s="910">
        <v>85091</v>
      </c>
      <c r="G3900" s="908">
        <f t="shared" si="286"/>
        <v>85091</v>
      </c>
      <c r="H3900" s="500"/>
      <c r="I3900" s="501"/>
      <c r="J3900" s="543"/>
      <c r="K3900" s="328">
        <v>37200</v>
      </c>
      <c r="L3900" s="502">
        <f t="shared" si="287"/>
        <v>1.2873924731182795</v>
      </c>
      <c r="M3900" s="500">
        <f t="shared" si="285"/>
        <v>1.2873924731182795</v>
      </c>
      <c r="N3900" s="543"/>
      <c r="O3900" s="545"/>
      <c r="P3900" s="9"/>
      <c r="Q3900" s="5"/>
    </row>
    <row r="3901" spans="1:17" s="6" customFormat="1" ht="19.5">
      <c r="A3901" s="336">
        <v>8</v>
      </c>
      <c r="B3901" s="433" t="s">
        <v>5808</v>
      </c>
      <c r="C3901" s="499" t="s">
        <v>5568</v>
      </c>
      <c r="D3901" s="499"/>
      <c r="E3901" s="499"/>
      <c r="F3901" s="910">
        <v>88364</v>
      </c>
      <c r="G3901" s="908">
        <f t="shared" si="286"/>
        <v>88364</v>
      </c>
      <c r="H3901" s="500"/>
      <c r="I3901" s="501"/>
      <c r="J3901" s="543"/>
      <c r="K3901" s="328">
        <v>43200</v>
      </c>
      <c r="L3901" s="502">
        <f t="shared" si="287"/>
        <v>1.045462962962963</v>
      </c>
      <c r="M3901" s="500">
        <f t="shared" si="285"/>
        <v>1.045462962962963</v>
      </c>
      <c r="N3901" s="543"/>
      <c r="O3901" s="545"/>
      <c r="P3901" s="9"/>
      <c r="Q3901" s="5"/>
    </row>
    <row r="3902" spans="1:17" s="6" customFormat="1" ht="19.5">
      <c r="A3902" s="336"/>
      <c r="B3902" s="433" t="s">
        <v>5809</v>
      </c>
      <c r="C3902" s="499"/>
      <c r="D3902" s="499"/>
      <c r="E3902" s="499"/>
      <c r="F3902" s="910"/>
      <c r="G3902" s="908">
        <f t="shared" si="286"/>
        <v>0</v>
      </c>
      <c r="H3902" s="500"/>
      <c r="I3902" s="501"/>
      <c r="J3902" s="543"/>
      <c r="K3902" s="328">
        <v>45600</v>
      </c>
      <c r="L3902" s="502">
        <f t="shared" si="287"/>
        <v>-1</v>
      </c>
      <c r="M3902" s="500">
        <f t="shared" si="285"/>
        <v>-1</v>
      </c>
      <c r="N3902" s="543"/>
      <c r="O3902" s="545"/>
      <c r="P3902" s="9"/>
      <c r="Q3902" s="5"/>
    </row>
    <row r="3903" spans="1:17" s="6" customFormat="1" ht="19.5">
      <c r="A3903" s="336">
        <v>1</v>
      </c>
      <c r="B3903" s="433" t="s">
        <v>5810</v>
      </c>
      <c r="C3903" s="499" t="s">
        <v>6218</v>
      </c>
      <c r="D3903" s="499"/>
      <c r="E3903" s="499"/>
      <c r="F3903" s="910">
        <v>150000</v>
      </c>
      <c r="G3903" s="908">
        <f t="shared" si="286"/>
        <v>150000</v>
      </c>
      <c r="H3903" s="500"/>
      <c r="I3903" s="501"/>
      <c r="J3903" s="543"/>
      <c r="K3903" s="328">
        <v>150000</v>
      </c>
      <c r="L3903" s="502">
        <f t="shared" si="287"/>
        <v>0</v>
      </c>
      <c r="M3903" s="500">
        <f t="shared" si="285"/>
        <v>0</v>
      </c>
      <c r="N3903" s="543"/>
      <c r="O3903" s="545"/>
      <c r="P3903" s="9"/>
      <c r="Q3903" s="5"/>
    </row>
    <row r="3904" spans="1:17" s="6" customFormat="1" ht="19.5">
      <c r="A3904" s="336">
        <v>2</v>
      </c>
      <c r="B3904" s="433" t="s">
        <v>5811</v>
      </c>
      <c r="C3904" s="499" t="s">
        <v>6218</v>
      </c>
      <c r="D3904" s="499"/>
      <c r="E3904" s="499"/>
      <c r="F3904" s="910">
        <v>236364</v>
      </c>
      <c r="G3904" s="908">
        <f t="shared" si="286"/>
        <v>236364</v>
      </c>
      <c r="H3904" s="500"/>
      <c r="I3904" s="501"/>
      <c r="J3904" s="543"/>
      <c r="K3904" s="328">
        <v>186000</v>
      </c>
      <c r="L3904" s="502">
        <f t="shared" si="287"/>
        <v>0.27077419354838711</v>
      </c>
      <c r="M3904" s="500">
        <f t="shared" si="285"/>
        <v>0.27077419354838711</v>
      </c>
      <c r="N3904" s="543"/>
      <c r="O3904" s="545"/>
      <c r="P3904" s="9"/>
      <c r="Q3904" s="5"/>
    </row>
    <row r="3905" spans="1:17" s="6" customFormat="1" ht="43.5" customHeight="1">
      <c r="A3905" s="100" t="s">
        <v>6070</v>
      </c>
      <c r="B3905" s="1066" t="s">
        <v>6071</v>
      </c>
      <c r="C3905" s="1066"/>
      <c r="D3905" s="1066"/>
      <c r="E3905" s="1066"/>
      <c r="F3905" s="1066"/>
      <c r="G3905" s="1066"/>
      <c r="H3905" s="1066"/>
      <c r="I3905" s="2"/>
      <c r="J3905" s="2"/>
      <c r="K3905" s="2"/>
      <c r="L3905" s="2"/>
      <c r="M3905" s="2"/>
      <c r="N3905" s="2"/>
      <c r="O3905" s="40"/>
      <c r="P3905" s="9"/>
      <c r="Q3905" s="5"/>
    </row>
    <row r="3906" spans="1:17" s="6" customFormat="1" ht="21.75" customHeight="1">
      <c r="A3906" s="327"/>
      <c r="B3906" s="417" t="s">
        <v>6072</v>
      </c>
      <c r="C3906" s="327"/>
      <c r="D3906" s="417"/>
      <c r="E3906" s="417"/>
      <c r="F3906" s="417"/>
      <c r="G3906" s="417"/>
      <c r="H3906" s="417"/>
      <c r="I3906" s="2"/>
      <c r="J3906" s="2"/>
      <c r="K3906" s="2"/>
      <c r="L3906" s="2"/>
      <c r="M3906" s="2"/>
      <c r="N3906" s="2"/>
      <c r="O3906" s="40"/>
      <c r="P3906" s="9"/>
      <c r="Q3906" s="5"/>
    </row>
    <row r="3907" spans="1:17" s="6" customFormat="1" ht="19.5">
      <c r="A3907" s="336">
        <v>1</v>
      </c>
      <c r="B3907" s="433" t="s">
        <v>6073</v>
      </c>
      <c r="C3907" s="499" t="s">
        <v>6218</v>
      </c>
      <c r="D3907" s="499"/>
      <c r="E3907" s="499"/>
      <c r="F3907" s="328"/>
      <c r="G3907" s="908">
        <v>93939.393939393922</v>
      </c>
      <c r="H3907" s="908">
        <v>93939.393939393922</v>
      </c>
      <c r="I3907" s="501"/>
      <c r="J3907" s="543"/>
      <c r="K3907" s="328">
        <v>92400</v>
      </c>
      <c r="L3907" s="502" t="s">
        <v>5791</v>
      </c>
      <c r="M3907" s="500" t="str">
        <f t="shared" ref="M3907:M3915" si="288">L3907</f>
        <v>,</v>
      </c>
      <c r="N3907" s="543"/>
      <c r="O3907" s="545"/>
      <c r="P3907" s="9"/>
      <c r="Q3907" s="5"/>
    </row>
    <row r="3908" spans="1:17" s="6" customFormat="1" ht="19.5">
      <c r="A3908" s="336">
        <v>2</v>
      </c>
      <c r="B3908" s="433" t="s">
        <v>6074</v>
      </c>
      <c r="C3908" s="499" t="s">
        <v>6218</v>
      </c>
      <c r="D3908" s="499"/>
      <c r="E3908" s="499"/>
      <c r="F3908" s="328"/>
      <c r="G3908" s="908">
        <v>158080.80808080806</v>
      </c>
      <c r="H3908" s="908">
        <v>158080.80808080806</v>
      </c>
      <c r="I3908" s="501"/>
      <c r="J3908" s="543"/>
      <c r="K3908" s="328">
        <v>36000</v>
      </c>
      <c r="L3908" s="502">
        <f t="shared" ref="L3908:L3919" si="289">+(F3908-K3908)/K3908</f>
        <v>-1</v>
      </c>
      <c r="M3908" s="500">
        <f t="shared" si="288"/>
        <v>-1</v>
      </c>
      <c r="N3908" s="543"/>
      <c r="O3908" s="545"/>
      <c r="P3908" s="9"/>
      <c r="Q3908" s="5"/>
    </row>
    <row r="3909" spans="1:17" s="6" customFormat="1" ht="19.5">
      <c r="A3909" s="336"/>
      <c r="B3909" s="417" t="s">
        <v>6075</v>
      </c>
      <c r="C3909" s="336"/>
      <c r="D3909" s="499"/>
      <c r="E3909" s="499"/>
      <c r="F3909" s="328"/>
      <c r="G3909" s="908"/>
      <c r="H3909" s="908"/>
      <c r="I3909" s="501"/>
      <c r="J3909" s="543"/>
      <c r="K3909" s="328">
        <v>37200</v>
      </c>
      <c r="L3909" s="502">
        <f t="shared" si="289"/>
        <v>-1</v>
      </c>
      <c r="M3909" s="500">
        <f t="shared" si="288"/>
        <v>-1</v>
      </c>
      <c r="N3909" s="543"/>
      <c r="O3909" s="545"/>
      <c r="P3909" s="9"/>
      <c r="Q3909" s="5"/>
    </row>
    <row r="3910" spans="1:17" s="6" customFormat="1" ht="19.5">
      <c r="A3910" s="336">
        <v>1</v>
      </c>
      <c r="B3910" s="433" t="s">
        <v>6076</v>
      </c>
      <c r="C3910" s="499" t="s">
        <v>6218</v>
      </c>
      <c r="D3910" s="499"/>
      <c r="E3910" s="499"/>
      <c r="F3910" s="328"/>
      <c r="G3910" s="908">
        <v>65858.585858585851</v>
      </c>
      <c r="H3910" s="908">
        <v>65858.585858585851</v>
      </c>
      <c r="I3910" s="501"/>
      <c r="J3910" s="543"/>
      <c r="K3910" s="328">
        <v>36000</v>
      </c>
      <c r="L3910" s="502">
        <f t="shared" si="289"/>
        <v>-1</v>
      </c>
      <c r="M3910" s="500">
        <f t="shared" si="288"/>
        <v>-1</v>
      </c>
      <c r="N3910" s="543"/>
      <c r="O3910" s="545"/>
      <c r="P3910" s="9"/>
      <c r="Q3910" s="5"/>
    </row>
    <row r="3911" spans="1:17" s="6" customFormat="1" ht="19.5">
      <c r="A3911" s="336">
        <v>2</v>
      </c>
      <c r="B3911" s="433" t="s">
        <v>6077</v>
      </c>
      <c r="C3911" s="499" t="s">
        <v>6218</v>
      </c>
      <c r="D3911" s="499"/>
      <c r="E3911" s="499"/>
      <c r="F3911" s="328"/>
      <c r="G3911" s="908">
        <v>96666.666666666657</v>
      </c>
      <c r="H3911" s="908">
        <v>96666.666666666657</v>
      </c>
      <c r="I3911" s="501"/>
      <c r="J3911" s="543"/>
      <c r="K3911" s="328">
        <v>37200</v>
      </c>
      <c r="L3911" s="502">
        <f t="shared" si="289"/>
        <v>-1</v>
      </c>
      <c r="M3911" s="500">
        <f t="shared" si="288"/>
        <v>-1</v>
      </c>
      <c r="N3911" s="543"/>
      <c r="O3911" s="545"/>
      <c r="P3911" s="9"/>
      <c r="Q3911" s="5"/>
    </row>
    <row r="3912" spans="1:17" s="6" customFormat="1" ht="19.5">
      <c r="A3912" s="336">
        <v>3</v>
      </c>
      <c r="B3912" s="433" t="s">
        <v>6078</v>
      </c>
      <c r="C3912" s="499" t="s">
        <v>6218</v>
      </c>
      <c r="D3912" s="499"/>
      <c r="E3912" s="499"/>
      <c r="F3912" s="328"/>
      <c r="G3912" s="908">
        <v>177272.72727272726</v>
      </c>
      <c r="H3912" s="908">
        <v>177272.72727272726</v>
      </c>
      <c r="I3912" s="501"/>
      <c r="J3912" s="543"/>
      <c r="K3912" s="328">
        <v>43200</v>
      </c>
      <c r="L3912" s="502">
        <f t="shared" si="289"/>
        <v>-1</v>
      </c>
      <c r="M3912" s="500">
        <f t="shared" si="288"/>
        <v>-1</v>
      </c>
      <c r="N3912" s="543"/>
      <c r="O3912" s="545"/>
      <c r="P3912" s="9"/>
      <c r="Q3912" s="5"/>
    </row>
    <row r="3913" spans="1:17" s="6" customFormat="1" ht="19.5">
      <c r="A3913" s="336"/>
      <c r="B3913" s="433" t="s">
        <v>6079</v>
      </c>
      <c r="C3913" s="336"/>
      <c r="D3913" s="499"/>
      <c r="E3913" s="499"/>
      <c r="F3913" s="328"/>
      <c r="G3913" s="908"/>
      <c r="H3913" s="908"/>
      <c r="I3913" s="501"/>
      <c r="J3913" s="543"/>
      <c r="K3913" s="328">
        <v>45600</v>
      </c>
      <c r="L3913" s="502">
        <f t="shared" si="289"/>
        <v>-1</v>
      </c>
      <c r="M3913" s="500">
        <f t="shared" si="288"/>
        <v>-1</v>
      </c>
      <c r="N3913" s="543"/>
      <c r="O3913" s="545"/>
      <c r="P3913" s="9"/>
      <c r="Q3913" s="5"/>
    </row>
    <row r="3914" spans="1:17" s="6" customFormat="1" ht="19.5">
      <c r="A3914" s="336">
        <v>1</v>
      </c>
      <c r="B3914" s="433" t="s">
        <v>6080</v>
      </c>
      <c r="C3914" s="499" t="s">
        <v>6218</v>
      </c>
      <c r="D3914" s="499"/>
      <c r="E3914" s="499"/>
      <c r="F3914" s="328"/>
      <c r="G3914" s="908">
        <v>438545.45454545453</v>
      </c>
      <c r="H3914" s="908">
        <v>438545.45454545453</v>
      </c>
      <c r="I3914" s="501"/>
      <c r="J3914" s="543"/>
      <c r="K3914" s="328">
        <v>150000</v>
      </c>
      <c r="L3914" s="502">
        <f t="shared" si="289"/>
        <v>-1</v>
      </c>
      <c r="M3914" s="500">
        <f t="shared" si="288"/>
        <v>-1</v>
      </c>
      <c r="N3914" s="543"/>
      <c r="O3914" s="545"/>
      <c r="P3914" s="9"/>
      <c r="Q3914" s="5"/>
    </row>
    <row r="3915" spans="1:17" s="6" customFormat="1" ht="19.5">
      <c r="A3915" s="336">
        <v>2</v>
      </c>
      <c r="B3915" s="433" t="s">
        <v>6081</v>
      </c>
      <c r="C3915" s="499" t="s">
        <v>6218</v>
      </c>
      <c r="D3915" s="499"/>
      <c r="E3915" s="499"/>
      <c r="F3915" s="328"/>
      <c r="G3915" s="908">
        <v>210707.0707070707</v>
      </c>
      <c r="H3915" s="908">
        <v>210707.0707070707</v>
      </c>
      <c r="I3915" s="501"/>
      <c r="J3915" s="543"/>
      <c r="K3915" s="328">
        <v>186000</v>
      </c>
      <c r="L3915" s="502">
        <f t="shared" si="289"/>
        <v>-1</v>
      </c>
      <c r="M3915" s="500">
        <f t="shared" si="288"/>
        <v>-1</v>
      </c>
      <c r="N3915" s="543"/>
      <c r="O3915" s="545"/>
      <c r="P3915" s="9"/>
      <c r="Q3915" s="5"/>
    </row>
    <row r="3916" spans="1:17" s="6" customFormat="1" ht="19.5">
      <c r="A3916" s="336">
        <v>3</v>
      </c>
      <c r="B3916" s="433" t="s">
        <v>6082</v>
      </c>
      <c r="C3916" s="499" t="s">
        <v>6218</v>
      </c>
      <c r="D3916" s="499"/>
      <c r="E3916" s="499"/>
      <c r="F3916" s="328"/>
      <c r="G3916" s="908">
        <v>146363.63636363635</v>
      </c>
      <c r="H3916" s="908">
        <v>146363.63636363635</v>
      </c>
      <c r="I3916" s="501"/>
      <c r="J3916" s="543"/>
      <c r="K3916" s="328">
        <v>186120</v>
      </c>
      <c r="L3916" s="502">
        <f t="shared" si="289"/>
        <v>-1</v>
      </c>
      <c r="M3916" s="500"/>
      <c r="N3916" s="543"/>
      <c r="O3916" s="545"/>
      <c r="P3916" s="9"/>
      <c r="Q3916" s="5"/>
    </row>
    <row r="3917" spans="1:17" s="6" customFormat="1" ht="19.5">
      <c r="A3917" s="336"/>
      <c r="B3917" s="417" t="s">
        <v>6083</v>
      </c>
      <c r="C3917" s="336"/>
      <c r="D3917" s="499"/>
      <c r="E3917" s="499"/>
      <c r="F3917" s="328"/>
      <c r="G3917" s="908"/>
      <c r="H3917" s="908"/>
      <c r="I3917" s="501"/>
      <c r="J3917" s="543"/>
      <c r="K3917" s="328">
        <v>24600</v>
      </c>
      <c r="L3917" s="502">
        <f t="shared" si="289"/>
        <v>-1</v>
      </c>
      <c r="M3917" s="500"/>
      <c r="N3917" s="543"/>
      <c r="O3917" s="545"/>
      <c r="P3917" s="9"/>
      <c r="Q3917" s="5"/>
    </row>
    <row r="3918" spans="1:17" s="6" customFormat="1" ht="19.5">
      <c r="A3918" s="336">
        <v>1</v>
      </c>
      <c r="B3918" s="433" t="s">
        <v>6084</v>
      </c>
      <c r="C3918" s="336" t="s">
        <v>5568</v>
      </c>
      <c r="D3918" s="499"/>
      <c r="E3918" s="499"/>
      <c r="F3918" s="328"/>
      <c r="G3918" s="908">
        <v>196818.18181818179</v>
      </c>
      <c r="H3918" s="908">
        <v>196818.18181818179</v>
      </c>
      <c r="I3918" s="501"/>
      <c r="J3918" s="543"/>
      <c r="K3918" s="328">
        <v>76860</v>
      </c>
      <c r="L3918" s="502">
        <f t="shared" si="289"/>
        <v>-1</v>
      </c>
      <c r="M3918" s="500">
        <f>L3918</f>
        <v>-1</v>
      </c>
      <c r="N3918" s="543"/>
      <c r="O3918" s="545"/>
      <c r="P3918" s="9"/>
      <c r="Q3918" s="5"/>
    </row>
    <row r="3919" spans="1:17" s="6" customFormat="1" ht="19.5">
      <c r="A3919" s="336">
        <v>2</v>
      </c>
      <c r="B3919" s="583" t="s">
        <v>6085</v>
      </c>
      <c r="C3919" s="336" t="s">
        <v>5568</v>
      </c>
      <c r="D3919" s="499"/>
      <c r="E3919" s="499"/>
      <c r="F3919" s="328"/>
      <c r="G3919" s="908">
        <v>155909.09090909088</v>
      </c>
      <c r="H3919" s="908">
        <v>155909.09090909088</v>
      </c>
      <c r="I3919" s="501"/>
      <c r="J3919" s="501"/>
      <c r="K3919" s="328"/>
      <c r="L3919" s="502" t="e">
        <f t="shared" si="289"/>
        <v>#DIV/0!</v>
      </c>
      <c r="M3919" s="501"/>
      <c r="N3919" s="501"/>
      <c r="O3919" s="503"/>
      <c r="P3919" s="9"/>
      <c r="Q3919" s="5"/>
    </row>
    <row r="3920" spans="1:17" s="6" customFormat="1" ht="19.5">
      <c r="A3920" s="336"/>
      <c r="B3920" s="417" t="s">
        <v>6086</v>
      </c>
      <c r="C3920" s="336"/>
      <c r="D3920" s="499"/>
      <c r="E3920" s="499"/>
      <c r="F3920" s="328"/>
      <c r="G3920" s="908"/>
      <c r="H3920" s="908"/>
      <c r="I3920" s="501"/>
      <c r="J3920" s="501"/>
      <c r="K3920" s="328">
        <v>146410</v>
      </c>
      <c r="L3920" s="502">
        <f t="shared" ref="L3920:L3924" si="290">+(F3920-K3920)/K3920</f>
        <v>-1</v>
      </c>
      <c r="M3920" s="501"/>
      <c r="N3920" s="501"/>
      <c r="O3920" s="503"/>
      <c r="P3920" s="9"/>
      <c r="Q3920" s="5"/>
    </row>
    <row r="3921" spans="1:18" s="6" customFormat="1" ht="19.5">
      <c r="A3921" s="336">
        <v>1</v>
      </c>
      <c r="B3921" s="433" t="s">
        <v>6087</v>
      </c>
      <c r="C3921" s="336" t="s">
        <v>5568</v>
      </c>
      <c r="D3921" s="499"/>
      <c r="E3921" s="499"/>
      <c r="F3921" s="328"/>
      <c r="G3921" s="908">
        <v>10022.727272727272</v>
      </c>
      <c r="H3921" s="908">
        <v>10022.727272727272</v>
      </c>
      <c r="I3921" s="501"/>
      <c r="J3921" s="501"/>
      <c r="K3921" s="328">
        <v>340010</v>
      </c>
      <c r="L3921" s="502">
        <f t="shared" si="290"/>
        <v>-1</v>
      </c>
      <c r="M3921" s="501"/>
      <c r="N3921" s="501"/>
      <c r="O3921" s="503"/>
      <c r="P3921" s="9"/>
      <c r="Q3921" s="5"/>
    </row>
    <row r="3922" spans="1:18" s="6" customFormat="1" ht="19.5">
      <c r="A3922" s="336">
        <v>2</v>
      </c>
      <c r="B3922" s="433" t="s">
        <v>6088</v>
      </c>
      <c r="C3922" s="336" t="s">
        <v>5568</v>
      </c>
      <c r="D3922" s="499"/>
      <c r="E3922" s="499"/>
      <c r="F3922" s="328"/>
      <c r="G3922" s="908">
        <v>7602.272727272727</v>
      </c>
      <c r="H3922" s="908">
        <v>7602.272727272727</v>
      </c>
      <c r="I3922" s="501"/>
      <c r="J3922" s="501"/>
      <c r="K3922" s="328">
        <v>151250</v>
      </c>
      <c r="L3922" s="502">
        <f t="shared" si="290"/>
        <v>-1</v>
      </c>
      <c r="M3922" s="501"/>
      <c r="N3922" s="501"/>
      <c r="O3922" s="503"/>
      <c r="P3922" s="9"/>
      <c r="Q3922" s="5"/>
    </row>
    <row r="3923" spans="1:18" s="6" customFormat="1" ht="19.5">
      <c r="A3923" s="336">
        <v>3</v>
      </c>
      <c r="B3923" s="433" t="s">
        <v>6089</v>
      </c>
      <c r="C3923" s="336" t="s">
        <v>5568</v>
      </c>
      <c r="D3923" s="499"/>
      <c r="E3923" s="499"/>
      <c r="F3923" s="328"/>
      <c r="G3923" s="908">
        <v>8931.818181818182</v>
      </c>
      <c r="H3923" s="908">
        <v>8931.818181818182</v>
      </c>
      <c r="I3923" s="501"/>
      <c r="J3923" s="501"/>
      <c r="K3923" s="328">
        <v>60500</v>
      </c>
      <c r="L3923" s="502">
        <f t="shared" si="290"/>
        <v>-1</v>
      </c>
      <c r="M3923" s="501"/>
      <c r="N3923" s="501"/>
      <c r="O3923" s="503"/>
      <c r="P3923" s="9"/>
      <c r="Q3923" s="5"/>
    </row>
    <row r="3924" spans="1:18" s="6" customFormat="1" ht="19.5">
      <c r="A3924" s="336">
        <v>4</v>
      </c>
      <c r="B3924" s="433" t="s">
        <v>6090</v>
      </c>
      <c r="C3924" s="336" t="s">
        <v>5568</v>
      </c>
      <c r="D3924" s="499"/>
      <c r="E3924" s="499"/>
      <c r="F3924" s="328"/>
      <c r="G3924" s="908">
        <v>6795.454545454545</v>
      </c>
      <c r="H3924" s="908">
        <v>6795.454545454545</v>
      </c>
      <c r="I3924" s="501"/>
      <c r="J3924" s="501"/>
      <c r="K3924" s="328">
        <v>350900</v>
      </c>
      <c r="L3924" s="502">
        <f t="shared" si="290"/>
        <v>-1</v>
      </c>
      <c r="M3924" s="501"/>
      <c r="N3924" s="501"/>
      <c r="O3924" s="503"/>
      <c r="P3924" s="9"/>
      <c r="Q3924" s="5"/>
    </row>
    <row r="3925" spans="1:18" s="6" customFormat="1" ht="56.25" customHeight="1">
      <c r="A3925" s="561"/>
      <c r="B3925" s="1148" t="s">
        <v>6795</v>
      </c>
      <c r="C3925" s="1149"/>
      <c r="D3925" s="1149"/>
      <c r="E3925" s="1149"/>
      <c r="F3925" s="1149"/>
      <c r="G3925" s="1149"/>
      <c r="H3925" s="1150"/>
      <c r="I3925" s="565"/>
      <c r="J3925" s="566"/>
      <c r="K3925" s="500"/>
      <c r="L3925" s="563"/>
      <c r="M3925" s="563"/>
      <c r="N3925" s="566"/>
      <c r="O3925" s="567"/>
      <c r="P3925" s="545"/>
      <c r="Q3925" s="5"/>
      <c r="R3925" s="565"/>
    </row>
    <row r="3926" spans="1:18" s="6" customFormat="1" ht="37.5">
      <c r="A3926" s="561">
        <v>1</v>
      </c>
      <c r="B3926" s="914" t="s">
        <v>6313</v>
      </c>
      <c r="C3926" s="561" t="s">
        <v>5313</v>
      </c>
      <c r="D3926" s="561" t="s">
        <v>6310</v>
      </c>
      <c r="E3926" s="561" t="s">
        <v>6308</v>
      </c>
      <c r="F3926" s="912">
        <v>3763636</v>
      </c>
      <c r="G3926" s="912">
        <v>3763636</v>
      </c>
      <c r="H3926" s="863">
        <v>3763636</v>
      </c>
      <c r="I3926" s="572"/>
      <c r="J3926" s="573"/>
      <c r="K3926" s="575">
        <v>53983</v>
      </c>
      <c r="L3926" s="575">
        <v>53983</v>
      </c>
      <c r="M3926" s="574">
        <f t="shared" ref="M3926:M3935" si="291">L3926</f>
        <v>53983</v>
      </c>
      <c r="N3926" s="573"/>
      <c r="O3926" s="567"/>
      <c r="P3926" s="545"/>
      <c r="Q3926" s="5"/>
      <c r="R3926" s="565"/>
    </row>
    <row r="3927" spans="1:18" s="6" customFormat="1" ht="37.5">
      <c r="A3927" s="561">
        <v>2</v>
      </c>
      <c r="B3927" s="914" t="s">
        <v>6313</v>
      </c>
      <c r="C3927" s="561" t="s">
        <v>6311</v>
      </c>
      <c r="D3927" s="561" t="s">
        <v>1517</v>
      </c>
      <c r="E3927" s="561" t="s">
        <v>6308</v>
      </c>
      <c r="F3927" s="912">
        <v>1034182</v>
      </c>
      <c r="G3927" s="912">
        <v>1034182</v>
      </c>
      <c r="H3927" s="912">
        <v>1034182</v>
      </c>
      <c r="I3927" s="572"/>
      <c r="J3927" s="573"/>
      <c r="K3927" s="575">
        <v>66804</v>
      </c>
      <c r="L3927" s="575">
        <v>66804</v>
      </c>
      <c r="M3927" s="574">
        <f t="shared" si="291"/>
        <v>66804</v>
      </c>
      <c r="N3927" s="573"/>
      <c r="O3927" s="567"/>
      <c r="P3927" s="545"/>
      <c r="Q3927" s="5"/>
      <c r="R3927" s="565"/>
    </row>
    <row r="3928" spans="1:18" s="6" customFormat="1" ht="39">
      <c r="A3928" s="561">
        <v>3</v>
      </c>
      <c r="B3928" s="915" t="s">
        <v>6313</v>
      </c>
      <c r="C3928" s="561" t="s">
        <v>6218</v>
      </c>
      <c r="D3928" s="561" t="s">
        <v>5214</v>
      </c>
      <c r="E3928" s="561" t="s">
        <v>6308</v>
      </c>
      <c r="F3928" s="912">
        <v>343636</v>
      </c>
      <c r="G3928" s="912">
        <v>343636</v>
      </c>
      <c r="H3928" s="912">
        <v>343636</v>
      </c>
      <c r="I3928" s="572"/>
      <c r="J3928" s="573"/>
      <c r="K3928" s="575">
        <v>77410</v>
      </c>
      <c r="L3928" s="575">
        <v>77410</v>
      </c>
      <c r="M3928" s="574">
        <f t="shared" si="291"/>
        <v>77410</v>
      </c>
      <c r="N3928" s="573"/>
      <c r="O3928" s="567"/>
      <c r="P3928" s="545"/>
      <c r="Q3928" s="5"/>
      <c r="R3928" s="565"/>
    </row>
    <row r="3929" spans="1:18" s="6" customFormat="1" ht="39">
      <c r="A3929" s="561">
        <v>4</v>
      </c>
      <c r="B3929" s="915" t="s">
        <v>6312</v>
      </c>
      <c r="C3929" s="561" t="s">
        <v>5313</v>
      </c>
      <c r="D3929" s="561" t="s">
        <v>6310</v>
      </c>
      <c r="E3929" s="561" t="s">
        <v>6336</v>
      </c>
      <c r="F3929" s="912">
        <v>3450000</v>
      </c>
      <c r="G3929" s="912">
        <v>3450000</v>
      </c>
      <c r="H3929" s="912">
        <v>3450000</v>
      </c>
      <c r="I3929" s="572"/>
      <c r="J3929" s="573"/>
      <c r="K3929" s="575">
        <v>73278</v>
      </c>
      <c r="L3929" s="575">
        <v>73278</v>
      </c>
      <c r="M3929" s="574">
        <f t="shared" si="291"/>
        <v>73278</v>
      </c>
      <c r="N3929" s="573"/>
      <c r="O3929" s="567"/>
      <c r="P3929" s="545"/>
      <c r="Q3929" s="5"/>
      <c r="R3929" s="565"/>
    </row>
    <row r="3930" spans="1:18" s="6" customFormat="1" ht="39">
      <c r="A3930" s="561">
        <v>5</v>
      </c>
      <c r="B3930" s="915" t="s">
        <v>6312</v>
      </c>
      <c r="C3930" s="561" t="s">
        <v>6311</v>
      </c>
      <c r="D3930" s="561" t="s">
        <v>1517</v>
      </c>
      <c r="E3930" s="561" t="s">
        <v>6337</v>
      </c>
      <c r="F3930" s="912">
        <v>1022455</v>
      </c>
      <c r="G3930" s="912">
        <v>1022455</v>
      </c>
      <c r="H3930" s="912">
        <v>1022455</v>
      </c>
      <c r="I3930" s="572"/>
      <c r="J3930" s="573"/>
      <c r="K3930" s="575">
        <v>95179</v>
      </c>
      <c r="L3930" s="575">
        <v>95179</v>
      </c>
      <c r="M3930" s="574">
        <f t="shared" si="291"/>
        <v>95179</v>
      </c>
      <c r="N3930" s="573"/>
      <c r="O3930" s="567"/>
      <c r="P3930" s="545"/>
      <c r="Q3930" s="5"/>
      <c r="R3930" s="565"/>
    </row>
    <row r="3931" spans="1:18" s="6" customFormat="1" ht="37.5">
      <c r="A3931" s="561">
        <v>6</v>
      </c>
      <c r="B3931" s="337" t="s">
        <v>6312</v>
      </c>
      <c r="C3931" s="561" t="s">
        <v>6218</v>
      </c>
      <c r="D3931" s="561" t="s">
        <v>5214</v>
      </c>
      <c r="E3931" s="561" t="s">
        <v>6338</v>
      </c>
      <c r="F3931" s="912">
        <v>363818</v>
      </c>
      <c r="G3931" s="912">
        <v>363818</v>
      </c>
      <c r="H3931" s="912">
        <v>363818</v>
      </c>
      <c r="I3931" s="572"/>
      <c r="J3931" s="573"/>
      <c r="K3931" s="575">
        <v>112305</v>
      </c>
      <c r="L3931" s="575">
        <v>112305</v>
      </c>
      <c r="M3931" s="574">
        <f t="shared" si="291"/>
        <v>112305</v>
      </c>
      <c r="N3931" s="573"/>
      <c r="O3931" s="567"/>
      <c r="P3931" s="545"/>
      <c r="Q3931" s="5"/>
      <c r="R3931" s="565"/>
    </row>
    <row r="3932" spans="1:18" s="6" customFormat="1" ht="39">
      <c r="A3932" s="561">
        <v>7</v>
      </c>
      <c r="B3932" s="915" t="s">
        <v>6314</v>
      </c>
      <c r="C3932" s="561" t="s">
        <v>5313</v>
      </c>
      <c r="D3932" s="561" t="s">
        <v>6315</v>
      </c>
      <c r="E3932" s="561" t="s">
        <v>6339</v>
      </c>
      <c r="F3932" s="912">
        <v>2683636</v>
      </c>
      <c r="G3932" s="912">
        <v>2683636</v>
      </c>
      <c r="H3932" s="912">
        <v>2683636</v>
      </c>
      <c r="I3932" s="572"/>
      <c r="J3932" s="573"/>
      <c r="K3932" s="575">
        <v>55091</v>
      </c>
      <c r="L3932" s="575">
        <v>55091</v>
      </c>
      <c r="M3932" s="574">
        <f t="shared" si="291"/>
        <v>55091</v>
      </c>
      <c r="N3932" s="573"/>
      <c r="O3932" s="567"/>
      <c r="P3932" s="545"/>
      <c r="Q3932" s="5"/>
      <c r="R3932" s="565"/>
    </row>
    <row r="3933" spans="1:18" s="6" customFormat="1" ht="37.5">
      <c r="A3933" s="561">
        <v>8</v>
      </c>
      <c r="B3933" s="337" t="s">
        <v>6314</v>
      </c>
      <c r="C3933" s="561" t="s">
        <v>6311</v>
      </c>
      <c r="D3933" s="561" t="s">
        <v>6316</v>
      </c>
      <c r="E3933" s="561" t="s">
        <v>6340</v>
      </c>
      <c r="F3933" s="912">
        <v>861818</v>
      </c>
      <c r="G3933" s="912">
        <v>861818</v>
      </c>
      <c r="H3933" s="912">
        <v>861818</v>
      </c>
      <c r="I3933" s="572"/>
      <c r="J3933" s="573"/>
      <c r="K3933" s="575">
        <v>72955</v>
      </c>
      <c r="L3933" s="575">
        <v>72955</v>
      </c>
      <c r="M3933" s="574">
        <f t="shared" si="291"/>
        <v>72955</v>
      </c>
      <c r="N3933" s="573"/>
      <c r="O3933" s="567"/>
      <c r="P3933" s="545"/>
      <c r="Q3933" s="5"/>
      <c r="R3933" s="565"/>
    </row>
    <row r="3934" spans="1:18" s="6" customFormat="1" ht="37.5">
      <c r="A3934" s="561">
        <v>9</v>
      </c>
      <c r="B3934" s="915" t="s">
        <v>6317</v>
      </c>
      <c r="C3934" s="561" t="s">
        <v>5313</v>
      </c>
      <c r="D3934" s="561" t="s">
        <v>6315</v>
      </c>
      <c r="E3934" s="561" t="s">
        <v>6341</v>
      </c>
      <c r="F3934" s="912">
        <v>2454545</v>
      </c>
      <c r="G3934" s="912">
        <v>2454545</v>
      </c>
      <c r="H3934" s="912">
        <v>2454545</v>
      </c>
      <c r="I3934" s="572"/>
      <c r="J3934" s="573"/>
      <c r="K3934" s="576">
        <v>61909</v>
      </c>
      <c r="L3934" s="576">
        <v>61909</v>
      </c>
      <c r="M3934" s="574">
        <f t="shared" si="291"/>
        <v>61909</v>
      </c>
      <c r="N3934" s="573"/>
      <c r="O3934" s="567"/>
      <c r="P3934" s="545"/>
      <c r="Q3934" s="5"/>
      <c r="R3934" s="565"/>
    </row>
    <row r="3935" spans="1:18" s="6" customFormat="1" ht="37.5">
      <c r="A3935" s="561">
        <v>10</v>
      </c>
      <c r="B3935" s="577" t="s">
        <v>6317</v>
      </c>
      <c r="C3935" s="561" t="s">
        <v>6311</v>
      </c>
      <c r="D3935" s="561" t="s">
        <v>6316</v>
      </c>
      <c r="E3935" s="561" t="s">
        <v>6308</v>
      </c>
      <c r="F3935" s="913">
        <v>637091</v>
      </c>
      <c r="G3935" s="913">
        <v>637091</v>
      </c>
      <c r="H3935" s="913">
        <v>637091</v>
      </c>
      <c r="I3935" s="572"/>
      <c r="J3935" s="573"/>
      <c r="K3935" s="578">
        <v>4659</v>
      </c>
      <c r="L3935" s="578">
        <v>4659</v>
      </c>
      <c r="M3935" s="574">
        <f t="shared" si="291"/>
        <v>4659</v>
      </c>
      <c r="N3935" s="573"/>
      <c r="O3935" s="567"/>
      <c r="P3935" s="545"/>
      <c r="Q3935" s="5"/>
      <c r="R3935" s="565"/>
    </row>
    <row r="3936" spans="1:18" s="6" customFormat="1" ht="39">
      <c r="A3936" s="561">
        <v>11</v>
      </c>
      <c r="B3936" s="915" t="s">
        <v>6318</v>
      </c>
      <c r="C3936" s="561" t="s">
        <v>5313</v>
      </c>
      <c r="D3936" s="561" t="s">
        <v>6315</v>
      </c>
      <c r="E3936" s="561"/>
      <c r="F3936" s="912">
        <v>1254545</v>
      </c>
      <c r="G3936" s="912">
        <v>1254545</v>
      </c>
      <c r="H3936" s="863">
        <v>1254545</v>
      </c>
      <c r="I3936" s="572"/>
      <c r="J3936" s="573"/>
      <c r="K3936" s="575">
        <v>53983</v>
      </c>
      <c r="L3936" s="575">
        <v>53983</v>
      </c>
      <c r="M3936" s="574">
        <f t="shared" ref="M3936:M3955" si="292">L3936</f>
        <v>53983</v>
      </c>
      <c r="N3936" s="573"/>
      <c r="O3936" s="567"/>
      <c r="P3936" s="545"/>
      <c r="Q3936" s="5"/>
      <c r="R3936" s="565"/>
    </row>
    <row r="3937" spans="1:18" s="6" customFormat="1" ht="33">
      <c r="A3937" s="561">
        <v>12</v>
      </c>
      <c r="B3937" s="337" t="s">
        <v>6318</v>
      </c>
      <c r="C3937" s="561" t="s">
        <v>6311</v>
      </c>
      <c r="D3937" s="561" t="s">
        <v>6316</v>
      </c>
      <c r="E3937" s="561"/>
      <c r="F3937" s="912">
        <v>518182</v>
      </c>
      <c r="G3937" s="912">
        <v>518182</v>
      </c>
      <c r="H3937" s="863">
        <v>518182</v>
      </c>
      <c r="I3937" s="572"/>
      <c r="J3937" s="573"/>
      <c r="K3937" s="575">
        <v>77410</v>
      </c>
      <c r="L3937" s="575">
        <v>77410</v>
      </c>
      <c r="M3937" s="574">
        <f t="shared" si="292"/>
        <v>77410</v>
      </c>
      <c r="N3937" s="573"/>
      <c r="O3937" s="567"/>
      <c r="P3937" s="545"/>
      <c r="Q3937" s="5"/>
      <c r="R3937" s="565"/>
    </row>
    <row r="3938" spans="1:18" s="6" customFormat="1" ht="36" customHeight="1">
      <c r="A3938" s="561">
        <v>13</v>
      </c>
      <c r="B3938" s="337" t="s">
        <v>6319</v>
      </c>
      <c r="C3938" s="561" t="s">
        <v>5313</v>
      </c>
      <c r="D3938" s="561" t="s">
        <v>6315</v>
      </c>
      <c r="E3938" s="561"/>
      <c r="F3938" s="912">
        <v>850909</v>
      </c>
      <c r="G3938" s="912">
        <v>850909</v>
      </c>
      <c r="H3938" s="863">
        <v>850909</v>
      </c>
      <c r="I3938" s="572"/>
      <c r="J3938" s="573"/>
      <c r="K3938" s="575">
        <v>47708</v>
      </c>
      <c r="L3938" s="575">
        <v>47708</v>
      </c>
      <c r="M3938" s="574">
        <f t="shared" si="292"/>
        <v>47708</v>
      </c>
      <c r="N3938" s="573"/>
      <c r="O3938" s="567"/>
      <c r="P3938" s="545"/>
      <c r="Q3938" s="5"/>
      <c r="R3938" s="565"/>
    </row>
    <row r="3939" spans="1:18" s="6" customFormat="1" ht="19.5">
      <c r="A3939" s="561">
        <v>14</v>
      </c>
      <c r="B3939" s="584" t="s">
        <v>6664</v>
      </c>
      <c r="C3939" s="561" t="s">
        <v>6311</v>
      </c>
      <c r="D3939" s="561" t="s">
        <v>6316</v>
      </c>
      <c r="E3939" s="561"/>
      <c r="F3939" s="912">
        <v>277091</v>
      </c>
      <c r="G3939" s="912">
        <v>277091</v>
      </c>
      <c r="H3939" s="863">
        <v>277091</v>
      </c>
      <c r="I3939" s="572"/>
      <c r="J3939" s="573"/>
      <c r="K3939" s="575">
        <v>73278</v>
      </c>
      <c r="L3939" s="575">
        <v>73278</v>
      </c>
      <c r="M3939" s="574">
        <f t="shared" si="292"/>
        <v>73278</v>
      </c>
      <c r="N3939" s="573"/>
      <c r="O3939" s="567"/>
      <c r="P3939" s="545"/>
      <c r="Q3939" s="5"/>
      <c r="R3939" s="565"/>
    </row>
    <row r="3940" spans="1:18" s="6" customFormat="1" ht="58.5">
      <c r="A3940" s="561">
        <v>15</v>
      </c>
      <c r="B3940" s="915" t="s">
        <v>6320</v>
      </c>
      <c r="C3940" s="561" t="s">
        <v>5313</v>
      </c>
      <c r="D3940" s="561" t="s">
        <v>6310</v>
      </c>
      <c r="E3940" s="561"/>
      <c r="F3940" s="912">
        <v>4854545</v>
      </c>
      <c r="G3940" s="912">
        <v>4854545</v>
      </c>
      <c r="H3940" s="863">
        <v>4854545</v>
      </c>
      <c r="I3940" s="572"/>
      <c r="J3940" s="573"/>
      <c r="K3940" s="575">
        <v>95179</v>
      </c>
      <c r="L3940" s="575">
        <v>95179</v>
      </c>
      <c r="M3940" s="574">
        <f t="shared" si="292"/>
        <v>95179</v>
      </c>
      <c r="N3940" s="573"/>
      <c r="O3940" s="567"/>
      <c r="P3940" s="545"/>
      <c r="Q3940" s="5"/>
      <c r="R3940" s="565"/>
    </row>
    <row r="3941" spans="1:18" s="6" customFormat="1" ht="58.5">
      <c r="A3941" s="561">
        <v>16</v>
      </c>
      <c r="B3941" s="915" t="s">
        <v>6320</v>
      </c>
      <c r="C3941" s="561" t="s">
        <v>6311</v>
      </c>
      <c r="D3941" s="561" t="s">
        <v>1517</v>
      </c>
      <c r="E3941" s="561"/>
      <c r="F3941" s="912">
        <v>1445455</v>
      </c>
      <c r="G3941" s="912">
        <v>1445455</v>
      </c>
      <c r="H3941" s="863">
        <v>1445455</v>
      </c>
      <c r="I3941" s="572"/>
      <c r="J3941" s="573"/>
      <c r="K3941" s="575">
        <v>112305</v>
      </c>
      <c r="L3941" s="575">
        <v>112305</v>
      </c>
      <c r="M3941" s="574">
        <f t="shared" si="292"/>
        <v>112305</v>
      </c>
      <c r="N3941" s="573"/>
      <c r="O3941" s="567"/>
      <c r="P3941" s="545"/>
      <c r="Q3941" s="5"/>
      <c r="R3941" s="565"/>
    </row>
    <row r="3942" spans="1:18" s="6" customFormat="1" ht="33">
      <c r="A3942" s="561">
        <v>17</v>
      </c>
      <c r="B3942" s="337" t="s">
        <v>6320</v>
      </c>
      <c r="C3942" s="561" t="s">
        <v>6218</v>
      </c>
      <c r="D3942" s="561" t="s">
        <v>5214</v>
      </c>
      <c r="E3942" s="561"/>
      <c r="F3942" s="912">
        <v>430909</v>
      </c>
      <c r="G3942" s="912">
        <v>430909</v>
      </c>
      <c r="H3942" s="863">
        <v>430909</v>
      </c>
      <c r="I3942" s="572"/>
      <c r="J3942" s="573"/>
      <c r="K3942" s="575">
        <v>55091</v>
      </c>
      <c r="L3942" s="575">
        <v>55091</v>
      </c>
      <c r="M3942" s="574">
        <f t="shared" si="292"/>
        <v>55091</v>
      </c>
      <c r="N3942" s="573"/>
      <c r="O3942" s="567"/>
      <c r="P3942" s="545"/>
      <c r="Q3942" s="5"/>
      <c r="R3942" s="565"/>
    </row>
    <row r="3943" spans="1:18" s="6" customFormat="1" ht="39">
      <c r="A3943" s="561">
        <v>18</v>
      </c>
      <c r="B3943" s="915" t="s">
        <v>6321</v>
      </c>
      <c r="C3943" s="561" t="s">
        <v>5313</v>
      </c>
      <c r="D3943" s="561" t="s">
        <v>6310</v>
      </c>
      <c r="E3943" s="561"/>
      <c r="F3943" s="912">
        <v>3574545</v>
      </c>
      <c r="G3943" s="912">
        <v>3574545</v>
      </c>
      <c r="H3943" s="863">
        <v>3574545</v>
      </c>
      <c r="I3943" s="572"/>
      <c r="J3943" s="573"/>
      <c r="K3943" s="575">
        <v>72955</v>
      </c>
      <c r="L3943" s="575">
        <v>72955</v>
      </c>
      <c r="M3943" s="574">
        <f t="shared" si="292"/>
        <v>72955</v>
      </c>
      <c r="N3943" s="573"/>
      <c r="O3943" s="567"/>
      <c r="P3943" s="545"/>
      <c r="Q3943" s="5"/>
      <c r="R3943" s="565"/>
    </row>
    <row r="3944" spans="1:18" s="6" customFormat="1" ht="39">
      <c r="A3944" s="561">
        <v>19</v>
      </c>
      <c r="B3944" s="915" t="s">
        <v>6321</v>
      </c>
      <c r="C3944" s="561" t="s">
        <v>6311</v>
      </c>
      <c r="D3944" s="561" t="s">
        <v>1517</v>
      </c>
      <c r="E3944" s="561"/>
      <c r="F3944" s="912">
        <v>1047545</v>
      </c>
      <c r="G3944" s="912">
        <v>1047545</v>
      </c>
      <c r="H3944" s="863">
        <v>1047545</v>
      </c>
      <c r="I3944" s="572"/>
      <c r="J3944" s="573"/>
      <c r="K3944" s="575">
        <v>61909</v>
      </c>
      <c r="L3944" s="575">
        <v>61909</v>
      </c>
      <c r="M3944" s="574">
        <f t="shared" si="292"/>
        <v>61909</v>
      </c>
      <c r="N3944" s="573"/>
      <c r="O3944" s="567"/>
      <c r="P3944" s="545"/>
      <c r="Q3944" s="5"/>
      <c r="R3944" s="565"/>
    </row>
    <row r="3945" spans="1:18" s="6" customFormat="1" ht="39">
      <c r="A3945" s="561">
        <v>20</v>
      </c>
      <c r="B3945" s="915" t="s">
        <v>6321</v>
      </c>
      <c r="C3945" s="561" t="s">
        <v>6218</v>
      </c>
      <c r="D3945" s="561" t="s">
        <v>5214</v>
      </c>
      <c r="E3945" s="561"/>
      <c r="F3945" s="913">
        <v>370091</v>
      </c>
      <c r="G3945" s="913">
        <v>370091</v>
      </c>
      <c r="H3945" s="863">
        <v>370091</v>
      </c>
      <c r="I3945" s="572"/>
      <c r="J3945" s="573"/>
      <c r="K3945" s="578">
        <v>4659</v>
      </c>
      <c r="L3945" s="578">
        <v>4659</v>
      </c>
      <c r="M3945" s="574">
        <f t="shared" si="292"/>
        <v>4659</v>
      </c>
      <c r="N3945" s="573"/>
      <c r="O3945" s="567"/>
      <c r="P3945" s="545"/>
      <c r="Q3945" s="5"/>
      <c r="R3945" s="565"/>
    </row>
    <row r="3946" spans="1:18" s="6" customFormat="1" ht="39">
      <c r="A3946" s="561">
        <v>21</v>
      </c>
      <c r="B3946" s="915" t="s">
        <v>6322</v>
      </c>
      <c r="C3946" s="561" t="s">
        <v>5313</v>
      </c>
      <c r="D3946" s="561" t="s">
        <v>6310</v>
      </c>
      <c r="E3946" s="561" t="s">
        <v>6336</v>
      </c>
      <c r="F3946" s="912">
        <v>2195455</v>
      </c>
      <c r="G3946" s="912">
        <v>2195455</v>
      </c>
      <c r="H3946" s="863">
        <v>2195455</v>
      </c>
      <c r="I3946" s="572"/>
      <c r="J3946" s="573"/>
      <c r="K3946" s="575">
        <v>53983</v>
      </c>
      <c r="L3946" s="575">
        <v>53983</v>
      </c>
      <c r="M3946" s="574">
        <f t="shared" si="292"/>
        <v>53983</v>
      </c>
      <c r="N3946" s="573"/>
      <c r="O3946" s="567"/>
      <c r="P3946" s="545"/>
      <c r="Q3946" s="5"/>
      <c r="R3946" s="565"/>
    </row>
    <row r="3947" spans="1:18" s="6" customFormat="1" ht="39">
      <c r="A3947" s="561">
        <v>22</v>
      </c>
      <c r="B3947" s="915" t="s">
        <v>6322</v>
      </c>
      <c r="C3947" s="561" t="s">
        <v>6311</v>
      </c>
      <c r="D3947" s="561" t="s">
        <v>1517</v>
      </c>
      <c r="E3947" s="561" t="s">
        <v>6336</v>
      </c>
      <c r="F3947" s="912">
        <v>690000</v>
      </c>
      <c r="G3947" s="912">
        <v>690000</v>
      </c>
      <c r="H3947" s="912">
        <v>690000</v>
      </c>
      <c r="I3947" s="572"/>
      <c r="J3947" s="573"/>
      <c r="K3947" s="575">
        <v>66804</v>
      </c>
      <c r="L3947" s="575">
        <v>66804</v>
      </c>
      <c r="M3947" s="574">
        <f t="shared" si="292"/>
        <v>66804</v>
      </c>
      <c r="N3947" s="573"/>
      <c r="O3947" s="567"/>
      <c r="P3947" s="545"/>
      <c r="Q3947" s="5"/>
      <c r="R3947" s="565"/>
    </row>
    <row r="3948" spans="1:18" s="6" customFormat="1" ht="37.5">
      <c r="A3948" s="561">
        <v>23</v>
      </c>
      <c r="B3948" s="337" t="s">
        <v>6322</v>
      </c>
      <c r="C3948" s="561" t="s">
        <v>6218</v>
      </c>
      <c r="D3948" s="561" t="s">
        <v>5214</v>
      </c>
      <c r="E3948" s="561" t="s">
        <v>6336</v>
      </c>
      <c r="F3948" s="912">
        <v>225818</v>
      </c>
      <c r="G3948" s="912">
        <v>225818</v>
      </c>
      <c r="H3948" s="912">
        <v>225818</v>
      </c>
      <c r="I3948" s="572"/>
      <c r="J3948" s="573"/>
      <c r="K3948" s="575">
        <v>77410</v>
      </c>
      <c r="L3948" s="575">
        <v>77410</v>
      </c>
      <c r="M3948" s="574">
        <f t="shared" si="292"/>
        <v>77410</v>
      </c>
      <c r="N3948" s="573"/>
      <c r="O3948" s="567"/>
      <c r="P3948" s="545"/>
      <c r="Q3948" s="5"/>
      <c r="R3948" s="565"/>
    </row>
    <row r="3949" spans="1:18" s="6" customFormat="1" ht="39">
      <c r="A3949" s="561">
        <v>24</v>
      </c>
      <c r="B3949" s="915" t="s">
        <v>6323</v>
      </c>
      <c r="C3949" s="561" t="s">
        <v>5313</v>
      </c>
      <c r="D3949" s="561" t="s">
        <v>1516</v>
      </c>
      <c r="E3949" s="561" t="s">
        <v>6336</v>
      </c>
      <c r="F3949" s="912">
        <v>1723636</v>
      </c>
      <c r="G3949" s="912">
        <v>1723636</v>
      </c>
      <c r="H3949" s="912">
        <v>1723636</v>
      </c>
      <c r="I3949" s="572"/>
      <c r="J3949" s="573"/>
      <c r="K3949" s="575">
        <v>73278</v>
      </c>
      <c r="L3949" s="575">
        <v>73278</v>
      </c>
      <c r="M3949" s="574">
        <f t="shared" si="292"/>
        <v>73278</v>
      </c>
      <c r="N3949" s="573"/>
      <c r="O3949" s="567"/>
      <c r="P3949" s="545"/>
      <c r="Q3949" s="5"/>
      <c r="R3949" s="565"/>
    </row>
    <row r="3950" spans="1:18" s="6" customFormat="1" ht="37.5">
      <c r="A3950" s="561">
        <v>25</v>
      </c>
      <c r="B3950" s="337" t="s">
        <v>6323</v>
      </c>
      <c r="C3950" s="561" t="s">
        <v>6311</v>
      </c>
      <c r="D3950" s="561" t="s">
        <v>1517</v>
      </c>
      <c r="E3950" s="561" t="s">
        <v>6336</v>
      </c>
      <c r="F3950" s="912">
        <v>632727</v>
      </c>
      <c r="G3950" s="912">
        <v>632727</v>
      </c>
      <c r="H3950" s="912">
        <v>632727</v>
      </c>
      <c r="I3950" s="572"/>
      <c r="J3950" s="573"/>
      <c r="K3950" s="575">
        <v>95179</v>
      </c>
      <c r="L3950" s="575">
        <v>95179</v>
      </c>
      <c r="M3950" s="574">
        <f t="shared" si="292"/>
        <v>95179</v>
      </c>
      <c r="N3950" s="573"/>
      <c r="O3950" s="567"/>
      <c r="P3950" s="545"/>
      <c r="Q3950" s="5"/>
      <c r="R3950" s="565"/>
    </row>
    <row r="3951" spans="1:18" s="6" customFormat="1" ht="39">
      <c r="A3951" s="561">
        <v>26</v>
      </c>
      <c r="B3951" s="915" t="s">
        <v>6324</v>
      </c>
      <c r="C3951" s="561" t="s">
        <v>5313</v>
      </c>
      <c r="D3951" s="561" t="s">
        <v>1516</v>
      </c>
      <c r="E3951" s="561" t="s">
        <v>6336</v>
      </c>
      <c r="F3951" s="912">
        <v>2890909</v>
      </c>
      <c r="G3951" s="912">
        <v>2890909</v>
      </c>
      <c r="H3951" s="912">
        <v>2890909</v>
      </c>
      <c r="I3951" s="572"/>
      <c r="J3951" s="573"/>
      <c r="K3951" s="575">
        <v>112305</v>
      </c>
      <c r="L3951" s="575">
        <v>112305</v>
      </c>
      <c r="M3951" s="574">
        <f t="shared" si="292"/>
        <v>112305</v>
      </c>
      <c r="N3951" s="573"/>
      <c r="O3951" s="567"/>
      <c r="P3951" s="545"/>
      <c r="Q3951" s="5"/>
      <c r="R3951" s="565"/>
    </row>
    <row r="3952" spans="1:18" s="6" customFormat="1" ht="37.5">
      <c r="A3952" s="561">
        <v>27</v>
      </c>
      <c r="B3952" s="337" t="s">
        <v>6324</v>
      </c>
      <c r="C3952" s="561" t="s">
        <v>6311</v>
      </c>
      <c r="D3952" s="561" t="s">
        <v>1517</v>
      </c>
      <c r="E3952" s="561" t="s">
        <v>6336</v>
      </c>
      <c r="F3952" s="912">
        <v>938182</v>
      </c>
      <c r="G3952" s="912">
        <v>938182</v>
      </c>
      <c r="H3952" s="912">
        <v>938182</v>
      </c>
      <c r="I3952" s="572"/>
      <c r="J3952" s="573"/>
      <c r="K3952" s="575">
        <v>55091</v>
      </c>
      <c r="L3952" s="575">
        <v>55091</v>
      </c>
      <c r="M3952" s="574">
        <f t="shared" si="292"/>
        <v>55091</v>
      </c>
      <c r="N3952" s="573"/>
      <c r="O3952" s="567"/>
      <c r="P3952" s="545"/>
      <c r="Q3952" s="5"/>
      <c r="R3952" s="565"/>
    </row>
    <row r="3953" spans="1:18" s="6" customFormat="1" ht="58.5">
      <c r="A3953" s="561">
        <v>28</v>
      </c>
      <c r="B3953" s="915" t="s">
        <v>6325</v>
      </c>
      <c r="C3953" s="561" t="s">
        <v>5313</v>
      </c>
      <c r="D3953" s="561" t="s">
        <v>6326</v>
      </c>
      <c r="E3953" s="561" t="s">
        <v>6336</v>
      </c>
      <c r="F3953" s="912">
        <v>4036364</v>
      </c>
      <c r="G3953" s="912">
        <v>4036364</v>
      </c>
      <c r="H3953" s="912">
        <v>4036364</v>
      </c>
      <c r="I3953" s="572"/>
      <c r="J3953" s="573"/>
      <c r="K3953" s="575">
        <v>72955</v>
      </c>
      <c r="L3953" s="575">
        <v>72955</v>
      </c>
      <c r="M3953" s="574">
        <f t="shared" si="292"/>
        <v>72955</v>
      </c>
      <c r="N3953" s="573"/>
      <c r="O3953" s="567"/>
      <c r="P3953" s="545"/>
      <c r="Q3953" s="5"/>
      <c r="R3953" s="565"/>
    </row>
    <row r="3954" spans="1:18" s="6" customFormat="1" ht="49.5">
      <c r="A3954" s="561">
        <v>29</v>
      </c>
      <c r="B3954" s="337" t="s">
        <v>6325</v>
      </c>
      <c r="C3954" s="561" t="s">
        <v>6311</v>
      </c>
      <c r="D3954" s="561" t="s">
        <v>1517</v>
      </c>
      <c r="E3954" s="561" t="s">
        <v>6336</v>
      </c>
      <c r="F3954" s="912">
        <v>1118182</v>
      </c>
      <c r="G3954" s="912">
        <v>1118182</v>
      </c>
      <c r="H3954" s="912">
        <v>1118182</v>
      </c>
      <c r="I3954" s="572"/>
      <c r="J3954" s="573"/>
      <c r="K3954" s="576">
        <v>61909</v>
      </c>
      <c r="L3954" s="576">
        <v>61909</v>
      </c>
      <c r="M3954" s="574">
        <f t="shared" si="292"/>
        <v>61909</v>
      </c>
      <c r="N3954" s="573"/>
      <c r="O3954" s="567"/>
      <c r="P3954" s="545"/>
      <c r="Q3954" s="5"/>
      <c r="R3954" s="565"/>
    </row>
    <row r="3955" spans="1:18" s="6" customFormat="1" ht="37.5">
      <c r="A3955" s="561">
        <v>30</v>
      </c>
      <c r="B3955" s="577" t="s">
        <v>6327</v>
      </c>
      <c r="C3955" s="561" t="s">
        <v>5313</v>
      </c>
      <c r="D3955" s="561" t="s">
        <v>1516</v>
      </c>
      <c r="E3955" s="561" t="s">
        <v>6336</v>
      </c>
      <c r="F3955" s="913">
        <v>3218182</v>
      </c>
      <c r="G3955" s="913">
        <v>3218182</v>
      </c>
      <c r="H3955" s="913">
        <v>3218182</v>
      </c>
      <c r="I3955" s="572"/>
      <c r="J3955" s="573"/>
      <c r="K3955" s="578">
        <v>4659</v>
      </c>
      <c r="L3955" s="578">
        <v>4659</v>
      </c>
      <c r="M3955" s="574">
        <f t="shared" si="292"/>
        <v>4659</v>
      </c>
      <c r="N3955" s="573"/>
      <c r="O3955" s="567"/>
      <c r="P3955" s="545"/>
      <c r="Q3955" s="5"/>
      <c r="R3955" s="565"/>
    </row>
    <row r="3956" spans="1:18" s="6" customFormat="1" ht="49.5">
      <c r="A3956" s="561">
        <v>31</v>
      </c>
      <c r="B3956" s="337" t="s">
        <v>6327</v>
      </c>
      <c r="C3956" s="561" t="s">
        <v>6311</v>
      </c>
      <c r="D3956" s="561" t="s">
        <v>1517</v>
      </c>
      <c r="E3956" s="561"/>
      <c r="F3956" s="912">
        <v>885000</v>
      </c>
      <c r="G3956" s="912">
        <v>885000</v>
      </c>
      <c r="H3956" s="863">
        <v>885000</v>
      </c>
      <c r="I3956" s="572"/>
      <c r="J3956" s="573"/>
      <c r="K3956" s="575">
        <v>53983</v>
      </c>
      <c r="L3956" s="575">
        <v>53983</v>
      </c>
      <c r="M3956" s="574">
        <f t="shared" ref="M3956:M3968" si="293">L3956</f>
        <v>53983</v>
      </c>
      <c r="N3956" s="573"/>
      <c r="O3956" s="567"/>
      <c r="P3956" s="545"/>
      <c r="Q3956" s="5"/>
      <c r="R3956" s="565"/>
    </row>
    <row r="3957" spans="1:18" s="6" customFormat="1" ht="39">
      <c r="A3957" s="561">
        <v>32</v>
      </c>
      <c r="B3957" s="915" t="s">
        <v>6328</v>
      </c>
      <c r="C3957" s="561" t="s">
        <v>5313</v>
      </c>
      <c r="D3957" s="561" t="s">
        <v>1516</v>
      </c>
      <c r="E3957" s="561"/>
      <c r="F3957" s="912">
        <v>2563636</v>
      </c>
      <c r="G3957" s="912">
        <v>2563636</v>
      </c>
      <c r="H3957" s="863">
        <v>2563636</v>
      </c>
      <c r="I3957" s="572"/>
      <c r="J3957" s="573"/>
      <c r="K3957" s="575">
        <v>77410</v>
      </c>
      <c r="L3957" s="575">
        <v>77410</v>
      </c>
      <c r="M3957" s="574">
        <f t="shared" si="293"/>
        <v>77410</v>
      </c>
      <c r="N3957" s="573"/>
      <c r="O3957" s="567"/>
      <c r="P3957" s="545"/>
      <c r="Q3957" s="5"/>
      <c r="R3957" s="565"/>
    </row>
    <row r="3958" spans="1:18" s="6" customFormat="1" ht="33">
      <c r="A3958" s="561">
        <v>33</v>
      </c>
      <c r="B3958" s="337" t="s">
        <v>6328</v>
      </c>
      <c r="C3958" s="561" t="s">
        <v>6311</v>
      </c>
      <c r="D3958" s="561" t="s">
        <v>1517</v>
      </c>
      <c r="E3958" s="561"/>
      <c r="F3958" s="912">
        <v>825818</v>
      </c>
      <c r="G3958" s="912">
        <v>825818</v>
      </c>
      <c r="H3958" s="863">
        <v>825818</v>
      </c>
      <c r="I3958" s="572"/>
      <c r="J3958" s="573"/>
      <c r="K3958" s="575">
        <v>47708</v>
      </c>
      <c r="L3958" s="575">
        <v>47708</v>
      </c>
      <c r="M3958" s="574">
        <f t="shared" si="293"/>
        <v>47708</v>
      </c>
      <c r="N3958" s="573"/>
      <c r="O3958" s="567"/>
      <c r="P3958" s="545"/>
      <c r="Q3958" s="5"/>
      <c r="R3958" s="565"/>
    </row>
    <row r="3959" spans="1:18" s="6" customFormat="1" ht="39">
      <c r="A3959" s="561">
        <v>34</v>
      </c>
      <c r="B3959" s="915" t="s">
        <v>6329</v>
      </c>
      <c r="C3959" s="561" t="s">
        <v>5313</v>
      </c>
      <c r="D3959" s="561" t="s">
        <v>1516</v>
      </c>
      <c r="E3959" s="561"/>
      <c r="F3959" s="912">
        <v>2563636</v>
      </c>
      <c r="G3959" s="912">
        <v>2563636</v>
      </c>
      <c r="H3959" s="863">
        <v>2563636</v>
      </c>
      <c r="I3959" s="572"/>
      <c r="J3959" s="573"/>
      <c r="K3959" s="575">
        <v>73278</v>
      </c>
      <c r="L3959" s="575">
        <v>73278</v>
      </c>
      <c r="M3959" s="574">
        <f t="shared" si="293"/>
        <v>73278</v>
      </c>
      <c r="N3959" s="573"/>
      <c r="O3959" s="567"/>
      <c r="P3959" s="545"/>
      <c r="Q3959" s="5"/>
      <c r="R3959" s="565"/>
    </row>
    <row r="3960" spans="1:18" s="6" customFormat="1" ht="39">
      <c r="A3960" s="561">
        <v>35</v>
      </c>
      <c r="B3960" s="915" t="s">
        <v>6329</v>
      </c>
      <c r="C3960" s="561" t="s">
        <v>6311</v>
      </c>
      <c r="D3960" s="561" t="s">
        <v>1517</v>
      </c>
      <c r="E3960" s="561"/>
      <c r="F3960" s="912">
        <v>825818</v>
      </c>
      <c r="G3960" s="912">
        <v>825818</v>
      </c>
      <c r="H3960" s="863">
        <v>825818</v>
      </c>
      <c r="I3960" s="572"/>
      <c r="J3960" s="573"/>
      <c r="K3960" s="575">
        <v>95179</v>
      </c>
      <c r="L3960" s="575">
        <v>95179</v>
      </c>
      <c r="M3960" s="574">
        <f t="shared" si="293"/>
        <v>95179</v>
      </c>
      <c r="N3960" s="573"/>
      <c r="O3960" s="567"/>
      <c r="P3960" s="545"/>
      <c r="Q3960" s="5"/>
      <c r="R3960" s="565"/>
    </row>
    <row r="3961" spans="1:18" s="6" customFormat="1" ht="39">
      <c r="A3961" s="561">
        <v>36</v>
      </c>
      <c r="B3961" s="915" t="s">
        <v>6330</v>
      </c>
      <c r="C3961" s="561" t="s">
        <v>5313</v>
      </c>
      <c r="D3961" s="561" t="s">
        <v>1516</v>
      </c>
      <c r="E3961" s="561"/>
      <c r="F3961" s="912">
        <v>4309091</v>
      </c>
      <c r="G3961" s="912">
        <v>4309091</v>
      </c>
      <c r="H3961" s="863">
        <v>4309091</v>
      </c>
      <c r="I3961" s="572"/>
      <c r="J3961" s="573"/>
      <c r="K3961" s="575">
        <v>112305</v>
      </c>
      <c r="L3961" s="575">
        <v>112305</v>
      </c>
      <c r="M3961" s="574">
        <f t="shared" si="293"/>
        <v>112305</v>
      </c>
      <c r="N3961" s="573"/>
      <c r="O3961" s="567"/>
      <c r="P3961" s="545"/>
      <c r="Q3961" s="5"/>
      <c r="R3961" s="565"/>
    </row>
    <row r="3962" spans="1:18" s="6" customFormat="1" ht="33">
      <c r="A3962" s="561">
        <v>37</v>
      </c>
      <c r="B3962" s="337" t="s">
        <v>6330</v>
      </c>
      <c r="C3962" s="561" t="s">
        <v>6311</v>
      </c>
      <c r="D3962" s="561" t="s">
        <v>1517</v>
      </c>
      <c r="E3962" s="561"/>
      <c r="F3962" s="912">
        <v>1314545</v>
      </c>
      <c r="G3962" s="912">
        <v>1314545</v>
      </c>
      <c r="H3962" s="863">
        <v>1314545</v>
      </c>
      <c r="I3962" s="572"/>
      <c r="J3962" s="573"/>
      <c r="K3962" s="575">
        <v>55091</v>
      </c>
      <c r="L3962" s="575">
        <v>55091</v>
      </c>
      <c r="M3962" s="574">
        <f t="shared" si="293"/>
        <v>55091</v>
      </c>
      <c r="N3962" s="573"/>
      <c r="O3962" s="567"/>
      <c r="P3962" s="545"/>
      <c r="Q3962" s="5"/>
      <c r="R3962" s="565"/>
    </row>
    <row r="3963" spans="1:18" s="6" customFormat="1" ht="39">
      <c r="A3963" s="561">
        <v>38</v>
      </c>
      <c r="B3963" s="915" t="s">
        <v>6331</v>
      </c>
      <c r="C3963" s="561" t="s">
        <v>5313</v>
      </c>
      <c r="D3963" s="561" t="s">
        <v>1516</v>
      </c>
      <c r="E3963" s="561"/>
      <c r="F3963" s="912">
        <v>4309091</v>
      </c>
      <c r="G3963" s="912">
        <v>4309091</v>
      </c>
      <c r="H3963" s="863">
        <v>4309091</v>
      </c>
      <c r="I3963" s="572"/>
      <c r="J3963" s="573"/>
      <c r="K3963" s="575">
        <v>72955</v>
      </c>
      <c r="L3963" s="575">
        <v>72955</v>
      </c>
      <c r="M3963" s="574">
        <f t="shared" ref="M3963:M3965" si="294">L3963</f>
        <v>72955</v>
      </c>
      <c r="N3963" s="573"/>
      <c r="O3963" s="567"/>
      <c r="P3963" s="545"/>
      <c r="Q3963" s="5"/>
      <c r="R3963" s="565"/>
    </row>
    <row r="3964" spans="1:18" s="6" customFormat="1" ht="33">
      <c r="A3964" s="561">
        <v>39</v>
      </c>
      <c r="B3964" s="337" t="s">
        <v>6331</v>
      </c>
      <c r="C3964" s="561" t="s">
        <v>6311</v>
      </c>
      <c r="D3964" s="561" t="s">
        <v>1517</v>
      </c>
      <c r="E3964" s="561"/>
      <c r="F3964" s="912">
        <v>1314545</v>
      </c>
      <c r="G3964" s="912">
        <v>1314545</v>
      </c>
      <c r="H3964" s="863">
        <v>1314545</v>
      </c>
      <c r="I3964" s="572"/>
      <c r="J3964" s="573"/>
      <c r="K3964" s="575">
        <v>61909</v>
      </c>
      <c r="L3964" s="575">
        <v>61909</v>
      </c>
      <c r="M3964" s="574">
        <f t="shared" si="294"/>
        <v>61909</v>
      </c>
      <c r="N3964" s="573"/>
      <c r="O3964" s="567"/>
      <c r="P3964" s="545"/>
      <c r="Q3964" s="5"/>
      <c r="R3964" s="565"/>
    </row>
    <row r="3965" spans="1:18" s="6" customFormat="1" ht="19.5">
      <c r="A3965" s="561">
        <v>40</v>
      </c>
      <c r="B3965" s="577" t="s">
        <v>6332</v>
      </c>
      <c r="C3965" s="561" t="s">
        <v>5313</v>
      </c>
      <c r="D3965" s="561" t="s">
        <v>1516</v>
      </c>
      <c r="E3965" s="561"/>
      <c r="F3965" s="913">
        <v>4309091</v>
      </c>
      <c r="G3965" s="913">
        <v>4309091</v>
      </c>
      <c r="H3965" s="863">
        <v>4309091</v>
      </c>
      <c r="I3965" s="572"/>
      <c r="J3965" s="573"/>
      <c r="K3965" s="578">
        <v>4659</v>
      </c>
      <c r="L3965" s="578">
        <v>4659</v>
      </c>
      <c r="M3965" s="574">
        <f t="shared" si="294"/>
        <v>4659</v>
      </c>
      <c r="N3965" s="573"/>
      <c r="O3965" s="567"/>
      <c r="P3965" s="545"/>
      <c r="Q3965" s="5"/>
      <c r="R3965" s="565"/>
    </row>
    <row r="3966" spans="1:18" s="6" customFormat="1" ht="33">
      <c r="A3966" s="561">
        <v>41</v>
      </c>
      <c r="B3966" s="337" t="s">
        <v>6332</v>
      </c>
      <c r="C3966" s="561" t="s">
        <v>6311</v>
      </c>
      <c r="D3966" s="561" t="s">
        <v>1517</v>
      </c>
      <c r="E3966" s="561"/>
      <c r="F3966" s="912">
        <v>1314545</v>
      </c>
      <c r="G3966" s="912">
        <v>1314545</v>
      </c>
      <c r="H3966" s="863">
        <v>1314545</v>
      </c>
      <c r="I3966" s="572"/>
      <c r="J3966" s="573"/>
      <c r="K3966" s="575">
        <v>72955</v>
      </c>
      <c r="L3966" s="575">
        <v>72955</v>
      </c>
      <c r="M3966" s="574">
        <f t="shared" si="293"/>
        <v>72955</v>
      </c>
      <c r="N3966" s="573"/>
      <c r="O3966" s="567"/>
      <c r="P3966" s="545"/>
      <c r="Q3966" s="5"/>
      <c r="R3966" s="565"/>
    </row>
    <row r="3967" spans="1:18" s="6" customFormat="1" ht="33.75" customHeight="1">
      <c r="A3967" s="561">
        <v>42</v>
      </c>
      <c r="B3967" s="337" t="s">
        <v>6309</v>
      </c>
      <c r="C3967" s="561" t="s">
        <v>1469</v>
      </c>
      <c r="D3967" s="561" t="s">
        <v>5203</v>
      </c>
      <c r="E3967" s="561"/>
      <c r="F3967" s="912">
        <v>474545</v>
      </c>
      <c r="G3967" s="912">
        <v>474545</v>
      </c>
      <c r="H3967" s="863">
        <v>474545</v>
      </c>
      <c r="I3967" s="572"/>
      <c r="J3967" s="573"/>
      <c r="K3967" s="575">
        <v>61909</v>
      </c>
      <c r="L3967" s="575">
        <v>61909</v>
      </c>
      <c r="M3967" s="574">
        <f t="shared" si="293"/>
        <v>61909</v>
      </c>
      <c r="N3967" s="573"/>
      <c r="O3967" s="567"/>
      <c r="P3967" s="545"/>
      <c r="Q3967" s="5"/>
      <c r="R3967" s="565"/>
    </row>
    <row r="3968" spans="1:18" s="6" customFormat="1" ht="19.5">
      <c r="A3968" s="561">
        <v>43</v>
      </c>
      <c r="B3968" s="577" t="s">
        <v>6333</v>
      </c>
      <c r="C3968" s="561" t="s">
        <v>1469</v>
      </c>
      <c r="D3968" s="561" t="s">
        <v>5203</v>
      </c>
      <c r="E3968" s="561"/>
      <c r="F3968" s="913">
        <v>583636</v>
      </c>
      <c r="G3968" s="913">
        <v>583636</v>
      </c>
      <c r="H3968" s="863">
        <v>583636</v>
      </c>
      <c r="I3968" s="572"/>
      <c r="J3968" s="573"/>
      <c r="K3968" s="578">
        <v>4659</v>
      </c>
      <c r="L3968" s="578">
        <v>4659</v>
      </c>
      <c r="M3968" s="574">
        <f t="shared" si="293"/>
        <v>4659</v>
      </c>
      <c r="N3968" s="573"/>
      <c r="O3968" s="567"/>
      <c r="P3968" s="545"/>
      <c r="Q3968" s="5"/>
      <c r="R3968" s="565"/>
    </row>
    <row r="3969" spans="1:18" s="6" customFormat="1" ht="56.25" customHeight="1">
      <c r="A3969" s="561"/>
      <c r="B3969" s="1151" t="s">
        <v>6350</v>
      </c>
      <c r="C3969" s="1152"/>
      <c r="D3969" s="1152"/>
      <c r="E3969" s="1152"/>
      <c r="F3969" s="1152"/>
      <c r="G3969" s="1152"/>
      <c r="H3969" s="1153"/>
      <c r="I3969" s="565"/>
      <c r="J3969" s="566"/>
      <c r="K3969" s="500"/>
      <c r="L3969" s="563"/>
      <c r="M3969" s="563"/>
      <c r="N3969" s="566"/>
      <c r="O3969" s="567"/>
      <c r="P3969" s="545"/>
      <c r="Q3969" s="5"/>
      <c r="R3969" s="565"/>
    </row>
    <row r="3970" spans="1:18" s="6" customFormat="1" ht="18.75">
      <c r="A3970" s="570" t="s">
        <v>6</v>
      </c>
      <c r="B3970" s="562" t="s">
        <v>1657</v>
      </c>
      <c r="C3970" s="561"/>
      <c r="D3970" s="561"/>
      <c r="E3970" s="561"/>
      <c r="F3970" s="500"/>
      <c r="G3970" s="563"/>
      <c r="H3970" s="564"/>
      <c r="I3970" s="565"/>
      <c r="J3970" s="566"/>
      <c r="K3970" s="500"/>
      <c r="L3970" s="563"/>
      <c r="M3970" s="563"/>
      <c r="N3970" s="566"/>
      <c r="O3970" s="567"/>
      <c r="P3970" s="545"/>
      <c r="Q3970" s="5"/>
      <c r="R3970" s="565"/>
    </row>
    <row r="3971" spans="1:18" s="6" customFormat="1" ht="34.5" customHeight="1">
      <c r="A3971" s="561">
        <v>1</v>
      </c>
      <c r="B3971" s="337" t="s">
        <v>1659</v>
      </c>
      <c r="C3971" s="561" t="s">
        <v>1087</v>
      </c>
      <c r="D3971" s="561"/>
      <c r="E3971" s="561" t="s">
        <v>6308</v>
      </c>
      <c r="F3971" s="912">
        <v>85000</v>
      </c>
      <c r="G3971" s="912">
        <v>85000</v>
      </c>
      <c r="H3971" s="863">
        <v>85000</v>
      </c>
      <c r="I3971" s="572"/>
      <c r="J3971" s="573"/>
      <c r="K3971" s="575">
        <v>53983</v>
      </c>
      <c r="L3971" s="575">
        <v>53983</v>
      </c>
      <c r="M3971" s="574">
        <f t="shared" ref="M3971:M3980" si="295">L3971</f>
        <v>53983</v>
      </c>
      <c r="N3971" s="573"/>
      <c r="O3971" s="567"/>
      <c r="P3971" s="545"/>
      <c r="Q3971" s="5"/>
      <c r="R3971" s="565"/>
    </row>
    <row r="3972" spans="1:18" s="6" customFormat="1" ht="34.5" customHeight="1">
      <c r="A3972" s="561">
        <v>2</v>
      </c>
      <c r="B3972" s="337" t="s">
        <v>1660</v>
      </c>
      <c r="C3972" s="561" t="s">
        <v>1087</v>
      </c>
      <c r="D3972" s="561"/>
      <c r="E3972" s="561" t="s">
        <v>6308</v>
      </c>
      <c r="F3972" s="912">
        <v>100000</v>
      </c>
      <c r="G3972" s="912">
        <v>100000</v>
      </c>
      <c r="H3972" s="912">
        <v>100000</v>
      </c>
      <c r="I3972" s="572"/>
      <c r="J3972" s="573"/>
      <c r="K3972" s="575">
        <v>66804</v>
      </c>
      <c r="L3972" s="575">
        <v>66804</v>
      </c>
      <c r="M3972" s="574">
        <f t="shared" si="295"/>
        <v>66804</v>
      </c>
      <c r="N3972" s="573"/>
      <c r="O3972" s="567"/>
      <c r="P3972" s="545"/>
      <c r="Q3972" s="5"/>
      <c r="R3972" s="565"/>
    </row>
    <row r="3973" spans="1:18" s="6" customFormat="1" ht="37.5">
      <c r="A3973" s="561">
        <v>3</v>
      </c>
      <c r="B3973" s="337" t="s">
        <v>1661</v>
      </c>
      <c r="C3973" s="561" t="s">
        <v>1087</v>
      </c>
      <c r="D3973" s="561"/>
      <c r="E3973" s="561" t="s">
        <v>6308</v>
      </c>
      <c r="F3973" s="912">
        <v>105000</v>
      </c>
      <c r="G3973" s="912">
        <v>105000</v>
      </c>
      <c r="H3973" s="912">
        <v>105000</v>
      </c>
      <c r="I3973" s="572"/>
      <c r="J3973" s="573"/>
      <c r="K3973" s="575">
        <v>77410</v>
      </c>
      <c r="L3973" s="575">
        <v>77410</v>
      </c>
      <c r="M3973" s="574">
        <f t="shared" si="295"/>
        <v>77410</v>
      </c>
      <c r="N3973" s="573"/>
      <c r="O3973" s="567"/>
      <c r="P3973" s="545"/>
      <c r="Q3973" s="5"/>
      <c r="R3973" s="565"/>
    </row>
    <row r="3974" spans="1:18" s="6" customFormat="1" ht="30">
      <c r="A3974" s="561">
        <v>4</v>
      </c>
      <c r="B3974" s="337" t="s">
        <v>6307</v>
      </c>
      <c r="C3974" s="561" t="s">
        <v>1087</v>
      </c>
      <c r="D3974" s="561"/>
      <c r="E3974" s="585" t="s">
        <v>6308</v>
      </c>
      <c r="F3974" s="912">
        <v>125000</v>
      </c>
      <c r="G3974" s="912">
        <v>125000</v>
      </c>
      <c r="H3974" s="912">
        <v>125000</v>
      </c>
      <c r="I3974" s="572"/>
      <c r="J3974" s="573"/>
      <c r="K3974" s="575">
        <v>73278</v>
      </c>
      <c r="L3974" s="575">
        <v>73278</v>
      </c>
      <c r="M3974" s="574">
        <f t="shared" si="295"/>
        <v>73278</v>
      </c>
      <c r="N3974" s="573"/>
      <c r="O3974" s="567"/>
      <c r="P3974" s="545"/>
      <c r="Q3974" s="5"/>
      <c r="R3974" s="565"/>
    </row>
    <row r="3975" spans="1:18" s="6" customFormat="1" ht="30">
      <c r="A3975" s="561">
        <v>5</v>
      </c>
      <c r="B3975" s="337" t="s">
        <v>1664</v>
      </c>
      <c r="C3975" s="561" t="s">
        <v>1087</v>
      </c>
      <c r="D3975" s="561"/>
      <c r="E3975" s="585" t="s">
        <v>6308</v>
      </c>
      <c r="F3975" s="912">
        <v>170000</v>
      </c>
      <c r="G3975" s="912">
        <v>170000</v>
      </c>
      <c r="H3975" s="912">
        <v>170000</v>
      </c>
      <c r="I3975" s="572"/>
      <c r="J3975" s="573"/>
      <c r="K3975" s="575">
        <v>95179</v>
      </c>
      <c r="L3975" s="575">
        <v>95179</v>
      </c>
      <c r="M3975" s="574">
        <f t="shared" si="295"/>
        <v>95179</v>
      </c>
      <c r="N3975" s="573"/>
      <c r="O3975" s="567"/>
      <c r="P3975" s="545"/>
      <c r="Q3975" s="5"/>
      <c r="R3975" s="565"/>
    </row>
    <row r="3976" spans="1:18" s="6" customFormat="1" ht="30">
      <c r="A3976" s="561">
        <v>6</v>
      </c>
      <c r="B3976" s="337" t="s">
        <v>1665</v>
      </c>
      <c r="C3976" s="561" t="s">
        <v>1087</v>
      </c>
      <c r="D3976" s="561"/>
      <c r="E3976" s="585" t="s">
        <v>6308</v>
      </c>
      <c r="F3976" s="912">
        <v>85000</v>
      </c>
      <c r="G3976" s="912">
        <v>85000</v>
      </c>
      <c r="H3976" s="912">
        <v>85000</v>
      </c>
      <c r="I3976" s="572"/>
      <c r="J3976" s="573"/>
      <c r="K3976" s="575">
        <v>112305</v>
      </c>
      <c r="L3976" s="575">
        <v>112305</v>
      </c>
      <c r="M3976" s="574">
        <f t="shared" si="295"/>
        <v>112305</v>
      </c>
      <c r="N3976" s="573"/>
      <c r="O3976" s="567"/>
      <c r="P3976" s="545"/>
      <c r="Q3976" s="5"/>
      <c r="R3976" s="565"/>
    </row>
    <row r="3977" spans="1:18" s="6" customFormat="1" ht="30">
      <c r="A3977" s="561">
        <v>7</v>
      </c>
      <c r="B3977" s="337" t="s">
        <v>1666</v>
      </c>
      <c r="C3977" s="561" t="s">
        <v>1087</v>
      </c>
      <c r="D3977" s="561"/>
      <c r="E3977" s="585" t="s">
        <v>6308</v>
      </c>
      <c r="F3977" s="912">
        <v>115000</v>
      </c>
      <c r="G3977" s="912">
        <v>115000</v>
      </c>
      <c r="H3977" s="912">
        <v>115000</v>
      </c>
      <c r="I3977" s="572"/>
      <c r="J3977" s="573"/>
      <c r="K3977" s="575">
        <v>55091</v>
      </c>
      <c r="L3977" s="575">
        <v>55091</v>
      </c>
      <c r="M3977" s="574">
        <f t="shared" si="295"/>
        <v>55091</v>
      </c>
      <c r="N3977" s="573"/>
      <c r="O3977" s="567"/>
      <c r="P3977" s="545"/>
      <c r="Q3977" s="5"/>
      <c r="R3977" s="565"/>
    </row>
    <row r="3978" spans="1:18" s="6" customFormat="1" ht="30">
      <c r="A3978" s="561">
        <v>8</v>
      </c>
      <c r="B3978" s="337" t="s">
        <v>1667</v>
      </c>
      <c r="C3978" s="561" t="s">
        <v>1087</v>
      </c>
      <c r="D3978" s="561"/>
      <c r="E3978" s="585" t="s">
        <v>6308</v>
      </c>
      <c r="F3978" s="912">
        <v>125000</v>
      </c>
      <c r="G3978" s="912">
        <v>125000</v>
      </c>
      <c r="H3978" s="912">
        <v>125000</v>
      </c>
      <c r="I3978" s="572"/>
      <c r="J3978" s="573"/>
      <c r="K3978" s="575">
        <v>72955</v>
      </c>
      <c r="L3978" s="575">
        <v>72955</v>
      </c>
      <c r="M3978" s="574">
        <f t="shared" si="295"/>
        <v>72955</v>
      </c>
      <c r="N3978" s="573"/>
      <c r="O3978" s="567"/>
      <c r="P3978" s="545"/>
      <c r="Q3978" s="5"/>
      <c r="R3978" s="565"/>
    </row>
    <row r="3979" spans="1:18" s="6" customFormat="1" ht="30">
      <c r="A3979" s="561">
        <v>9</v>
      </c>
      <c r="B3979" s="433" t="s">
        <v>1668</v>
      </c>
      <c r="C3979" s="561" t="s">
        <v>1087</v>
      </c>
      <c r="D3979" s="561"/>
      <c r="E3979" s="585" t="s">
        <v>6308</v>
      </c>
      <c r="F3979" s="912">
        <v>90000</v>
      </c>
      <c r="G3979" s="912">
        <v>90000</v>
      </c>
      <c r="H3979" s="912">
        <v>90000</v>
      </c>
      <c r="I3979" s="572"/>
      <c r="J3979" s="573"/>
      <c r="K3979" s="576">
        <v>61909</v>
      </c>
      <c r="L3979" s="576">
        <v>61909</v>
      </c>
      <c r="M3979" s="574">
        <f t="shared" si="295"/>
        <v>61909</v>
      </c>
      <c r="N3979" s="573"/>
      <c r="O3979" s="567"/>
      <c r="P3979" s="545"/>
      <c r="Q3979" s="5"/>
      <c r="R3979" s="565"/>
    </row>
    <row r="3980" spans="1:18" s="6" customFormat="1" ht="30">
      <c r="A3980" s="561">
        <v>10</v>
      </c>
      <c r="B3980" s="577" t="s">
        <v>3987</v>
      </c>
      <c r="C3980" s="561" t="s">
        <v>1087</v>
      </c>
      <c r="D3980" s="561"/>
      <c r="E3980" s="585" t="s">
        <v>6308</v>
      </c>
      <c r="F3980" s="912">
        <v>5800</v>
      </c>
      <c r="G3980" s="912">
        <v>5800</v>
      </c>
      <c r="H3980" s="912">
        <v>5800</v>
      </c>
      <c r="I3980" s="572"/>
      <c r="J3980" s="573"/>
      <c r="K3980" s="578">
        <v>4659</v>
      </c>
      <c r="L3980" s="578">
        <v>4659</v>
      </c>
      <c r="M3980" s="574">
        <f t="shared" si="295"/>
        <v>4659</v>
      </c>
      <c r="N3980" s="573"/>
      <c r="O3980" s="567"/>
      <c r="P3980" s="545"/>
      <c r="Q3980" s="5"/>
      <c r="R3980" s="565"/>
    </row>
    <row r="3981" spans="1:18" s="6" customFormat="1" ht="16.5" customHeight="1">
      <c r="A3981" s="570" t="s">
        <v>45</v>
      </c>
      <c r="B3981" s="562" t="s">
        <v>1669</v>
      </c>
      <c r="C3981" s="561"/>
      <c r="D3981" s="561"/>
      <c r="E3981" s="561"/>
      <c r="F3981" s="908"/>
      <c r="G3981" s="911"/>
      <c r="H3981" s="863"/>
      <c r="I3981" s="565"/>
      <c r="J3981" s="566"/>
      <c r="K3981" s="500"/>
      <c r="L3981" s="563"/>
      <c r="M3981" s="563"/>
      <c r="N3981" s="566"/>
      <c r="O3981" s="567"/>
      <c r="P3981" s="545"/>
      <c r="Q3981" s="5"/>
      <c r="R3981" s="565"/>
    </row>
    <row r="3982" spans="1:18" s="6" customFormat="1" ht="30">
      <c r="A3982" s="561">
        <v>1</v>
      </c>
      <c r="B3982" s="337" t="s">
        <v>6342</v>
      </c>
      <c r="C3982" s="561" t="s">
        <v>1087</v>
      </c>
      <c r="D3982" s="561"/>
      <c r="E3982" s="585" t="s">
        <v>6308</v>
      </c>
      <c r="F3982" s="912">
        <v>85000</v>
      </c>
      <c r="G3982" s="912">
        <v>85000</v>
      </c>
      <c r="H3982" s="912">
        <v>85000</v>
      </c>
      <c r="I3982" s="572"/>
      <c r="J3982" s="573"/>
      <c r="K3982" s="575">
        <v>53983</v>
      </c>
      <c r="L3982" s="575">
        <v>53983</v>
      </c>
      <c r="M3982" s="574">
        <f t="shared" ref="M3982:M3991" si="296">L3982</f>
        <v>53983</v>
      </c>
      <c r="N3982" s="573"/>
      <c r="O3982" s="567"/>
      <c r="P3982" s="545"/>
      <c r="Q3982" s="5"/>
      <c r="R3982" s="565"/>
    </row>
    <row r="3983" spans="1:18" s="6" customFormat="1" ht="30">
      <c r="A3983" s="561">
        <v>2</v>
      </c>
      <c r="B3983" s="337" t="s">
        <v>6343</v>
      </c>
      <c r="C3983" s="561" t="s">
        <v>1087</v>
      </c>
      <c r="D3983" s="561"/>
      <c r="E3983" s="585" t="s">
        <v>6308</v>
      </c>
      <c r="F3983" s="912">
        <v>100000</v>
      </c>
      <c r="G3983" s="912">
        <v>100000</v>
      </c>
      <c r="H3983" s="912">
        <v>100000</v>
      </c>
      <c r="I3983" s="572"/>
      <c r="J3983" s="573"/>
      <c r="K3983" s="575">
        <v>77410</v>
      </c>
      <c r="L3983" s="575">
        <v>77410</v>
      </c>
      <c r="M3983" s="574">
        <f t="shared" si="296"/>
        <v>77410</v>
      </c>
      <c r="N3983" s="573"/>
      <c r="O3983" s="567"/>
      <c r="P3983" s="545"/>
      <c r="Q3983" s="5"/>
      <c r="R3983" s="565"/>
    </row>
    <row r="3984" spans="1:18" s="6" customFormat="1" ht="30">
      <c r="A3984" s="561">
        <v>3</v>
      </c>
      <c r="B3984" s="337" t="s">
        <v>6344</v>
      </c>
      <c r="C3984" s="561" t="s">
        <v>1087</v>
      </c>
      <c r="D3984" s="561"/>
      <c r="E3984" s="585" t="s">
        <v>6308</v>
      </c>
      <c r="F3984" s="912">
        <v>105000</v>
      </c>
      <c r="G3984" s="912">
        <v>105000</v>
      </c>
      <c r="H3984" s="912">
        <v>105000</v>
      </c>
      <c r="I3984" s="572"/>
      <c r="J3984" s="573"/>
      <c r="K3984" s="575">
        <v>47708</v>
      </c>
      <c r="L3984" s="575">
        <v>47708</v>
      </c>
      <c r="M3984" s="574">
        <f t="shared" si="296"/>
        <v>47708</v>
      </c>
      <c r="N3984" s="573"/>
      <c r="O3984" s="567"/>
      <c r="P3984" s="545"/>
      <c r="Q3984" s="5"/>
      <c r="R3984" s="565"/>
    </row>
    <row r="3985" spans="1:18" s="6" customFormat="1" ht="30">
      <c r="A3985" s="561">
        <v>4</v>
      </c>
      <c r="B3985" s="337" t="s">
        <v>6345</v>
      </c>
      <c r="C3985" s="561" t="s">
        <v>1087</v>
      </c>
      <c r="D3985" s="561"/>
      <c r="E3985" s="585" t="s">
        <v>6308</v>
      </c>
      <c r="F3985" s="912">
        <v>125000</v>
      </c>
      <c r="G3985" s="912">
        <v>125000</v>
      </c>
      <c r="H3985" s="912">
        <v>125000</v>
      </c>
      <c r="I3985" s="572"/>
      <c r="J3985" s="573"/>
      <c r="K3985" s="575">
        <v>73278</v>
      </c>
      <c r="L3985" s="575">
        <v>73278</v>
      </c>
      <c r="M3985" s="574">
        <f t="shared" si="296"/>
        <v>73278</v>
      </c>
      <c r="N3985" s="573"/>
      <c r="O3985" s="567"/>
      <c r="P3985" s="545"/>
      <c r="Q3985" s="5"/>
      <c r="R3985" s="565"/>
    </row>
    <row r="3986" spans="1:18" s="6" customFormat="1" ht="27" customHeight="1">
      <c r="A3986" s="561">
        <v>5</v>
      </c>
      <c r="B3986" s="337" t="s">
        <v>6346</v>
      </c>
      <c r="C3986" s="561" t="s">
        <v>1087</v>
      </c>
      <c r="D3986" s="561"/>
      <c r="E3986" s="585" t="s">
        <v>6308</v>
      </c>
      <c r="F3986" s="912">
        <v>170000</v>
      </c>
      <c r="G3986" s="912">
        <v>170000</v>
      </c>
      <c r="H3986" s="912">
        <v>170000</v>
      </c>
      <c r="I3986" s="572"/>
      <c r="J3986" s="573"/>
      <c r="K3986" s="575">
        <v>95179</v>
      </c>
      <c r="L3986" s="575">
        <v>95179</v>
      </c>
      <c r="M3986" s="574">
        <f t="shared" si="296"/>
        <v>95179</v>
      </c>
      <c r="N3986" s="573"/>
      <c r="O3986" s="567"/>
      <c r="P3986" s="545"/>
      <c r="Q3986" s="5"/>
      <c r="R3986" s="565"/>
    </row>
    <row r="3987" spans="1:18" s="6" customFormat="1" ht="30">
      <c r="A3987" s="561">
        <v>6</v>
      </c>
      <c r="B3987" s="337" t="s">
        <v>6347</v>
      </c>
      <c r="C3987" s="561" t="s">
        <v>1087</v>
      </c>
      <c r="D3987" s="561"/>
      <c r="E3987" s="585" t="s">
        <v>6308</v>
      </c>
      <c r="F3987" s="912">
        <v>85000</v>
      </c>
      <c r="G3987" s="912">
        <v>85000</v>
      </c>
      <c r="H3987" s="912">
        <v>85000</v>
      </c>
      <c r="I3987" s="572"/>
      <c r="J3987" s="573"/>
      <c r="K3987" s="575">
        <v>112305</v>
      </c>
      <c r="L3987" s="575">
        <v>112305</v>
      </c>
      <c r="M3987" s="574">
        <f t="shared" si="296"/>
        <v>112305</v>
      </c>
      <c r="N3987" s="573"/>
      <c r="O3987" s="567"/>
      <c r="P3987" s="545"/>
      <c r="Q3987" s="5"/>
      <c r="R3987" s="565"/>
    </row>
    <row r="3988" spans="1:18" s="6" customFormat="1" ht="27" customHeight="1">
      <c r="A3988" s="561">
        <v>7</v>
      </c>
      <c r="B3988" s="337" t="s">
        <v>6349</v>
      </c>
      <c r="C3988" s="561" t="s">
        <v>1087</v>
      </c>
      <c r="D3988" s="561"/>
      <c r="E3988" s="585" t="s">
        <v>6308</v>
      </c>
      <c r="F3988" s="912">
        <v>115000</v>
      </c>
      <c r="G3988" s="912">
        <v>115000</v>
      </c>
      <c r="H3988" s="912">
        <v>115000</v>
      </c>
      <c r="I3988" s="572"/>
      <c r="J3988" s="573"/>
      <c r="K3988" s="575">
        <v>55091</v>
      </c>
      <c r="L3988" s="575">
        <v>55091</v>
      </c>
      <c r="M3988" s="574">
        <f t="shared" si="296"/>
        <v>55091</v>
      </c>
      <c r="N3988" s="573"/>
      <c r="O3988" s="567"/>
      <c r="P3988" s="545"/>
      <c r="Q3988" s="5"/>
      <c r="R3988" s="565"/>
    </row>
    <row r="3989" spans="1:18" s="6" customFormat="1" ht="30">
      <c r="A3989" s="561">
        <v>8</v>
      </c>
      <c r="B3989" s="337" t="s">
        <v>6348</v>
      </c>
      <c r="C3989" s="561" t="s">
        <v>1087</v>
      </c>
      <c r="D3989" s="561"/>
      <c r="E3989" s="585" t="s">
        <v>6308</v>
      </c>
      <c r="F3989" s="912">
        <v>125000</v>
      </c>
      <c r="G3989" s="912">
        <v>125000</v>
      </c>
      <c r="H3989" s="912">
        <v>125000</v>
      </c>
      <c r="I3989" s="572"/>
      <c r="J3989" s="573"/>
      <c r="K3989" s="575">
        <v>72955</v>
      </c>
      <c r="L3989" s="575">
        <v>72955</v>
      </c>
      <c r="M3989" s="574">
        <f t="shared" si="296"/>
        <v>72955</v>
      </c>
      <c r="N3989" s="573"/>
      <c r="O3989" s="567"/>
      <c r="P3989" s="545"/>
      <c r="Q3989" s="5"/>
      <c r="R3989" s="565"/>
    </row>
    <row r="3990" spans="1:18" s="6" customFormat="1" ht="27.75" customHeight="1">
      <c r="A3990" s="561">
        <v>9</v>
      </c>
      <c r="B3990" s="577" t="s">
        <v>6334</v>
      </c>
      <c r="C3990" s="561" t="s">
        <v>1087</v>
      </c>
      <c r="D3990" s="561"/>
      <c r="E3990" s="585" t="s">
        <v>6308</v>
      </c>
      <c r="F3990" s="912">
        <v>90000</v>
      </c>
      <c r="G3990" s="912">
        <v>90000</v>
      </c>
      <c r="H3990" s="912">
        <v>90000</v>
      </c>
      <c r="I3990" s="572"/>
      <c r="J3990" s="573"/>
      <c r="K3990" s="575">
        <v>61909</v>
      </c>
      <c r="L3990" s="575">
        <v>61909</v>
      </c>
      <c r="M3990" s="574">
        <f t="shared" si="296"/>
        <v>61909</v>
      </c>
      <c r="N3990" s="573"/>
      <c r="O3990" s="567"/>
      <c r="P3990" s="545"/>
      <c r="Q3990" s="5"/>
      <c r="R3990" s="565"/>
    </row>
    <row r="3991" spans="1:18" s="6" customFormat="1" ht="30">
      <c r="A3991" s="561">
        <v>10</v>
      </c>
      <c r="B3991" s="577" t="s">
        <v>6335</v>
      </c>
      <c r="C3991" s="561" t="s">
        <v>1087</v>
      </c>
      <c r="D3991" s="561"/>
      <c r="E3991" s="585" t="s">
        <v>6308</v>
      </c>
      <c r="F3991" s="913">
        <v>5800</v>
      </c>
      <c r="G3991" s="913">
        <v>5800</v>
      </c>
      <c r="H3991" s="913">
        <v>5800</v>
      </c>
      <c r="I3991" s="572"/>
      <c r="J3991" s="573"/>
      <c r="K3991" s="578">
        <v>4659</v>
      </c>
      <c r="L3991" s="578">
        <v>4659</v>
      </c>
      <c r="M3991" s="574">
        <f t="shared" si="296"/>
        <v>4659</v>
      </c>
      <c r="N3991" s="573"/>
      <c r="O3991" s="567"/>
      <c r="P3991" s="545"/>
      <c r="Q3991" s="5"/>
      <c r="R3991" s="565"/>
    </row>
    <row r="3992" spans="1:18" s="6" customFormat="1" ht="56.25" customHeight="1">
      <c r="A3992" s="561"/>
      <c r="B3992" s="1151" t="s">
        <v>6351</v>
      </c>
      <c r="C3992" s="1152"/>
      <c r="D3992" s="1152"/>
      <c r="E3992" s="1152"/>
      <c r="F3992" s="1152"/>
      <c r="G3992" s="1152"/>
      <c r="H3992" s="1153"/>
      <c r="I3992" s="565"/>
      <c r="J3992" s="566"/>
      <c r="K3992" s="500"/>
      <c r="L3992" s="563"/>
      <c r="M3992" s="563"/>
      <c r="N3992" s="566"/>
      <c r="O3992" s="567"/>
      <c r="P3992" s="545"/>
      <c r="Q3992" s="5"/>
      <c r="R3992" s="565"/>
    </row>
    <row r="3993" spans="1:18" s="6" customFormat="1" ht="45" customHeight="1">
      <c r="A3993" s="561">
        <v>1</v>
      </c>
      <c r="B3993" s="337" t="s">
        <v>6352</v>
      </c>
      <c r="C3993" s="561" t="s">
        <v>6364</v>
      </c>
      <c r="D3993" s="561"/>
      <c r="E3993" s="561"/>
      <c r="F3993" s="912">
        <v>56280</v>
      </c>
      <c r="G3993" s="912"/>
      <c r="H3993" s="196"/>
      <c r="I3993" s="572"/>
      <c r="J3993" s="573"/>
      <c r="K3993" s="575">
        <v>53983</v>
      </c>
      <c r="L3993" s="575">
        <v>53983</v>
      </c>
      <c r="M3993" s="574">
        <f t="shared" ref="M3993:M4004" si="297">L3993</f>
        <v>53983</v>
      </c>
      <c r="N3993" s="573"/>
      <c r="O3993" s="567"/>
      <c r="P3993" s="545"/>
      <c r="Q3993" s="5"/>
      <c r="R3993" s="565"/>
    </row>
    <row r="3994" spans="1:18" s="6" customFormat="1" ht="45" customHeight="1">
      <c r="A3994" s="561">
        <v>2</v>
      </c>
      <c r="B3994" s="337" t="s">
        <v>6353</v>
      </c>
      <c r="C3994" s="561" t="s">
        <v>6364</v>
      </c>
      <c r="D3994" s="561"/>
      <c r="E3994" s="561"/>
      <c r="F3994" s="912">
        <v>95940</v>
      </c>
      <c r="G3994" s="912"/>
      <c r="H3994" s="575"/>
      <c r="I3994" s="572"/>
      <c r="J3994" s="573"/>
      <c r="K3994" s="575">
        <v>66804</v>
      </c>
      <c r="L3994" s="575">
        <v>66804</v>
      </c>
      <c r="M3994" s="574">
        <f t="shared" si="297"/>
        <v>66804</v>
      </c>
      <c r="N3994" s="573"/>
      <c r="O3994" s="567"/>
      <c r="P3994" s="545"/>
      <c r="Q3994" s="5"/>
      <c r="R3994" s="565"/>
    </row>
    <row r="3995" spans="1:18" s="6" customFormat="1" ht="45" customHeight="1">
      <c r="A3995" s="561">
        <v>3</v>
      </c>
      <c r="B3995" s="337" t="s">
        <v>6354</v>
      </c>
      <c r="C3995" s="561" t="s">
        <v>6364</v>
      </c>
      <c r="D3995" s="561"/>
      <c r="E3995" s="561"/>
      <c r="F3995" s="912">
        <v>128850</v>
      </c>
      <c r="G3995" s="912"/>
      <c r="H3995" s="575"/>
      <c r="I3995" s="572"/>
      <c r="J3995" s="573"/>
      <c r="K3995" s="575">
        <v>77410</v>
      </c>
      <c r="L3995" s="575">
        <v>77410</v>
      </c>
      <c r="M3995" s="574">
        <f t="shared" ref="M3995:M3999" si="298">L3995</f>
        <v>77410</v>
      </c>
      <c r="N3995" s="573"/>
      <c r="O3995" s="567"/>
      <c r="P3995" s="545"/>
      <c r="Q3995" s="5"/>
      <c r="R3995" s="565"/>
    </row>
    <row r="3996" spans="1:18" s="6" customFormat="1" ht="45" customHeight="1">
      <c r="A3996" s="561">
        <v>4</v>
      </c>
      <c r="B3996" s="337" t="s">
        <v>6355</v>
      </c>
      <c r="C3996" s="561" t="s">
        <v>6364</v>
      </c>
      <c r="D3996" s="561"/>
      <c r="E3996" s="585"/>
      <c r="F3996" s="912">
        <v>95940</v>
      </c>
      <c r="G3996" s="912"/>
      <c r="H3996" s="575"/>
      <c r="I3996" s="572"/>
      <c r="J3996" s="573"/>
      <c r="K3996" s="575">
        <v>73278</v>
      </c>
      <c r="L3996" s="575">
        <v>73278</v>
      </c>
      <c r="M3996" s="574">
        <f t="shared" si="298"/>
        <v>73278</v>
      </c>
      <c r="N3996" s="573"/>
      <c r="O3996" s="567"/>
      <c r="P3996" s="545"/>
      <c r="Q3996" s="5"/>
      <c r="R3996" s="565"/>
    </row>
    <row r="3997" spans="1:18" s="6" customFormat="1" ht="45" customHeight="1">
      <c r="A3997" s="561">
        <v>5</v>
      </c>
      <c r="B3997" s="337" t="s">
        <v>6356</v>
      </c>
      <c r="C3997" s="561" t="s">
        <v>6364</v>
      </c>
      <c r="D3997" s="561"/>
      <c r="E3997" s="585"/>
      <c r="F3997" s="912">
        <v>115310</v>
      </c>
      <c r="G3997" s="912"/>
      <c r="H3997" s="575"/>
      <c r="I3997" s="572"/>
      <c r="J3997" s="573"/>
      <c r="K3997" s="575">
        <v>95179</v>
      </c>
      <c r="L3997" s="575">
        <v>95179</v>
      </c>
      <c r="M3997" s="574">
        <f t="shared" si="298"/>
        <v>95179</v>
      </c>
      <c r="N3997" s="573"/>
      <c r="O3997" s="567"/>
      <c r="P3997" s="545"/>
      <c r="Q3997" s="5"/>
      <c r="R3997" s="565"/>
    </row>
    <row r="3998" spans="1:18" s="6" customFormat="1" ht="45" customHeight="1">
      <c r="A3998" s="561">
        <v>6</v>
      </c>
      <c r="B3998" s="337" t="s">
        <v>6357</v>
      </c>
      <c r="C3998" s="561" t="s">
        <v>6364</v>
      </c>
      <c r="D3998" s="561"/>
      <c r="E3998" s="585"/>
      <c r="F3998" s="912">
        <v>184340</v>
      </c>
      <c r="G3998" s="912"/>
      <c r="H3998" s="575"/>
      <c r="I3998" s="572"/>
      <c r="J3998" s="573"/>
      <c r="K3998" s="575">
        <v>112305</v>
      </c>
      <c r="L3998" s="575">
        <v>112305</v>
      </c>
      <c r="M3998" s="574">
        <f t="shared" si="298"/>
        <v>112305</v>
      </c>
      <c r="N3998" s="573"/>
      <c r="O3998" s="567"/>
      <c r="P3998" s="545"/>
      <c r="Q3998" s="5"/>
      <c r="R3998" s="565"/>
    </row>
    <row r="3999" spans="1:18" s="6" customFormat="1" ht="45" customHeight="1">
      <c r="A3999" s="561">
        <v>7</v>
      </c>
      <c r="B3999" s="337" t="s">
        <v>6358</v>
      </c>
      <c r="C3999" s="561" t="s">
        <v>6364</v>
      </c>
      <c r="D3999" s="561"/>
      <c r="E3999" s="585"/>
      <c r="F3999" s="912">
        <v>123786</v>
      </c>
      <c r="G3999" s="912"/>
      <c r="H3999" s="575"/>
      <c r="I3999" s="572"/>
      <c r="J3999" s="573"/>
      <c r="K3999" s="575">
        <v>55091</v>
      </c>
      <c r="L3999" s="575">
        <v>55091</v>
      </c>
      <c r="M3999" s="574">
        <f t="shared" si="298"/>
        <v>55091</v>
      </c>
      <c r="N3999" s="573"/>
      <c r="O3999" s="567"/>
      <c r="P3999" s="545"/>
      <c r="Q3999" s="5"/>
      <c r="R3999" s="565"/>
    </row>
    <row r="4000" spans="1:18" s="6" customFormat="1" ht="45" customHeight="1">
      <c r="A4000" s="561">
        <v>8</v>
      </c>
      <c r="B4000" s="337" t="s">
        <v>6359</v>
      </c>
      <c r="C4000" s="561" t="s">
        <v>6364</v>
      </c>
      <c r="D4000" s="561"/>
      <c r="E4000" s="561"/>
      <c r="F4000" s="912">
        <v>94250</v>
      </c>
      <c r="G4000" s="912"/>
      <c r="H4000" s="575"/>
      <c r="I4000" s="572"/>
      <c r="J4000" s="573"/>
      <c r="K4000" s="575">
        <v>77410</v>
      </c>
      <c r="L4000" s="575">
        <v>77410</v>
      </c>
      <c r="M4000" s="574">
        <f t="shared" si="297"/>
        <v>77410</v>
      </c>
      <c r="N4000" s="573"/>
      <c r="O4000" s="567"/>
      <c r="P4000" s="545"/>
      <c r="Q4000" s="5"/>
      <c r="R4000" s="565"/>
    </row>
    <row r="4001" spans="1:18" s="6" customFormat="1" ht="45" customHeight="1">
      <c r="A4001" s="561">
        <v>9</v>
      </c>
      <c r="B4001" s="337" t="s">
        <v>6360</v>
      </c>
      <c r="C4001" s="561" t="s">
        <v>6364</v>
      </c>
      <c r="D4001" s="561"/>
      <c r="E4001" s="585"/>
      <c r="F4001" s="912">
        <v>134680</v>
      </c>
      <c r="G4001" s="912"/>
      <c r="H4001" s="575"/>
      <c r="I4001" s="572"/>
      <c r="J4001" s="573"/>
      <c r="K4001" s="575">
        <v>73278</v>
      </c>
      <c r="L4001" s="575">
        <v>73278</v>
      </c>
      <c r="M4001" s="574">
        <f t="shared" si="297"/>
        <v>73278</v>
      </c>
      <c r="N4001" s="573"/>
      <c r="O4001" s="567"/>
      <c r="P4001" s="545"/>
      <c r="Q4001" s="5"/>
      <c r="R4001" s="565"/>
    </row>
    <row r="4002" spans="1:18" s="6" customFormat="1" ht="45" customHeight="1">
      <c r="A4002" s="561">
        <v>10</v>
      </c>
      <c r="B4002" s="337" t="s">
        <v>6361</v>
      </c>
      <c r="C4002" s="561" t="s">
        <v>6364</v>
      </c>
      <c r="D4002" s="561"/>
      <c r="E4002" s="585"/>
      <c r="F4002" s="912">
        <v>7350</v>
      </c>
      <c r="G4002" s="912"/>
      <c r="H4002" s="575"/>
      <c r="I4002" s="572"/>
      <c r="J4002" s="573"/>
      <c r="K4002" s="575">
        <v>95179</v>
      </c>
      <c r="L4002" s="575">
        <v>95179</v>
      </c>
      <c r="M4002" s="574">
        <f t="shared" si="297"/>
        <v>95179</v>
      </c>
      <c r="N4002" s="573"/>
      <c r="O4002" s="567"/>
      <c r="P4002" s="545"/>
      <c r="Q4002" s="5"/>
      <c r="R4002" s="565"/>
    </row>
    <row r="4003" spans="1:18" s="6" customFormat="1" ht="45" customHeight="1">
      <c r="A4003" s="561">
        <v>11</v>
      </c>
      <c r="B4003" s="337" t="s">
        <v>6362</v>
      </c>
      <c r="C4003" s="561" t="s">
        <v>6364</v>
      </c>
      <c r="D4003" s="561"/>
      <c r="E4003" s="585"/>
      <c r="F4003" s="912">
        <v>8700</v>
      </c>
      <c r="G4003" s="912"/>
      <c r="H4003" s="575"/>
      <c r="I4003" s="572"/>
      <c r="J4003" s="573"/>
      <c r="K4003" s="575">
        <v>112305</v>
      </c>
      <c r="L4003" s="575">
        <v>112305</v>
      </c>
      <c r="M4003" s="574">
        <f t="shared" si="297"/>
        <v>112305</v>
      </c>
      <c r="N4003" s="573"/>
      <c r="O4003" s="567"/>
      <c r="P4003" s="545"/>
      <c r="Q4003" s="5"/>
      <c r="R4003" s="565"/>
    </row>
    <row r="4004" spans="1:18" s="6" customFormat="1" ht="45" customHeight="1">
      <c r="A4004" s="561">
        <v>12</v>
      </c>
      <c r="B4004" s="337" t="s">
        <v>6363</v>
      </c>
      <c r="C4004" s="561" t="s">
        <v>6364</v>
      </c>
      <c r="D4004" s="561"/>
      <c r="E4004" s="585"/>
      <c r="F4004" s="912">
        <v>10950</v>
      </c>
      <c r="G4004" s="912"/>
      <c r="H4004" s="575"/>
      <c r="I4004" s="572"/>
      <c r="J4004" s="573"/>
      <c r="K4004" s="575">
        <v>55091</v>
      </c>
      <c r="L4004" s="575">
        <v>55091</v>
      </c>
      <c r="M4004" s="574">
        <f t="shared" si="297"/>
        <v>55091</v>
      </c>
      <c r="N4004" s="573"/>
      <c r="O4004" s="567"/>
      <c r="P4004" s="545"/>
      <c r="Q4004" s="5"/>
      <c r="R4004" s="565"/>
    </row>
    <row r="4005" spans="1:18" s="17" customFormat="1" ht="19.5" customHeight="1">
      <c r="A4005" s="324" t="s">
        <v>1680</v>
      </c>
      <c r="B4005" s="1215" t="s">
        <v>1681</v>
      </c>
      <c r="C4005" s="1216"/>
      <c r="D4005" s="1216"/>
      <c r="E4005" s="1216"/>
      <c r="F4005" s="1216"/>
      <c r="G4005" s="1216"/>
      <c r="H4005" s="1217"/>
      <c r="I4005" s="126"/>
      <c r="J4005" s="127"/>
      <c r="K4005" s="129"/>
      <c r="L4005" s="129"/>
      <c r="M4005" s="129"/>
      <c r="N4005" s="127"/>
      <c r="O4005" s="130"/>
      <c r="P4005" s="15"/>
      <c r="Q4005" s="16"/>
    </row>
    <row r="4006" spans="1:18" s="6" customFormat="1" ht="66.75" hidden="1" customHeight="1">
      <c r="A4006" s="345"/>
      <c r="B4006" s="1089" t="s">
        <v>3864</v>
      </c>
      <c r="C4006" s="1090"/>
      <c r="D4006" s="1090"/>
      <c r="E4006" s="1090"/>
      <c r="F4006" s="1090"/>
      <c r="G4006" s="1090"/>
      <c r="H4006" s="1091"/>
      <c r="I4006" s="506"/>
      <c r="J4006" s="506"/>
      <c r="K4006" s="506"/>
      <c r="L4006" s="506"/>
      <c r="M4006" s="506"/>
      <c r="N4006" s="506"/>
      <c r="O4006" s="293"/>
      <c r="P4006" s="9"/>
      <c r="Q4006" s="5"/>
    </row>
    <row r="4007" spans="1:18" s="6" customFormat="1" ht="66.75" hidden="1" customHeight="1">
      <c r="A4007" s="325"/>
      <c r="B4007" s="586" t="s">
        <v>3865</v>
      </c>
      <c r="C4007" s="587"/>
      <c r="D4007" s="587"/>
      <c r="E4007" s="587"/>
      <c r="F4007" s="588"/>
      <c r="G4007" s="588"/>
      <c r="H4007" s="352"/>
      <c r="I4007" s="589"/>
      <c r="J4007" s="590"/>
      <c r="K4007" s="588"/>
      <c r="L4007" s="588"/>
      <c r="M4007" s="588"/>
      <c r="N4007" s="590"/>
      <c r="O4007" s="591"/>
      <c r="P4007" s="9"/>
      <c r="Q4007" s="5"/>
    </row>
    <row r="4008" spans="1:18" s="6" customFormat="1" ht="66.75" hidden="1" customHeight="1">
      <c r="A4008" s="336">
        <v>1</v>
      </c>
      <c r="B4008" s="100" t="s">
        <v>3866</v>
      </c>
      <c r="C4008" s="592" t="s">
        <v>139</v>
      </c>
      <c r="D4008" s="592"/>
      <c r="E4008" s="592"/>
      <c r="F4008" s="328">
        <v>7727.2727272727298</v>
      </c>
      <c r="G4008" s="196">
        <f>F4008</f>
        <v>7727.2727272727298</v>
      </c>
      <c r="H4008" s="352"/>
      <c r="I4008" s="589"/>
      <c r="J4008" s="590"/>
      <c r="K4008" s="328">
        <v>7727.272727272727</v>
      </c>
      <c r="L4008" s="588"/>
      <c r="M4008" s="588"/>
      <c r="N4008" s="590"/>
      <c r="O4008" s="591"/>
      <c r="P4008" s="9"/>
      <c r="Q4008" s="5"/>
    </row>
    <row r="4009" spans="1:18" s="6" customFormat="1" ht="66.75" hidden="1" customHeight="1">
      <c r="A4009" s="336">
        <f>1+A4008</f>
        <v>2</v>
      </c>
      <c r="B4009" s="100" t="s">
        <v>1682</v>
      </c>
      <c r="C4009" s="592" t="s">
        <v>139</v>
      </c>
      <c r="D4009" s="592"/>
      <c r="E4009" s="592"/>
      <c r="F4009" s="328">
        <v>9090.9090909090901</v>
      </c>
      <c r="G4009" s="196">
        <f t="shared" ref="G4009:G4072" si="299">F4009</f>
        <v>9090.9090909090901</v>
      </c>
      <c r="H4009" s="352"/>
      <c r="I4009" s="589"/>
      <c r="J4009" s="590"/>
      <c r="K4009" s="328">
        <v>9090.9090909090901</v>
      </c>
      <c r="L4009" s="588"/>
      <c r="M4009" s="588"/>
      <c r="N4009" s="590"/>
      <c r="O4009" s="591"/>
      <c r="P4009" s="9"/>
      <c r="Q4009" s="5"/>
    </row>
    <row r="4010" spans="1:18" s="6" customFormat="1" ht="66.75" hidden="1" customHeight="1">
      <c r="A4010" s="336">
        <f t="shared" ref="A4010:A4073" si="300">1+A4009</f>
        <v>3</v>
      </c>
      <c r="B4010" s="100" t="s">
        <v>3867</v>
      </c>
      <c r="C4010" s="592" t="s">
        <v>139</v>
      </c>
      <c r="D4010" s="592"/>
      <c r="E4010" s="592"/>
      <c r="F4010" s="328">
        <v>9818.1818181818198</v>
      </c>
      <c r="G4010" s="196">
        <f t="shared" si="299"/>
        <v>9818.1818181818198</v>
      </c>
      <c r="H4010" s="352"/>
      <c r="I4010" s="589"/>
      <c r="J4010" s="590"/>
      <c r="K4010" s="328">
        <v>9818.181818181818</v>
      </c>
      <c r="L4010" s="588"/>
      <c r="M4010" s="588"/>
      <c r="N4010" s="590"/>
      <c r="O4010" s="591"/>
      <c r="P4010" s="9"/>
      <c r="Q4010" s="5"/>
    </row>
    <row r="4011" spans="1:18" s="6" customFormat="1" ht="66.75" hidden="1" customHeight="1">
      <c r="A4011" s="336">
        <f t="shared" si="300"/>
        <v>4</v>
      </c>
      <c r="B4011" s="100" t="s">
        <v>1683</v>
      </c>
      <c r="C4011" s="592" t="s">
        <v>139</v>
      </c>
      <c r="D4011" s="592"/>
      <c r="E4011" s="592"/>
      <c r="F4011" s="328">
        <v>11727.272727272701</v>
      </c>
      <c r="G4011" s="196">
        <f t="shared" si="299"/>
        <v>11727.272727272701</v>
      </c>
      <c r="H4011" s="352"/>
      <c r="I4011" s="589"/>
      <c r="J4011" s="590"/>
      <c r="K4011" s="328">
        <v>11727.272727272726</v>
      </c>
      <c r="L4011" s="588"/>
      <c r="M4011" s="588"/>
      <c r="N4011" s="590"/>
      <c r="O4011" s="591"/>
      <c r="P4011" s="9"/>
      <c r="Q4011" s="5"/>
    </row>
    <row r="4012" spans="1:18" s="6" customFormat="1" ht="66.75" hidden="1" customHeight="1">
      <c r="A4012" s="336">
        <f t="shared" si="300"/>
        <v>5</v>
      </c>
      <c r="B4012" s="100" t="s">
        <v>3868</v>
      </c>
      <c r="C4012" s="592" t="s">
        <v>139</v>
      </c>
      <c r="D4012" s="592"/>
      <c r="E4012" s="592"/>
      <c r="F4012" s="328">
        <v>13727.272727272701</v>
      </c>
      <c r="G4012" s="196">
        <f t="shared" si="299"/>
        <v>13727.272727272701</v>
      </c>
      <c r="H4012" s="352"/>
      <c r="I4012" s="589"/>
      <c r="J4012" s="590"/>
      <c r="K4012" s="328">
        <v>13727.272727272726</v>
      </c>
      <c r="L4012" s="588"/>
      <c r="M4012" s="588"/>
      <c r="N4012" s="590"/>
      <c r="O4012" s="591"/>
      <c r="P4012" s="9"/>
      <c r="Q4012" s="5"/>
    </row>
    <row r="4013" spans="1:18" s="6" customFormat="1" ht="66.75" hidden="1" customHeight="1">
      <c r="A4013" s="336">
        <f t="shared" si="300"/>
        <v>6</v>
      </c>
      <c r="B4013" s="100" t="s">
        <v>3869</v>
      </c>
      <c r="C4013" s="592" t="s">
        <v>139</v>
      </c>
      <c r="D4013" s="592"/>
      <c r="E4013" s="592"/>
      <c r="F4013" s="328">
        <v>13181.8181818182</v>
      </c>
      <c r="G4013" s="196">
        <f t="shared" si="299"/>
        <v>13181.8181818182</v>
      </c>
      <c r="H4013" s="352"/>
      <c r="I4013" s="589"/>
      <c r="J4013" s="590"/>
      <c r="K4013" s="328">
        <v>13181.81818181818</v>
      </c>
      <c r="L4013" s="588"/>
      <c r="M4013" s="588"/>
      <c r="N4013" s="590"/>
      <c r="O4013" s="591"/>
      <c r="P4013" s="9"/>
      <c r="Q4013" s="5"/>
    </row>
    <row r="4014" spans="1:18" s="6" customFormat="1" ht="66.75" hidden="1" customHeight="1">
      <c r="A4014" s="336">
        <f t="shared" si="300"/>
        <v>7</v>
      </c>
      <c r="B4014" s="100" t="s">
        <v>1684</v>
      </c>
      <c r="C4014" s="592" t="s">
        <v>139</v>
      </c>
      <c r="D4014" s="592"/>
      <c r="E4014" s="592"/>
      <c r="F4014" s="328">
        <v>16090.909090909099</v>
      </c>
      <c r="G4014" s="196">
        <f t="shared" si="299"/>
        <v>16090.909090909099</v>
      </c>
      <c r="H4014" s="352"/>
      <c r="I4014" s="589"/>
      <c r="J4014" s="590"/>
      <c r="K4014" s="328">
        <v>16090.90909090909</v>
      </c>
      <c r="L4014" s="588"/>
      <c r="M4014" s="588"/>
      <c r="N4014" s="590"/>
      <c r="O4014" s="591"/>
      <c r="P4014" s="9"/>
      <c r="Q4014" s="5"/>
    </row>
    <row r="4015" spans="1:18" s="6" customFormat="1" ht="66.75" hidden="1" customHeight="1">
      <c r="A4015" s="336">
        <f t="shared" si="300"/>
        <v>8</v>
      </c>
      <c r="B4015" s="100" t="s">
        <v>3870</v>
      </c>
      <c r="C4015" s="592" t="s">
        <v>139</v>
      </c>
      <c r="D4015" s="592"/>
      <c r="E4015" s="592"/>
      <c r="F4015" s="328">
        <v>18818.181818181802</v>
      </c>
      <c r="G4015" s="196">
        <f t="shared" si="299"/>
        <v>18818.181818181802</v>
      </c>
      <c r="H4015" s="352"/>
      <c r="I4015" s="589"/>
      <c r="J4015" s="590"/>
      <c r="K4015" s="328">
        <v>18818.181818181816</v>
      </c>
      <c r="L4015" s="588"/>
      <c r="M4015" s="588"/>
      <c r="N4015" s="590"/>
      <c r="O4015" s="591"/>
      <c r="P4015" s="9"/>
      <c r="Q4015" s="5"/>
    </row>
    <row r="4016" spans="1:18" s="6" customFormat="1" ht="66.75" hidden="1" customHeight="1">
      <c r="A4016" s="336">
        <f t="shared" si="300"/>
        <v>9</v>
      </c>
      <c r="B4016" s="100" t="s">
        <v>1685</v>
      </c>
      <c r="C4016" s="592" t="s">
        <v>139</v>
      </c>
      <c r="D4016" s="592"/>
      <c r="E4016" s="592"/>
      <c r="F4016" s="328">
        <v>22636.3636363636</v>
      </c>
      <c r="G4016" s="196">
        <f t="shared" si="299"/>
        <v>22636.3636363636</v>
      </c>
      <c r="H4016" s="352"/>
      <c r="I4016" s="589"/>
      <c r="J4016" s="590"/>
      <c r="K4016" s="328">
        <v>22636.363636363636</v>
      </c>
      <c r="L4016" s="588"/>
      <c r="M4016" s="588"/>
      <c r="N4016" s="590"/>
      <c r="O4016" s="591"/>
      <c r="P4016" s="9"/>
      <c r="Q4016" s="5"/>
    </row>
    <row r="4017" spans="1:17" s="6" customFormat="1" ht="66.75" hidden="1" customHeight="1">
      <c r="A4017" s="336">
        <f t="shared" si="300"/>
        <v>10</v>
      </c>
      <c r="B4017" s="100" t="s">
        <v>3871</v>
      </c>
      <c r="C4017" s="592" t="s">
        <v>139</v>
      </c>
      <c r="D4017" s="592"/>
      <c r="E4017" s="592"/>
      <c r="F4017" s="328">
        <v>16636.3636363636</v>
      </c>
      <c r="G4017" s="196">
        <f t="shared" si="299"/>
        <v>16636.3636363636</v>
      </c>
      <c r="H4017" s="352"/>
      <c r="I4017" s="589"/>
      <c r="J4017" s="590"/>
      <c r="K4017" s="328">
        <v>16636.363636363636</v>
      </c>
      <c r="L4017" s="588"/>
      <c r="M4017" s="588"/>
      <c r="N4017" s="590"/>
      <c r="O4017" s="591"/>
      <c r="P4017" s="9"/>
      <c r="Q4017" s="5"/>
    </row>
    <row r="4018" spans="1:17" s="6" customFormat="1" ht="66.75" hidden="1" customHeight="1">
      <c r="A4018" s="336">
        <f t="shared" si="300"/>
        <v>11</v>
      </c>
      <c r="B4018" s="100" t="s">
        <v>1686</v>
      </c>
      <c r="C4018" s="592" t="s">
        <v>139</v>
      </c>
      <c r="D4018" s="592"/>
      <c r="E4018" s="592"/>
      <c r="F4018" s="328">
        <v>20090.909090909099</v>
      </c>
      <c r="G4018" s="196">
        <f t="shared" si="299"/>
        <v>20090.909090909099</v>
      </c>
      <c r="H4018" s="352"/>
      <c r="I4018" s="589"/>
      <c r="J4018" s="590"/>
      <c r="K4018" s="328">
        <v>20090.909090909088</v>
      </c>
      <c r="L4018" s="588"/>
      <c r="M4018" s="588"/>
      <c r="N4018" s="590"/>
      <c r="O4018" s="591"/>
      <c r="P4018" s="9"/>
      <c r="Q4018" s="5"/>
    </row>
    <row r="4019" spans="1:17" s="6" customFormat="1" ht="66.75" hidden="1" customHeight="1">
      <c r="A4019" s="336">
        <f t="shared" si="300"/>
        <v>12</v>
      </c>
      <c r="B4019" s="100" t="s">
        <v>3872</v>
      </c>
      <c r="C4019" s="592" t="s">
        <v>139</v>
      </c>
      <c r="D4019" s="592"/>
      <c r="E4019" s="592"/>
      <c r="F4019" s="328">
        <v>24272.727272727301</v>
      </c>
      <c r="G4019" s="196">
        <f t="shared" si="299"/>
        <v>24272.727272727301</v>
      </c>
      <c r="H4019" s="352"/>
      <c r="I4019" s="589"/>
      <c r="J4019" s="590"/>
      <c r="K4019" s="328">
        <v>24272.727272727272</v>
      </c>
      <c r="L4019" s="588"/>
      <c r="M4019" s="588"/>
      <c r="N4019" s="590"/>
      <c r="O4019" s="591"/>
      <c r="P4019" s="9"/>
      <c r="Q4019" s="5"/>
    </row>
    <row r="4020" spans="1:17" s="6" customFormat="1" ht="66.75" hidden="1" customHeight="1">
      <c r="A4020" s="336">
        <f t="shared" si="300"/>
        <v>13</v>
      </c>
      <c r="B4020" s="100" t="s">
        <v>1687</v>
      </c>
      <c r="C4020" s="592" t="s">
        <v>139</v>
      </c>
      <c r="D4020" s="592"/>
      <c r="E4020" s="592"/>
      <c r="F4020" s="328">
        <v>29181.818181818198</v>
      </c>
      <c r="G4020" s="196">
        <f t="shared" si="299"/>
        <v>29181.818181818198</v>
      </c>
      <c r="H4020" s="352"/>
      <c r="I4020" s="589"/>
      <c r="J4020" s="590"/>
      <c r="K4020" s="328">
        <v>29181.81818181818</v>
      </c>
      <c r="L4020" s="588"/>
      <c r="M4020" s="588"/>
      <c r="N4020" s="590"/>
      <c r="O4020" s="591"/>
      <c r="P4020" s="9"/>
      <c r="Q4020" s="5"/>
    </row>
    <row r="4021" spans="1:17" s="6" customFormat="1" ht="66.75" hidden="1" customHeight="1">
      <c r="A4021" s="336">
        <f t="shared" si="300"/>
        <v>14</v>
      </c>
      <c r="B4021" s="100" t="s">
        <v>1688</v>
      </c>
      <c r="C4021" s="592" t="s">
        <v>139</v>
      </c>
      <c r="D4021" s="592"/>
      <c r="E4021" s="592"/>
      <c r="F4021" s="328">
        <v>25818.181818181802</v>
      </c>
      <c r="G4021" s="196">
        <f t="shared" si="299"/>
        <v>25818.181818181802</v>
      </c>
      <c r="H4021" s="352"/>
      <c r="I4021" s="589"/>
      <c r="J4021" s="590"/>
      <c r="K4021" s="328">
        <v>34636.363636363632</v>
      </c>
      <c r="L4021" s="588"/>
      <c r="M4021" s="588"/>
      <c r="N4021" s="590"/>
      <c r="O4021" s="591"/>
      <c r="P4021" s="9"/>
      <c r="Q4021" s="5"/>
    </row>
    <row r="4022" spans="1:17" s="6" customFormat="1" ht="66.75" hidden="1" customHeight="1">
      <c r="A4022" s="336">
        <f t="shared" si="300"/>
        <v>15</v>
      </c>
      <c r="B4022" s="100" t="s">
        <v>3873</v>
      </c>
      <c r="C4022" s="592" t="s">
        <v>139</v>
      </c>
      <c r="D4022" s="592"/>
      <c r="E4022" s="592"/>
      <c r="F4022" s="328">
        <v>30818.181818181802</v>
      </c>
      <c r="G4022" s="196">
        <f t="shared" si="299"/>
        <v>30818.181818181802</v>
      </c>
      <c r="H4022" s="352"/>
      <c r="I4022" s="589"/>
      <c r="J4022" s="590"/>
      <c r="K4022" s="328">
        <v>25818.181818181816</v>
      </c>
      <c r="L4022" s="588"/>
      <c r="M4022" s="588"/>
      <c r="N4022" s="590"/>
      <c r="O4022" s="591"/>
      <c r="P4022" s="9"/>
      <c r="Q4022" s="5"/>
    </row>
    <row r="4023" spans="1:17" s="6" customFormat="1" ht="66.75" hidden="1" customHeight="1">
      <c r="A4023" s="336">
        <f t="shared" si="300"/>
        <v>16</v>
      </c>
      <c r="B4023" s="100" t="s">
        <v>1689</v>
      </c>
      <c r="C4023" s="592" t="s">
        <v>139</v>
      </c>
      <c r="D4023" s="592"/>
      <c r="E4023" s="592"/>
      <c r="F4023" s="328">
        <v>37090.909090909103</v>
      </c>
      <c r="G4023" s="196">
        <f t="shared" si="299"/>
        <v>37090.909090909103</v>
      </c>
      <c r="H4023" s="352"/>
      <c r="I4023" s="589"/>
      <c r="J4023" s="590"/>
      <c r="K4023" s="328">
        <v>30818.181818181816</v>
      </c>
      <c r="L4023" s="588"/>
      <c r="M4023" s="588"/>
      <c r="N4023" s="590"/>
      <c r="O4023" s="591"/>
      <c r="P4023" s="9"/>
      <c r="Q4023" s="5"/>
    </row>
    <row r="4024" spans="1:17" s="6" customFormat="1" ht="66.75" hidden="1" customHeight="1">
      <c r="A4024" s="336">
        <f t="shared" si="300"/>
        <v>17</v>
      </c>
      <c r="B4024" s="100" t="s">
        <v>1690</v>
      </c>
      <c r="C4024" s="592" t="s">
        <v>139</v>
      </c>
      <c r="D4024" s="592"/>
      <c r="E4024" s="592"/>
      <c r="F4024" s="328">
        <v>45272.727272727301</v>
      </c>
      <c r="G4024" s="196">
        <f t="shared" si="299"/>
        <v>45272.727272727301</v>
      </c>
      <c r="H4024" s="352"/>
      <c r="I4024" s="589"/>
      <c r="J4024" s="590"/>
      <c r="K4024" s="328">
        <v>37090.909090909088</v>
      </c>
      <c r="L4024" s="588"/>
      <c r="M4024" s="588"/>
      <c r="N4024" s="590"/>
      <c r="O4024" s="591"/>
      <c r="P4024" s="9"/>
      <c r="Q4024" s="5"/>
    </row>
    <row r="4025" spans="1:17" s="6" customFormat="1" ht="66.75" hidden="1" customHeight="1">
      <c r="A4025" s="336">
        <f t="shared" si="300"/>
        <v>18</v>
      </c>
      <c r="B4025" s="100" t="s">
        <v>3874</v>
      </c>
      <c r="C4025" s="592" t="s">
        <v>139</v>
      </c>
      <c r="D4025" s="592"/>
      <c r="E4025" s="592"/>
      <c r="F4025" s="328">
        <v>40090.909090909103</v>
      </c>
      <c r="G4025" s="196">
        <f t="shared" si="299"/>
        <v>40090.909090909103</v>
      </c>
      <c r="H4025" s="352"/>
      <c r="I4025" s="589"/>
      <c r="J4025" s="590"/>
      <c r="K4025" s="328">
        <v>45272.727272727272</v>
      </c>
      <c r="L4025" s="588"/>
      <c r="M4025" s="588"/>
      <c r="N4025" s="590"/>
      <c r="O4025" s="591"/>
      <c r="P4025" s="9"/>
      <c r="Q4025" s="5"/>
    </row>
    <row r="4026" spans="1:17" s="6" customFormat="1" ht="66.75" hidden="1" customHeight="1">
      <c r="A4026" s="336">
        <f t="shared" si="300"/>
        <v>19</v>
      </c>
      <c r="B4026" s="100" t="s">
        <v>1691</v>
      </c>
      <c r="C4026" s="592" t="s">
        <v>139</v>
      </c>
      <c r="D4026" s="592"/>
      <c r="E4026" s="592"/>
      <c r="F4026" s="328">
        <v>49272.727272727301</v>
      </c>
      <c r="G4026" s="196">
        <f t="shared" si="299"/>
        <v>49272.727272727301</v>
      </c>
      <c r="H4026" s="352"/>
      <c r="I4026" s="589"/>
      <c r="J4026" s="590"/>
      <c r="K4026" s="328">
        <v>53545.454545454544</v>
      </c>
      <c r="L4026" s="588"/>
      <c r="M4026" s="588"/>
      <c r="N4026" s="590"/>
      <c r="O4026" s="591"/>
      <c r="P4026" s="9"/>
      <c r="Q4026" s="5"/>
    </row>
    <row r="4027" spans="1:17" s="6" customFormat="1" ht="66.75" hidden="1" customHeight="1">
      <c r="A4027" s="336">
        <f t="shared" si="300"/>
        <v>20</v>
      </c>
      <c r="B4027" s="100" t="s">
        <v>1692</v>
      </c>
      <c r="C4027" s="592" t="s">
        <v>139</v>
      </c>
      <c r="D4027" s="592"/>
      <c r="E4027" s="592"/>
      <c r="F4027" s="328">
        <v>59727.272727272699</v>
      </c>
      <c r="G4027" s="196">
        <f t="shared" si="299"/>
        <v>59727.272727272699</v>
      </c>
      <c r="H4027" s="352"/>
      <c r="I4027" s="589"/>
      <c r="J4027" s="590"/>
      <c r="K4027" s="328">
        <v>40090.909090909088</v>
      </c>
      <c r="L4027" s="588"/>
      <c r="M4027" s="588"/>
      <c r="N4027" s="590"/>
      <c r="O4027" s="591"/>
      <c r="P4027" s="9"/>
      <c r="Q4027" s="5"/>
    </row>
    <row r="4028" spans="1:17" s="6" customFormat="1" ht="66.75" hidden="1" customHeight="1">
      <c r="A4028" s="336">
        <f t="shared" si="300"/>
        <v>21</v>
      </c>
      <c r="B4028" s="100" t="s">
        <v>1693</v>
      </c>
      <c r="C4028" s="592" t="s">
        <v>139</v>
      </c>
      <c r="D4028" s="592"/>
      <c r="E4028" s="592"/>
      <c r="F4028" s="328">
        <v>71181.818181818206</v>
      </c>
      <c r="G4028" s="196">
        <f t="shared" si="299"/>
        <v>71181.818181818206</v>
      </c>
      <c r="H4028" s="352"/>
      <c r="I4028" s="589"/>
      <c r="J4028" s="590"/>
      <c r="K4028" s="328">
        <v>49272.727272727272</v>
      </c>
      <c r="L4028" s="588"/>
      <c r="M4028" s="588"/>
      <c r="N4028" s="590"/>
      <c r="O4028" s="591"/>
      <c r="P4028" s="9"/>
      <c r="Q4028" s="5"/>
    </row>
    <row r="4029" spans="1:17" s="6" customFormat="1" ht="66.75" hidden="1" customHeight="1">
      <c r="A4029" s="336">
        <f t="shared" si="300"/>
        <v>22</v>
      </c>
      <c r="B4029" s="100" t="s">
        <v>1694</v>
      </c>
      <c r="C4029" s="592" t="s">
        <v>139</v>
      </c>
      <c r="D4029" s="592"/>
      <c r="E4029" s="592"/>
      <c r="F4029" s="328">
        <v>85272.727272727294</v>
      </c>
      <c r="G4029" s="196">
        <f t="shared" si="299"/>
        <v>85272.727272727294</v>
      </c>
      <c r="H4029" s="352"/>
      <c r="I4029" s="589"/>
      <c r="J4029" s="590"/>
      <c r="K4029" s="328">
        <v>59727.272727272721</v>
      </c>
      <c r="L4029" s="588"/>
      <c r="M4029" s="588"/>
      <c r="N4029" s="590"/>
      <c r="O4029" s="591"/>
      <c r="P4029" s="9"/>
      <c r="Q4029" s="5"/>
    </row>
    <row r="4030" spans="1:17" s="6" customFormat="1" ht="66.75" hidden="1" customHeight="1">
      <c r="A4030" s="336">
        <f t="shared" si="300"/>
        <v>23</v>
      </c>
      <c r="B4030" s="100" t="s">
        <v>1695</v>
      </c>
      <c r="C4030" s="592" t="s">
        <v>139</v>
      </c>
      <c r="D4030" s="592"/>
      <c r="E4030" s="592"/>
      <c r="F4030" s="328">
        <v>57000</v>
      </c>
      <c r="G4030" s="196">
        <f t="shared" si="299"/>
        <v>57000</v>
      </c>
      <c r="H4030" s="352"/>
      <c r="I4030" s="589"/>
      <c r="J4030" s="590"/>
      <c r="K4030" s="328">
        <v>71181.818181818177</v>
      </c>
      <c r="L4030" s="588"/>
      <c r="M4030" s="588"/>
      <c r="N4030" s="590"/>
      <c r="O4030" s="591"/>
      <c r="P4030" s="9"/>
      <c r="Q4030" s="5"/>
    </row>
    <row r="4031" spans="1:17" s="6" customFormat="1" ht="66.75" hidden="1" customHeight="1">
      <c r="A4031" s="336">
        <f t="shared" si="300"/>
        <v>24</v>
      </c>
      <c r="B4031" s="100" t="s">
        <v>1696</v>
      </c>
      <c r="C4031" s="592" t="s">
        <v>139</v>
      </c>
      <c r="D4031" s="592"/>
      <c r="E4031" s="592"/>
      <c r="F4031" s="328">
        <v>70272.727272727294</v>
      </c>
      <c r="G4031" s="196">
        <f t="shared" si="299"/>
        <v>70272.727272727294</v>
      </c>
      <c r="H4031" s="352"/>
      <c r="I4031" s="589"/>
      <c r="J4031" s="590"/>
      <c r="K4031" s="328">
        <v>85272.727272727265</v>
      </c>
      <c r="L4031" s="588"/>
      <c r="M4031" s="588"/>
      <c r="N4031" s="590"/>
      <c r="O4031" s="591"/>
      <c r="P4031" s="9"/>
      <c r="Q4031" s="5"/>
    </row>
    <row r="4032" spans="1:17" s="6" customFormat="1" ht="66.75" hidden="1" customHeight="1">
      <c r="A4032" s="336">
        <f t="shared" si="300"/>
        <v>25</v>
      </c>
      <c r="B4032" s="100" t="s">
        <v>1697</v>
      </c>
      <c r="C4032" s="592" t="s">
        <v>139</v>
      </c>
      <c r="D4032" s="592"/>
      <c r="E4032" s="592"/>
      <c r="F4032" s="328">
        <v>84727.272727272706</v>
      </c>
      <c r="G4032" s="196">
        <f t="shared" si="299"/>
        <v>84727.272727272706</v>
      </c>
      <c r="H4032" s="352"/>
      <c r="I4032" s="589"/>
      <c r="J4032" s="590"/>
      <c r="K4032" s="328">
        <v>56999.999999999993</v>
      </c>
      <c r="L4032" s="588"/>
      <c r="M4032" s="588"/>
      <c r="N4032" s="590"/>
      <c r="O4032" s="591"/>
      <c r="P4032" s="9"/>
      <c r="Q4032" s="5"/>
    </row>
    <row r="4033" spans="1:17" s="6" customFormat="1" ht="66.75" hidden="1" customHeight="1">
      <c r="A4033" s="336">
        <f t="shared" si="300"/>
        <v>26</v>
      </c>
      <c r="B4033" s="100" t="s">
        <v>1698</v>
      </c>
      <c r="C4033" s="592" t="s">
        <v>139</v>
      </c>
      <c r="D4033" s="592"/>
      <c r="E4033" s="592"/>
      <c r="F4033" s="328">
        <v>101090.909090909</v>
      </c>
      <c r="G4033" s="196">
        <f t="shared" si="299"/>
        <v>101090.909090909</v>
      </c>
      <c r="H4033" s="352"/>
      <c r="I4033" s="589"/>
      <c r="J4033" s="590"/>
      <c r="K4033" s="328">
        <v>70272.727272727265</v>
      </c>
      <c r="L4033" s="588"/>
      <c r="M4033" s="588"/>
      <c r="N4033" s="590"/>
      <c r="O4033" s="591"/>
      <c r="P4033" s="9"/>
      <c r="Q4033" s="5"/>
    </row>
    <row r="4034" spans="1:17" s="6" customFormat="1" ht="66.75" hidden="1" customHeight="1">
      <c r="A4034" s="336">
        <f t="shared" si="300"/>
        <v>27</v>
      </c>
      <c r="B4034" s="100" t="s">
        <v>1699</v>
      </c>
      <c r="C4034" s="592" t="s">
        <v>139</v>
      </c>
      <c r="D4034" s="592"/>
      <c r="E4034" s="592"/>
      <c r="F4034" s="328">
        <v>120727.272727273</v>
      </c>
      <c r="G4034" s="196">
        <f t="shared" si="299"/>
        <v>120727.272727273</v>
      </c>
      <c r="H4034" s="352"/>
      <c r="I4034" s="589"/>
      <c r="J4034" s="590"/>
      <c r="K4034" s="328">
        <v>84727.272727272721</v>
      </c>
      <c r="L4034" s="588"/>
      <c r="M4034" s="588"/>
      <c r="N4034" s="590"/>
      <c r="O4034" s="591"/>
      <c r="P4034" s="9"/>
      <c r="Q4034" s="5"/>
    </row>
    <row r="4035" spans="1:17" s="6" customFormat="1" ht="66.75" hidden="1" customHeight="1">
      <c r="A4035" s="336">
        <f t="shared" si="300"/>
        <v>28</v>
      </c>
      <c r="B4035" s="100" t="s">
        <v>1700</v>
      </c>
      <c r="C4035" s="592" t="s">
        <v>139</v>
      </c>
      <c r="D4035" s="592"/>
      <c r="E4035" s="592"/>
      <c r="F4035" s="328">
        <v>90000</v>
      </c>
      <c r="G4035" s="196">
        <f t="shared" si="299"/>
        <v>90000</v>
      </c>
      <c r="H4035" s="352"/>
      <c r="I4035" s="589"/>
      <c r="J4035" s="590"/>
      <c r="K4035" s="328">
        <v>101090.90909090909</v>
      </c>
      <c r="L4035" s="588"/>
      <c r="M4035" s="588"/>
      <c r="N4035" s="590"/>
      <c r="O4035" s="591"/>
      <c r="P4035" s="9"/>
      <c r="Q4035" s="5"/>
    </row>
    <row r="4036" spans="1:17" s="6" customFormat="1" ht="66.75" hidden="1" customHeight="1">
      <c r="A4036" s="336">
        <f t="shared" si="300"/>
        <v>29</v>
      </c>
      <c r="B4036" s="100" t="s">
        <v>1701</v>
      </c>
      <c r="C4036" s="592" t="s">
        <v>139</v>
      </c>
      <c r="D4036" s="592"/>
      <c r="E4036" s="592"/>
      <c r="F4036" s="328">
        <v>99727.272727272706</v>
      </c>
      <c r="G4036" s="196">
        <f t="shared" si="299"/>
        <v>99727.272727272706</v>
      </c>
      <c r="H4036" s="352"/>
      <c r="I4036" s="589"/>
      <c r="J4036" s="590"/>
      <c r="K4036" s="328">
        <v>120727.27272727272</v>
      </c>
      <c r="L4036" s="588"/>
      <c r="M4036" s="588"/>
      <c r="N4036" s="590"/>
      <c r="O4036" s="591"/>
      <c r="P4036" s="9"/>
      <c r="Q4036" s="5"/>
    </row>
    <row r="4037" spans="1:17" s="6" customFormat="1" ht="66.75" hidden="1" customHeight="1">
      <c r="A4037" s="336">
        <f t="shared" si="300"/>
        <v>30</v>
      </c>
      <c r="B4037" s="100" t="s">
        <v>1702</v>
      </c>
      <c r="C4037" s="592" t="s">
        <v>139</v>
      </c>
      <c r="D4037" s="592"/>
      <c r="E4037" s="592"/>
      <c r="F4037" s="328">
        <v>120545.454545455</v>
      </c>
      <c r="G4037" s="196">
        <f t="shared" si="299"/>
        <v>120545.454545455</v>
      </c>
      <c r="H4037" s="352"/>
      <c r="I4037" s="589"/>
      <c r="J4037" s="590"/>
      <c r="K4037" s="328">
        <v>90000</v>
      </c>
      <c r="L4037" s="588"/>
      <c r="M4037" s="588"/>
      <c r="N4037" s="590"/>
      <c r="O4037" s="591"/>
      <c r="P4037" s="9"/>
      <c r="Q4037" s="5"/>
    </row>
    <row r="4038" spans="1:17" s="6" customFormat="1" ht="66.75" hidden="1" customHeight="1">
      <c r="A4038" s="336">
        <f t="shared" si="300"/>
        <v>31</v>
      </c>
      <c r="B4038" s="100" t="s">
        <v>1703</v>
      </c>
      <c r="C4038" s="592" t="s">
        <v>139</v>
      </c>
      <c r="D4038" s="592"/>
      <c r="E4038" s="592"/>
      <c r="F4038" s="328">
        <v>173272.727272727</v>
      </c>
      <c r="G4038" s="196">
        <f t="shared" si="299"/>
        <v>173272.727272727</v>
      </c>
      <c r="H4038" s="352"/>
      <c r="I4038" s="589"/>
      <c r="J4038" s="590"/>
      <c r="K4038" s="328">
        <v>99727.272727272721</v>
      </c>
      <c r="L4038" s="588"/>
      <c r="M4038" s="588"/>
      <c r="N4038" s="590"/>
      <c r="O4038" s="591"/>
      <c r="P4038" s="9"/>
      <c r="Q4038" s="5"/>
    </row>
    <row r="4039" spans="1:17" s="6" customFormat="1" ht="66.75" hidden="1" customHeight="1">
      <c r="A4039" s="336">
        <f t="shared" si="300"/>
        <v>32</v>
      </c>
      <c r="B4039" s="100" t="s">
        <v>3875</v>
      </c>
      <c r="C4039" s="592" t="s">
        <v>139</v>
      </c>
      <c r="D4039" s="592"/>
      <c r="E4039" s="592"/>
      <c r="F4039" s="328">
        <v>97272.727272727294</v>
      </c>
      <c r="G4039" s="196">
        <f t="shared" si="299"/>
        <v>97272.727272727294</v>
      </c>
      <c r="H4039" s="352"/>
      <c r="I4039" s="589"/>
      <c r="J4039" s="590"/>
      <c r="K4039" s="328">
        <v>120545.45454545453</v>
      </c>
      <c r="L4039" s="588"/>
      <c r="M4039" s="588"/>
      <c r="N4039" s="590"/>
      <c r="O4039" s="591"/>
      <c r="P4039" s="9"/>
      <c r="Q4039" s="5"/>
    </row>
    <row r="4040" spans="1:17" s="6" customFormat="1" ht="66.75" hidden="1" customHeight="1">
      <c r="A4040" s="336">
        <f t="shared" si="300"/>
        <v>33</v>
      </c>
      <c r="B4040" s="100" t="s">
        <v>1704</v>
      </c>
      <c r="C4040" s="592" t="s">
        <v>139</v>
      </c>
      <c r="D4040" s="592"/>
      <c r="E4040" s="592"/>
      <c r="F4040" s="328">
        <v>120818.181818182</v>
      </c>
      <c r="G4040" s="196">
        <f t="shared" si="299"/>
        <v>120818.181818182</v>
      </c>
      <c r="H4040" s="352"/>
      <c r="I4040" s="589"/>
      <c r="J4040" s="590"/>
      <c r="K4040" s="328">
        <v>144727.27272727271</v>
      </c>
      <c r="L4040" s="588"/>
      <c r="M4040" s="588"/>
      <c r="N4040" s="590"/>
      <c r="O4040" s="591"/>
      <c r="P4040" s="9"/>
      <c r="Q4040" s="5"/>
    </row>
    <row r="4041" spans="1:17" s="6" customFormat="1" ht="66.75" hidden="1" customHeight="1">
      <c r="A4041" s="336">
        <f t="shared" si="300"/>
        <v>34</v>
      </c>
      <c r="B4041" s="100" t="s">
        <v>1705</v>
      </c>
      <c r="C4041" s="592" t="s">
        <v>139</v>
      </c>
      <c r="D4041" s="592"/>
      <c r="E4041" s="592"/>
      <c r="F4041" s="328">
        <v>151090.909090909</v>
      </c>
      <c r="G4041" s="196">
        <f t="shared" si="299"/>
        <v>151090.909090909</v>
      </c>
      <c r="H4041" s="352"/>
      <c r="I4041" s="589"/>
      <c r="J4041" s="590"/>
      <c r="K4041" s="328">
        <v>173272.72727272726</v>
      </c>
      <c r="L4041" s="588"/>
      <c r="M4041" s="588"/>
      <c r="N4041" s="590"/>
      <c r="O4041" s="591"/>
      <c r="P4041" s="9"/>
      <c r="Q4041" s="5"/>
    </row>
    <row r="4042" spans="1:17" s="6" customFormat="1" ht="66.75" hidden="1" customHeight="1">
      <c r="A4042" s="336">
        <f t="shared" si="300"/>
        <v>35</v>
      </c>
      <c r="B4042" s="100" t="s">
        <v>1706</v>
      </c>
      <c r="C4042" s="592" t="s">
        <v>139</v>
      </c>
      <c r="D4042" s="592"/>
      <c r="E4042" s="592"/>
      <c r="F4042" s="328">
        <v>180545.454545455</v>
      </c>
      <c r="G4042" s="196">
        <f t="shared" si="299"/>
        <v>180545.454545455</v>
      </c>
      <c r="H4042" s="352"/>
      <c r="I4042" s="589"/>
      <c r="J4042" s="590"/>
      <c r="K4042" s="328">
        <v>97272.727272727265</v>
      </c>
      <c r="L4042" s="588"/>
      <c r="M4042" s="588"/>
      <c r="N4042" s="590"/>
      <c r="O4042" s="591"/>
      <c r="P4042" s="9"/>
      <c r="Q4042" s="5"/>
    </row>
    <row r="4043" spans="1:17" s="6" customFormat="1" ht="66.75" hidden="1" customHeight="1">
      <c r="A4043" s="336">
        <f t="shared" si="300"/>
        <v>36</v>
      </c>
      <c r="B4043" s="100" t="s">
        <v>1707</v>
      </c>
      <c r="C4043" s="592" t="s">
        <v>139</v>
      </c>
      <c r="D4043" s="592"/>
      <c r="E4043" s="592"/>
      <c r="F4043" s="328">
        <v>218000</v>
      </c>
      <c r="G4043" s="196">
        <f t="shared" si="299"/>
        <v>218000</v>
      </c>
      <c r="H4043" s="352"/>
      <c r="I4043" s="589"/>
      <c r="J4043" s="590"/>
      <c r="K4043" s="328">
        <v>120818.18181818181</v>
      </c>
      <c r="L4043" s="588"/>
      <c r="M4043" s="588"/>
      <c r="N4043" s="590"/>
      <c r="O4043" s="591"/>
      <c r="P4043" s="9"/>
      <c r="Q4043" s="5"/>
    </row>
    <row r="4044" spans="1:17" s="6" customFormat="1" ht="66.75" hidden="1" customHeight="1">
      <c r="A4044" s="336">
        <f t="shared" si="300"/>
        <v>37</v>
      </c>
      <c r="B4044" s="100" t="s">
        <v>1708</v>
      </c>
      <c r="C4044" s="592" t="s">
        <v>139</v>
      </c>
      <c r="D4044" s="592"/>
      <c r="E4044" s="592"/>
      <c r="F4044" s="328">
        <v>125818.181818182</v>
      </c>
      <c r="G4044" s="196">
        <f t="shared" si="299"/>
        <v>125818.181818182</v>
      </c>
      <c r="H4044" s="352"/>
      <c r="I4044" s="589"/>
      <c r="J4044" s="590"/>
      <c r="K4044" s="328">
        <v>151090.90909090909</v>
      </c>
      <c r="L4044" s="588"/>
      <c r="M4044" s="588"/>
      <c r="N4044" s="590"/>
      <c r="O4044" s="591"/>
      <c r="P4044" s="9"/>
      <c r="Q4044" s="5"/>
    </row>
    <row r="4045" spans="1:17" s="6" customFormat="1" ht="66.75" hidden="1" customHeight="1">
      <c r="A4045" s="336">
        <f t="shared" si="300"/>
        <v>38</v>
      </c>
      <c r="B4045" s="100" t="s">
        <v>1709</v>
      </c>
      <c r="C4045" s="592" t="s">
        <v>139</v>
      </c>
      <c r="D4045" s="592"/>
      <c r="E4045" s="592"/>
      <c r="F4045" s="328">
        <v>156000</v>
      </c>
      <c r="G4045" s="196">
        <f t="shared" si="299"/>
        <v>156000</v>
      </c>
      <c r="H4045" s="352"/>
      <c r="I4045" s="589"/>
      <c r="J4045" s="590"/>
      <c r="K4045" s="328">
        <v>180545.45454545453</v>
      </c>
      <c r="L4045" s="588"/>
      <c r="M4045" s="588"/>
      <c r="N4045" s="590"/>
      <c r="O4045" s="591"/>
      <c r="P4045" s="9"/>
      <c r="Q4045" s="5"/>
    </row>
    <row r="4046" spans="1:17" s="6" customFormat="1" ht="66.75" hidden="1" customHeight="1">
      <c r="A4046" s="336">
        <f t="shared" si="300"/>
        <v>39</v>
      </c>
      <c r="B4046" s="100" t="s">
        <v>1710</v>
      </c>
      <c r="C4046" s="592" t="s">
        <v>139</v>
      </c>
      <c r="D4046" s="592"/>
      <c r="E4046" s="592"/>
      <c r="F4046" s="328">
        <v>190727.272727273</v>
      </c>
      <c r="G4046" s="196">
        <f t="shared" si="299"/>
        <v>190727.272727273</v>
      </c>
      <c r="H4046" s="352"/>
      <c r="I4046" s="589"/>
      <c r="J4046" s="590"/>
      <c r="K4046" s="328">
        <v>217999.99999999997</v>
      </c>
      <c r="L4046" s="588"/>
      <c r="M4046" s="588"/>
      <c r="N4046" s="590"/>
      <c r="O4046" s="591"/>
      <c r="P4046" s="9"/>
      <c r="Q4046" s="5"/>
    </row>
    <row r="4047" spans="1:17" s="6" customFormat="1" ht="66.75" hidden="1" customHeight="1">
      <c r="A4047" s="336">
        <f t="shared" si="300"/>
        <v>40</v>
      </c>
      <c r="B4047" s="100" t="s">
        <v>3876</v>
      </c>
      <c r="C4047" s="592" t="s">
        <v>139</v>
      </c>
      <c r="D4047" s="592"/>
      <c r="E4047" s="592"/>
      <c r="F4047" s="328">
        <v>232454.545454545</v>
      </c>
      <c r="G4047" s="196">
        <f t="shared" si="299"/>
        <v>232454.545454545</v>
      </c>
      <c r="H4047" s="352"/>
      <c r="I4047" s="589"/>
      <c r="J4047" s="590"/>
      <c r="K4047" s="328">
        <v>262363.63636363635</v>
      </c>
      <c r="L4047" s="588"/>
      <c r="M4047" s="588"/>
      <c r="N4047" s="590"/>
      <c r="O4047" s="591"/>
      <c r="P4047" s="9"/>
      <c r="Q4047" s="5"/>
    </row>
    <row r="4048" spans="1:17" s="6" customFormat="1" ht="66.75" hidden="1" customHeight="1">
      <c r="A4048" s="336">
        <f t="shared" si="300"/>
        <v>41</v>
      </c>
      <c r="B4048" s="100" t="s">
        <v>1711</v>
      </c>
      <c r="C4048" s="592" t="s">
        <v>139</v>
      </c>
      <c r="D4048" s="592"/>
      <c r="E4048" s="592"/>
      <c r="F4048" s="328">
        <v>157909.090909091</v>
      </c>
      <c r="G4048" s="196">
        <f t="shared" si="299"/>
        <v>157909.090909091</v>
      </c>
      <c r="H4048" s="352"/>
      <c r="I4048" s="589"/>
      <c r="J4048" s="590"/>
      <c r="K4048" s="328">
        <v>125818.18181818181</v>
      </c>
      <c r="L4048" s="588"/>
      <c r="M4048" s="588"/>
      <c r="N4048" s="590"/>
      <c r="O4048" s="591"/>
      <c r="P4048" s="9"/>
      <c r="Q4048" s="5"/>
    </row>
    <row r="4049" spans="1:17" s="6" customFormat="1" ht="66.75" hidden="1" customHeight="1">
      <c r="A4049" s="336">
        <f t="shared" si="300"/>
        <v>42</v>
      </c>
      <c r="B4049" s="100" t="s">
        <v>1712</v>
      </c>
      <c r="C4049" s="592" t="s">
        <v>139</v>
      </c>
      <c r="D4049" s="592"/>
      <c r="E4049" s="592"/>
      <c r="F4049" s="328">
        <v>194272.727272727</v>
      </c>
      <c r="G4049" s="196">
        <f t="shared" si="299"/>
        <v>194272.727272727</v>
      </c>
      <c r="H4049" s="352"/>
      <c r="I4049" s="589"/>
      <c r="J4049" s="590"/>
      <c r="K4049" s="328">
        <v>156000</v>
      </c>
      <c r="L4049" s="588"/>
      <c r="M4049" s="588"/>
      <c r="N4049" s="590"/>
      <c r="O4049" s="591"/>
      <c r="P4049" s="9"/>
      <c r="Q4049" s="5"/>
    </row>
    <row r="4050" spans="1:17" s="6" customFormat="1" ht="66.75" hidden="1" customHeight="1">
      <c r="A4050" s="336">
        <f t="shared" si="300"/>
        <v>43</v>
      </c>
      <c r="B4050" s="100" t="s">
        <v>1713</v>
      </c>
      <c r="C4050" s="592" t="s">
        <v>139</v>
      </c>
      <c r="D4050" s="592"/>
      <c r="E4050" s="592"/>
      <c r="F4050" s="328">
        <v>238090.909090909</v>
      </c>
      <c r="G4050" s="196">
        <f t="shared" si="299"/>
        <v>238090.909090909</v>
      </c>
      <c r="H4050" s="352"/>
      <c r="I4050" s="589"/>
      <c r="J4050" s="590"/>
      <c r="K4050" s="328">
        <v>190727.27272727271</v>
      </c>
      <c r="L4050" s="588"/>
      <c r="M4050" s="588"/>
      <c r="N4050" s="590"/>
      <c r="O4050" s="591"/>
      <c r="P4050" s="9"/>
      <c r="Q4050" s="5"/>
    </row>
    <row r="4051" spans="1:17" s="6" customFormat="1" ht="66.75" hidden="1" customHeight="1">
      <c r="A4051" s="336">
        <f t="shared" si="300"/>
        <v>44</v>
      </c>
      <c r="B4051" s="100" t="s">
        <v>1714</v>
      </c>
      <c r="C4051" s="592" t="s">
        <v>139</v>
      </c>
      <c r="D4051" s="592"/>
      <c r="E4051" s="592"/>
      <c r="F4051" s="328">
        <v>288363.636363636</v>
      </c>
      <c r="G4051" s="196">
        <f t="shared" si="299"/>
        <v>288363.636363636</v>
      </c>
      <c r="H4051" s="352"/>
      <c r="I4051" s="589"/>
      <c r="J4051" s="590"/>
      <c r="K4051" s="328">
        <v>232454.54545454544</v>
      </c>
      <c r="L4051" s="588"/>
      <c r="M4051" s="588"/>
      <c r="N4051" s="590"/>
      <c r="O4051" s="591"/>
      <c r="P4051" s="9"/>
      <c r="Q4051" s="5"/>
    </row>
    <row r="4052" spans="1:17" s="6" customFormat="1" ht="66.75" hidden="1" customHeight="1">
      <c r="A4052" s="336">
        <f t="shared" si="300"/>
        <v>45</v>
      </c>
      <c r="B4052" s="100" t="s">
        <v>1715</v>
      </c>
      <c r="C4052" s="592" t="s">
        <v>139</v>
      </c>
      <c r="D4052" s="592"/>
      <c r="E4052" s="592"/>
      <c r="F4052" s="328">
        <v>349636.363636364</v>
      </c>
      <c r="G4052" s="196">
        <f t="shared" si="299"/>
        <v>349636.363636364</v>
      </c>
      <c r="H4052" s="352"/>
      <c r="I4052" s="589"/>
      <c r="J4052" s="590"/>
      <c r="K4052" s="328">
        <v>282000</v>
      </c>
      <c r="L4052" s="588"/>
      <c r="M4052" s="588"/>
      <c r="N4052" s="590"/>
      <c r="O4052" s="591"/>
      <c r="P4052" s="9"/>
      <c r="Q4052" s="5"/>
    </row>
    <row r="4053" spans="1:17" s="6" customFormat="1" ht="66.75" hidden="1" customHeight="1">
      <c r="A4053" s="336">
        <f t="shared" si="300"/>
        <v>46</v>
      </c>
      <c r="B4053" s="100" t="s">
        <v>1716</v>
      </c>
      <c r="C4053" s="592" t="s">
        <v>139</v>
      </c>
      <c r="D4053" s="592"/>
      <c r="E4053" s="592"/>
      <c r="F4053" s="328">
        <v>420545.454545455</v>
      </c>
      <c r="G4053" s="196">
        <f t="shared" si="299"/>
        <v>420545.454545455</v>
      </c>
      <c r="H4053" s="352"/>
      <c r="I4053" s="589"/>
      <c r="J4053" s="590"/>
      <c r="K4053" s="328">
        <v>336272.72727272724</v>
      </c>
      <c r="L4053" s="588"/>
      <c r="M4053" s="588"/>
      <c r="N4053" s="590"/>
      <c r="O4053" s="591"/>
      <c r="P4053" s="9"/>
      <c r="Q4053" s="5"/>
    </row>
    <row r="4054" spans="1:17" s="6" customFormat="1" ht="66.75" hidden="1" customHeight="1">
      <c r="A4054" s="336">
        <f t="shared" si="300"/>
        <v>47</v>
      </c>
      <c r="B4054" s="100" t="s">
        <v>3877</v>
      </c>
      <c r="C4054" s="592" t="s">
        <v>139</v>
      </c>
      <c r="D4054" s="592"/>
      <c r="E4054" s="592"/>
      <c r="F4054" s="328">
        <v>206909.090909091</v>
      </c>
      <c r="G4054" s="196">
        <f t="shared" si="299"/>
        <v>206909.090909091</v>
      </c>
      <c r="H4054" s="352"/>
      <c r="I4054" s="589"/>
      <c r="J4054" s="590"/>
      <c r="K4054" s="328">
        <v>157909.09090909088</v>
      </c>
      <c r="L4054" s="588"/>
      <c r="M4054" s="588"/>
      <c r="N4054" s="590"/>
      <c r="O4054" s="591"/>
      <c r="P4054" s="9"/>
      <c r="Q4054" s="5"/>
    </row>
    <row r="4055" spans="1:17" s="6" customFormat="1" ht="66.75" hidden="1" customHeight="1">
      <c r="A4055" s="336">
        <f t="shared" si="300"/>
        <v>48</v>
      </c>
      <c r="B4055" s="100" t="s">
        <v>1717</v>
      </c>
      <c r="C4055" s="592" t="s">
        <v>139</v>
      </c>
      <c r="D4055" s="592"/>
      <c r="E4055" s="592"/>
      <c r="F4055" s="328">
        <v>255090.909090909</v>
      </c>
      <c r="G4055" s="196">
        <f t="shared" si="299"/>
        <v>255090.909090909</v>
      </c>
      <c r="H4055" s="352"/>
      <c r="I4055" s="589"/>
      <c r="J4055" s="590"/>
      <c r="K4055" s="328">
        <v>194272.72727272726</v>
      </c>
      <c r="L4055" s="588"/>
      <c r="M4055" s="588"/>
      <c r="N4055" s="590"/>
      <c r="O4055" s="591"/>
      <c r="P4055" s="9"/>
      <c r="Q4055" s="5"/>
    </row>
    <row r="4056" spans="1:17" s="6" customFormat="1" ht="66.75" hidden="1" customHeight="1">
      <c r="A4056" s="336">
        <f t="shared" si="300"/>
        <v>49</v>
      </c>
      <c r="B4056" s="100" t="s">
        <v>1718</v>
      </c>
      <c r="C4056" s="592" t="s">
        <v>139</v>
      </c>
      <c r="D4056" s="592"/>
      <c r="E4056" s="592"/>
      <c r="F4056" s="328">
        <v>312909.090909091</v>
      </c>
      <c r="G4056" s="196">
        <f t="shared" si="299"/>
        <v>312909.090909091</v>
      </c>
      <c r="H4056" s="352"/>
      <c r="I4056" s="589"/>
      <c r="J4056" s="590"/>
      <c r="K4056" s="328">
        <v>238090.90909090906</v>
      </c>
      <c r="L4056" s="588"/>
      <c r="M4056" s="588"/>
      <c r="N4056" s="590"/>
      <c r="O4056" s="591"/>
      <c r="P4056" s="9"/>
      <c r="Q4056" s="5"/>
    </row>
    <row r="4057" spans="1:17" s="6" customFormat="1" ht="66.75" hidden="1" customHeight="1">
      <c r="A4057" s="336">
        <f t="shared" si="300"/>
        <v>50</v>
      </c>
      <c r="B4057" s="100" t="s">
        <v>1719</v>
      </c>
      <c r="C4057" s="592" t="s">
        <v>139</v>
      </c>
      <c r="D4057" s="592"/>
      <c r="E4057" s="592"/>
      <c r="F4057" s="328">
        <v>376272.727272727</v>
      </c>
      <c r="G4057" s="196">
        <f t="shared" si="299"/>
        <v>376272.727272727</v>
      </c>
      <c r="H4057" s="352"/>
      <c r="I4057" s="589"/>
      <c r="J4057" s="590"/>
      <c r="K4057" s="328">
        <v>288363.63636363635</v>
      </c>
      <c r="L4057" s="588"/>
      <c r="M4057" s="588"/>
      <c r="N4057" s="590"/>
      <c r="O4057" s="591"/>
      <c r="P4057" s="9"/>
      <c r="Q4057" s="5"/>
    </row>
    <row r="4058" spans="1:17" s="6" customFormat="1" ht="66.75" hidden="1" customHeight="1">
      <c r="A4058" s="336">
        <f t="shared" si="300"/>
        <v>51</v>
      </c>
      <c r="B4058" s="100" t="s">
        <v>1720</v>
      </c>
      <c r="C4058" s="592" t="s">
        <v>139</v>
      </c>
      <c r="D4058" s="592"/>
      <c r="E4058" s="592"/>
      <c r="F4058" s="328">
        <v>462363.636363636</v>
      </c>
      <c r="G4058" s="196">
        <f t="shared" si="299"/>
        <v>462363.636363636</v>
      </c>
      <c r="H4058" s="352"/>
      <c r="I4058" s="589"/>
      <c r="J4058" s="590"/>
      <c r="K4058" s="328">
        <v>349636.36363636359</v>
      </c>
      <c r="L4058" s="588"/>
      <c r="M4058" s="588"/>
      <c r="N4058" s="590"/>
      <c r="O4058" s="591"/>
      <c r="P4058" s="9"/>
      <c r="Q4058" s="5"/>
    </row>
    <row r="4059" spans="1:17" s="6" customFormat="1" ht="66.75" hidden="1" customHeight="1">
      <c r="A4059" s="336">
        <f t="shared" si="300"/>
        <v>52</v>
      </c>
      <c r="B4059" s="100" t="s">
        <v>1721</v>
      </c>
      <c r="C4059" s="592" t="s">
        <v>139</v>
      </c>
      <c r="D4059" s="592"/>
      <c r="E4059" s="592"/>
      <c r="F4059" s="328">
        <v>551636.363636364</v>
      </c>
      <c r="G4059" s="196">
        <f t="shared" si="299"/>
        <v>551636.363636364</v>
      </c>
      <c r="H4059" s="352"/>
      <c r="I4059" s="589"/>
      <c r="J4059" s="590"/>
      <c r="K4059" s="328">
        <v>420545.45454545453</v>
      </c>
      <c r="L4059" s="588"/>
      <c r="M4059" s="588"/>
      <c r="N4059" s="590"/>
      <c r="O4059" s="591"/>
      <c r="P4059" s="9"/>
      <c r="Q4059" s="5"/>
    </row>
    <row r="4060" spans="1:17" s="6" customFormat="1" ht="66.75" hidden="1" customHeight="1">
      <c r="A4060" s="336">
        <f t="shared" si="300"/>
        <v>53</v>
      </c>
      <c r="B4060" s="100" t="s">
        <v>1722</v>
      </c>
      <c r="C4060" s="592" t="s">
        <v>139</v>
      </c>
      <c r="D4060" s="592"/>
      <c r="E4060" s="592"/>
      <c r="F4060" s="328">
        <v>258545.454545455</v>
      </c>
      <c r="G4060" s="196">
        <f t="shared" si="299"/>
        <v>258545.454545455</v>
      </c>
      <c r="H4060" s="352"/>
      <c r="I4060" s="589"/>
      <c r="J4060" s="590"/>
      <c r="K4060" s="328">
        <v>206909.09090909088</v>
      </c>
      <c r="L4060" s="588"/>
      <c r="M4060" s="588"/>
      <c r="N4060" s="590"/>
      <c r="O4060" s="591"/>
      <c r="P4060" s="9"/>
      <c r="Q4060" s="5"/>
    </row>
    <row r="4061" spans="1:17" s="6" customFormat="1" ht="66.75" hidden="1" customHeight="1">
      <c r="A4061" s="336">
        <f t="shared" si="300"/>
        <v>54</v>
      </c>
      <c r="B4061" s="100" t="s">
        <v>1723</v>
      </c>
      <c r="C4061" s="592" t="s">
        <v>139</v>
      </c>
      <c r="D4061" s="592"/>
      <c r="E4061" s="592"/>
      <c r="F4061" s="328">
        <v>321181.818181818</v>
      </c>
      <c r="G4061" s="196">
        <f t="shared" si="299"/>
        <v>321181.818181818</v>
      </c>
      <c r="H4061" s="352"/>
      <c r="I4061" s="589"/>
      <c r="J4061" s="590"/>
      <c r="K4061" s="328">
        <v>255090.90909090906</v>
      </c>
      <c r="L4061" s="588"/>
      <c r="M4061" s="588"/>
      <c r="N4061" s="590"/>
      <c r="O4061" s="591"/>
      <c r="P4061" s="9"/>
      <c r="Q4061" s="5"/>
    </row>
    <row r="4062" spans="1:17" s="6" customFormat="1" ht="66.75" hidden="1" customHeight="1">
      <c r="A4062" s="336">
        <f t="shared" si="300"/>
        <v>55</v>
      </c>
      <c r="B4062" s="100" t="s">
        <v>1724</v>
      </c>
      <c r="C4062" s="592" t="s">
        <v>139</v>
      </c>
      <c r="D4062" s="592"/>
      <c r="E4062" s="592"/>
      <c r="F4062" s="328">
        <v>393909.090909091</v>
      </c>
      <c r="G4062" s="196">
        <f t="shared" si="299"/>
        <v>393909.090909091</v>
      </c>
      <c r="H4062" s="352"/>
      <c r="I4062" s="589"/>
      <c r="J4062" s="590"/>
      <c r="K4062" s="328">
        <v>312909.09090909088</v>
      </c>
      <c r="L4062" s="588"/>
      <c r="M4062" s="588"/>
      <c r="N4062" s="590"/>
      <c r="O4062" s="591"/>
      <c r="P4062" s="9"/>
      <c r="Q4062" s="5"/>
    </row>
    <row r="4063" spans="1:17" s="6" customFormat="1" ht="66.75" hidden="1" customHeight="1">
      <c r="A4063" s="336">
        <f t="shared" si="300"/>
        <v>56</v>
      </c>
      <c r="B4063" s="100" t="s">
        <v>1725</v>
      </c>
      <c r="C4063" s="592" t="s">
        <v>139</v>
      </c>
      <c r="D4063" s="592"/>
      <c r="E4063" s="592"/>
      <c r="F4063" s="328">
        <v>479727.272727273</v>
      </c>
      <c r="G4063" s="196">
        <f t="shared" si="299"/>
        <v>479727.272727273</v>
      </c>
      <c r="H4063" s="352"/>
      <c r="I4063" s="589"/>
      <c r="J4063" s="590"/>
      <c r="K4063" s="328">
        <v>376272.72727272724</v>
      </c>
      <c r="L4063" s="588"/>
      <c r="M4063" s="588"/>
      <c r="N4063" s="590"/>
      <c r="O4063" s="591"/>
      <c r="P4063" s="9"/>
      <c r="Q4063" s="5"/>
    </row>
    <row r="4064" spans="1:17" s="6" customFormat="1" ht="66.75" hidden="1" customHeight="1">
      <c r="A4064" s="336">
        <f t="shared" si="300"/>
        <v>57</v>
      </c>
      <c r="B4064" s="100" t="s">
        <v>1726</v>
      </c>
      <c r="C4064" s="592" t="s">
        <v>139</v>
      </c>
      <c r="D4064" s="592"/>
      <c r="E4064" s="592"/>
      <c r="F4064" s="328">
        <v>581636.363636364</v>
      </c>
      <c r="G4064" s="196">
        <f t="shared" si="299"/>
        <v>581636.363636364</v>
      </c>
      <c r="H4064" s="352"/>
      <c r="I4064" s="589"/>
      <c r="J4064" s="590"/>
      <c r="K4064" s="328">
        <v>462363.63636363635</v>
      </c>
      <c r="L4064" s="588"/>
      <c r="M4064" s="588"/>
      <c r="N4064" s="590"/>
      <c r="O4064" s="591"/>
      <c r="P4064" s="9"/>
      <c r="Q4064" s="5"/>
    </row>
    <row r="4065" spans="1:17" s="6" customFormat="1" ht="66.75" hidden="1" customHeight="1">
      <c r="A4065" s="336">
        <f t="shared" si="300"/>
        <v>58</v>
      </c>
      <c r="B4065" s="100" t="s">
        <v>1727</v>
      </c>
      <c r="C4065" s="592" t="s">
        <v>139</v>
      </c>
      <c r="D4065" s="592"/>
      <c r="E4065" s="592"/>
      <c r="F4065" s="328">
        <v>697454.54545454495</v>
      </c>
      <c r="G4065" s="196">
        <f t="shared" si="299"/>
        <v>697454.54545454495</v>
      </c>
      <c r="H4065" s="352"/>
      <c r="I4065" s="589"/>
      <c r="J4065" s="590"/>
      <c r="K4065" s="328">
        <v>551636.36363636365</v>
      </c>
      <c r="L4065" s="588"/>
      <c r="M4065" s="588"/>
      <c r="N4065" s="590"/>
      <c r="O4065" s="591"/>
      <c r="P4065" s="9"/>
      <c r="Q4065" s="5"/>
    </row>
    <row r="4066" spans="1:17" s="6" customFormat="1" ht="66.75" hidden="1" customHeight="1">
      <c r="A4066" s="336">
        <f t="shared" si="300"/>
        <v>59</v>
      </c>
      <c r="B4066" s="100" t="s">
        <v>1728</v>
      </c>
      <c r="C4066" s="592" t="s">
        <v>139</v>
      </c>
      <c r="D4066" s="592"/>
      <c r="E4066" s="592"/>
      <c r="F4066" s="328">
        <v>321090.909090909</v>
      </c>
      <c r="G4066" s="196">
        <f t="shared" si="299"/>
        <v>321090.909090909</v>
      </c>
      <c r="H4066" s="352"/>
      <c r="I4066" s="589"/>
      <c r="J4066" s="590"/>
      <c r="K4066" s="328">
        <v>258545.45454545453</v>
      </c>
      <c r="L4066" s="588"/>
      <c r="M4066" s="588"/>
      <c r="N4066" s="590"/>
      <c r="O4066" s="591"/>
      <c r="P4066" s="9"/>
      <c r="Q4066" s="5"/>
    </row>
    <row r="4067" spans="1:17" s="6" customFormat="1" ht="66.75" hidden="1" customHeight="1">
      <c r="A4067" s="336">
        <f t="shared" si="300"/>
        <v>60</v>
      </c>
      <c r="B4067" s="100" t="s">
        <v>1729</v>
      </c>
      <c r="C4067" s="592" t="s">
        <v>139</v>
      </c>
      <c r="D4067" s="592"/>
      <c r="E4067" s="592"/>
      <c r="F4067" s="328">
        <v>400090.909090909</v>
      </c>
      <c r="G4067" s="196">
        <f t="shared" si="299"/>
        <v>400090.909090909</v>
      </c>
      <c r="H4067" s="352"/>
      <c r="I4067" s="589"/>
      <c r="J4067" s="590"/>
      <c r="K4067" s="328">
        <v>321181.81818181818</v>
      </c>
      <c r="L4067" s="588"/>
      <c r="M4067" s="588"/>
      <c r="N4067" s="590"/>
      <c r="O4067" s="591"/>
      <c r="P4067" s="9"/>
      <c r="Q4067" s="5"/>
    </row>
    <row r="4068" spans="1:17" s="6" customFormat="1" ht="66.75" hidden="1" customHeight="1">
      <c r="A4068" s="336">
        <f t="shared" si="300"/>
        <v>61</v>
      </c>
      <c r="B4068" s="100" t="s">
        <v>1730</v>
      </c>
      <c r="C4068" s="592" t="s">
        <v>139</v>
      </c>
      <c r="D4068" s="592"/>
      <c r="E4068" s="592"/>
      <c r="F4068" s="328">
        <v>493636.363636364</v>
      </c>
      <c r="G4068" s="196">
        <f t="shared" si="299"/>
        <v>493636.363636364</v>
      </c>
      <c r="H4068" s="352"/>
      <c r="I4068" s="589"/>
      <c r="J4068" s="590"/>
      <c r="K4068" s="328">
        <v>393909.09090909088</v>
      </c>
      <c r="L4068" s="588"/>
      <c r="M4068" s="588"/>
      <c r="N4068" s="590"/>
      <c r="O4068" s="591"/>
      <c r="P4068" s="9"/>
      <c r="Q4068" s="5"/>
    </row>
    <row r="4069" spans="1:17" s="6" customFormat="1" ht="66.75" hidden="1" customHeight="1">
      <c r="A4069" s="336">
        <f t="shared" si="300"/>
        <v>62</v>
      </c>
      <c r="B4069" s="100" t="s">
        <v>1731</v>
      </c>
      <c r="C4069" s="592" t="s">
        <v>139</v>
      </c>
      <c r="D4069" s="592"/>
      <c r="E4069" s="592"/>
      <c r="F4069" s="328">
        <v>587818.181818182</v>
      </c>
      <c r="G4069" s="196">
        <f t="shared" si="299"/>
        <v>587818.181818182</v>
      </c>
      <c r="H4069" s="352"/>
      <c r="I4069" s="589"/>
      <c r="J4069" s="590"/>
      <c r="K4069" s="328">
        <v>479727.27272727271</v>
      </c>
      <c r="L4069" s="588"/>
      <c r="M4069" s="588"/>
      <c r="N4069" s="590"/>
      <c r="O4069" s="591"/>
      <c r="P4069" s="9"/>
      <c r="Q4069" s="5"/>
    </row>
    <row r="4070" spans="1:17" s="6" customFormat="1" ht="66.75" hidden="1" customHeight="1">
      <c r="A4070" s="336">
        <f t="shared" si="300"/>
        <v>63</v>
      </c>
      <c r="B4070" s="100" t="s">
        <v>3878</v>
      </c>
      <c r="C4070" s="592" t="s">
        <v>139</v>
      </c>
      <c r="D4070" s="592"/>
      <c r="E4070" s="592"/>
      <c r="F4070" s="328">
        <v>727727.27272727306</v>
      </c>
      <c r="G4070" s="196">
        <f t="shared" si="299"/>
        <v>727727.27272727306</v>
      </c>
      <c r="H4070" s="352"/>
      <c r="I4070" s="589"/>
      <c r="J4070" s="590"/>
      <c r="K4070" s="328">
        <v>581636.36363636365</v>
      </c>
      <c r="L4070" s="588"/>
      <c r="M4070" s="588"/>
      <c r="N4070" s="590"/>
      <c r="O4070" s="591"/>
      <c r="P4070" s="9"/>
      <c r="Q4070" s="5"/>
    </row>
    <row r="4071" spans="1:17" s="6" customFormat="1" ht="66.75" hidden="1" customHeight="1">
      <c r="A4071" s="336">
        <f t="shared" si="300"/>
        <v>64</v>
      </c>
      <c r="B4071" s="100" t="s">
        <v>1732</v>
      </c>
      <c r="C4071" s="592" t="s">
        <v>139</v>
      </c>
      <c r="D4071" s="592"/>
      <c r="E4071" s="592"/>
      <c r="F4071" s="328">
        <v>867727.27272727306</v>
      </c>
      <c r="G4071" s="196">
        <f t="shared" si="299"/>
        <v>867727.27272727306</v>
      </c>
      <c r="H4071" s="352"/>
      <c r="I4071" s="589"/>
      <c r="J4071" s="590"/>
      <c r="K4071" s="328">
        <v>697454.54545454541</v>
      </c>
      <c r="L4071" s="588"/>
      <c r="M4071" s="588"/>
      <c r="N4071" s="590"/>
      <c r="O4071" s="591"/>
      <c r="P4071" s="9"/>
      <c r="Q4071" s="5"/>
    </row>
    <row r="4072" spans="1:17" s="6" customFormat="1" ht="66.75" hidden="1" customHeight="1">
      <c r="A4072" s="336">
        <f t="shared" si="300"/>
        <v>65</v>
      </c>
      <c r="B4072" s="100" t="s">
        <v>1733</v>
      </c>
      <c r="C4072" s="592" t="s">
        <v>139</v>
      </c>
      <c r="D4072" s="592"/>
      <c r="E4072" s="592"/>
      <c r="F4072" s="328">
        <v>402818.181818182</v>
      </c>
      <c r="G4072" s="196">
        <f t="shared" si="299"/>
        <v>402818.181818182</v>
      </c>
      <c r="H4072" s="352"/>
      <c r="I4072" s="589"/>
      <c r="J4072" s="590"/>
      <c r="K4072" s="328">
        <v>321090.90909090906</v>
      </c>
      <c r="L4072" s="588"/>
      <c r="M4072" s="588"/>
      <c r="N4072" s="590"/>
      <c r="O4072" s="591"/>
      <c r="P4072" s="9"/>
      <c r="Q4072" s="5"/>
    </row>
    <row r="4073" spans="1:17" s="6" customFormat="1" ht="66.75" hidden="1" customHeight="1">
      <c r="A4073" s="336">
        <f t="shared" si="300"/>
        <v>66</v>
      </c>
      <c r="B4073" s="100" t="s">
        <v>1734</v>
      </c>
      <c r="C4073" s="592" t="s">
        <v>139</v>
      </c>
      <c r="D4073" s="592"/>
      <c r="E4073" s="592"/>
      <c r="F4073" s="328">
        <v>503818.181818182</v>
      </c>
      <c r="G4073" s="196">
        <f t="shared" ref="G4073:G4136" si="301">F4073</f>
        <v>503818.181818182</v>
      </c>
      <c r="H4073" s="352"/>
      <c r="I4073" s="589"/>
      <c r="J4073" s="590"/>
      <c r="K4073" s="328">
        <v>400090.90909090906</v>
      </c>
      <c r="L4073" s="588"/>
      <c r="M4073" s="588"/>
      <c r="N4073" s="590"/>
      <c r="O4073" s="591"/>
      <c r="P4073" s="9"/>
      <c r="Q4073" s="5"/>
    </row>
    <row r="4074" spans="1:17" s="6" customFormat="1" ht="66.75" hidden="1" customHeight="1">
      <c r="A4074" s="336">
        <f t="shared" ref="A4074:A4137" si="302">1+A4073</f>
        <v>67</v>
      </c>
      <c r="B4074" s="100" t="s">
        <v>1735</v>
      </c>
      <c r="C4074" s="592" t="s">
        <v>139</v>
      </c>
      <c r="D4074" s="592"/>
      <c r="E4074" s="592"/>
      <c r="F4074" s="328">
        <v>606727.27272727306</v>
      </c>
      <c r="G4074" s="196">
        <f t="shared" si="301"/>
        <v>606727.27272727306</v>
      </c>
      <c r="H4074" s="352"/>
      <c r="I4074" s="589"/>
      <c r="J4074" s="590"/>
      <c r="K4074" s="328">
        <v>493636.36363636359</v>
      </c>
      <c r="L4074" s="588"/>
      <c r="M4074" s="588"/>
      <c r="N4074" s="590"/>
      <c r="O4074" s="591"/>
      <c r="P4074" s="9"/>
      <c r="Q4074" s="5"/>
    </row>
    <row r="4075" spans="1:17" s="6" customFormat="1" ht="66.75" hidden="1" customHeight="1">
      <c r="A4075" s="336">
        <f t="shared" si="302"/>
        <v>68</v>
      </c>
      <c r="B4075" s="100" t="s">
        <v>1736</v>
      </c>
      <c r="C4075" s="592" t="s">
        <v>139</v>
      </c>
      <c r="D4075" s="592"/>
      <c r="E4075" s="592"/>
      <c r="F4075" s="328">
        <v>743090.90909090894</v>
      </c>
      <c r="G4075" s="196">
        <f t="shared" si="301"/>
        <v>743090.90909090894</v>
      </c>
      <c r="H4075" s="352"/>
      <c r="I4075" s="589"/>
      <c r="J4075" s="590"/>
      <c r="K4075" s="328">
        <v>587818.18181818177</v>
      </c>
      <c r="L4075" s="588"/>
      <c r="M4075" s="588"/>
      <c r="N4075" s="590"/>
      <c r="O4075" s="591"/>
      <c r="P4075" s="9"/>
      <c r="Q4075" s="5"/>
    </row>
    <row r="4076" spans="1:17" s="6" customFormat="1" ht="66.75" hidden="1" customHeight="1">
      <c r="A4076" s="336">
        <f t="shared" si="302"/>
        <v>69</v>
      </c>
      <c r="B4076" s="100" t="s">
        <v>1737</v>
      </c>
      <c r="C4076" s="592" t="s">
        <v>139</v>
      </c>
      <c r="D4076" s="592"/>
      <c r="E4076" s="592"/>
      <c r="F4076" s="328">
        <v>889727.27272727306</v>
      </c>
      <c r="G4076" s="196">
        <f t="shared" si="301"/>
        <v>889727.27272727306</v>
      </c>
      <c r="H4076" s="352"/>
      <c r="I4076" s="589"/>
      <c r="J4076" s="590"/>
      <c r="K4076" s="328">
        <v>727727.27272727271</v>
      </c>
      <c r="L4076" s="588"/>
      <c r="M4076" s="588"/>
      <c r="N4076" s="590"/>
      <c r="O4076" s="591"/>
      <c r="P4076" s="9"/>
      <c r="Q4076" s="5"/>
    </row>
    <row r="4077" spans="1:17" s="6" customFormat="1" ht="66.75" hidden="1" customHeight="1">
      <c r="A4077" s="336">
        <f t="shared" si="302"/>
        <v>70</v>
      </c>
      <c r="B4077" s="100" t="s">
        <v>3879</v>
      </c>
      <c r="C4077" s="592" t="s">
        <v>139</v>
      </c>
      <c r="D4077" s="592"/>
      <c r="E4077" s="592"/>
      <c r="F4077" s="328">
        <v>1073181.81818182</v>
      </c>
      <c r="G4077" s="196">
        <f t="shared" si="301"/>
        <v>1073181.81818182</v>
      </c>
      <c r="H4077" s="352"/>
      <c r="I4077" s="589"/>
      <c r="J4077" s="590"/>
      <c r="K4077" s="328">
        <v>867727.27272727271</v>
      </c>
      <c r="L4077" s="588"/>
      <c r="M4077" s="588"/>
      <c r="N4077" s="590"/>
      <c r="O4077" s="591"/>
      <c r="P4077" s="9"/>
      <c r="Q4077" s="5"/>
    </row>
    <row r="4078" spans="1:17" s="6" customFormat="1" ht="66.75" hidden="1" customHeight="1">
      <c r="A4078" s="336">
        <f t="shared" si="302"/>
        <v>71</v>
      </c>
      <c r="B4078" s="100" t="s">
        <v>3880</v>
      </c>
      <c r="C4078" s="592" t="s">
        <v>139</v>
      </c>
      <c r="D4078" s="592"/>
      <c r="E4078" s="592"/>
      <c r="F4078" s="328">
        <v>499000</v>
      </c>
      <c r="G4078" s="196">
        <f t="shared" si="301"/>
        <v>499000</v>
      </c>
      <c r="H4078" s="352"/>
      <c r="I4078" s="589"/>
      <c r="J4078" s="590"/>
      <c r="K4078" s="328">
        <v>402818.18181818177</v>
      </c>
      <c r="L4078" s="588"/>
      <c r="M4078" s="588"/>
      <c r="N4078" s="590"/>
      <c r="O4078" s="591"/>
      <c r="P4078" s="9"/>
      <c r="Q4078" s="5"/>
    </row>
    <row r="4079" spans="1:17" s="6" customFormat="1" ht="66.75" hidden="1" customHeight="1">
      <c r="A4079" s="336">
        <f t="shared" si="302"/>
        <v>72</v>
      </c>
      <c r="B4079" s="100" t="s">
        <v>1738</v>
      </c>
      <c r="C4079" s="592" t="s">
        <v>139</v>
      </c>
      <c r="D4079" s="592"/>
      <c r="E4079" s="592"/>
      <c r="F4079" s="328">
        <v>614818.181818182</v>
      </c>
      <c r="G4079" s="196">
        <f t="shared" si="301"/>
        <v>614818.181818182</v>
      </c>
      <c r="H4079" s="352"/>
      <c r="I4079" s="589"/>
      <c r="J4079" s="590"/>
      <c r="K4079" s="328">
        <v>503818.18181818177</v>
      </c>
      <c r="L4079" s="588"/>
      <c r="M4079" s="588"/>
      <c r="N4079" s="590"/>
      <c r="O4079" s="591"/>
      <c r="P4079" s="9"/>
      <c r="Q4079" s="5"/>
    </row>
    <row r="4080" spans="1:17" s="6" customFormat="1" ht="66.75" hidden="1" customHeight="1">
      <c r="A4080" s="336">
        <f t="shared" si="302"/>
        <v>73</v>
      </c>
      <c r="B4080" s="100" t="s">
        <v>1739</v>
      </c>
      <c r="C4080" s="592" t="s">
        <v>139</v>
      </c>
      <c r="D4080" s="592"/>
      <c r="E4080" s="592"/>
      <c r="F4080" s="328">
        <v>751727.27272727306</v>
      </c>
      <c r="G4080" s="196">
        <f t="shared" si="301"/>
        <v>751727.27272727306</v>
      </c>
      <c r="H4080" s="352"/>
      <c r="I4080" s="589"/>
      <c r="J4080" s="590"/>
      <c r="K4080" s="328">
        <v>606727.27272727271</v>
      </c>
      <c r="L4080" s="588"/>
      <c r="M4080" s="588"/>
      <c r="N4080" s="590"/>
      <c r="O4080" s="591"/>
      <c r="P4080" s="9"/>
      <c r="Q4080" s="5"/>
    </row>
    <row r="4081" spans="1:17" s="6" customFormat="1" ht="66.75" hidden="1" customHeight="1">
      <c r="A4081" s="336">
        <f t="shared" si="302"/>
        <v>74</v>
      </c>
      <c r="B4081" s="100" t="s">
        <v>3881</v>
      </c>
      <c r="C4081" s="592" t="s">
        <v>139</v>
      </c>
      <c r="D4081" s="592"/>
      <c r="E4081" s="592"/>
      <c r="F4081" s="328">
        <v>923909.09090909106</v>
      </c>
      <c r="G4081" s="196">
        <f t="shared" si="301"/>
        <v>923909.09090909106</v>
      </c>
      <c r="H4081" s="352"/>
      <c r="I4081" s="589"/>
      <c r="J4081" s="590"/>
      <c r="K4081" s="328">
        <v>743090.90909090906</v>
      </c>
      <c r="L4081" s="588"/>
      <c r="M4081" s="588"/>
      <c r="N4081" s="590"/>
      <c r="O4081" s="591"/>
      <c r="P4081" s="9"/>
      <c r="Q4081" s="5"/>
    </row>
    <row r="4082" spans="1:17" s="6" customFormat="1" ht="66.75" hidden="1" customHeight="1">
      <c r="A4082" s="336">
        <f t="shared" si="302"/>
        <v>75</v>
      </c>
      <c r="B4082" s="100" t="s">
        <v>3882</v>
      </c>
      <c r="C4082" s="592" t="s">
        <v>139</v>
      </c>
      <c r="D4082" s="592"/>
      <c r="E4082" s="592"/>
      <c r="F4082" s="328">
        <v>1106909.0909090899</v>
      </c>
      <c r="G4082" s="196">
        <f t="shared" si="301"/>
        <v>1106909.0909090899</v>
      </c>
      <c r="H4082" s="352"/>
      <c r="I4082" s="589"/>
      <c r="J4082" s="590"/>
      <c r="K4082" s="328">
        <v>889727.27272727271</v>
      </c>
      <c r="L4082" s="588"/>
      <c r="M4082" s="588"/>
      <c r="N4082" s="590"/>
      <c r="O4082" s="591"/>
      <c r="P4082" s="9"/>
      <c r="Q4082" s="5"/>
    </row>
    <row r="4083" spans="1:17" s="6" customFormat="1" ht="66.75" hidden="1" customHeight="1">
      <c r="A4083" s="336">
        <f t="shared" si="302"/>
        <v>76</v>
      </c>
      <c r="B4083" s="100" t="s">
        <v>1740</v>
      </c>
      <c r="C4083" s="592" t="s">
        <v>139</v>
      </c>
      <c r="D4083" s="592"/>
      <c r="E4083" s="592"/>
      <c r="F4083" s="328">
        <v>1324363.63636364</v>
      </c>
      <c r="G4083" s="196">
        <f t="shared" si="301"/>
        <v>1324363.63636364</v>
      </c>
      <c r="H4083" s="352"/>
      <c r="I4083" s="589"/>
      <c r="J4083" s="590"/>
      <c r="K4083" s="328">
        <v>1073181.8181818181</v>
      </c>
      <c r="L4083" s="588"/>
      <c r="M4083" s="588"/>
      <c r="N4083" s="590"/>
      <c r="O4083" s="591"/>
      <c r="P4083" s="9"/>
      <c r="Q4083" s="5"/>
    </row>
    <row r="4084" spans="1:17" s="6" customFormat="1" ht="66.75" hidden="1" customHeight="1">
      <c r="A4084" s="336">
        <f t="shared" si="302"/>
        <v>77</v>
      </c>
      <c r="B4084" s="100" t="s">
        <v>3883</v>
      </c>
      <c r="C4084" s="592" t="s">
        <v>139</v>
      </c>
      <c r="D4084" s="592"/>
      <c r="E4084" s="592"/>
      <c r="F4084" s="328">
        <v>618818.181818182</v>
      </c>
      <c r="G4084" s="196">
        <f t="shared" si="301"/>
        <v>618818.181818182</v>
      </c>
      <c r="H4084" s="352"/>
      <c r="I4084" s="589"/>
      <c r="J4084" s="590"/>
      <c r="K4084" s="328">
        <v>498999.99999999994</v>
      </c>
      <c r="L4084" s="588"/>
      <c r="M4084" s="588"/>
      <c r="N4084" s="590"/>
      <c r="O4084" s="591"/>
      <c r="P4084" s="9"/>
      <c r="Q4084" s="5"/>
    </row>
    <row r="4085" spans="1:17" s="6" customFormat="1" ht="66.75" hidden="1" customHeight="1">
      <c r="A4085" s="336">
        <f t="shared" si="302"/>
        <v>78</v>
      </c>
      <c r="B4085" s="100" t="s">
        <v>1741</v>
      </c>
      <c r="C4085" s="592" t="s">
        <v>139</v>
      </c>
      <c r="D4085" s="592"/>
      <c r="E4085" s="592"/>
      <c r="F4085" s="328">
        <v>784272.72727272694</v>
      </c>
      <c r="G4085" s="196">
        <f t="shared" si="301"/>
        <v>784272.72727272694</v>
      </c>
      <c r="H4085" s="352"/>
      <c r="I4085" s="589"/>
      <c r="J4085" s="590"/>
      <c r="K4085" s="328">
        <v>614818.18181818177</v>
      </c>
      <c r="L4085" s="588"/>
      <c r="M4085" s="588"/>
      <c r="N4085" s="590"/>
      <c r="O4085" s="591"/>
      <c r="P4085" s="9"/>
      <c r="Q4085" s="5"/>
    </row>
    <row r="4086" spans="1:17" s="6" customFormat="1" ht="66.75" hidden="1" customHeight="1">
      <c r="A4086" s="336">
        <f t="shared" si="302"/>
        <v>79</v>
      </c>
      <c r="B4086" s="100" t="s">
        <v>1742</v>
      </c>
      <c r="C4086" s="592" t="s">
        <v>139</v>
      </c>
      <c r="D4086" s="592"/>
      <c r="E4086" s="592"/>
      <c r="F4086" s="328">
        <v>936636.363636364</v>
      </c>
      <c r="G4086" s="196">
        <f t="shared" si="301"/>
        <v>936636.363636364</v>
      </c>
      <c r="H4086" s="352"/>
      <c r="I4086" s="589"/>
      <c r="J4086" s="590"/>
      <c r="K4086" s="328">
        <v>751727.27272727271</v>
      </c>
      <c r="L4086" s="588"/>
      <c r="M4086" s="588"/>
      <c r="N4086" s="590"/>
      <c r="O4086" s="591"/>
      <c r="P4086" s="9"/>
      <c r="Q4086" s="5"/>
    </row>
    <row r="4087" spans="1:17" s="6" customFormat="1" ht="66.75" hidden="1" customHeight="1">
      <c r="A4087" s="336">
        <f t="shared" si="302"/>
        <v>80</v>
      </c>
      <c r="B4087" s="100" t="s">
        <v>1743</v>
      </c>
      <c r="C4087" s="592" t="s">
        <v>139</v>
      </c>
      <c r="D4087" s="592"/>
      <c r="E4087" s="592"/>
      <c r="F4087" s="328">
        <v>1158363.63636364</v>
      </c>
      <c r="G4087" s="196">
        <f t="shared" si="301"/>
        <v>1158363.63636364</v>
      </c>
      <c r="H4087" s="352"/>
      <c r="I4087" s="589"/>
      <c r="J4087" s="590"/>
      <c r="K4087" s="328">
        <v>923909.09090909082</v>
      </c>
      <c r="L4087" s="588"/>
      <c r="M4087" s="588"/>
      <c r="N4087" s="590"/>
      <c r="O4087" s="591"/>
      <c r="P4087" s="9"/>
      <c r="Q4087" s="5"/>
    </row>
    <row r="4088" spans="1:17" s="6" customFormat="1" ht="66.75" hidden="1" customHeight="1">
      <c r="A4088" s="336">
        <f t="shared" si="302"/>
        <v>81</v>
      </c>
      <c r="B4088" s="100" t="s">
        <v>1744</v>
      </c>
      <c r="C4088" s="592" t="s">
        <v>139</v>
      </c>
      <c r="D4088" s="592"/>
      <c r="E4088" s="592"/>
      <c r="F4088" s="328">
        <v>1387272.7272727301</v>
      </c>
      <c r="G4088" s="196">
        <f t="shared" si="301"/>
        <v>1387272.7272727301</v>
      </c>
      <c r="H4088" s="352"/>
      <c r="I4088" s="589"/>
      <c r="J4088" s="590"/>
      <c r="K4088" s="328">
        <v>1106909.0909090908</v>
      </c>
      <c r="L4088" s="588"/>
      <c r="M4088" s="588"/>
      <c r="N4088" s="590"/>
      <c r="O4088" s="591"/>
      <c r="P4088" s="9"/>
      <c r="Q4088" s="5"/>
    </row>
    <row r="4089" spans="1:17" s="6" customFormat="1" ht="66.75" hidden="1" customHeight="1">
      <c r="A4089" s="336">
        <f t="shared" si="302"/>
        <v>82</v>
      </c>
      <c r="B4089" s="100" t="s">
        <v>1745</v>
      </c>
      <c r="C4089" s="592" t="s">
        <v>139</v>
      </c>
      <c r="D4089" s="592"/>
      <c r="E4089" s="592"/>
      <c r="F4089" s="328">
        <v>1658818.18181818</v>
      </c>
      <c r="G4089" s="196">
        <f t="shared" si="301"/>
        <v>1658818.18181818</v>
      </c>
      <c r="H4089" s="352"/>
      <c r="I4089" s="589"/>
      <c r="J4089" s="590"/>
      <c r="K4089" s="328">
        <v>1324363.6363636362</v>
      </c>
      <c r="L4089" s="588"/>
      <c r="M4089" s="588"/>
      <c r="N4089" s="590"/>
      <c r="O4089" s="591"/>
      <c r="P4089" s="9"/>
      <c r="Q4089" s="5"/>
    </row>
    <row r="4090" spans="1:17" s="6" customFormat="1" ht="66.75" hidden="1" customHeight="1">
      <c r="A4090" s="336">
        <f t="shared" si="302"/>
        <v>83</v>
      </c>
      <c r="B4090" s="100" t="s">
        <v>1746</v>
      </c>
      <c r="C4090" s="592" t="s">
        <v>139</v>
      </c>
      <c r="D4090" s="592"/>
      <c r="E4090" s="592"/>
      <c r="F4090" s="328">
        <v>789090.90909090894</v>
      </c>
      <c r="G4090" s="196">
        <f t="shared" si="301"/>
        <v>789090.90909090894</v>
      </c>
      <c r="H4090" s="352"/>
      <c r="I4090" s="589"/>
      <c r="J4090" s="590"/>
      <c r="K4090" s="328">
        <v>618818.18181818177</v>
      </c>
      <c r="L4090" s="588"/>
      <c r="M4090" s="588"/>
      <c r="N4090" s="590"/>
      <c r="O4090" s="591"/>
      <c r="P4090" s="9"/>
      <c r="Q4090" s="5"/>
    </row>
    <row r="4091" spans="1:17" s="6" customFormat="1" ht="66.75" hidden="1" customHeight="1">
      <c r="A4091" s="336">
        <f t="shared" si="302"/>
        <v>84</v>
      </c>
      <c r="B4091" s="100" t="s">
        <v>1747</v>
      </c>
      <c r="C4091" s="592" t="s">
        <v>139</v>
      </c>
      <c r="D4091" s="592"/>
      <c r="E4091" s="592"/>
      <c r="F4091" s="328">
        <v>982454.54545454495</v>
      </c>
      <c r="G4091" s="196">
        <f t="shared" si="301"/>
        <v>982454.54545454495</v>
      </c>
      <c r="H4091" s="352"/>
      <c r="I4091" s="589"/>
      <c r="J4091" s="590"/>
      <c r="K4091" s="328">
        <v>784272.72727272718</v>
      </c>
      <c r="L4091" s="588"/>
      <c r="M4091" s="588"/>
      <c r="N4091" s="590"/>
      <c r="O4091" s="591"/>
      <c r="P4091" s="9"/>
      <c r="Q4091" s="5"/>
    </row>
    <row r="4092" spans="1:17" s="6" customFormat="1" ht="66.75" hidden="1" customHeight="1">
      <c r="A4092" s="336">
        <f t="shared" si="302"/>
        <v>85</v>
      </c>
      <c r="B4092" s="100" t="s">
        <v>1748</v>
      </c>
      <c r="C4092" s="592" t="s">
        <v>139</v>
      </c>
      <c r="D4092" s="592"/>
      <c r="E4092" s="592"/>
      <c r="F4092" s="328">
        <v>1192727.2727272699</v>
      </c>
      <c r="G4092" s="196">
        <f t="shared" si="301"/>
        <v>1192727.2727272699</v>
      </c>
      <c r="H4092" s="352"/>
      <c r="I4092" s="589"/>
      <c r="J4092" s="590"/>
      <c r="K4092" s="328">
        <v>936636.36363636353</v>
      </c>
      <c r="L4092" s="588"/>
      <c r="M4092" s="588"/>
      <c r="N4092" s="590"/>
      <c r="O4092" s="591"/>
      <c r="P4092" s="9"/>
      <c r="Q4092" s="5"/>
    </row>
    <row r="4093" spans="1:17" s="6" customFormat="1" ht="66.75" hidden="1" customHeight="1">
      <c r="A4093" s="336">
        <f t="shared" si="302"/>
        <v>86</v>
      </c>
      <c r="B4093" s="100" t="s">
        <v>3884</v>
      </c>
      <c r="C4093" s="592" t="s">
        <v>139</v>
      </c>
      <c r="D4093" s="592"/>
      <c r="E4093" s="592"/>
      <c r="F4093" s="328">
        <v>1448818.18181818</v>
      </c>
      <c r="G4093" s="196">
        <f t="shared" si="301"/>
        <v>1448818.18181818</v>
      </c>
      <c r="H4093" s="352"/>
      <c r="I4093" s="589"/>
      <c r="J4093" s="590"/>
      <c r="K4093" s="328">
        <v>1158363.6363636362</v>
      </c>
      <c r="L4093" s="588"/>
      <c r="M4093" s="588"/>
      <c r="N4093" s="590"/>
      <c r="O4093" s="591"/>
      <c r="P4093" s="9"/>
      <c r="Q4093" s="5"/>
    </row>
    <row r="4094" spans="1:17" s="6" customFormat="1" ht="66.75" hidden="1" customHeight="1">
      <c r="A4094" s="336">
        <f t="shared" si="302"/>
        <v>87</v>
      </c>
      <c r="B4094" s="100" t="s">
        <v>1749</v>
      </c>
      <c r="C4094" s="592" t="s">
        <v>139</v>
      </c>
      <c r="D4094" s="592"/>
      <c r="E4094" s="592"/>
      <c r="F4094" s="328">
        <v>1756000</v>
      </c>
      <c r="G4094" s="196">
        <f t="shared" si="301"/>
        <v>1756000</v>
      </c>
      <c r="H4094" s="352"/>
      <c r="I4094" s="589"/>
      <c r="J4094" s="590"/>
      <c r="K4094" s="328">
        <v>1387272.7272727271</v>
      </c>
      <c r="L4094" s="588"/>
      <c r="M4094" s="588"/>
      <c r="N4094" s="590"/>
      <c r="O4094" s="591"/>
      <c r="P4094" s="9"/>
      <c r="Q4094" s="5"/>
    </row>
    <row r="4095" spans="1:17" s="6" customFormat="1" ht="66.75" hidden="1" customHeight="1">
      <c r="A4095" s="336">
        <f t="shared" si="302"/>
        <v>88</v>
      </c>
      <c r="B4095" s="100" t="s">
        <v>3885</v>
      </c>
      <c r="C4095" s="592" t="s">
        <v>139</v>
      </c>
      <c r="D4095" s="592"/>
      <c r="E4095" s="592"/>
      <c r="F4095" s="328">
        <v>2113181.8181818202</v>
      </c>
      <c r="G4095" s="196">
        <f t="shared" si="301"/>
        <v>2113181.8181818202</v>
      </c>
      <c r="H4095" s="352"/>
      <c r="I4095" s="589"/>
      <c r="J4095" s="590"/>
      <c r="K4095" s="328">
        <v>1658818.1818181816</v>
      </c>
      <c r="L4095" s="588"/>
      <c r="M4095" s="588"/>
      <c r="N4095" s="590"/>
      <c r="O4095" s="591"/>
      <c r="P4095" s="9"/>
      <c r="Q4095" s="5"/>
    </row>
    <row r="4096" spans="1:17" s="6" customFormat="1" ht="66.75" hidden="1" customHeight="1">
      <c r="A4096" s="336">
        <f t="shared" si="302"/>
        <v>89</v>
      </c>
      <c r="B4096" s="100" t="s">
        <v>1750</v>
      </c>
      <c r="C4096" s="592" t="s">
        <v>139</v>
      </c>
      <c r="D4096" s="592"/>
      <c r="E4096" s="592"/>
      <c r="F4096" s="328">
        <v>1002272.72727273</v>
      </c>
      <c r="G4096" s="196">
        <f t="shared" si="301"/>
        <v>1002272.72727273</v>
      </c>
      <c r="H4096" s="352"/>
      <c r="I4096" s="589"/>
      <c r="J4096" s="590"/>
      <c r="K4096" s="328">
        <v>789090.90909090906</v>
      </c>
      <c r="L4096" s="588"/>
      <c r="M4096" s="588"/>
      <c r="N4096" s="590"/>
      <c r="O4096" s="591"/>
      <c r="P4096" s="9"/>
      <c r="Q4096" s="5"/>
    </row>
    <row r="4097" spans="1:17" s="6" customFormat="1" ht="66.75" hidden="1" customHeight="1">
      <c r="A4097" s="336">
        <f t="shared" si="302"/>
        <v>90</v>
      </c>
      <c r="B4097" s="100" t="s">
        <v>1751</v>
      </c>
      <c r="C4097" s="592" t="s">
        <v>139</v>
      </c>
      <c r="D4097" s="592"/>
      <c r="E4097" s="592"/>
      <c r="F4097" s="328">
        <v>1235454.5454545501</v>
      </c>
      <c r="G4097" s="196">
        <f t="shared" si="301"/>
        <v>1235454.5454545501</v>
      </c>
      <c r="H4097" s="352"/>
      <c r="I4097" s="589"/>
      <c r="J4097" s="590"/>
      <c r="K4097" s="328">
        <v>982454.54545454541</v>
      </c>
      <c r="L4097" s="588"/>
      <c r="M4097" s="588"/>
      <c r="N4097" s="590"/>
      <c r="O4097" s="591"/>
      <c r="P4097" s="9"/>
      <c r="Q4097" s="5"/>
    </row>
    <row r="4098" spans="1:17" s="6" customFormat="1" ht="66.75" hidden="1" customHeight="1">
      <c r="A4098" s="336">
        <f t="shared" si="302"/>
        <v>91</v>
      </c>
      <c r="B4098" s="100" t="s">
        <v>1752</v>
      </c>
      <c r="C4098" s="592" t="s">
        <v>139</v>
      </c>
      <c r="D4098" s="592"/>
      <c r="E4098" s="592"/>
      <c r="F4098" s="328">
        <v>1515727.2727272699</v>
      </c>
      <c r="G4098" s="196">
        <f t="shared" si="301"/>
        <v>1515727.2727272699</v>
      </c>
      <c r="H4098" s="352"/>
      <c r="I4098" s="589"/>
      <c r="J4098" s="590"/>
      <c r="K4098" s="328">
        <v>1192727.2727272727</v>
      </c>
      <c r="L4098" s="588"/>
      <c r="M4098" s="588"/>
      <c r="N4098" s="590"/>
      <c r="O4098" s="591"/>
      <c r="P4098" s="9"/>
      <c r="Q4098" s="5"/>
    </row>
    <row r="4099" spans="1:17" s="6" customFormat="1" ht="66.75" hidden="1" customHeight="1">
      <c r="A4099" s="336">
        <f t="shared" si="302"/>
        <v>92</v>
      </c>
      <c r="B4099" s="100" t="s">
        <v>1753</v>
      </c>
      <c r="C4099" s="592" t="s">
        <v>139</v>
      </c>
      <c r="D4099" s="592"/>
      <c r="E4099" s="592"/>
      <c r="F4099" s="328">
        <v>1837545.4545454499</v>
      </c>
      <c r="G4099" s="196">
        <f t="shared" si="301"/>
        <v>1837545.4545454499</v>
      </c>
      <c r="H4099" s="352"/>
      <c r="I4099" s="589"/>
      <c r="J4099" s="590"/>
      <c r="K4099" s="328">
        <v>1448818.1818181816</v>
      </c>
      <c r="L4099" s="588"/>
      <c r="M4099" s="588"/>
      <c r="N4099" s="590"/>
      <c r="O4099" s="591"/>
      <c r="P4099" s="9"/>
      <c r="Q4099" s="5"/>
    </row>
    <row r="4100" spans="1:17" s="6" customFormat="1" ht="66.75" hidden="1" customHeight="1">
      <c r="A4100" s="336">
        <f t="shared" si="302"/>
        <v>93</v>
      </c>
      <c r="B4100" s="100" t="s">
        <v>3886</v>
      </c>
      <c r="C4100" s="592" t="s">
        <v>139</v>
      </c>
      <c r="D4100" s="592"/>
      <c r="E4100" s="592"/>
      <c r="F4100" s="328">
        <v>2229272.7272727299</v>
      </c>
      <c r="G4100" s="196">
        <f t="shared" si="301"/>
        <v>2229272.7272727299</v>
      </c>
      <c r="H4100" s="352"/>
      <c r="I4100" s="589"/>
      <c r="J4100" s="590"/>
      <c r="K4100" s="328">
        <v>1755999.9999999998</v>
      </c>
      <c r="L4100" s="588"/>
      <c r="M4100" s="588"/>
      <c r="N4100" s="590"/>
      <c r="O4100" s="591"/>
      <c r="P4100" s="9"/>
      <c r="Q4100" s="5"/>
    </row>
    <row r="4101" spans="1:17" s="6" customFormat="1" ht="66.75" hidden="1" customHeight="1">
      <c r="A4101" s="336">
        <f t="shared" si="302"/>
        <v>94</v>
      </c>
      <c r="B4101" s="100" t="s">
        <v>1754</v>
      </c>
      <c r="C4101" s="592" t="s">
        <v>139</v>
      </c>
      <c r="D4101" s="592"/>
      <c r="E4101" s="592"/>
      <c r="F4101" s="328">
        <v>2680727.2727272701</v>
      </c>
      <c r="G4101" s="196">
        <f t="shared" si="301"/>
        <v>2680727.2727272701</v>
      </c>
      <c r="H4101" s="352"/>
      <c r="I4101" s="589"/>
      <c r="J4101" s="590"/>
      <c r="K4101" s="328">
        <v>2113181.8181818179</v>
      </c>
      <c r="L4101" s="588"/>
      <c r="M4101" s="588"/>
      <c r="N4101" s="590"/>
      <c r="O4101" s="591"/>
      <c r="P4101" s="9"/>
      <c r="Q4101" s="5"/>
    </row>
    <row r="4102" spans="1:17" s="6" customFormat="1" ht="66.75" hidden="1" customHeight="1">
      <c r="A4102" s="336">
        <f t="shared" si="302"/>
        <v>95</v>
      </c>
      <c r="B4102" s="100" t="s">
        <v>1755</v>
      </c>
      <c r="C4102" s="592" t="s">
        <v>139</v>
      </c>
      <c r="D4102" s="592"/>
      <c r="E4102" s="592"/>
      <c r="F4102" s="328">
        <v>1264454.5454545501</v>
      </c>
      <c r="G4102" s="196">
        <f t="shared" si="301"/>
        <v>1264454.5454545501</v>
      </c>
      <c r="H4102" s="352"/>
      <c r="I4102" s="589"/>
      <c r="J4102" s="590"/>
      <c r="K4102" s="328">
        <v>1002272.7272727272</v>
      </c>
      <c r="L4102" s="588"/>
      <c r="M4102" s="588"/>
      <c r="N4102" s="590"/>
      <c r="O4102" s="591"/>
      <c r="P4102" s="9"/>
      <c r="Q4102" s="5"/>
    </row>
    <row r="4103" spans="1:17" s="6" customFormat="1" ht="66.75" hidden="1" customHeight="1">
      <c r="A4103" s="336">
        <f t="shared" si="302"/>
        <v>96</v>
      </c>
      <c r="B4103" s="100" t="s">
        <v>1756</v>
      </c>
      <c r="C4103" s="592" t="s">
        <v>139</v>
      </c>
      <c r="D4103" s="592"/>
      <c r="E4103" s="592"/>
      <c r="F4103" s="328">
        <v>1584363.63636364</v>
      </c>
      <c r="G4103" s="196">
        <f t="shared" si="301"/>
        <v>1584363.63636364</v>
      </c>
      <c r="H4103" s="352"/>
      <c r="I4103" s="589"/>
      <c r="J4103" s="590"/>
      <c r="K4103" s="328">
        <v>1235454.5454545454</v>
      </c>
      <c r="L4103" s="588"/>
      <c r="M4103" s="588"/>
      <c r="N4103" s="590"/>
      <c r="O4103" s="591"/>
      <c r="P4103" s="9"/>
      <c r="Q4103" s="5"/>
    </row>
    <row r="4104" spans="1:17" s="6" customFormat="1" ht="66.75" hidden="1" customHeight="1">
      <c r="A4104" s="336">
        <f t="shared" si="302"/>
        <v>97</v>
      </c>
      <c r="B4104" s="100" t="s">
        <v>1757</v>
      </c>
      <c r="C4104" s="592" t="s">
        <v>139</v>
      </c>
      <c r="D4104" s="592"/>
      <c r="E4104" s="592"/>
      <c r="F4104" s="328">
        <v>1926000</v>
      </c>
      <c r="G4104" s="196">
        <f t="shared" si="301"/>
        <v>1926000</v>
      </c>
      <c r="H4104" s="352"/>
      <c r="I4104" s="589"/>
      <c r="J4104" s="590"/>
      <c r="K4104" s="328">
        <v>1515727.2727272727</v>
      </c>
      <c r="L4104" s="588"/>
      <c r="M4104" s="588"/>
      <c r="N4104" s="590"/>
      <c r="O4104" s="591"/>
      <c r="P4104" s="9"/>
      <c r="Q4104" s="5"/>
    </row>
    <row r="4105" spans="1:17" s="6" customFormat="1" ht="66.75" hidden="1" customHeight="1">
      <c r="A4105" s="336">
        <f t="shared" si="302"/>
        <v>98</v>
      </c>
      <c r="B4105" s="100" t="s">
        <v>1758</v>
      </c>
      <c r="C4105" s="592" t="s">
        <v>139</v>
      </c>
      <c r="D4105" s="592"/>
      <c r="E4105" s="592"/>
      <c r="F4105" s="328">
        <v>2326363.63636364</v>
      </c>
      <c r="G4105" s="196">
        <f t="shared" si="301"/>
        <v>2326363.63636364</v>
      </c>
      <c r="H4105" s="352"/>
      <c r="I4105" s="589"/>
      <c r="J4105" s="590"/>
      <c r="K4105" s="328">
        <v>1837545.4545454544</v>
      </c>
      <c r="L4105" s="588"/>
      <c r="M4105" s="588"/>
      <c r="N4105" s="590"/>
      <c r="O4105" s="591"/>
      <c r="P4105" s="9"/>
      <c r="Q4105" s="5"/>
    </row>
    <row r="4106" spans="1:17" s="6" customFormat="1" ht="66.75" hidden="1" customHeight="1">
      <c r="A4106" s="336">
        <f t="shared" si="302"/>
        <v>99</v>
      </c>
      <c r="B4106" s="100" t="s">
        <v>1759</v>
      </c>
      <c r="C4106" s="592" t="s">
        <v>139</v>
      </c>
      <c r="D4106" s="592"/>
      <c r="E4106" s="592"/>
      <c r="F4106" s="328">
        <v>2841000</v>
      </c>
      <c r="G4106" s="196">
        <f t="shared" si="301"/>
        <v>2841000</v>
      </c>
      <c r="H4106" s="352"/>
      <c r="I4106" s="589"/>
      <c r="J4106" s="590"/>
      <c r="K4106" s="328">
        <v>2229272.7272727271</v>
      </c>
      <c r="L4106" s="588"/>
      <c r="M4106" s="588"/>
      <c r="N4106" s="590"/>
      <c r="O4106" s="591"/>
      <c r="P4106" s="9"/>
      <c r="Q4106" s="5"/>
    </row>
    <row r="4107" spans="1:17" s="6" customFormat="1" ht="66.75" hidden="1" customHeight="1">
      <c r="A4107" s="336">
        <f t="shared" si="302"/>
        <v>100</v>
      </c>
      <c r="B4107" s="100" t="s">
        <v>1760</v>
      </c>
      <c r="C4107" s="592" t="s">
        <v>139</v>
      </c>
      <c r="D4107" s="592"/>
      <c r="E4107" s="592"/>
      <c r="F4107" s="328">
        <v>3414181.8181818202</v>
      </c>
      <c r="G4107" s="196">
        <f t="shared" si="301"/>
        <v>3414181.8181818202</v>
      </c>
      <c r="H4107" s="352"/>
      <c r="I4107" s="589"/>
      <c r="J4107" s="590"/>
      <c r="K4107" s="328">
        <v>2680727.2727272725</v>
      </c>
      <c r="L4107" s="588"/>
      <c r="M4107" s="588"/>
      <c r="N4107" s="590"/>
      <c r="O4107" s="591"/>
      <c r="P4107" s="9"/>
      <c r="Q4107" s="5"/>
    </row>
    <row r="4108" spans="1:17" s="6" customFormat="1" ht="66.75" hidden="1" customHeight="1">
      <c r="A4108" s="336">
        <f t="shared" si="302"/>
        <v>101</v>
      </c>
      <c r="B4108" s="100" t="s">
        <v>3887</v>
      </c>
      <c r="C4108" s="592" t="s">
        <v>139</v>
      </c>
      <c r="D4108" s="592"/>
      <c r="E4108" s="592"/>
      <c r="F4108" s="328">
        <v>1615909.0909090899</v>
      </c>
      <c r="G4108" s="196">
        <f t="shared" si="301"/>
        <v>1615909.0909090899</v>
      </c>
      <c r="H4108" s="352"/>
      <c r="I4108" s="589"/>
      <c r="J4108" s="590"/>
      <c r="K4108" s="328">
        <v>1264454.5454545454</v>
      </c>
      <c r="L4108" s="588"/>
      <c r="M4108" s="588"/>
      <c r="N4108" s="590"/>
      <c r="O4108" s="591"/>
      <c r="P4108" s="9"/>
      <c r="Q4108" s="5"/>
    </row>
    <row r="4109" spans="1:17" s="6" customFormat="1" ht="66.75" hidden="1" customHeight="1">
      <c r="A4109" s="336">
        <f t="shared" si="302"/>
        <v>102</v>
      </c>
      <c r="B4109" s="100" t="s">
        <v>1761</v>
      </c>
      <c r="C4109" s="592" t="s">
        <v>139</v>
      </c>
      <c r="D4109" s="592"/>
      <c r="E4109" s="592"/>
      <c r="F4109" s="328">
        <v>1988727.2727272699</v>
      </c>
      <c r="G4109" s="196">
        <f t="shared" si="301"/>
        <v>1988727.2727272699</v>
      </c>
      <c r="H4109" s="352"/>
      <c r="I4109" s="589"/>
      <c r="J4109" s="590"/>
      <c r="K4109" s="328">
        <v>1584363.6363636362</v>
      </c>
      <c r="L4109" s="588"/>
      <c r="M4109" s="588"/>
      <c r="N4109" s="590"/>
      <c r="O4109" s="591"/>
      <c r="P4109" s="9"/>
      <c r="Q4109" s="5"/>
    </row>
    <row r="4110" spans="1:17" s="6" customFormat="1" ht="66.75" hidden="1" customHeight="1">
      <c r="A4110" s="336">
        <f t="shared" si="302"/>
        <v>103</v>
      </c>
      <c r="B4110" s="100" t="s">
        <v>1762</v>
      </c>
      <c r="C4110" s="592" t="s">
        <v>139</v>
      </c>
      <c r="D4110" s="592"/>
      <c r="E4110" s="592"/>
      <c r="F4110" s="328">
        <v>2433727.2727272701</v>
      </c>
      <c r="G4110" s="196">
        <f t="shared" si="301"/>
        <v>2433727.2727272701</v>
      </c>
      <c r="H4110" s="352"/>
      <c r="I4110" s="589"/>
      <c r="J4110" s="590"/>
      <c r="K4110" s="328">
        <v>1925999.9999999998</v>
      </c>
      <c r="L4110" s="588"/>
      <c r="M4110" s="588"/>
      <c r="N4110" s="590"/>
      <c r="O4110" s="591"/>
      <c r="P4110" s="9"/>
      <c r="Q4110" s="5"/>
    </row>
    <row r="4111" spans="1:17" s="6" customFormat="1" ht="66.75" hidden="1" customHeight="1">
      <c r="A4111" s="336">
        <f t="shared" si="302"/>
        <v>104</v>
      </c>
      <c r="B4111" s="100" t="s">
        <v>1763</v>
      </c>
      <c r="C4111" s="592" t="s">
        <v>139</v>
      </c>
      <c r="D4111" s="592"/>
      <c r="E4111" s="592"/>
      <c r="F4111" s="328">
        <v>2941363.63636364</v>
      </c>
      <c r="G4111" s="196">
        <f t="shared" si="301"/>
        <v>2941363.63636364</v>
      </c>
      <c r="H4111" s="352"/>
      <c r="I4111" s="589"/>
      <c r="J4111" s="590"/>
      <c r="K4111" s="328">
        <v>2326363.6363636362</v>
      </c>
      <c r="L4111" s="588"/>
      <c r="M4111" s="588"/>
      <c r="N4111" s="590"/>
      <c r="O4111" s="591"/>
      <c r="P4111" s="9"/>
      <c r="Q4111" s="5"/>
    </row>
    <row r="4112" spans="1:17" s="6" customFormat="1" ht="66.75" hidden="1" customHeight="1">
      <c r="A4112" s="336">
        <f t="shared" si="302"/>
        <v>105</v>
      </c>
      <c r="B4112" s="100" t="s">
        <v>1764</v>
      </c>
      <c r="C4112" s="592" t="s">
        <v>139</v>
      </c>
      <c r="D4112" s="592"/>
      <c r="E4112" s="592"/>
      <c r="F4112" s="328">
        <v>3595909.0909090899</v>
      </c>
      <c r="G4112" s="196">
        <f t="shared" si="301"/>
        <v>3595909.0909090899</v>
      </c>
      <c r="H4112" s="352"/>
      <c r="I4112" s="589"/>
      <c r="J4112" s="590"/>
      <c r="K4112" s="328">
        <v>2841000</v>
      </c>
      <c r="L4112" s="588"/>
      <c r="M4112" s="588"/>
      <c r="N4112" s="590"/>
      <c r="O4112" s="591"/>
      <c r="P4112" s="9"/>
      <c r="Q4112" s="5"/>
    </row>
    <row r="4113" spans="1:17" s="6" customFormat="1" ht="66.75" hidden="1" customHeight="1">
      <c r="A4113" s="336">
        <f t="shared" si="302"/>
        <v>106</v>
      </c>
      <c r="B4113" s="100" t="s">
        <v>1765</v>
      </c>
      <c r="C4113" s="592" t="s">
        <v>139</v>
      </c>
      <c r="D4113" s="592"/>
      <c r="E4113" s="592"/>
      <c r="F4113" s="328">
        <v>4316090.9090909101</v>
      </c>
      <c r="G4113" s="196">
        <f t="shared" si="301"/>
        <v>4316090.9090909101</v>
      </c>
      <c r="H4113" s="352"/>
      <c r="I4113" s="589"/>
      <c r="J4113" s="590"/>
      <c r="K4113" s="328">
        <v>3414181.8181818179</v>
      </c>
      <c r="L4113" s="588"/>
      <c r="M4113" s="588"/>
      <c r="N4113" s="590"/>
      <c r="O4113" s="591"/>
      <c r="P4113" s="9"/>
      <c r="Q4113" s="5"/>
    </row>
    <row r="4114" spans="1:17" s="6" customFormat="1" ht="66.75" hidden="1" customHeight="1">
      <c r="A4114" s="336">
        <f t="shared" si="302"/>
        <v>107</v>
      </c>
      <c r="B4114" s="100" t="s">
        <v>1766</v>
      </c>
      <c r="C4114" s="592" t="s">
        <v>139</v>
      </c>
      <c r="D4114" s="592"/>
      <c r="E4114" s="592"/>
      <c r="F4114" s="328">
        <v>1967909.0909090899</v>
      </c>
      <c r="G4114" s="196">
        <f t="shared" si="301"/>
        <v>1967909.0909090899</v>
      </c>
      <c r="H4114" s="352"/>
      <c r="I4114" s="589"/>
      <c r="J4114" s="590"/>
      <c r="K4114" s="328">
        <v>1615909.0909090908</v>
      </c>
      <c r="L4114" s="588"/>
      <c r="M4114" s="588"/>
      <c r="N4114" s="590"/>
      <c r="O4114" s="591"/>
      <c r="P4114" s="9"/>
      <c r="Q4114" s="5"/>
    </row>
    <row r="4115" spans="1:17" s="6" customFormat="1" ht="66.75" hidden="1" customHeight="1">
      <c r="A4115" s="336">
        <f t="shared" si="302"/>
        <v>108</v>
      </c>
      <c r="B4115" s="100" t="s">
        <v>1767</v>
      </c>
      <c r="C4115" s="592" t="s">
        <v>139</v>
      </c>
      <c r="D4115" s="592"/>
      <c r="E4115" s="592"/>
      <c r="F4115" s="328">
        <v>2467090.9090909101</v>
      </c>
      <c r="G4115" s="196">
        <f t="shared" si="301"/>
        <v>2467090.9090909101</v>
      </c>
      <c r="H4115" s="352"/>
      <c r="I4115" s="589"/>
      <c r="J4115" s="590"/>
      <c r="K4115" s="328">
        <v>1988727.2727272725</v>
      </c>
      <c r="L4115" s="588"/>
      <c r="M4115" s="588"/>
      <c r="N4115" s="590"/>
      <c r="O4115" s="591"/>
      <c r="P4115" s="9"/>
      <c r="Q4115" s="5"/>
    </row>
    <row r="4116" spans="1:17" s="6" customFormat="1" ht="66.75" hidden="1" customHeight="1">
      <c r="A4116" s="336">
        <f t="shared" si="302"/>
        <v>109</v>
      </c>
      <c r="B4116" s="100" t="s">
        <v>1768</v>
      </c>
      <c r="C4116" s="592" t="s">
        <v>139</v>
      </c>
      <c r="D4116" s="592"/>
      <c r="E4116" s="592"/>
      <c r="F4116" s="328">
        <v>3026454.5454545501</v>
      </c>
      <c r="G4116" s="196">
        <f t="shared" si="301"/>
        <v>3026454.5454545501</v>
      </c>
      <c r="H4116" s="352"/>
      <c r="I4116" s="589"/>
      <c r="J4116" s="590"/>
      <c r="K4116" s="328">
        <v>2433727.2727272725</v>
      </c>
      <c r="L4116" s="588"/>
      <c r="M4116" s="588"/>
      <c r="N4116" s="590"/>
      <c r="O4116" s="591"/>
      <c r="P4116" s="9"/>
      <c r="Q4116" s="5"/>
    </row>
    <row r="4117" spans="1:17" s="6" customFormat="1" ht="66.75" hidden="1" customHeight="1">
      <c r="A4117" s="336">
        <f t="shared" si="302"/>
        <v>110</v>
      </c>
      <c r="B4117" s="100" t="s">
        <v>1769</v>
      </c>
      <c r="C4117" s="592" t="s">
        <v>139</v>
      </c>
      <c r="D4117" s="592"/>
      <c r="E4117" s="592"/>
      <c r="F4117" s="328">
        <v>3660545.4545454499</v>
      </c>
      <c r="G4117" s="196">
        <f t="shared" si="301"/>
        <v>3660545.4545454499</v>
      </c>
      <c r="H4117" s="352"/>
      <c r="I4117" s="589"/>
      <c r="J4117" s="590"/>
      <c r="K4117" s="328">
        <v>2941363.6363636362</v>
      </c>
      <c r="L4117" s="588"/>
      <c r="M4117" s="588"/>
      <c r="N4117" s="590"/>
      <c r="O4117" s="591"/>
      <c r="P4117" s="9"/>
      <c r="Q4117" s="5"/>
    </row>
    <row r="4118" spans="1:17" s="6" customFormat="1" ht="66.75" hidden="1" customHeight="1">
      <c r="A4118" s="336">
        <f t="shared" si="302"/>
        <v>111</v>
      </c>
      <c r="B4118" s="100" t="s">
        <v>1770</v>
      </c>
      <c r="C4118" s="592" t="s">
        <v>139</v>
      </c>
      <c r="D4118" s="592"/>
      <c r="E4118" s="592"/>
      <c r="F4118" s="328">
        <v>4457545.4545454504</v>
      </c>
      <c r="G4118" s="196">
        <f t="shared" si="301"/>
        <v>4457545.4545454504</v>
      </c>
      <c r="H4118" s="352"/>
      <c r="I4118" s="589"/>
      <c r="J4118" s="590"/>
      <c r="K4118" s="328">
        <v>3595909.0909090908</v>
      </c>
      <c r="L4118" s="588"/>
      <c r="M4118" s="588"/>
      <c r="N4118" s="590"/>
      <c r="O4118" s="591"/>
      <c r="P4118" s="9"/>
      <c r="Q4118" s="5"/>
    </row>
    <row r="4119" spans="1:17" s="6" customFormat="1" ht="66.75" hidden="1" customHeight="1">
      <c r="A4119" s="336">
        <f t="shared" si="302"/>
        <v>112</v>
      </c>
      <c r="B4119" s="100" t="s">
        <v>1771</v>
      </c>
      <c r="C4119" s="592" t="s">
        <v>139</v>
      </c>
      <c r="D4119" s="592"/>
      <c r="E4119" s="592"/>
      <c r="F4119" s="328">
        <v>5338545.4545454504</v>
      </c>
      <c r="G4119" s="196">
        <f t="shared" si="301"/>
        <v>5338545.4545454504</v>
      </c>
      <c r="H4119" s="352"/>
      <c r="I4119" s="589"/>
      <c r="J4119" s="590"/>
      <c r="K4119" s="328">
        <v>4316090.9090909092</v>
      </c>
      <c r="L4119" s="588"/>
      <c r="M4119" s="588"/>
      <c r="N4119" s="590"/>
      <c r="O4119" s="591"/>
      <c r="P4119" s="9"/>
      <c r="Q4119" s="5"/>
    </row>
    <row r="4120" spans="1:17" s="6" customFormat="1" ht="66.75" hidden="1" customHeight="1">
      <c r="A4120" s="336">
        <f t="shared" si="302"/>
        <v>113</v>
      </c>
      <c r="B4120" s="100" t="s">
        <v>1772</v>
      </c>
      <c r="C4120" s="592" t="s">
        <v>139</v>
      </c>
      <c r="D4120" s="592"/>
      <c r="E4120" s="592"/>
      <c r="F4120" s="328">
        <v>2702727</v>
      </c>
      <c r="G4120" s="196">
        <f t="shared" si="301"/>
        <v>2702727</v>
      </c>
      <c r="H4120" s="352"/>
      <c r="I4120" s="589"/>
      <c r="J4120" s="590"/>
      <c r="K4120" s="328">
        <v>1967909.0909090908</v>
      </c>
      <c r="L4120" s="588"/>
      <c r="M4120" s="588"/>
      <c r="N4120" s="590"/>
      <c r="O4120" s="591"/>
      <c r="P4120" s="9"/>
      <c r="Q4120" s="5"/>
    </row>
    <row r="4121" spans="1:17" s="6" customFormat="1" ht="66.75" hidden="1" customHeight="1">
      <c r="A4121" s="336">
        <f t="shared" si="302"/>
        <v>114</v>
      </c>
      <c r="B4121" s="100" t="s">
        <v>1773</v>
      </c>
      <c r="C4121" s="592" t="s">
        <v>139</v>
      </c>
      <c r="D4121" s="592"/>
      <c r="E4121" s="592"/>
      <c r="F4121" s="328">
        <v>3332727</v>
      </c>
      <c r="G4121" s="196">
        <f t="shared" si="301"/>
        <v>3332727</v>
      </c>
      <c r="H4121" s="352"/>
      <c r="I4121" s="589"/>
      <c r="J4121" s="590"/>
      <c r="K4121" s="328">
        <v>2467090.9090909087</v>
      </c>
      <c r="L4121" s="588"/>
      <c r="M4121" s="588"/>
      <c r="N4121" s="590"/>
      <c r="O4121" s="591"/>
      <c r="P4121" s="9"/>
      <c r="Q4121" s="5"/>
    </row>
    <row r="4122" spans="1:17" s="6" customFormat="1" ht="66.75" hidden="1" customHeight="1">
      <c r="A4122" s="336">
        <f t="shared" si="302"/>
        <v>115</v>
      </c>
      <c r="B4122" s="100" t="s">
        <v>3888</v>
      </c>
      <c r="C4122" s="592" t="s">
        <v>139</v>
      </c>
      <c r="D4122" s="592"/>
      <c r="E4122" s="592"/>
      <c r="F4122" s="328">
        <v>4091818</v>
      </c>
      <c r="G4122" s="196">
        <f t="shared" si="301"/>
        <v>4091818</v>
      </c>
      <c r="H4122" s="352"/>
      <c r="I4122" s="589"/>
      <c r="J4122" s="590"/>
      <c r="K4122" s="328">
        <v>3026454.5454545454</v>
      </c>
      <c r="L4122" s="588"/>
      <c r="M4122" s="588"/>
      <c r="N4122" s="590"/>
      <c r="O4122" s="591"/>
      <c r="P4122" s="9"/>
      <c r="Q4122" s="5"/>
    </row>
    <row r="4123" spans="1:17" s="6" customFormat="1" ht="66.75" hidden="1" customHeight="1">
      <c r="A4123" s="336">
        <f t="shared" si="302"/>
        <v>116</v>
      </c>
      <c r="B4123" s="100" t="s">
        <v>3889</v>
      </c>
      <c r="C4123" s="592" t="s">
        <v>139</v>
      </c>
      <c r="D4123" s="592"/>
      <c r="E4123" s="592"/>
      <c r="F4123" s="328">
        <v>4994545</v>
      </c>
      <c r="G4123" s="196">
        <f t="shared" si="301"/>
        <v>4994545</v>
      </c>
      <c r="H4123" s="352"/>
      <c r="I4123" s="589"/>
      <c r="J4123" s="590"/>
      <c r="K4123" s="328">
        <v>3660545.4545454541</v>
      </c>
      <c r="L4123" s="588"/>
      <c r="M4123" s="588"/>
      <c r="N4123" s="590"/>
      <c r="O4123" s="591"/>
      <c r="P4123" s="9"/>
      <c r="Q4123" s="5"/>
    </row>
    <row r="4124" spans="1:17" s="6" customFormat="1" ht="66.75" hidden="1" customHeight="1">
      <c r="A4124" s="336">
        <f t="shared" si="302"/>
        <v>117</v>
      </c>
      <c r="B4124" s="100" t="s">
        <v>1774</v>
      </c>
      <c r="C4124" s="592" t="s">
        <v>139</v>
      </c>
      <c r="D4124" s="592"/>
      <c r="E4124" s="592"/>
      <c r="F4124" s="328">
        <v>6032727</v>
      </c>
      <c r="G4124" s="196">
        <f t="shared" si="301"/>
        <v>6032727</v>
      </c>
      <c r="H4124" s="352"/>
      <c r="I4124" s="589"/>
      <c r="J4124" s="590"/>
      <c r="K4124" s="328">
        <v>4457545.4545454541</v>
      </c>
      <c r="L4124" s="588"/>
      <c r="M4124" s="588"/>
      <c r="N4124" s="590"/>
      <c r="O4124" s="591"/>
      <c r="P4124" s="9"/>
      <c r="Q4124" s="5"/>
    </row>
    <row r="4125" spans="1:17" s="6" customFormat="1" ht="66.75" hidden="1" customHeight="1">
      <c r="A4125" s="336">
        <f t="shared" si="302"/>
        <v>118</v>
      </c>
      <c r="B4125" s="100" t="s">
        <v>1775</v>
      </c>
      <c r="C4125" s="592" t="s">
        <v>139</v>
      </c>
      <c r="D4125" s="592"/>
      <c r="E4125" s="592"/>
      <c r="F4125" s="328">
        <v>3424545</v>
      </c>
      <c r="G4125" s="196">
        <f t="shared" si="301"/>
        <v>3424545</v>
      </c>
      <c r="H4125" s="352"/>
      <c r="I4125" s="589"/>
      <c r="J4125" s="590"/>
      <c r="K4125" s="328">
        <v>5338545.4545454541</v>
      </c>
      <c r="L4125" s="588"/>
      <c r="M4125" s="588"/>
      <c r="N4125" s="590"/>
      <c r="O4125" s="591"/>
      <c r="P4125" s="9"/>
      <c r="Q4125" s="5"/>
    </row>
    <row r="4126" spans="1:17" s="6" customFormat="1" ht="66.75" hidden="1" customHeight="1">
      <c r="A4126" s="336">
        <f t="shared" si="302"/>
        <v>119</v>
      </c>
      <c r="B4126" s="100" t="s">
        <v>1776</v>
      </c>
      <c r="C4126" s="592" t="s">
        <v>139</v>
      </c>
      <c r="D4126" s="592"/>
      <c r="E4126" s="592"/>
      <c r="F4126" s="328">
        <v>4210909</v>
      </c>
      <c r="G4126" s="196">
        <f t="shared" si="301"/>
        <v>4210909</v>
      </c>
      <c r="H4126" s="352"/>
      <c r="I4126" s="589"/>
      <c r="J4126" s="590"/>
      <c r="K4126" s="328">
        <v>2702727</v>
      </c>
      <c r="L4126" s="588"/>
      <c r="M4126" s="588"/>
      <c r="N4126" s="590"/>
      <c r="O4126" s="591"/>
      <c r="P4126" s="9"/>
      <c r="Q4126" s="5"/>
    </row>
    <row r="4127" spans="1:17" s="6" customFormat="1" ht="66.75" hidden="1" customHeight="1">
      <c r="A4127" s="336">
        <f t="shared" si="302"/>
        <v>120</v>
      </c>
      <c r="B4127" s="100" t="s">
        <v>1777</v>
      </c>
      <c r="C4127" s="592" t="s">
        <v>139</v>
      </c>
      <c r="D4127" s="592"/>
      <c r="E4127" s="592"/>
      <c r="F4127" s="328">
        <v>5182727</v>
      </c>
      <c r="G4127" s="196">
        <f t="shared" si="301"/>
        <v>5182727</v>
      </c>
      <c r="H4127" s="352"/>
      <c r="I4127" s="589"/>
      <c r="J4127" s="590"/>
      <c r="K4127" s="328">
        <v>3332727</v>
      </c>
      <c r="L4127" s="588"/>
      <c r="M4127" s="588"/>
      <c r="N4127" s="590"/>
      <c r="O4127" s="591"/>
      <c r="P4127" s="9"/>
      <c r="Q4127" s="5"/>
    </row>
    <row r="4128" spans="1:17" s="6" customFormat="1" ht="66.75" hidden="1" customHeight="1">
      <c r="A4128" s="336">
        <f t="shared" si="302"/>
        <v>121</v>
      </c>
      <c r="B4128" s="100" t="s">
        <v>1778</v>
      </c>
      <c r="C4128" s="592" t="s">
        <v>139</v>
      </c>
      <c r="D4128" s="592"/>
      <c r="E4128" s="592"/>
      <c r="F4128" s="328">
        <v>6312727</v>
      </c>
      <c r="G4128" s="196">
        <f t="shared" si="301"/>
        <v>6312727</v>
      </c>
      <c r="H4128" s="352"/>
      <c r="I4128" s="589"/>
      <c r="J4128" s="590"/>
      <c r="K4128" s="328">
        <v>4091818</v>
      </c>
      <c r="L4128" s="588"/>
      <c r="M4128" s="588"/>
      <c r="N4128" s="590"/>
      <c r="O4128" s="591"/>
      <c r="P4128" s="9"/>
      <c r="Q4128" s="5"/>
    </row>
    <row r="4129" spans="1:17" s="6" customFormat="1" ht="66.75" hidden="1" customHeight="1">
      <c r="A4129" s="336">
        <f t="shared" si="302"/>
        <v>122</v>
      </c>
      <c r="B4129" s="100" t="s">
        <v>3890</v>
      </c>
      <c r="C4129" s="592" t="s">
        <v>139</v>
      </c>
      <c r="D4129" s="592"/>
      <c r="E4129" s="592"/>
      <c r="F4129" s="328">
        <v>7167273</v>
      </c>
      <c r="G4129" s="196">
        <f t="shared" si="301"/>
        <v>7167273</v>
      </c>
      <c r="H4129" s="352"/>
      <c r="I4129" s="589"/>
      <c r="J4129" s="590"/>
      <c r="K4129" s="328">
        <v>4994545</v>
      </c>
      <c r="L4129" s="588"/>
      <c r="M4129" s="588"/>
      <c r="N4129" s="590"/>
      <c r="O4129" s="591"/>
      <c r="P4129" s="9"/>
      <c r="Q4129" s="5"/>
    </row>
    <row r="4130" spans="1:17" s="6" customFormat="1" ht="66.75" hidden="1" customHeight="1">
      <c r="A4130" s="336">
        <f t="shared" si="302"/>
        <v>123</v>
      </c>
      <c r="B4130" s="100" t="s">
        <v>3891</v>
      </c>
      <c r="C4130" s="592" t="s">
        <v>139</v>
      </c>
      <c r="D4130" s="592"/>
      <c r="E4130" s="592"/>
      <c r="F4130" s="328">
        <v>4360000</v>
      </c>
      <c r="G4130" s="196">
        <f t="shared" si="301"/>
        <v>4360000</v>
      </c>
      <c r="H4130" s="352"/>
      <c r="I4130" s="589"/>
      <c r="J4130" s="590"/>
      <c r="K4130" s="328">
        <v>6032727</v>
      </c>
      <c r="L4130" s="588"/>
      <c r="M4130" s="588"/>
      <c r="N4130" s="590"/>
      <c r="O4130" s="591"/>
      <c r="P4130" s="9"/>
      <c r="Q4130" s="5"/>
    </row>
    <row r="4131" spans="1:17" s="6" customFormat="1" ht="66.75" hidden="1" customHeight="1">
      <c r="A4131" s="336">
        <f t="shared" si="302"/>
        <v>124</v>
      </c>
      <c r="B4131" s="100" t="s">
        <v>1779</v>
      </c>
      <c r="C4131" s="592" t="s">
        <v>139</v>
      </c>
      <c r="D4131" s="592"/>
      <c r="E4131" s="592"/>
      <c r="F4131" s="328">
        <v>5369091</v>
      </c>
      <c r="G4131" s="196">
        <f t="shared" si="301"/>
        <v>5369091</v>
      </c>
      <c r="H4131" s="352"/>
      <c r="I4131" s="589"/>
      <c r="J4131" s="590"/>
      <c r="K4131" s="328">
        <v>3424545</v>
      </c>
      <c r="L4131" s="588"/>
      <c r="M4131" s="588"/>
      <c r="N4131" s="590"/>
      <c r="O4131" s="591"/>
      <c r="P4131" s="9"/>
      <c r="Q4131" s="5"/>
    </row>
    <row r="4132" spans="1:17" s="6" customFormat="1" ht="66.75" hidden="1" customHeight="1">
      <c r="A4132" s="336">
        <f t="shared" si="302"/>
        <v>125</v>
      </c>
      <c r="B4132" s="100" t="s">
        <v>1780</v>
      </c>
      <c r="C4132" s="592" t="s">
        <v>139</v>
      </c>
      <c r="D4132" s="592"/>
      <c r="E4132" s="592"/>
      <c r="F4132" s="328">
        <v>6586364</v>
      </c>
      <c r="G4132" s="196">
        <f t="shared" si="301"/>
        <v>6586364</v>
      </c>
      <c r="H4132" s="352"/>
      <c r="I4132" s="589"/>
      <c r="J4132" s="590"/>
      <c r="K4132" s="328">
        <v>4210909</v>
      </c>
      <c r="L4132" s="588"/>
      <c r="M4132" s="588"/>
      <c r="N4132" s="590"/>
      <c r="O4132" s="591"/>
      <c r="P4132" s="9"/>
      <c r="Q4132" s="5"/>
    </row>
    <row r="4133" spans="1:17" s="6" customFormat="1" ht="66.75" hidden="1" customHeight="1">
      <c r="A4133" s="336">
        <f t="shared" si="302"/>
        <v>126</v>
      </c>
      <c r="B4133" s="100" t="s">
        <v>3892</v>
      </c>
      <c r="C4133" s="592" t="s">
        <v>139</v>
      </c>
      <c r="D4133" s="592"/>
      <c r="E4133" s="592"/>
      <c r="F4133" s="328">
        <v>8031818</v>
      </c>
      <c r="G4133" s="196">
        <f t="shared" si="301"/>
        <v>8031818</v>
      </c>
      <c r="H4133" s="352"/>
      <c r="I4133" s="589"/>
      <c r="J4133" s="590"/>
      <c r="K4133" s="328">
        <v>5182727</v>
      </c>
      <c r="L4133" s="588"/>
      <c r="M4133" s="588"/>
      <c r="N4133" s="590"/>
      <c r="O4133" s="591"/>
      <c r="P4133" s="9"/>
      <c r="Q4133" s="5"/>
    </row>
    <row r="4134" spans="1:17" s="6" customFormat="1" ht="66.75" hidden="1" customHeight="1">
      <c r="A4134" s="336">
        <f t="shared" si="302"/>
        <v>127</v>
      </c>
      <c r="B4134" s="100" t="s">
        <v>1781</v>
      </c>
      <c r="C4134" s="592" t="s">
        <v>139</v>
      </c>
      <c r="D4134" s="592"/>
      <c r="E4134" s="592"/>
      <c r="F4134" s="328">
        <v>9723636</v>
      </c>
      <c r="G4134" s="196">
        <f t="shared" si="301"/>
        <v>9723636</v>
      </c>
      <c r="H4134" s="352"/>
      <c r="I4134" s="589"/>
      <c r="J4134" s="590"/>
      <c r="K4134" s="328">
        <v>6312727</v>
      </c>
      <c r="L4134" s="588"/>
      <c r="M4134" s="588"/>
      <c r="N4134" s="590"/>
      <c r="O4134" s="591"/>
      <c r="P4134" s="9"/>
      <c r="Q4134" s="5"/>
    </row>
    <row r="4135" spans="1:17" s="6" customFormat="1" ht="66.75" hidden="1" customHeight="1">
      <c r="A4135" s="336">
        <f t="shared" si="302"/>
        <v>128</v>
      </c>
      <c r="B4135" s="100" t="s">
        <v>1782</v>
      </c>
      <c r="C4135" s="592" t="s">
        <v>139</v>
      </c>
      <c r="D4135" s="592"/>
      <c r="E4135" s="592"/>
      <c r="F4135" s="328">
        <v>5521818</v>
      </c>
      <c r="G4135" s="196">
        <f t="shared" si="301"/>
        <v>5521818</v>
      </c>
      <c r="H4135" s="352"/>
      <c r="I4135" s="589"/>
      <c r="J4135" s="590"/>
      <c r="K4135" s="328">
        <v>7167273</v>
      </c>
      <c r="L4135" s="588"/>
      <c r="M4135" s="588"/>
      <c r="N4135" s="590"/>
      <c r="O4135" s="591"/>
      <c r="P4135" s="9"/>
      <c r="Q4135" s="5"/>
    </row>
    <row r="4136" spans="1:17" s="6" customFormat="1" ht="66.75" hidden="1" customHeight="1">
      <c r="A4136" s="336">
        <f t="shared" si="302"/>
        <v>129</v>
      </c>
      <c r="B4136" s="100" t="s">
        <v>1783</v>
      </c>
      <c r="C4136" s="592" t="s">
        <v>139</v>
      </c>
      <c r="D4136" s="592"/>
      <c r="E4136" s="592"/>
      <c r="F4136" s="328">
        <v>6805455</v>
      </c>
      <c r="G4136" s="196">
        <f t="shared" si="301"/>
        <v>6805455</v>
      </c>
      <c r="H4136" s="352"/>
      <c r="I4136" s="589"/>
      <c r="J4136" s="590"/>
      <c r="K4136" s="328">
        <v>4360000</v>
      </c>
      <c r="L4136" s="588"/>
      <c r="M4136" s="588"/>
      <c r="N4136" s="590"/>
      <c r="O4136" s="591"/>
      <c r="P4136" s="9"/>
      <c r="Q4136" s="5"/>
    </row>
    <row r="4137" spans="1:17" s="6" customFormat="1" ht="66.75" hidden="1" customHeight="1">
      <c r="A4137" s="336">
        <f t="shared" si="302"/>
        <v>130</v>
      </c>
      <c r="B4137" s="100" t="s">
        <v>1784</v>
      </c>
      <c r="C4137" s="592" t="s">
        <v>139</v>
      </c>
      <c r="D4137" s="592"/>
      <c r="E4137" s="592"/>
      <c r="F4137" s="328">
        <v>8351818</v>
      </c>
      <c r="G4137" s="196">
        <f t="shared" ref="G4137:G4149" si="303">F4137</f>
        <v>8351818</v>
      </c>
      <c r="H4137" s="352"/>
      <c r="I4137" s="589"/>
      <c r="J4137" s="590"/>
      <c r="K4137" s="328">
        <v>5369091</v>
      </c>
      <c r="L4137" s="588"/>
      <c r="M4137" s="588"/>
      <c r="N4137" s="590"/>
      <c r="O4137" s="591"/>
      <c r="P4137" s="9"/>
      <c r="Q4137" s="5"/>
    </row>
    <row r="4138" spans="1:17" s="6" customFormat="1" ht="66.75" hidden="1" customHeight="1">
      <c r="A4138" s="336">
        <f t="shared" ref="A4138:A4149" si="304">1+A4137</f>
        <v>131</v>
      </c>
      <c r="B4138" s="100" t="s">
        <v>1785</v>
      </c>
      <c r="C4138" s="592" t="s">
        <v>139</v>
      </c>
      <c r="D4138" s="592"/>
      <c r="E4138" s="592"/>
      <c r="F4138" s="328">
        <v>8578182</v>
      </c>
      <c r="G4138" s="196">
        <f t="shared" si="303"/>
        <v>8578182</v>
      </c>
      <c r="H4138" s="352"/>
      <c r="I4138" s="589"/>
      <c r="J4138" s="590"/>
      <c r="K4138" s="328">
        <v>6586364</v>
      </c>
      <c r="L4138" s="588"/>
      <c r="M4138" s="588"/>
      <c r="N4138" s="590"/>
      <c r="O4138" s="591"/>
      <c r="P4138" s="9"/>
      <c r="Q4138" s="5"/>
    </row>
    <row r="4139" spans="1:17" s="6" customFormat="1" ht="66.75" hidden="1" customHeight="1">
      <c r="A4139" s="336">
        <f t="shared" si="304"/>
        <v>132</v>
      </c>
      <c r="B4139" s="100" t="s">
        <v>1786</v>
      </c>
      <c r="C4139" s="592" t="s">
        <v>139</v>
      </c>
      <c r="D4139" s="592"/>
      <c r="E4139" s="592"/>
      <c r="F4139" s="328">
        <v>6983636</v>
      </c>
      <c r="G4139" s="196">
        <f t="shared" si="303"/>
        <v>6983636</v>
      </c>
      <c r="H4139" s="352"/>
      <c r="I4139" s="589"/>
      <c r="J4139" s="590"/>
      <c r="K4139" s="328">
        <v>8031818</v>
      </c>
      <c r="L4139" s="588"/>
      <c r="M4139" s="588"/>
      <c r="N4139" s="590"/>
      <c r="O4139" s="591"/>
      <c r="P4139" s="9"/>
      <c r="Q4139" s="5"/>
    </row>
    <row r="4140" spans="1:17" s="6" customFormat="1" ht="66.75" hidden="1" customHeight="1">
      <c r="A4140" s="336">
        <f t="shared" si="304"/>
        <v>133</v>
      </c>
      <c r="B4140" s="100" t="s">
        <v>1787</v>
      </c>
      <c r="C4140" s="592" t="s">
        <v>139</v>
      </c>
      <c r="D4140" s="592"/>
      <c r="E4140" s="592"/>
      <c r="F4140" s="328">
        <v>8610909</v>
      </c>
      <c r="G4140" s="196">
        <f t="shared" si="303"/>
        <v>8610909</v>
      </c>
      <c r="H4140" s="352"/>
      <c r="I4140" s="589"/>
      <c r="J4140" s="590"/>
      <c r="K4140" s="328">
        <v>9723636</v>
      </c>
      <c r="L4140" s="588"/>
      <c r="M4140" s="588"/>
      <c r="N4140" s="590"/>
      <c r="O4140" s="591"/>
      <c r="P4140" s="9"/>
      <c r="Q4140" s="5"/>
    </row>
    <row r="4141" spans="1:17" s="6" customFormat="1" ht="66.75" hidden="1" customHeight="1">
      <c r="A4141" s="336">
        <f t="shared" si="304"/>
        <v>134</v>
      </c>
      <c r="B4141" s="100" t="s">
        <v>1788</v>
      </c>
      <c r="C4141" s="592" t="s">
        <v>139</v>
      </c>
      <c r="D4141" s="592"/>
      <c r="E4141" s="592"/>
      <c r="F4141" s="328">
        <v>10564545</v>
      </c>
      <c r="G4141" s="196">
        <f t="shared" si="303"/>
        <v>10564545</v>
      </c>
      <c r="H4141" s="352"/>
      <c r="I4141" s="589"/>
      <c r="J4141" s="590"/>
      <c r="K4141" s="328">
        <v>5521818</v>
      </c>
      <c r="L4141" s="588"/>
      <c r="M4141" s="588"/>
      <c r="N4141" s="590"/>
      <c r="O4141" s="591"/>
      <c r="P4141" s="9"/>
      <c r="Q4141" s="5"/>
    </row>
    <row r="4142" spans="1:17" s="6" customFormat="1" ht="66.75" hidden="1" customHeight="1">
      <c r="A4142" s="336">
        <f t="shared" si="304"/>
        <v>135</v>
      </c>
      <c r="B4142" s="100" t="s">
        <v>3893</v>
      </c>
      <c r="C4142" s="592" t="s">
        <v>139</v>
      </c>
      <c r="D4142" s="592"/>
      <c r="E4142" s="592"/>
      <c r="F4142" s="328">
        <v>12907273</v>
      </c>
      <c r="G4142" s="196">
        <f t="shared" si="303"/>
        <v>12907273</v>
      </c>
      <c r="H4142" s="352"/>
      <c r="I4142" s="589"/>
      <c r="J4142" s="590"/>
      <c r="K4142" s="328">
        <v>6805455</v>
      </c>
      <c r="L4142" s="588"/>
      <c r="M4142" s="588"/>
      <c r="N4142" s="590"/>
      <c r="O4142" s="591"/>
      <c r="P4142" s="9"/>
      <c r="Q4142" s="5"/>
    </row>
    <row r="4143" spans="1:17" s="6" customFormat="1" ht="66.75" hidden="1" customHeight="1">
      <c r="A4143" s="336">
        <f t="shared" si="304"/>
        <v>136</v>
      </c>
      <c r="B4143" s="100" t="s">
        <v>3894</v>
      </c>
      <c r="C4143" s="592" t="s">
        <v>139</v>
      </c>
      <c r="D4143" s="592"/>
      <c r="E4143" s="592"/>
      <c r="F4143" s="328">
        <v>8617273</v>
      </c>
      <c r="G4143" s="196">
        <f t="shared" si="303"/>
        <v>8617273</v>
      </c>
      <c r="H4143" s="352"/>
      <c r="I4143" s="589"/>
      <c r="J4143" s="590"/>
      <c r="K4143" s="328">
        <v>8351818</v>
      </c>
      <c r="L4143" s="588"/>
      <c r="M4143" s="588"/>
      <c r="N4143" s="590"/>
      <c r="O4143" s="591"/>
      <c r="P4143" s="9"/>
      <c r="Q4143" s="5"/>
    </row>
    <row r="4144" spans="1:17" s="6" customFormat="1" ht="66.75" hidden="1" customHeight="1">
      <c r="A4144" s="336">
        <f t="shared" si="304"/>
        <v>137</v>
      </c>
      <c r="B4144" s="100" t="s">
        <v>1789</v>
      </c>
      <c r="C4144" s="592" t="s">
        <v>139</v>
      </c>
      <c r="D4144" s="592"/>
      <c r="E4144" s="592"/>
      <c r="F4144" s="328">
        <v>10639091</v>
      </c>
      <c r="G4144" s="196">
        <f t="shared" si="303"/>
        <v>10639091</v>
      </c>
      <c r="H4144" s="352"/>
      <c r="I4144" s="589"/>
      <c r="J4144" s="590"/>
      <c r="K4144" s="328">
        <v>8578182</v>
      </c>
      <c r="L4144" s="588"/>
      <c r="M4144" s="588"/>
      <c r="N4144" s="590"/>
      <c r="O4144" s="591"/>
      <c r="P4144" s="9"/>
      <c r="Q4144" s="5"/>
    </row>
    <row r="4145" spans="1:17" s="6" customFormat="1" ht="66.75" hidden="1" customHeight="1">
      <c r="A4145" s="336">
        <f t="shared" si="304"/>
        <v>138</v>
      </c>
      <c r="B4145" s="100" t="s">
        <v>1790</v>
      </c>
      <c r="C4145" s="592" t="s">
        <v>139</v>
      </c>
      <c r="D4145" s="592"/>
      <c r="E4145" s="592"/>
      <c r="F4145" s="328">
        <v>13056364</v>
      </c>
      <c r="G4145" s="196">
        <f t="shared" si="303"/>
        <v>13056364</v>
      </c>
      <c r="H4145" s="352"/>
      <c r="I4145" s="589"/>
      <c r="J4145" s="590"/>
      <c r="K4145" s="328">
        <v>6983636</v>
      </c>
      <c r="L4145" s="588"/>
      <c r="M4145" s="588"/>
      <c r="N4145" s="590"/>
      <c r="O4145" s="591"/>
      <c r="P4145" s="9"/>
      <c r="Q4145" s="5"/>
    </row>
    <row r="4146" spans="1:17" s="6" customFormat="1" ht="66.75" hidden="1" customHeight="1">
      <c r="A4146" s="336">
        <f t="shared" si="304"/>
        <v>139</v>
      </c>
      <c r="B4146" s="100" t="s">
        <v>1791</v>
      </c>
      <c r="C4146" s="592" t="s">
        <v>139</v>
      </c>
      <c r="D4146" s="592"/>
      <c r="E4146" s="592"/>
      <c r="F4146" s="328">
        <v>15720909</v>
      </c>
      <c r="G4146" s="196">
        <f t="shared" si="303"/>
        <v>15720909</v>
      </c>
      <c r="H4146" s="352"/>
      <c r="I4146" s="589"/>
      <c r="J4146" s="590"/>
      <c r="K4146" s="328">
        <v>8610909</v>
      </c>
      <c r="L4146" s="588"/>
      <c r="M4146" s="588"/>
      <c r="N4146" s="590"/>
      <c r="O4146" s="591"/>
      <c r="P4146" s="9"/>
      <c r="Q4146" s="5"/>
    </row>
    <row r="4147" spans="1:17" s="6" customFormat="1" ht="66.75" hidden="1" customHeight="1">
      <c r="A4147" s="336">
        <f t="shared" si="304"/>
        <v>140</v>
      </c>
      <c r="B4147" s="100" t="s">
        <v>1792</v>
      </c>
      <c r="C4147" s="592" t="s">
        <v>139</v>
      </c>
      <c r="D4147" s="592"/>
      <c r="E4147" s="592"/>
      <c r="F4147" s="328">
        <v>12411818</v>
      </c>
      <c r="G4147" s="196">
        <f t="shared" si="303"/>
        <v>12411818</v>
      </c>
      <c r="H4147" s="352"/>
      <c r="I4147" s="589"/>
      <c r="J4147" s="590"/>
      <c r="K4147" s="328">
        <v>10564545</v>
      </c>
      <c r="L4147" s="588"/>
      <c r="M4147" s="588"/>
      <c r="N4147" s="590"/>
      <c r="O4147" s="591"/>
      <c r="P4147" s="9"/>
      <c r="Q4147" s="5"/>
    </row>
    <row r="4148" spans="1:17" s="6" customFormat="1" ht="66.75" hidden="1" customHeight="1">
      <c r="A4148" s="336">
        <f t="shared" si="304"/>
        <v>141</v>
      </c>
      <c r="B4148" s="100" t="s">
        <v>3895</v>
      </c>
      <c r="C4148" s="592" t="s">
        <v>139</v>
      </c>
      <c r="D4148" s="592"/>
      <c r="E4148" s="592"/>
      <c r="F4148" s="328">
        <v>15312727</v>
      </c>
      <c r="G4148" s="196">
        <f t="shared" si="303"/>
        <v>15312727</v>
      </c>
      <c r="H4148" s="352"/>
      <c r="I4148" s="589"/>
      <c r="J4148" s="590"/>
      <c r="K4148" s="328">
        <v>12907273</v>
      </c>
      <c r="L4148" s="588"/>
      <c r="M4148" s="588"/>
      <c r="N4148" s="590"/>
      <c r="O4148" s="591"/>
      <c r="P4148" s="9"/>
      <c r="Q4148" s="5"/>
    </row>
    <row r="4149" spans="1:17" s="6" customFormat="1" ht="66.75" hidden="1" customHeight="1">
      <c r="A4149" s="336">
        <f t="shared" si="304"/>
        <v>142</v>
      </c>
      <c r="B4149" s="100" t="s">
        <v>1793</v>
      </c>
      <c r="C4149" s="592" t="s">
        <v>139</v>
      </c>
      <c r="D4149" s="592"/>
      <c r="E4149" s="592"/>
      <c r="F4149" s="328">
        <v>17985455</v>
      </c>
      <c r="G4149" s="196">
        <f t="shared" si="303"/>
        <v>17985455</v>
      </c>
      <c r="H4149" s="352"/>
      <c r="I4149" s="589"/>
      <c r="J4149" s="590"/>
      <c r="K4149" s="328">
        <v>8617273</v>
      </c>
      <c r="L4149" s="588"/>
      <c r="M4149" s="588"/>
      <c r="N4149" s="590"/>
      <c r="O4149" s="591"/>
      <c r="P4149" s="9"/>
      <c r="Q4149" s="5"/>
    </row>
    <row r="4150" spans="1:17" s="6" customFormat="1" ht="66.75" hidden="1" customHeight="1">
      <c r="A4150" s="325"/>
      <c r="B4150" s="586" t="s">
        <v>1794</v>
      </c>
      <c r="C4150" s="587"/>
      <c r="D4150" s="587"/>
      <c r="E4150" s="587"/>
      <c r="F4150" s="588"/>
      <c r="G4150" s="588"/>
      <c r="H4150" s="352"/>
      <c r="I4150" s="589"/>
      <c r="J4150" s="590"/>
      <c r="K4150" s="588"/>
      <c r="L4150" s="588"/>
      <c r="M4150" s="588"/>
      <c r="N4150" s="590"/>
      <c r="O4150" s="591"/>
      <c r="P4150" s="9"/>
      <c r="Q4150" s="5"/>
    </row>
    <row r="4151" spans="1:17" s="6" customFormat="1" ht="66.75" hidden="1" customHeight="1">
      <c r="A4151" s="336">
        <v>1</v>
      </c>
      <c r="B4151" s="100" t="s">
        <v>1795</v>
      </c>
      <c r="C4151" s="592" t="s">
        <v>139</v>
      </c>
      <c r="D4151" s="592"/>
      <c r="E4151" s="592"/>
      <c r="F4151" s="328">
        <v>6364</v>
      </c>
      <c r="G4151" s="328">
        <v>6364</v>
      </c>
      <c r="H4151" s="352"/>
      <c r="I4151" s="589"/>
      <c r="J4151" s="590"/>
      <c r="K4151" s="328">
        <v>4500</v>
      </c>
      <c r="L4151" s="588"/>
      <c r="M4151" s="588"/>
      <c r="N4151" s="590"/>
      <c r="O4151" s="591"/>
      <c r="P4151" s="9"/>
      <c r="Q4151" s="5"/>
    </row>
    <row r="4152" spans="1:17" s="6" customFormat="1" ht="66.75" hidden="1" customHeight="1">
      <c r="A4152" s="336">
        <f>1+A4151</f>
        <v>2</v>
      </c>
      <c r="B4152" s="100" t="s">
        <v>1796</v>
      </c>
      <c r="C4152" s="592" t="s">
        <v>139</v>
      </c>
      <c r="D4152" s="592"/>
      <c r="E4152" s="592"/>
      <c r="F4152" s="328">
        <v>7727</v>
      </c>
      <c r="G4152" s="328">
        <v>7727</v>
      </c>
      <c r="H4152" s="352"/>
      <c r="I4152" s="589"/>
      <c r="J4152" s="590"/>
      <c r="K4152" s="328">
        <v>5300</v>
      </c>
      <c r="L4152" s="588"/>
      <c r="M4152" s="588"/>
      <c r="N4152" s="590"/>
      <c r="O4152" s="591"/>
      <c r="P4152" s="9"/>
      <c r="Q4152" s="5"/>
    </row>
    <row r="4153" spans="1:17" s="6" customFormat="1" ht="66.75" hidden="1" customHeight="1">
      <c r="A4153" s="336">
        <f t="shared" ref="A4153:A4216" si="305">1+A4152</f>
        <v>3</v>
      </c>
      <c r="B4153" s="100" t="s">
        <v>1797</v>
      </c>
      <c r="C4153" s="592" t="s">
        <v>139</v>
      </c>
      <c r="D4153" s="592"/>
      <c r="E4153" s="592"/>
      <c r="F4153" s="328">
        <v>8909</v>
      </c>
      <c r="G4153" s="328">
        <v>8909</v>
      </c>
      <c r="H4153" s="352"/>
      <c r="I4153" s="589"/>
      <c r="J4153" s="590"/>
      <c r="K4153" s="328">
        <v>6150</v>
      </c>
      <c r="L4153" s="588"/>
      <c r="M4153" s="588"/>
      <c r="N4153" s="590"/>
      <c r="O4153" s="591"/>
      <c r="P4153" s="9"/>
      <c r="Q4153" s="5"/>
    </row>
    <row r="4154" spans="1:17" s="6" customFormat="1" ht="66.75" hidden="1" customHeight="1">
      <c r="A4154" s="336">
        <f t="shared" si="305"/>
        <v>4</v>
      </c>
      <c r="B4154" s="100" t="s">
        <v>1798</v>
      </c>
      <c r="C4154" s="592" t="s">
        <v>139</v>
      </c>
      <c r="D4154" s="592"/>
      <c r="E4154" s="592"/>
      <c r="F4154" s="328">
        <v>13091</v>
      </c>
      <c r="G4154" s="328">
        <v>13091</v>
      </c>
      <c r="H4154" s="352"/>
      <c r="I4154" s="589"/>
      <c r="J4154" s="590"/>
      <c r="K4154" s="328">
        <v>9000</v>
      </c>
      <c r="L4154" s="588"/>
      <c r="M4154" s="588"/>
      <c r="N4154" s="590"/>
      <c r="O4154" s="591"/>
      <c r="P4154" s="9"/>
      <c r="Q4154" s="5"/>
    </row>
    <row r="4155" spans="1:17" s="6" customFormat="1" ht="66.75" hidden="1" customHeight="1">
      <c r="A4155" s="336">
        <f t="shared" si="305"/>
        <v>5</v>
      </c>
      <c r="B4155" s="100" t="s">
        <v>1799</v>
      </c>
      <c r="C4155" s="592" t="s">
        <v>139</v>
      </c>
      <c r="D4155" s="592"/>
      <c r="E4155" s="592"/>
      <c r="F4155" s="328">
        <v>9818</v>
      </c>
      <c r="G4155" s="328">
        <v>9818</v>
      </c>
      <c r="H4155" s="352"/>
      <c r="I4155" s="589"/>
      <c r="J4155" s="590"/>
      <c r="K4155" s="328">
        <v>6700</v>
      </c>
      <c r="L4155" s="588"/>
      <c r="M4155" s="588"/>
      <c r="N4155" s="590"/>
      <c r="O4155" s="591"/>
      <c r="P4155" s="9"/>
      <c r="Q4155" s="5"/>
    </row>
    <row r="4156" spans="1:17" s="6" customFormat="1" ht="66.75" hidden="1" customHeight="1">
      <c r="A4156" s="336">
        <f t="shared" si="305"/>
        <v>6</v>
      </c>
      <c r="B4156" s="100" t="s">
        <v>1800</v>
      </c>
      <c r="C4156" s="592" t="s">
        <v>139</v>
      </c>
      <c r="D4156" s="592"/>
      <c r="E4156" s="592"/>
      <c r="F4156" s="328">
        <v>12818</v>
      </c>
      <c r="G4156" s="328">
        <v>12818</v>
      </c>
      <c r="H4156" s="352"/>
      <c r="I4156" s="589"/>
      <c r="J4156" s="590"/>
      <c r="K4156" s="328">
        <v>8750</v>
      </c>
      <c r="L4156" s="588"/>
      <c r="M4156" s="588"/>
      <c r="N4156" s="590"/>
      <c r="O4156" s="591"/>
      <c r="P4156" s="9"/>
      <c r="Q4156" s="5"/>
    </row>
    <row r="4157" spans="1:17" s="6" customFormat="1" ht="66.75" hidden="1" customHeight="1">
      <c r="A4157" s="336">
        <f t="shared" si="305"/>
        <v>7</v>
      </c>
      <c r="B4157" s="100" t="s">
        <v>1801</v>
      </c>
      <c r="C4157" s="592" t="s">
        <v>139</v>
      </c>
      <c r="D4157" s="592"/>
      <c r="E4157" s="592"/>
      <c r="F4157" s="328">
        <v>16636</v>
      </c>
      <c r="G4157" s="328">
        <v>16636</v>
      </c>
      <c r="H4157" s="352"/>
      <c r="I4157" s="589"/>
      <c r="J4157" s="590"/>
      <c r="K4157" s="328">
        <v>11400</v>
      </c>
      <c r="L4157" s="588"/>
      <c r="M4157" s="588"/>
      <c r="N4157" s="590"/>
      <c r="O4157" s="591"/>
      <c r="P4157" s="9"/>
      <c r="Q4157" s="5"/>
    </row>
    <row r="4158" spans="1:17" s="6" customFormat="1" ht="66.75" hidden="1" customHeight="1">
      <c r="A4158" s="336">
        <f t="shared" si="305"/>
        <v>8</v>
      </c>
      <c r="B4158" s="100" t="s">
        <v>1802</v>
      </c>
      <c r="C4158" s="592" t="s">
        <v>139</v>
      </c>
      <c r="D4158" s="592"/>
      <c r="E4158" s="592"/>
      <c r="F4158" s="328">
        <v>20091</v>
      </c>
      <c r="G4158" s="328">
        <v>20091</v>
      </c>
      <c r="H4158" s="352"/>
      <c r="I4158" s="589"/>
      <c r="J4158" s="590"/>
      <c r="K4158" s="328">
        <v>13800</v>
      </c>
      <c r="L4158" s="588"/>
      <c r="M4158" s="588"/>
      <c r="N4158" s="590"/>
      <c r="O4158" s="591"/>
      <c r="P4158" s="9"/>
      <c r="Q4158" s="5"/>
    </row>
    <row r="4159" spans="1:17" s="6" customFormat="1" ht="66.75" hidden="1" customHeight="1">
      <c r="A4159" s="336">
        <f t="shared" si="305"/>
        <v>9</v>
      </c>
      <c r="B4159" s="100" t="s">
        <v>1803</v>
      </c>
      <c r="C4159" s="592" t="s">
        <v>139</v>
      </c>
      <c r="D4159" s="592"/>
      <c r="E4159" s="592"/>
      <c r="F4159" s="328">
        <v>11818</v>
      </c>
      <c r="G4159" s="328">
        <v>11818</v>
      </c>
      <c r="H4159" s="352"/>
      <c r="I4159" s="589"/>
      <c r="J4159" s="590"/>
      <c r="K4159" s="328">
        <v>8100</v>
      </c>
      <c r="L4159" s="588"/>
      <c r="M4159" s="588"/>
      <c r="N4159" s="590"/>
      <c r="O4159" s="591"/>
      <c r="P4159" s="9"/>
      <c r="Q4159" s="5"/>
    </row>
    <row r="4160" spans="1:17" s="6" customFormat="1" ht="66.75" hidden="1" customHeight="1">
      <c r="A4160" s="336">
        <f t="shared" si="305"/>
        <v>10</v>
      </c>
      <c r="B4160" s="100" t="s">
        <v>1804</v>
      </c>
      <c r="C4160" s="592" t="s">
        <v>139</v>
      </c>
      <c r="D4160" s="592"/>
      <c r="E4160" s="592"/>
      <c r="F4160" s="328">
        <v>14273</v>
      </c>
      <c r="G4160" s="328">
        <v>14273</v>
      </c>
      <c r="H4160" s="352"/>
      <c r="I4160" s="589"/>
      <c r="J4160" s="590"/>
      <c r="K4160" s="328">
        <v>9800</v>
      </c>
      <c r="L4160" s="588"/>
      <c r="M4160" s="588"/>
      <c r="N4160" s="590"/>
      <c r="O4160" s="591"/>
      <c r="P4160" s="9"/>
      <c r="Q4160" s="5"/>
    </row>
    <row r="4161" spans="1:17" s="6" customFormat="1" ht="66.75" hidden="1" customHeight="1">
      <c r="A4161" s="336">
        <f t="shared" si="305"/>
        <v>11</v>
      </c>
      <c r="B4161" s="100" t="s">
        <v>1805</v>
      </c>
      <c r="C4161" s="592" t="s">
        <v>139</v>
      </c>
      <c r="D4161" s="592"/>
      <c r="E4161" s="592"/>
      <c r="F4161" s="328">
        <v>17818</v>
      </c>
      <c r="G4161" s="328">
        <v>17818</v>
      </c>
      <c r="H4161" s="352"/>
      <c r="I4161" s="589"/>
      <c r="J4161" s="590"/>
      <c r="K4161" s="328">
        <v>12200</v>
      </c>
      <c r="L4161" s="588"/>
      <c r="M4161" s="588"/>
      <c r="N4161" s="590"/>
      <c r="O4161" s="591"/>
      <c r="P4161" s="9"/>
      <c r="Q4161" s="5"/>
    </row>
    <row r="4162" spans="1:17" s="6" customFormat="1" ht="66.75" hidden="1" customHeight="1">
      <c r="A4162" s="336">
        <f t="shared" si="305"/>
        <v>12</v>
      </c>
      <c r="B4162" s="100" t="s">
        <v>1806</v>
      </c>
      <c r="C4162" s="592" t="s">
        <v>139</v>
      </c>
      <c r="D4162" s="592"/>
      <c r="E4162" s="592"/>
      <c r="F4162" s="328">
        <v>21364</v>
      </c>
      <c r="G4162" s="328">
        <v>21364</v>
      </c>
      <c r="H4162" s="352"/>
      <c r="I4162" s="589"/>
      <c r="J4162" s="590"/>
      <c r="K4162" s="328">
        <v>14700</v>
      </c>
      <c r="L4162" s="588"/>
      <c r="M4162" s="588"/>
      <c r="N4162" s="590"/>
      <c r="O4162" s="591"/>
      <c r="P4162" s="9"/>
      <c r="Q4162" s="5"/>
    </row>
    <row r="4163" spans="1:17" s="6" customFormat="1" ht="66.75" hidden="1" customHeight="1">
      <c r="A4163" s="336">
        <f t="shared" si="305"/>
        <v>13</v>
      </c>
      <c r="B4163" s="100" t="s">
        <v>1807</v>
      </c>
      <c r="C4163" s="592" t="s">
        <v>139</v>
      </c>
      <c r="D4163" s="592"/>
      <c r="E4163" s="592"/>
      <c r="F4163" s="328">
        <v>25636</v>
      </c>
      <c r="G4163" s="328">
        <v>25636</v>
      </c>
      <c r="H4163" s="352"/>
      <c r="I4163" s="589"/>
      <c r="J4163" s="590"/>
      <c r="K4163" s="328">
        <v>17700</v>
      </c>
      <c r="L4163" s="588"/>
      <c r="M4163" s="588"/>
      <c r="N4163" s="590"/>
      <c r="O4163" s="591"/>
      <c r="P4163" s="9"/>
      <c r="Q4163" s="5"/>
    </row>
    <row r="4164" spans="1:17" s="6" customFormat="1" ht="66.75" hidden="1" customHeight="1">
      <c r="A4164" s="336">
        <f t="shared" si="305"/>
        <v>14</v>
      </c>
      <c r="B4164" s="100" t="s">
        <v>1808</v>
      </c>
      <c r="C4164" s="592" t="s">
        <v>139</v>
      </c>
      <c r="D4164" s="592"/>
      <c r="E4164" s="592"/>
      <c r="F4164" s="328">
        <v>16273</v>
      </c>
      <c r="G4164" s="328">
        <v>16273</v>
      </c>
      <c r="H4164" s="352"/>
      <c r="I4164" s="589"/>
      <c r="J4164" s="590"/>
      <c r="K4164" s="328">
        <v>11200</v>
      </c>
      <c r="L4164" s="588"/>
      <c r="M4164" s="588"/>
      <c r="N4164" s="590"/>
      <c r="O4164" s="591"/>
      <c r="P4164" s="9"/>
      <c r="Q4164" s="5"/>
    </row>
    <row r="4165" spans="1:17" s="6" customFormat="1" ht="66.75" hidden="1" customHeight="1">
      <c r="A4165" s="336">
        <f t="shared" si="305"/>
        <v>15</v>
      </c>
      <c r="B4165" s="100" t="s">
        <v>1809</v>
      </c>
      <c r="C4165" s="592" t="s">
        <v>139</v>
      </c>
      <c r="D4165" s="592"/>
      <c r="E4165" s="592"/>
      <c r="F4165" s="328">
        <v>19364</v>
      </c>
      <c r="G4165" s="328">
        <v>19364</v>
      </c>
      <c r="H4165" s="352"/>
      <c r="I4165" s="589"/>
      <c r="J4165" s="590"/>
      <c r="K4165" s="328">
        <v>13400</v>
      </c>
      <c r="L4165" s="588"/>
      <c r="M4165" s="588"/>
      <c r="N4165" s="590"/>
      <c r="O4165" s="591"/>
      <c r="P4165" s="9"/>
      <c r="Q4165" s="5"/>
    </row>
    <row r="4166" spans="1:17" s="6" customFormat="1" ht="66.75" hidden="1" customHeight="1">
      <c r="A4166" s="336">
        <f t="shared" si="305"/>
        <v>16</v>
      </c>
      <c r="B4166" s="100" t="s">
        <v>1810</v>
      </c>
      <c r="C4166" s="592" t="s">
        <v>139</v>
      </c>
      <c r="D4166" s="592"/>
      <c r="E4166" s="592"/>
      <c r="F4166" s="328">
        <v>23727</v>
      </c>
      <c r="G4166" s="328">
        <v>23727</v>
      </c>
      <c r="H4166" s="352"/>
      <c r="I4166" s="589"/>
      <c r="J4166" s="590"/>
      <c r="K4166" s="328">
        <v>16300</v>
      </c>
      <c r="L4166" s="588"/>
      <c r="M4166" s="588"/>
      <c r="N4166" s="590"/>
      <c r="O4166" s="591"/>
      <c r="P4166" s="9"/>
      <c r="Q4166" s="5"/>
    </row>
    <row r="4167" spans="1:17" s="6" customFormat="1" ht="66.75" hidden="1" customHeight="1">
      <c r="A4167" s="336">
        <f t="shared" si="305"/>
        <v>17</v>
      </c>
      <c r="B4167" s="100" t="s">
        <v>1811</v>
      </c>
      <c r="C4167" s="592" t="s">
        <v>139</v>
      </c>
      <c r="D4167" s="592"/>
      <c r="E4167" s="592"/>
      <c r="F4167" s="328">
        <v>27091</v>
      </c>
      <c r="G4167" s="328">
        <v>27091</v>
      </c>
      <c r="H4167" s="352"/>
      <c r="I4167" s="589"/>
      <c r="J4167" s="590"/>
      <c r="K4167" s="328">
        <v>18600</v>
      </c>
      <c r="L4167" s="588"/>
      <c r="M4167" s="588"/>
      <c r="N4167" s="590"/>
      <c r="O4167" s="591"/>
      <c r="P4167" s="9"/>
      <c r="Q4167" s="5"/>
    </row>
    <row r="4168" spans="1:17" s="6" customFormat="1" ht="66.75" hidden="1" customHeight="1">
      <c r="A4168" s="336">
        <f t="shared" si="305"/>
        <v>18</v>
      </c>
      <c r="B4168" s="100" t="s">
        <v>1812</v>
      </c>
      <c r="C4168" s="592" t="s">
        <v>139</v>
      </c>
      <c r="D4168" s="592"/>
      <c r="E4168" s="592"/>
      <c r="F4168" s="328">
        <v>18727</v>
      </c>
      <c r="G4168" s="328">
        <v>18727</v>
      </c>
      <c r="H4168" s="352"/>
      <c r="I4168" s="589"/>
      <c r="J4168" s="590"/>
      <c r="K4168" s="328">
        <v>12900</v>
      </c>
      <c r="L4168" s="588"/>
      <c r="M4168" s="588"/>
      <c r="N4168" s="590"/>
      <c r="O4168" s="591"/>
      <c r="P4168" s="9"/>
      <c r="Q4168" s="5"/>
    </row>
    <row r="4169" spans="1:17" s="6" customFormat="1" ht="66.75" hidden="1" customHeight="1">
      <c r="A4169" s="336">
        <f t="shared" si="305"/>
        <v>19</v>
      </c>
      <c r="B4169" s="100" t="s">
        <v>1813</v>
      </c>
      <c r="C4169" s="592" t="s">
        <v>139</v>
      </c>
      <c r="D4169" s="592"/>
      <c r="E4169" s="592"/>
      <c r="F4169" s="328">
        <v>24273</v>
      </c>
      <c r="G4169" s="328">
        <v>24273</v>
      </c>
      <c r="H4169" s="352"/>
      <c r="I4169" s="589"/>
      <c r="J4169" s="590"/>
      <c r="K4169" s="328">
        <v>16700</v>
      </c>
      <c r="L4169" s="588"/>
      <c r="M4169" s="588"/>
      <c r="N4169" s="590"/>
      <c r="O4169" s="591"/>
      <c r="P4169" s="9"/>
      <c r="Q4169" s="5"/>
    </row>
    <row r="4170" spans="1:17" s="6" customFormat="1" ht="66.75" hidden="1" customHeight="1">
      <c r="A4170" s="336">
        <f t="shared" si="305"/>
        <v>20</v>
      </c>
      <c r="B4170" s="100" t="s">
        <v>1814</v>
      </c>
      <c r="C4170" s="592" t="s">
        <v>139</v>
      </c>
      <c r="D4170" s="592"/>
      <c r="E4170" s="592"/>
      <c r="F4170" s="328">
        <v>31000</v>
      </c>
      <c r="G4170" s="328">
        <v>31000</v>
      </c>
      <c r="H4170" s="352"/>
      <c r="I4170" s="589"/>
      <c r="J4170" s="590"/>
      <c r="K4170" s="328">
        <v>21300</v>
      </c>
      <c r="L4170" s="588"/>
      <c r="M4170" s="588"/>
      <c r="N4170" s="590"/>
      <c r="O4170" s="591"/>
      <c r="P4170" s="9"/>
      <c r="Q4170" s="5"/>
    </row>
    <row r="4171" spans="1:17" s="6" customFormat="1" ht="66.75" hidden="1" customHeight="1">
      <c r="A4171" s="336">
        <f t="shared" si="305"/>
        <v>21</v>
      </c>
      <c r="B4171" s="100" t="s">
        <v>1815</v>
      </c>
      <c r="C4171" s="592" t="s">
        <v>139</v>
      </c>
      <c r="D4171" s="592"/>
      <c r="E4171" s="592"/>
      <c r="F4171" s="328">
        <v>32364</v>
      </c>
      <c r="G4171" s="328">
        <v>32364</v>
      </c>
      <c r="H4171" s="352"/>
      <c r="I4171" s="589"/>
      <c r="J4171" s="590"/>
      <c r="K4171" s="328">
        <v>22300</v>
      </c>
      <c r="L4171" s="588"/>
      <c r="M4171" s="588"/>
      <c r="N4171" s="590"/>
      <c r="O4171" s="591"/>
      <c r="P4171" s="9"/>
      <c r="Q4171" s="5"/>
    </row>
    <row r="4172" spans="1:17" s="6" customFormat="1" ht="66.75" hidden="1" customHeight="1">
      <c r="A4172" s="336">
        <f t="shared" si="305"/>
        <v>22</v>
      </c>
      <c r="B4172" s="100" t="s">
        <v>1816</v>
      </c>
      <c r="C4172" s="592" t="s">
        <v>139</v>
      </c>
      <c r="D4172" s="592"/>
      <c r="E4172" s="592"/>
      <c r="F4172" s="328">
        <v>24273</v>
      </c>
      <c r="G4172" s="328">
        <v>24273</v>
      </c>
      <c r="H4172" s="352"/>
      <c r="I4172" s="589"/>
      <c r="J4172" s="590"/>
      <c r="K4172" s="328">
        <v>16700</v>
      </c>
      <c r="L4172" s="588"/>
      <c r="M4172" s="588"/>
      <c r="N4172" s="590"/>
      <c r="O4172" s="591"/>
      <c r="P4172" s="9"/>
      <c r="Q4172" s="5"/>
    </row>
    <row r="4173" spans="1:17" s="6" customFormat="1" ht="66.75" hidden="1" customHeight="1">
      <c r="A4173" s="336">
        <f t="shared" si="305"/>
        <v>23</v>
      </c>
      <c r="B4173" s="100" t="s">
        <v>1817</v>
      </c>
      <c r="C4173" s="592" t="s">
        <v>139</v>
      </c>
      <c r="D4173" s="592"/>
      <c r="E4173" s="592"/>
      <c r="F4173" s="328">
        <v>32727</v>
      </c>
      <c r="G4173" s="328">
        <v>32727</v>
      </c>
      <c r="H4173" s="352"/>
      <c r="I4173" s="589"/>
      <c r="J4173" s="590"/>
      <c r="K4173" s="328">
        <v>22500</v>
      </c>
      <c r="L4173" s="588"/>
      <c r="M4173" s="588"/>
      <c r="N4173" s="590"/>
      <c r="O4173" s="591"/>
      <c r="P4173" s="9"/>
      <c r="Q4173" s="5"/>
    </row>
    <row r="4174" spans="1:17" s="6" customFormat="1" ht="66.75" hidden="1" customHeight="1">
      <c r="A4174" s="336">
        <f t="shared" si="305"/>
        <v>24</v>
      </c>
      <c r="B4174" s="100" t="s">
        <v>1818</v>
      </c>
      <c r="C4174" s="592" t="s">
        <v>139</v>
      </c>
      <c r="D4174" s="592"/>
      <c r="E4174" s="592"/>
      <c r="F4174" s="328">
        <v>37636</v>
      </c>
      <c r="G4174" s="328">
        <v>37636</v>
      </c>
      <c r="H4174" s="352"/>
      <c r="I4174" s="589"/>
      <c r="J4174" s="590"/>
      <c r="K4174" s="328">
        <v>25900</v>
      </c>
      <c r="L4174" s="588"/>
      <c r="M4174" s="588"/>
      <c r="N4174" s="590"/>
      <c r="O4174" s="591"/>
      <c r="P4174" s="9"/>
      <c r="Q4174" s="5"/>
    </row>
    <row r="4175" spans="1:17" s="6" customFormat="1" ht="66.75" hidden="1" customHeight="1">
      <c r="A4175" s="336">
        <f t="shared" si="305"/>
        <v>25</v>
      </c>
      <c r="B4175" s="100" t="s">
        <v>1819</v>
      </c>
      <c r="C4175" s="592" t="s">
        <v>139</v>
      </c>
      <c r="D4175" s="592"/>
      <c r="E4175" s="592"/>
      <c r="F4175" s="328">
        <v>45182</v>
      </c>
      <c r="G4175" s="328">
        <v>45182</v>
      </c>
      <c r="H4175" s="352"/>
      <c r="I4175" s="589"/>
      <c r="J4175" s="590"/>
      <c r="K4175" s="328">
        <v>31100</v>
      </c>
      <c r="L4175" s="588"/>
      <c r="M4175" s="588"/>
      <c r="N4175" s="590"/>
      <c r="O4175" s="591"/>
      <c r="P4175" s="9"/>
      <c r="Q4175" s="5"/>
    </row>
    <row r="4176" spans="1:17" s="6" customFormat="1" ht="66.75" hidden="1" customHeight="1">
      <c r="A4176" s="336">
        <f t="shared" si="305"/>
        <v>26</v>
      </c>
      <c r="B4176" s="100" t="s">
        <v>1820</v>
      </c>
      <c r="C4176" s="592" t="s">
        <v>139</v>
      </c>
      <c r="D4176" s="592"/>
      <c r="E4176" s="592"/>
      <c r="F4176" s="328">
        <v>48545</v>
      </c>
      <c r="G4176" s="328">
        <v>48545</v>
      </c>
      <c r="H4176" s="352"/>
      <c r="I4176" s="589"/>
      <c r="J4176" s="590"/>
      <c r="K4176" s="328">
        <v>33400</v>
      </c>
      <c r="L4176" s="588"/>
      <c r="M4176" s="588"/>
      <c r="N4176" s="590"/>
      <c r="O4176" s="591"/>
      <c r="P4176" s="9"/>
      <c r="Q4176" s="5"/>
    </row>
    <row r="4177" spans="1:17" s="6" customFormat="1" ht="66.75" hidden="1" customHeight="1">
      <c r="A4177" s="336">
        <f t="shared" si="305"/>
        <v>27</v>
      </c>
      <c r="B4177" s="100" t="s">
        <v>1821</v>
      </c>
      <c r="C4177" s="592" t="s">
        <v>139</v>
      </c>
      <c r="D4177" s="592"/>
      <c r="E4177" s="592"/>
      <c r="F4177" s="328">
        <v>41636</v>
      </c>
      <c r="G4177" s="328">
        <v>41636</v>
      </c>
      <c r="H4177" s="352"/>
      <c r="I4177" s="589"/>
      <c r="J4177" s="590"/>
      <c r="K4177" s="328">
        <v>28600</v>
      </c>
      <c r="L4177" s="588"/>
      <c r="M4177" s="588"/>
      <c r="N4177" s="590"/>
      <c r="O4177" s="591"/>
      <c r="P4177" s="9"/>
      <c r="Q4177" s="5"/>
    </row>
    <row r="4178" spans="1:17" s="6" customFormat="1" ht="66.75" hidden="1" customHeight="1">
      <c r="A4178" s="336">
        <f t="shared" si="305"/>
        <v>28</v>
      </c>
      <c r="B4178" s="100" t="s">
        <v>1822</v>
      </c>
      <c r="C4178" s="592" t="s">
        <v>139</v>
      </c>
      <c r="D4178" s="592"/>
      <c r="E4178" s="592"/>
      <c r="F4178" s="328">
        <v>63909</v>
      </c>
      <c r="G4178" s="328">
        <v>63909</v>
      </c>
      <c r="H4178" s="352"/>
      <c r="I4178" s="589"/>
      <c r="J4178" s="590"/>
      <c r="K4178" s="328">
        <v>44000</v>
      </c>
      <c r="L4178" s="588"/>
      <c r="M4178" s="588"/>
      <c r="N4178" s="590"/>
      <c r="O4178" s="591"/>
      <c r="P4178" s="9"/>
      <c r="Q4178" s="5"/>
    </row>
    <row r="4179" spans="1:17" s="6" customFormat="1" ht="66.75" hidden="1" customHeight="1">
      <c r="A4179" s="336">
        <f t="shared" si="305"/>
        <v>29</v>
      </c>
      <c r="B4179" s="100" t="s">
        <v>1823</v>
      </c>
      <c r="C4179" s="592" t="s">
        <v>139</v>
      </c>
      <c r="D4179" s="592"/>
      <c r="E4179" s="592"/>
      <c r="F4179" s="328">
        <v>70727</v>
      </c>
      <c r="G4179" s="328">
        <v>70727</v>
      </c>
      <c r="H4179" s="352"/>
      <c r="I4179" s="589"/>
      <c r="J4179" s="590"/>
      <c r="K4179" s="328">
        <v>48600</v>
      </c>
      <c r="L4179" s="588"/>
      <c r="M4179" s="588"/>
      <c r="N4179" s="590"/>
      <c r="O4179" s="591"/>
      <c r="P4179" s="9"/>
      <c r="Q4179" s="5"/>
    </row>
    <row r="4180" spans="1:17" s="6" customFormat="1" ht="66.75" hidden="1" customHeight="1">
      <c r="A4180" s="336">
        <f t="shared" si="305"/>
        <v>30</v>
      </c>
      <c r="B4180" s="100" t="s">
        <v>1824</v>
      </c>
      <c r="C4180" s="592" t="s">
        <v>139</v>
      </c>
      <c r="D4180" s="592"/>
      <c r="E4180" s="592"/>
      <c r="F4180" s="328">
        <v>73000</v>
      </c>
      <c r="G4180" s="328">
        <v>73000</v>
      </c>
      <c r="H4180" s="352"/>
      <c r="I4180" s="589"/>
      <c r="J4180" s="590"/>
      <c r="K4180" s="328">
        <v>50200</v>
      </c>
      <c r="L4180" s="588"/>
      <c r="M4180" s="588"/>
      <c r="N4180" s="590"/>
      <c r="O4180" s="591"/>
      <c r="P4180" s="9"/>
      <c r="Q4180" s="5"/>
    </row>
    <row r="4181" spans="1:17" s="6" customFormat="1" ht="66.75" hidden="1" customHeight="1">
      <c r="A4181" s="336">
        <f t="shared" si="305"/>
        <v>31</v>
      </c>
      <c r="B4181" s="100" t="s">
        <v>1825</v>
      </c>
      <c r="C4181" s="592" t="s">
        <v>139</v>
      </c>
      <c r="D4181" s="592"/>
      <c r="E4181" s="592"/>
      <c r="F4181" s="328">
        <v>91182</v>
      </c>
      <c r="G4181" s="328">
        <v>91182</v>
      </c>
      <c r="H4181" s="352"/>
      <c r="I4181" s="589"/>
      <c r="J4181" s="590"/>
      <c r="K4181" s="328">
        <v>62700</v>
      </c>
      <c r="L4181" s="588"/>
      <c r="M4181" s="588"/>
      <c r="N4181" s="590"/>
      <c r="O4181" s="591"/>
      <c r="P4181" s="9"/>
      <c r="Q4181" s="5"/>
    </row>
    <row r="4182" spans="1:17" s="6" customFormat="1" ht="66.75" hidden="1" customHeight="1">
      <c r="A4182" s="336">
        <f t="shared" si="305"/>
        <v>32</v>
      </c>
      <c r="B4182" s="100" t="s">
        <v>1826</v>
      </c>
      <c r="C4182" s="592" t="s">
        <v>139</v>
      </c>
      <c r="D4182" s="592"/>
      <c r="E4182" s="592"/>
      <c r="F4182" s="328">
        <v>120455</v>
      </c>
      <c r="G4182" s="328">
        <v>120455</v>
      </c>
      <c r="H4182" s="352"/>
      <c r="I4182" s="589"/>
      <c r="J4182" s="590"/>
      <c r="K4182" s="328">
        <v>82900</v>
      </c>
      <c r="L4182" s="588"/>
      <c r="M4182" s="588"/>
      <c r="N4182" s="590"/>
      <c r="O4182" s="591"/>
      <c r="P4182" s="9"/>
      <c r="Q4182" s="5"/>
    </row>
    <row r="4183" spans="1:17" s="6" customFormat="1" ht="66.75" hidden="1" customHeight="1">
      <c r="A4183" s="336">
        <f t="shared" si="305"/>
        <v>33</v>
      </c>
      <c r="B4183" s="100" t="s">
        <v>1827</v>
      </c>
      <c r="C4183" s="592" t="s">
        <v>139</v>
      </c>
      <c r="D4183" s="592"/>
      <c r="E4183" s="592"/>
      <c r="F4183" s="328">
        <v>75364</v>
      </c>
      <c r="G4183" s="328">
        <v>75364</v>
      </c>
      <c r="H4183" s="352"/>
      <c r="I4183" s="589"/>
      <c r="J4183" s="590"/>
      <c r="K4183" s="328">
        <v>51900</v>
      </c>
      <c r="L4183" s="588"/>
      <c r="M4183" s="588"/>
      <c r="N4183" s="590"/>
      <c r="O4183" s="591"/>
      <c r="P4183" s="9"/>
      <c r="Q4183" s="5"/>
    </row>
    <row r="4184" spans="1:17" s="6" customFormat="1" ht="66.75" hidden="1" customHeight="1">
      <c r="A4184" s="336">
        <f t="shared" si="305"/>
        <v>34</v>
      </c>
      <c r="B4184" s="100" t="s">
        <v>1828</v>
      </c>
      <c r="C4184" s="592" t="s">
        <v>139</v>
      </c>
      <c r="D4184" s="592"/>
      <c r="E4184" s="592"/>
      <c r="F4184" s="328">
        <v>89182</v>
      </c>
      <c r="G4184" s="328">
        <v>89182</v>
      </c>
      <c r="H4184" s="352"/>
      <c r="I4184" s="589"/>
      <c r="J4184" s="590"/>
      <c r="K4184" s="328">
        <v>61400</v>
      </c>
      <c r="L4184" s="588"/>
      <c r="M4184" s="588"/>
      <c r="N4184" s="590"/>
      <c r="O4184" s="591"/>
      <c r="P4184" s="9"/>
      <c r="Q4184" s="5"/>
    </row>
    <row r="4185" spans="1:17" s="6" customFormat="1" ht="66.75" hidden="1" customHeight="1">
      <c r="A4185" s="336">
        <f t="shared" si="305"/>
        <v>35</v>
      </c>
      <c r="B4185" s="100" t="s">
        <v>1829</v>
      </c>
      <c r="C4185" s="592" t="s">
        <v>139</v>
      </c>
      <c r="D4185" s="592"/>
      <c r="E4185" s="592"/>
      <c r="F4185" s="328">
        <v>99545</v>
      </c>
      <c r="G4185" s="328">
        <v>99545</v>
      </c>
      <c r="H4185" s="352"/>
      <c r="I4185" s="589"/>
      <c r="J4185" s="590"/>
      <c r="K4185" s="328">
        <v>68400</v>
      </c>
      <c r="L4185" s="588"/>
      <c r="M4185" s="588"/>
      <c r="N4185" s="590"/>
      <c r="O4185" s="591"/>
      <c r="P4185" s="9"/>
      <c r="Q4185" s="5"/>
    </row>
    <row r="4186" spans="1:17" s="6" customFormat="1" ht="66.75" hidden="1" customHeight="1">
      <c r="A4186" s="336">
        <f t="shared" si="305"/>
        <v>36</v>
      </c>
      <c r="B4186" s="100" t="s">
        <v>1830</v>
      </c>
      <c r="C4186" s="592" t="s">
        <v>139</v>
      </c>
      <c r="D4186" s="592"/>
      <c r="E4186" s="592"/>
      <c r="F4186" s="328">
        <v>117091</v>
      </c>
      <c r="G4186" s="328">
        <v>117091</v>
      </c>
      <c r="H4186" s="352"/>
      <c r="I4186" s="589"/>
      <c r="J4186" s="590"/>
      <c r="K4186" s="328">
        <v>75100</v>
      </c>
      <c r="L4186" s="588"/>
      <c r="M4186" s="588"/>
      <c r="N4186" s="590"/>
      <c r="O4186" s="591"/>
      <c r="P4186" s="9"/>
      <c r="Q4186" s="5"/>
    </row>
    <row r="4187" spans="1:17" s="6" customFormat="1" ht="66.75" hidden="1" customHeight="1">
      <c r="A4187" s="336">
        <f t="shared" si="305"/>
        <v>37</v>
      </c>
      <c r="B4187" s="100" t="s">
        <v>1831</v>
      </c>
      <c r="C4187" s="592" t="s">
        <v>139</v>
      </c>
      <c r="D4187" s="592"/>
      <c r="E4187" s="592"/>
      <c r="F4187" s="328">
        <v>150000</v>
      </c>
      <c r="G4187" s="328">
        <v>150000</v>
      </c>
      <c r="H4187" s="352"/>
      <c r="I4187" s="589"/>
      <c r="J4187" s="590"/>
      <c r="K4187" s="328">
        <v>80600</v>
      </c>
      <c r="L4187" s="588"/>
      <c r="M4187" s="588"/>
      <c r="N4187" s="590"/>
      <c r="O4187" s="591"/>
      <c r="P4187" s="9"/>
      <c r="Q4187" s="5"/>
    </row>
    <row r="4188" spans="1:17" s="6" customFormat="1" ht="66.75" hidden="1" customHeight="1">
      <c r="A4188" s="336">
        <f t="shared" si="305"/>
        <v>38</v>
      </c>
      <c r="B4188" s="100" t="s">
        <v>1832</v>
      </c>
      <c r="C4188" s="592" t="s">
        <v>139</v>
      </c>
      <c r="D4188" s="592"/>
      <c r="E4188" s="592"/>
      <c r="F4188" s="328">
        <v>154182</v>
      </c>
      <c r="G4188" s="328">
        <v>154182</v>
      </c>
      <c r="H4188" s="352"/>
      <c r="I4188" s="589"/>
      <c r="J4188" s="590"/>
      <c r="K4188" s="328">
        <v>103100</v>
      </c>
      <c r="L4188" s="588"/>
      <c r="M4188" s="588"/>
      <c r="N4188" s="590"/>
      <c r="O4188" s="591"/>
      <c r="P4188" s="9"/>
      <c r="Q4188" s="5"/>
    </row>
    <row r="4189" spans="1:17" s="6" customFormat="1" ht="66.75" hidden="1" customHeight="1">
      <c r="A4189" s="336">
        <f t="shared" si="305"/>
        <v>39</v>
      </c>
      <c r="B4189" s="100" t="s">
        <v>1833</v>
      </c>
      <c r="C4189" s="592" t="s">
        <v>139</v>
      </c>
      <c r="D4189" s="592"/>
      <c r="E4189" s="592"/>
      <c r="F4189" s="328">
        <v>212182</v>
      </c>
      <c r="G4189" s="328">
        <v>212182</v>
      </c>
      <c r="H4189" s="352"/>
      <c r="I4189" s="589"/>
      <c r="J4189" s="590"/>
      <c r="K4189" s="328">
        <v>106100</v>
      </c>
      <c r="L4189" s="588"/>
      <c r="M4189" s="588"/>
      <c r="N4189" s="590"/>
      <c r="O4189" s="591"/>
      <c r="P4189" s="9"/>
      <c r="Q4189" s="5"/>
    </row>
    <row r="4190" spans="1:17" s="6" customFormat="1" ht="66.75" hidden="1" customHeight="1">
      <c r="A4190" s="336">
        <f t="shared" si="305"/>
        <v>40</v>
      </c>
      <c r="B4190" s="100" t="s">
        <v>1834</v>
      </c>
      <c r="C4190" s="592" t="s">
        <v>139</v>
      </c>
      <c r="D4190" s="592"/>
      <c r="E4190" s="592"/>
      <c r="F4190" s="328">
        <v>159545</v>
      </c>
      <c r="G4190" s="328">
        <v>159545</v>
      </c>
      <c r="H4190" s="352"/>
      <c r="I4190" s="589"/>
      <c r="J4190" s="590"/>
      <c r="K4190" s="328">
        <v>145900</v>
      </c>
      <c r="L4190" s="588"/>
      <c r="M4190" s="588"/>
      <c r="N4190" s="590"/>
      <c r="O4190" s="591"/>
      <c r="P4190" s="9"/>
      <c r="Q4190" s="5"/>
    </row>
    <row r="4191" spans="1:17" s="6" customFormat="1" ht="66.75" hidden="1" customHeight="1">
      <c r="A4191" s="336">
        <f t="shared" si="305"/>
        <v>41</v>
      </c>
      <c r="B4191" s="100" t="s">
        <v>1835</v>
      </c>
      <c r="C4191" s="592" t="s">
        <v>139</v>
      </c>
      <c r="D4191" s="592"/>
      <c r="E4191" s="592"/>
      <c r="F4191" s="328">
        <v>196091</v>
      </c>
      <c r="G4191" s="328">
        <v>196091</v>
      </c>
      <c r="H4191" s="352"/>
      <c r="I4191" s="589"/>
      <c r="J4191" s="590"/>
      <c r="K4191" s="328">
        <v>109700</v>
      </c>
      <c r="L4191" s="588"/>
      <c r="M4191" s="588"/>
      <c r="N4191" s="590"/>
      <c r="O4191" s="591"/>
      <c r="P4191" s="9"/>
      <c r="Q4191" s="5"/>
    </row>
    <row r="4192" spans="1:17" s="6" customFormat="1" ht="66.75" hidden="1" customHeight="1">
      <c r="A4192" s="336">
        <f t="shared" si="305"/>
        <v>42</v>
      </c>
      <c r="B4192" s="100" t="s">
        <v>1836</v>
      </c>
      <c r="C4192" s="592" t="s">
        <v>139</v>
      </c>
      <c r="D4192" s="592"/>
      <c r="E4192" s="592"/>
      <c r="F4192" s="328">
        <v>229818</v>
      </c>
      <c r="G4192" s="328">
        <v>229818</v>
      </c>
      <c r="H4192" s="352"/>
      <c r="I4192" s="589"/>
      <c r="J4192" s="590"/>
      <c r="K4192" s="328">
        <v>134900</v>
      </c>
      <c r="L4192" s="588"/>
      <c r="M4192" s="588"/>
      <c r="N4192" s="590"/>
      <c r="O4192" s="591"/>
      <c r="P4192" s="9"/>
      <c r="Q4192" s="5"/>
    </row>
    <row r="4193" spans="1:17" s="6" customFormat="1" ht="66.75" hidden="1" customHeight="1">
      <c r="A4193" s="336">
        <f t="shared" si="305"/>
        <v>43</v>
      </c>
      <c r="B4193" s="100" t="s">
        <v>1837</v>
      </c>
      <c r="C4193" s="592" t="s">
        <v>139</v>
      </c>
      <c r="D4193" s="592"/>
      <c r="E4193" s="592"/>
      <c r="F4193" s="328">
        <v>306636</v>
      </c>
      <c r="G4193" s="328">
        <v>306636</v>
      </c>
      <c r="H4193" s="352"/>
      <c r="I4193" s="589"/>
      <c r="J4193" s="590"/>
      <c r="K4193" s="328">
        <v>158000</v>
      </c>
      <c r="L4193" s="588"/>
      <c r="M4193" s="588"/>
      <c r="N4193" s="590"/>
      <c r="O4193" s="591"/>
      <c r="P4193" s="9"/>
      <c r="Q4193" s="5"/>
    </row>
    <row r="4194" spans="1:17" s="6" customFormat="1" ht="66.75" hidden="1" customHeight="1">
      <c r="A4194" s="336">
        <f t="shared" si="305"/>
        <v>44</v>
      </c>
      <c r="B4194" s="100" t="s">
        <v>1838</v>
      </c>
      <c r="C4194" s="592" t="s">
        <v>139</v>
      </c>
      <c r="D4194" s="592"/>
      <c r="E4194" s="592"/>
      <c r="F4194" s="328">
        <v>328091</v>
      </c>
      <c r="G4194" s="328">
        <v>328091</v>
      </c>
      <c r="H4194" s="352"/>
      <c r="I4194" s="589"/>
      <c r="J4194" s="590"/>
      <c r="K4194" s="328">
        <v>210800</v>
      </c>
      <c r="L4194" s="588"/>
      <c r="M4194" s="588"/>
      <c r="N4194" s="590"/>
      <c r="O4194" s="591"/>
      <c r="P4194" s="9"/>
      <c r="Q4194" s="5"/>
    </row>
    <row r="4195" spans="1:17" s="6" customFormat="1" ht="66.75" hidden="1" customHeight="1">
      <c r="A4195" s="336">
        <f t="shared" si="305"/>
        <v>45</v>
      </c>
      <c r="B4195" s="100" t="s">
        <v>1839</v>
      </c>
      <c r="C4195" s="592" t="s">
        <v>139</v>
      </c>
      <c r="D4195" s="592"/>
      <c r="E4195" s="592"/>
      <c r="F4195" s="328">
        <v>411364</v>
      </c>
      <c r="G4195" s="328">
        <v>411364</v>
      </c>
      <c r="H4195" s="352"/>
      <c r="I4195" s="589"/>
      <c r="J4195" s="590"/>
      <c r="K4195" s="328">
        <v>218300</v>
      </c>
      <c r="L4195" s="588"/>
      <c r="M4195" s="588"/>
      <c r="N4195" s="590"/>
      <c r="O4195" s="591"/>
      <c r="P4195" s="9"/>
      <c r="Q4195" s="5"/>
    </row>
    <row r="4196" spans="1:17" s="6" customFormat="1" ht="66.75" hidden="1" customHeight="1">
      <c r="A4196" s="336">
        <f t="shared" si="305"/>
        <v>46</v>
      </c>
      <c r="B4196" s="100" t="s">
        <v>1840</v>
      </c>
      <c r="C4196" s="592" t="s">
        <v>139</v>
      </c>
      <c r="D4196" s="592"/>
      <c r="E4196" s="592"/>
      <c r="F4196" s="328">
        <v>303818</v>
      </c>
      <c r="G4196" s="328">
        <v>303818</v>
      </c>
      <c r="H4196" s="352"/>
      <c r="I4196" s="589"/>
      <c r="J4196" s="590"/>
      <c r="K4196" s="328">
        <v>225600</v>
      </c>
      <c r="L4196" s="588"/>
      <c r="M4196" s="588"/>
      <c r="N4196" s="590"/>
      <c r="O4196" s="591"/>
      <c r="P4196" s="9"/>
      <c r="Q4196" s="5"/>
    </row>
    <row r="4197" spans="1:17" s="6" customFormat="1" ht="66.75" hidden="1" customHeight="1">
      <c r="A4197" s="336">
        <f t="shared" si="305"/>
        <v>47</v>
      </c>
      <c r="B4197" s="100" t="s">
        <v>1841</v>
      </c>
      <c r="C4197" s="592" t="s">
        <v>139</v>
      </c>
      <c r="D4197" s="592"/>
      <c r="E4197" s="592"/>
      <c r="F4197" s="328">
        <v>390727</v>
      </c>
      <c r="G4197" s="328">
        <v>390727</v>
      </c>
      <c r="H4197" s="352"/>
      <c r="I4197" s="589"/>
      <c r="J4197" s="590"/>
      <c r="K4197" s="328">
        <v>282900</v>
      </c>
      <c r="L4197" s="588"/>
      <c r="M4197" s="588"/>
      <c r="N4197" s="590"/>
      <c r="O4197" s="591"/>
      <c r="P4197" s="9"/>
      <c r="Q4197" s="5"/>
    </row>
    <row r="4198" spans="1:17" s="6" customFormat="1" ht="66.75" hidden="1" customHeight="1">
      <c r="A4198" s="336">
        <f t="shared" si="305"/>
        <v>48</v>
      </c>
      <c r="B4198" s="100" t="s">
        <v>1842</v>
      </c>
      <c r="C4198" s="592" t="s">
        <v>139</v>
      </c>
      <c r="D4198" s="592"/>
      <c r="E4198" s="592"/>
      <c r="F4198" s="328">
        <v>509727</v>
      </c>
      <c r="G4198" s="328">
        <v>509727</v>
      </c>
      <c r="H4198" s="352"/>
      <c r="I4198" s="589"/>
      <c r="J4198" s="590"/>
      <c r="K4198" s="328">
        <v>280900</v>
      </c>
      <c r="L4198" s="588"/>
      <c r="M4198" s="588"/>
      <c r="N4198" s="590"/>
      <c r="O4198" s="591"/>
      <c r="P4198" s="9"/>
      <c r="Q4198" s="5"/>
    </row>
    <row r="4199" spans="1:17" s="6" customFormat="1" ht="66.75" hidden="1" customHeight="1">
      <c r="A4199" s="336">
        <f t="shared" si="305"/>
        <v>49</v>
      </c>
      <c r="B4199" s="100" t="s">
        <v>4283</v>
      </c>
      <c r="C4199" s="592" t="s">
        <v>139</v>
      </c>
      <c r="D4199" s="592"/>
      <c r="E4199" s="592"/>
      <c r="F4199" s="328">
        <v>9364</v>
      </c>
      <c r="G4199" s="328">
        <v>9364</v>
      </c>
      <c r="H4199" s="352"/>
      <c r="I4199" s="589"/>
      <c r="J4199" s="590"/>
      <c r="K4199" s="328">
        <v>268700</v>
      </c>
      <c r="L4199" s="588"/>
      <c r="M4199" s="588"/>
      <c r="N4199" s="590"/>
      <c r="O4199" s="591"/>
      <c r="P4199" s="9"/>
      <c r="Q4199" s="5"/>
    </row>
    <row r="4200" spans="1:17" s="6" customFormat="1" ht="66.75" hidden="1" customHeight="1">
      <c r="A4200" s="336">
        <f t="shared" si="305"/>
        <v>50</v>
      </c>
      <c r="B4200" s="100" t="s">
        <v>4284</v>
      </c>
      <c r="C4200" s="592" t="s">
        <v>139</v>
      </c>
      <c r="D4200" s="592"/>
      <c r="E4200" s="592"/>
      <c r="F4200" s="328">
        <v>10273</v>
      </c>
      <c r="G4200" s="328">
        <v>10273</v>
      </c>
      <c r="H4200" s="352"/>
      <c r="I4200" s="589"/>
      <c r="J4200" s="590"/>
      <c r="K4200" s="328">
        <v>350500</v>
      </c>
      <c r="L4200" s="588"/>
      <c r="M4200" s="588"/>
      <c r="N4200" s="590"/>
      <c r="O4200" s="591"/>
      <c r="P4200" s="9"/>
      <c r="Q4200" s="5"/>
    </row>
    <row r="4201" spans="1:17" s="6" customFormat="1" ht="66.75" hidden="1" customHeight="1">
      <c r="A4201" s="336">
        <f t="shared" si="305"/>
        <v>51</v>
      </c>
      <c r="B4201" s="100" t="s">
        <v>4285</v>
      </c>
      <c r="C4201" s="592" t="s">
        <v>139</v>
      </c>
      <c r="D4201" s="592"/>
      <c r="E4201" s="592"/>
      <c r="F4201" s="328">
        <v>15000</v>
      </c>
      <c r="G4201" s="328">
        <v>15000</v>
      </c>
      <c r="H4201" s="352"/>
      <c r="I4201" s="589"/>
      <c r="J4201" s="590"/>
      <c r="K4201" s="328">
        <v>5364</v>
      </c>
      <c r="L4201" s="588"/>
      <c r="M4201" s="588"/>
      <c r="N4201" s="590"/>
      <c r="O4201" s="591"/>
      <c r="P4201" s="9"/>
      <c r="Q4201" s="5"/>
    </row>
    <row r="4202" spans="1:17" s="6" customFormat="1" ht="66.75" hidden="1" customHeight="1">
      <c r="A4202" s="336">
        <f t="shared" si="305"/>
        <v>52</v>
      </c>
      <c r="B4202" s="100" t="s">
        <v>4286</v>
      </c>
      <c r="C4202" s="592" t="s">
        <v>139</v>
      </c>
      <c r="D4202" s="592"/>
      <c r="E4202" s="592"/>
      <c r="F4202" s="328">
        <v>11909</v>
      </c>
      <c r="G4202" s="328">
        <v>11909</v>
      </c>
      <c r="H4202" s="352"/>
      <c r="I4202" s="589"/>
      <c r="J4202" s="590"/>
      <c r="K4202" s="328">
        <v>6545</v>
      </c>
      <c r="L4202" s="588"/>
      <c r="M4202" s="588"/>
      <c r="N4202" s="590"/>
      <c r="O4202" s="591"/>
      <c r="P4202" s="9"/>
      <c r="Q4202" s="5"/>
    </row>
    <row r="4203" spans="1:17" s="6" customFormat="1" ht="66.75" hidden="1" customHeight="1">
      <c r="A4203" s="336">
        <f t="shared" si="305"/>
        <v>53</v>
      </c>
      <c r="B4203" s="100" t="s">
        <v>4287</v>
      </c>
      <c r="C4203" s="592" t="s">
        <v>139</v>
      </c>
      <c r="D4203" s="592"/>
      <c r="E4203" s="592"/>
      <c r="F4203" s="328">
        <v>14364</v>
      </c>
      <c r="G4203" s="328">
        <v>14364</v>
      </c>
      <c r="H4203" s="352"/>
      <c r="I4203" s="589"/>
      <c r="J4203" s="590"/>
      <c r="K4203" s="328">
        <v>7091</v>
      </c>
      <c r="L4203" s="588"/>
      <c r="M4203" s="588"/>
      <c r="N4203" s="590"/>
      <c r="O4203" s="591"/>
      <c r="P4203" s="9"/>
      <c r="Q4203" s="5"/>
    </row>
    <row r="4204" spans="1:17" s="6" customFormat="1" ht="66.75" hidden="1" customHeight="1">
      <c r="A4204" s="336">
        <f t="shared" si="305"/>
        <v>54</v>
      </c>
      <c r="B4204" s="100" t="s">
        <v>4288</v>
      </c>
      <c r="C4204" s="592" t="s">
        <v>139</v>
      </c>
      <c r="D4204" s="592"/>
      <c r="E4204" s="592"/>
      <c r="F4204" s="328">
        <v>14364</v>
      </c>
      <c r="G4204" s="328">
        <v>14364</v>
      </c>
      <c r="H4204" s="352"/>
      <c r="I4204" s="589"/>
      <c r="J4204" s="590"/>
      <c r="K4204" s="328">
        <v>8636</v>
      </c>
      <c r="L4204" s="588"/>
      <c r="M4204" s="588"/>
      <c r="N4204" s="590"/>
      <c r="O4204" s="591"/>
      <c r="P4204" s="9"/>
      <c r="Q4204" s="5"/>
    </row>
    <row r="4205" spans="1:17" s="6" customFormat="1" ht="66.75" hidden="1" customHeight="1">
      <c r="A4205" s="336">
        <f t="shared" si="305"/>
        <v>55</v>
      </c>
      <c r="B4205" s="100" t="s">
        <v>4289</v>
      </c>
      <c r="C4205" s="592" t="s">
        <v>139</v>
      </c>
      <c r="D4205" s="592"/>
      <c r="E4205" s="592"/>
      <c r="F4205" s="328">
        <v>18273</v>
      </c>
      <c r="G4205" s="328">
        <v>18273</v>
      </c>
      <c r="H4205" s="352"/>
      <c r="I4205" s="589"/>
      <c r="J4205" s="590"/>
      <c r="K4205" s="328">
        <v>10182</v>
      </c>
      <c r="L4205" s="588"/>
      <c r="M4205" s="588"/>
      <c r="N4205" s="590"/>
      <c r="O4205" s="591"/>
      <c r="P4205" s="9"/>
      <c r="Q4205" s="5"/>
    </row>
    <row r="4206" spans="1:17" s="6" customFormat="1" ht="66.75" hidden="1" customHeight="1">
      <c r="A4206" s="336">
        <f t="shared" si="305"/>
        <v>56</v>
      </c>
      <c r="B4206" s="100" t="s">
        <v>4290</v>
      </c>
      <c r="C4206" s="592" t="s">
        <v>139</v>
      </c>
      <c r="D4206" s="592"/>
      <c r="E4206" s="592"/>
      <c r="F4206" s="328">
        <v>25273</v>
      </c>
      <c r="G4206" s="328">
        <v>25273</v>
      </c>
      <c r="H4206" s="352"/>
      <c r="I4206" s="589"/>
      <c r="J4206" s="590"/>
      <c r="K4206" s="328">
        <v>6636</v>
      </c>
      <c r="L4206" s="588"/>
      <c r="M4206" s="588"/>
      <c r="N4206" s="590"/>
      <c r="O4206" s="591"/>
      <c r="P4206" s="9"/>
      <c r="Q4206" s="5"/>
    </row>
    <row r="4207" spans="1:17" s="6" customFormat="1" ht="66.75" hidden="1" customHeight="1">
      <c r="A4207" s="336">
        <f t="shared" si="305"/>
        <v>57</v>
      </c>
      <c r="B4207" s="100" t="s">
        <v>4291</v>
      </c>
      <c r="C4207" s="592" t="s">
        <v>139</v>
      </c>
      <c r="D4207" s="592"/>
      <c r="E4207" s="592"/>
      <c r="F4207" s="328">
        <v>36364</v>
      </c>
      <c r="G4207" s="328">
        <v>36364</v>
      </c>
      <c r="H4207" s="352"/>
      <c r="I4207" s="589"/>
      <c r="J4207" s="590"/>
      <c r="K4207" s="328">
        <v>8364</v>
      </c>
      <c r="L4207" s="588"/>
      <c r="M4207" s="588"/>
      <c r="N4207" s="590"/>
      <c r="O4207" s="591"/>
      <c r="P4207" s="9"/>
      <c r="Q4207" s="5"/>
    </row>
    <row r="4208" spans="1:17" s="6" customFormat="1" ht="66.75" hidden="1" customHeight="1">
      <c r="A4208" s="336">
        <f t="shared" si="305"/>
        <v>58</v>
      </c>
      <c r="B4208" s="100" t="s">
        <v>4292</v>
      </c>
      <c r="C4208" s="592" t="s">
        <v>139</v>
      </c>
      <c r="D4208" s="592"/>
      <c r="E4208" s="592"/>
      <c r="F4208" s="328">
        <v>21182</v>
      </c>
      <c r="G4208" s="328">
        <v>21182</v>
      </c>
      <c r="H4208" s="352"/>
      <c r="I4208" s="589"/>
      <c r="J4208" s="590"/>
      <c r="K4208" s="328">
        <v>9818</v>
      </c>
      <c r="L4208" s="588"/>
      <c r="M4208" s="588"/>
      <c r="N4208" s="590"/>
      <c r="O4208" s="591"/>
      <c r="P4208" s="9"/>
      <c r="Q4208" s="5"/>
    </row>
    <row r="4209" spans="1:17" s="6" customFormat="1" ht="66.75" hidden="1" customHeight="1">
      <c r="A4209" s="336">
        <f t="shared" si="305"/>
        <v>59</v>
      </c>
      <c r="B4209" s="100" t="s">
        <v>4293</v>
      </c>
      <c r="C4209" s="592" t="s">
        <v>139</v>
      </c>
      <c r="D4209" s="592"/>
      <c r="E4209" s="592"/>
      <c r="F4209" s="328">
        <v>33091</v>
      </c>
      <c r="G4209" s="328">
        <v>33091</v>
      </c>
      <c r="H4209" s="352"/>
      <c r="I4209" s="589"/>
      <c r="J4209" s="590"/>
      <c r="K4209" s="328">
        <v>10909</v>
      </c>
      <c r="L4209" s="588"/>
      <c r="M4209" s="588"/>
      <c r="N4209" s="590"/>
      <c r="O4209" s="591"/>
      <c r="P4209" s="9"/>
      <c r="Q4209" s="5"/>
    </row>
    <row r="4210" spans="1:17" s="6" customFormat="1" ht="66.75" hidden="1" customHeight="1">
      <c r="A4210" s="336">
        <f t="shared" si="305"/>
        <v>60</v>
      </c>
      <c r="B4210" s="100" t="s">
        <v>4294</v>
      </c>
      <c r="C4210" s="592" t="s">
        <v>139</v>
      </c>
      <c r="D4210" s="592"/>
      <c r="E4210" s="592"/>
      <c r="F4210" s="328">
        <v>40091</v>
      </c>
      <c r="G4210" s="328">
        <v>40091</v>
      </c>
      <c r="H4210" s="352"/>
      <c r="I4210" s="589"/>
      <c r="J4210" s="590"/>
      <c r="K4210" s="328">
        <v>15364</v>
      </c>
      <c r="L4210" s="588"/>
      <c r="M4210" s="588"/>
      <c r="N4210" s="590"/>
      <c r="O4210" s="591"/>
      <c r="P4210" s="9"/>
      <c r="Q4210" s="5"/>
    </row>
    <row r="4211" spans="1:17" s="6" customFormat="1" ht="66.75" hidden="1" customHeight="1">
      <c r="A4211" s="336">
        <f t="shared" si="305"/>
        <v>61</v>
      </c>
      <c r="B4211" s="100" t="s">
        <v>4295</v>
      </c>
      <c r="C4211" s="592" t="s">
        <v>139</v>
      </c>
      <c r="D4211" s="592"/>
      <c r="E4211" s="592"/>
      <c r="F4211" s="328">
        <v>53909</v>
      </c>
      <c r="G4211" s="328">
        <v>53909</v>
      </c>
      <c r="H4211" s="352"/>
      <c r="I4211" s="589"/>
      <c r="J4211" s="590"/>
      <c r="K4211" s="328">
        <v>8636</v>
      </c>
      <c r="L4211" s="588"/>
      <c r="M4211" s="588"/>
      <c r="N4211" s="590"/>
      <c r="O4211" s="591"/>
      <c r="P4211" s="9"/>
      <c r="Q4211" s="5"/>
    </row>
    <row r="4212" spans="1:17" s="6" customFormat="1" ht="66.75" hidden="1" customHeight="1">
      <c r="A4212" s="336">
        <f t="shared" si="305"/>
        <v>62</v>
      </c>
      <c r="B4212" s="100" t="s">
        <v>4296</v>
      </c>
      <c r="C4212" s="592" t="s">
        <v>139</v>
      </c>
      <c r="D4212" s="592"/>
      <c r="E4212" s="592"/>
      <c r="F4212" s="328">
        <v>25727</v>
      </c>
      <c r="G4212" s="328">
        <v>25727</v>
      </c>
      <c r="H4212" s="352"/>
      <c r="I4212" s="589"/>
      <c r="J4212" s="590"/>
      <c r="K4212" s="328">
        <v>10182</v>
      </c>
      <c r="L4212" s="588"/>
      <c r="M4212" s="588"/>
      <c r="N4212" s="590"/>
      <c r="O4212" s="591"/>
      <c r="P4212" s="9"/>
      <c r="Q4212" s="5"/>
    </row>
    <row r="4213" spans="1:17" s="6" customFormat="1" ht="66.75" hidden="1" customHeight="1">
      <c r="A4213" s="336">
        <f t="shared" si="305"/>
        <v>63</v>
      </c>
      <c r="B4213" s="100" t="s">
        <v>4297</v>
      </c>
      <c r="C4213" s="592" t="s">
        <v>139</v>
      </c>
      <c r="D4213" s="592"/>
      <c r="E4213" s="592"/>
      <c r="F4213" s="328">
        <v>29545</v>
      </c>
      <c r="G4213" s="328">
        <v>29545</v>
      </c>
      <c r="H4213" s="352"/>
      <c r="I4213" s="589"/>
      <c r="J4213" s="590"/>
      <c r="K4213" s="328">
        <v>12364</v>
      </c>
      <c r="L4213" s="588"/>
      <c r="M4213" s="588"/>
      <c r="N4213" s="590"/>
      <c r="O4213" s="591"/>
      <c r="P4213" s="9"/>
      <c r="Q4213" s="5"/>
    </row>
    <row r="4214" spans="1:17" s="6" customFormat="1" ht="66.75" hidden="1" customHeight="1">
      <c r="A4214" s="336">
        <f t="shared" si="305"/>
        <v>64</v>
      </c>
      <c r="B4214" s="100" t="s">
        <v>4298</v>
      </c>
      <c r="C4214" s="592" t="s">
        <v>139</v>
      </c>
      <c r="D4214" s="592"/>
      <c r="E4214" s="592"/>
      <c r="F4214" s="328">
        <v>34000</v>
      </c>
      <c r="G4214" s="328">
        <v>34000</v>
      </c>
      <c r="H4214" s="352"/>
      <c r="I4214" s="589"/>
      <c r="J4214" s="590"/>
      <c r="K4214" s="328">
        <v>15091</v>
      </c>
      <c r="L4214" s="588"/>
      <c r="M4214" s="588"/>
      <c r="N4214" s="590"/>
      <c r="O4214" s="591"/>
      <c r="P4214" s="9"/>
      <c r="Q4214" s="5"/>
    </row>
    <row r="4215" spans="1:17" s="6" customFormat="1" ht="66.75" hidden="1" customHeight="1">
      <c r="A4215" s="336">
        <f t="shared" si="305"/>
        <v>65</v>
      </c>
      <c r="B4215" s="100" t="s">
        <v>4299</v>
      </c>
      <c r="C4215" s="592" t="s">
        <v>139</v>
      </c>
      <c r="D4215" s="592"/>
      <c r="E4215" s="592"/>
      <c r="F4215" s="328">
        <v>41273</v>
      </c>
      <c r="G4215" s="328">
        <v>41273</v>
      </c>
      <c r="H4215" s="352"/>
      <c r="I4215" s="589"/>
      <c r="J4215" s="590"/>
      <c r="K4215" s="328">
        <v>17273</v>
      </c>
      <c r="L4215" s="588"/>
      <c r="M4215" s="588"/>
      <c r="N4215" s="590"/>
      <c r="O4215" s="591"/>
      <c r="P4215" s="9"/>
      <c r="Q4215" s="5"/>
    </row>
    <row r="4216" spans="1:17" s="6" customFormat="1" ht="66.75" hidden="1" customHeight="1">
      <c r="A4216" s="336">
        <f t="shared" si="305"/>
        <v>66</v>
      </c>
      <c r="B4216" s="100" t="s">
        <v>4300</v>
      </c>
      <c r="C4216" s="592" t="s">
        <v>139</v>
      </c>
      <c r="D4216" s="592"/>
      <c r="E4216" s="592"/>
      <c r="F4216" s="328">
        <v>50545</v>
      </c>
      <c r="G4216" s="328">
        <v>50545</v>
      </c>
      <c r="H4216" s="352"/>
      <c r="I4216" s="589"/>
      <c r="J4216" s="590"/>
      <c r="K4216" s="328">
        <v>25455</v>
      </c>
      <c r="L4216" s="588"/>
      <c r="M4216" s="588"/>
      <c r="N4216" s="590"/>
      <c r="O4216" s="591"/>
      <c r="P4216" s="9"/>
      <c r="Q4216" s="5"/>
    </row>
    <row r="4217" spans="1:17" s="6" customFormat="1" ht="66.75" hidden="1" customHeight="1">
      <c r="A4217" s="336">
        <f t="shared" ref="A4217:A4280" si="306">1+A4216</f>
        <v>67</v>
      </c>
      <c r="B4217" s="100" t="s">
        <v>4301</v>
      </c>
      <c r="C4217" s="592" t="s">
        <v>139</v>
      </c>
      <c r="D4217" s="592"/>
      <c r="E4217" s="592"/>
      <c r="F4217" s="328">
        <v>72364</v>
      </c>
      <c r="G4217" s="328">
        <v>72364</v>
      </c>
      <c r="H4217" s="352"/>
      <c r="I4217" s="589"/>
      <c r="J4217" s="590"/>
      <c r="K4217" s="328">
        <v>12818</v>
      </c>
      <c r="L4217" s="588"/>
      <c r="M4217" s="588"/>
      <c r="N4217" s="590"/>
      <c r="O4217" s="591"/>
      <c r="P4217" s="9"/>
      <c r="Q4217" s="5"/>
    </row>
    <row r="4218" spans="1:17" s="6" customFormat="1" ht="66.75" hidden="1" customHeight="1">
      <c r="A4218" s="336">
        <f t="shared" si="306"/>
        <v>68</v>
      </c>
      <c r="B4218" s="100" t="s">
        <v>4302</v>
      </c>
      <c r="C4218" s="592" t="s">
        <v>139</v>
      </c>
      <c r="D4218" s="592"/>
      <c r="E4218" s="592"/>
      <c r="F4218" s="328">
        <v>33545</v>
      </c>
      <c r="G4218" s="328">
        <v>33545</v>
      </c>
      <c r="H4218" s="352"/>
      <c r="I4218" s="589"/>
      <c r="J4218" s="590"/>
      <c r="K4218" s="328">
        <v>14455</v>
      </c>
      <c r="L4218" s="588"/>
      <c r="M4218" s="588"/>
      <c r="N4218" s="590"/>
      <c r="O4218" s="591"/>
      <c r="P4218" s="9"/>
      <c r="Q4218" s="5"/>
    </row>
    <row r="4219" spans="1:17" s="6" customFormat="1" ht="66.75" hidden="1" customHeight="1">
      <c r="A4219" s="336">
        <f t="shared" si="306"/>
        <v>69</v>
      </c>
      <c r="B4219" s="100" t="s">
        <v>4303</v>
      </c>
      <c r="C4219" s="592" t="s">
        <v>139</v>
      </c>
      <c r="D4219" s="592"/>
      <c r="E4219" s="592"/>
      <c r="F4219" s="328">
        <v>39000</v>
      </c>
      <c r="G4219" s="328">
        <v>39000</v>
      </c>
      <c r="H4219" s="352"/>
      <c r="I4219" s="589"/>
      <c r="J4219" s="590"/>
      <c r="K4219" s="328">
        <v>16909</v>
      </c>
      <c r="L4219" s="588"/>
      <c r="M4219" s="588"/>
      <c r="N4219" s="590"/>
      <c r="O4219" s="591"/>
      <c r="P4219" s="9"/>
      <c r="Q4219" s="5"/>
    </row>
    <row r="4220" spans="1:17" s="6" customFormat="1" ht="66.75" hidden="1" customHeight="1">
      <c r="A4220" s="336">
        <f t="shared" si="306"/>
        <v>70</v>
      </c>
      <c r="B4220" s="100" t="s">
        <v>4304</v>
      </c>
      <c r="C4220" s="592" t="s">
        <v>139</v>
      </c>
      <c r="D4220" s="592"/>
      <c r="E4220" s="592"/>
      <c r="F4220" s="328">
        <v>48636</v>
      </c>
      <c r="G4220" s="328">
        <v>48636</v>
      </c>
      <c r="H4220" s="352"/>
      <c r="I4220" s="589"/>
      <c r="J4220" s="590"/>
      <c r="K4220" s="328">
        <v>19273</v>
      </c>
      <c r="L4220" s="588"/>
      <c r="M4220" s="588"/>
      <c r="N4220" s="590"/>
      <c r="O4220" s="591"/>
      <c r="P4220" s="9"/>
      <c r="Q4220" s="5"/>
    </row>
    <row r="4221" spans="1:17" s="6" customFormat="1" ht="66.75" hidden="1" customHeight="1">
      <c r="A4221" s="336">
        <f t="shared" si="306"/>
        <v>71</v>
      </c>
      <c r="B4221" s="100" t="s">
        <v>4305</v>
      </c>
      <c r="C4221" s="592" t="s">
        <v>139</v>
      </c>
      <c r="D4221" s="592"/>
      <c r="E4221" s="592"/>
      <c r="F4221" s="328">
        <v>58727</v>
      </c>
      <c r="G4221" s="328">
        <v>58727</v>
      </c>
      <c r="H4221" s="352"/>
      <c r="I4221" s="589"/>
      <c r="J4221" s="590"/>
      <c r="K4221" s="328">
        <v>22636</v>
      </c>
      <c r="L4221" s="588"/>
      <c r="M4221" s="588"/>
      <c r="N4221" s="590"/>
      <c r="O4221" s="591"/>
      <c r="P4221" s="9"/>
      <c r="Q4221" s="5"/>
    </row>
    <row r="4222" spans="1:17" s="6" customFormat="1" ht="66.75" hidden="1" customHeight="1">
      <c r="A4222" s="336">
        <f t="shared" si="306"/>
        <v>72</v>
      </c>
      <c r="B4222" s="100" t="s">
        <v>4306</v>
      </c>
      <c r="C4222" s="592" t="s">
        <v>139</v>
      </c>
      <c r="D4222" s="592"/>
      <c r="E4222" s="592"/>
      <c r="F4222" s="328">
        <v>72091</v>
      </c>
      <c r="G4222" s="328">
        <v>72091</v>
      </c>
      <c r="H4222" s="352"/>
      <c r="I4222" s="589"/>
      <c r="J4222" s="590"/>
      <c r="K4222" s="328">
        <v>28091</v>
      </c>
      <c r="L4222" s="588"/>
      <c r="M4222" s="588"/>
      <c r="N4222" s="590"/>
      <c r="O4222" s="591"/>
      <c r="P4222" s="9"/>
      <c r="Q4222" s="5"/>
    </row>
    <row r="4223" spans="1:17" s="6" customFormat="1" ht="66.75" hidden="1" customHeight="1">
      <c r="A4223" s="336">
        <f t="shared" si="306"/>
        <v>73</v>
      </c>
      <c r="B4223" s="100" t="s">
        <v>4307</v>
      </c>
      <c r="C4223" s="592" t="s">
        <v>139</v>
      </c>
      <c r="D4223" s="592"/>
      <c r="E4223" s="592"/>
      <c r="F4223" s="328">
        <v>86636</v>
      </c>
      <c r="G4223" s="328">
        <v>86636</v>
      </c>
      <c r="H4223" s="352"/>
      <c r="I4223" s="589"/>
      <c r="J4223" s="590"/>
      <c r="K4223" s="328">
        <v>37636</v>
      </c>
      <c r="L4223" s="588"/>
      <c r="M4223" s="588"/>
      <c r="N4223" s="590"/>
      <c r="O4223" s="591"/>
      <c r="P4223" s="9"/>
      <c r="Q4223" s="5"/>
    </row>
    <row r="4224" spans="1:17" s="6" customFormat="1" ht="66.75" hidden="1" customHeight="1">
      <c r="A4224" s="336">
        <f t="shared" si="306"/>
        <v>74</v>
      </c>
      <c r="B4224" s="100" t="s">
        <v>4308</v>
      </c>
      <c r="C4224" s="592" t="s">
        <v>139</v>
      </c>
      <c r="D4224" s="592"/>
      <c r="E4224" s="592"/>
      <c r="F4224" s="328">
        <v>127273</v>
      </c>
      <c r="G4224" s="328">
        <v>127273</v>
      </c>
      <c r="H4224" s="352"/>
      <c r="I4224" s="589"/>
      <c r="J4224" s="590"/>
      <c r="K4224" s="328">
        <v>15091</v>
      </c>
      <c r="L4224" s="588"/>
      <c r="M4224" s="588"/>
      <c r="N4224" s="590"/>
      <c r="O4224" s="591"/>
      <c r="P4224" s="9"/>
      <c r="Q4224" s="5"/>
    </row>
    <row r="4225" spans="1:17" s="6" customFormat="1" ht="66.75" hidden="1" customHeight="1">
      <c r="A4225" s="336">
        <f t="shared" si="306"/>
        <v>75</v>
      </c>
      <c r="B4225" s="100" t="s">
        <v>4309</v>
      </c>
      <c r="C4225" s="592" t="s">
        <v>139</v>
      </c>
      <c r="D4225" s="592"/>
      <c r="E4225" s="592"/>
      <c r="F4225" s="328">
        <v>45182</v>
      </c>
      <c r="G4225" s="328">
        <v>45182</v>
      </c>
      <c r="H4225" s="352"/>
      <c r="I4225" s="589"/>
      <c r="J4225" s="590"/>
      <c r="K4225" s="328">
        <v>17636</v>
      </c>
      <c r="L4225" s="588"/>
      <c r="M4225" s="588"/>
      <c r="N4225" s="590"/>
      <c r="O4225" s="591"/>
      <c r="P4225" s="9"/>
      <c r="Q4225" s="5"/>
    </row>
    <row r="4226" spans="1:17" s="6" customFormat="1" ht="66.75" hidden="1" customHeight="1">
      <c r="A4226" s="336">
        <f t="shared" si="306"/>
        <v>76</v>
      </c>
      <c r="B4226" s="100" t="s">
        <v>4310</v>
      </c>
      <c r="C4226" s="592" t="s">
        <v>139</v>
      </c>
      <c r="D4226" s="592"/>
      <c r="E4226" s="592"/>
      <c r="F4226" s="328">
        <v>49545</v>
      </c>
      <c r="G4226" s="328">
        <v>49545</v>
      </c>
      <c r="H4226" s="352"/>
      <c r="I4226" s="589"/>
      <c r="J4226" s="590"/>
      <c r="K4226" s="328">
        <v>20091</v>
      </c>
      <c r="L4226" s="588"/>
      <c r="M4226" s="588"/>
      <c r="N4226" s="590"/>
      <c r="O4226" s="591"/>
      <c r="P4226" s="9"/>
      <c r="Q4226" s="5"/>
    </row>
    <row r="4227" spans="1:17" s="6" customFormat="1" ht="66.75" hidden="1" customHeight="1">
      <c r="A4227" s="336">
        <f t="shared" si="306"/>
        <v>77</v>
      </c>
      <c r="B4227" s="100" t="s">
        <v>4311</v>
      </c>
      <c r="C4227" s="592" t="s">
        <v>139</v>
      </c>
      <c r="D4227" s="592"/>
      <c r="E4227" s="592"/>
      <c r="F4227" s="328">
        <v>77818</v>
      </c>
      <c r="G4227" s="328">
        <v>77818</v>
      </c>
      <c r="H4227" s="352"/>
      <c r="I4227" s="589"/>
      <c r="J4227" s="590"/>
      <c r="K4227" s="328">
        <v>23273</v>
      </c>
      <c r="L4227" s="588"/>
      <c r="M4227" s="588"/>
      <c r="N4227" s="590"/>
      <c r="O4227" s="591"/>
      <c r="P4227" s="9"/>
      <c r="Q4227" s="5"/>
    </row>
    <row r="4228" spans="1:17" s="6" customFormat="1" ht="66.75" hidden="1" customHeight="1">
      <c r="A4228" s="336">
        <f t="shared" si="306"/>
        <v>78</v>
      </c>
      <c r="B4228" s="100" t="s">
        <v>4312</v>
      </c>
      <c r="C4228" s="592" t="s">
        <v>139</v>
      </c>
      <c r="D4228" s="592"/>
      <c r="E4228" s="592"/>
      <c r="F4228" s="328">
        <v>104091</v>
      </c>
      <c r="G4228" s="328">
        <v>104091</v>
      </c>
      <c r="H4228" s="352"/>
      <c r="I4228" s="589"/>
      <c r="J4228" s="590"/>
      <c r="K4228" s="328">
        <v>28182</v>
      </c>
      <c r="L4228" s="588"/>
      <c r="M4228" s="588"/>
      <c r="N4228" s="590"/>
      <c r="O4228" s="591"/>
      <c r="P4228" s="9"/>
      <c r="Q4228" s="5"/>
    </row>
    <row r="4229" spans="1:17" s="6" customFormat="1" ht="66.75" hidden="1" customHeight="1">
      <c r="A4229" s="336">
        <f t="shared" si="306"/>
        <v>79</v>
      </c>
      <c r="B4229" s="100" t="s">
        <v>4313</v>
      </c>
      <c r="C4229" s="592" t="s">
        <v>139</v>
      </c>
      <c r="D4229" s="592"/>
      <c r="E4229" s="592"/>
      <c r="F4229" s="328">
        <v>127273</v>
      </c>
      <c r="G4229" s="328">
        <v>127273</v>
      </c>
      <c r="H4229" s="352"/>
      <c r="I4229" s="589"/>
      <c r="J4229" s="590"/>
      <c r="K4229" s="328">
        <v>35364</v>
      </c>
      <c r="L4229" s="588"/>
      <c r="M4229" s="588"/>
      <c r="N4229" s="590"/>
      <c r="O4229" s="591"/>
      <c r="P4229" s="9"/>
      <c r="Q4229" s="5"/>
    </row>
    <row r="4230" spans="1:17" s="6" customFormat="1" ht="66.75" hidden="1" customHeight="1">
      <c r="A4230" s="336">
        <f t="shared" si="306"/>
        <v>80</v>
      </c>
      <c r="B4230" s="100" t="s">
        <v>4314</v>
      </c>
      <c r="C4230" s="592" t="s">
        <v>139</v>
      </c>
      <c r="D4230" s="592"/>
      <c r="E4230" s="592"/>
      <c r="F4230" s="328">
        <v>54182</v>
      </c>
      <c r="G4230" s="328">
        <v>54182</v>
      </c>
      <c r="H4230" s="352"/>
      <c r="I4230" s="589"/>
      <c r="J4230" s="590"/>
      <c r="K4230" s="328">
        <v>50636</v>
      </c>
      <c r="L4230" s="588"/>
      <c r="M4230" s="588"/>
      <c r="N4230" s="590"/>
      <c r="O4230" s="591"/>
      <c r="P4230" s="9"/>
      <c r="Q4230" s="5"/>
    </row>
    <row r="4231" spans="1:17" s="6" customFormat="1" ht="66.75" hidden="1" customHeight="1">
      <c r="A4231" s="336">
        <f t="shared" si="306"/>
        <v>81</v>
      </c>
      <c r="B4231" s="100" t="s">
        <v>4315</v>
      </c>
      <c r="C4231" s="592" t="s">
        <v>139</v>
      </c>
      <c r="D4231" s="592"/>
      <c r="E4231" s="592"/>
      <c r="F4231" s="328">
        <v>63273</v>
      </c>
      <c r="G4231" s="328">
        <v>63273</v>
      </c>
      <c r="H4231" s="352"/>
      <c r="I4231" s="589"/>
      <c r="J4231" s="590"/>
      <c r="K4231" s="328">
        <v>19545</v>
      </c>
      <c r="L4231" s="588"/>
      <c r="M4231" s="588"/>
      <c r="N4231" s="590"/>
      <c r="O4231" s="591"/>
      <c r="P4231" s="9"/>
      <c r="Q4231" s="5"/>
    </row>
    <row r="4232" spans="1:17" s="6" customFormat="1" ht="66.75" hidden="1" customHeight="1">
      <c r="A4232" s="336">
        <f t="shared" si="306"/>
        <v>82</v>
      </c>
      <c r="B4232" s="100" t="s">
        <v>4316</v>
      </c>
      <c r="C4232" s="592" t="s">
        <v>139</v>
      </c>
      <c r="D4232" s="592"/>
      <c r="E4232" s="592"/>
      <c r="F4232" s="328">
        <v>96091</v>
      </c>
      <c r="G4232" s="328">
        <v>96091</v>
      </c>
      <c r="H4232" s="352"/>
      <c r="I4232" s="589"/>
      <c r="J4232" s="590"/>
      <c r="K4232" s="328">
        <v>23455</v>
      </c>
      <c r="L4232" s="588"/>
      <c r="M4232" s="588"/>
      <c r="N4232" s="590"/>
      <c r="O4232" s="591"/>
      <c r="P4232" s="9"/>
      <c r="Q4232" s="5"/>
    </row>
    <row r="4233" spans="1:17" s="6" customFormat="1" ht="66.75" hidden="1" customHeight="1">
      <c r="A4233" s="336">
        <f t="shared" si="306"/>
        <v>83</v>
      </c>
      <c r="B4233" s="100" t="s">
        <v>4317</v>
      </c>
      <c r="C4233" s="592" t="s">
        <v>139</v>
      </c>
      <c r="D4233" s="592"/>
      <c r="E4233" s="592"/>
      <c r="F4233" s="328">
        <v>111273</v>
      </c>
      <c r="G4233" s="328">
        <v>111273</v>
      </c>
      <c r="H4233" s="352"/>
      <c r="I4233" s="589"/>
      <c r="J4233" s="590"/>
      <c r="K4233" s="328">
        <v>28545</v>
      </c>
      <c r="L4233" s="588"/>
      <c r="M4233" s="588"/>
      <c r="N4233" s="590"/>
      <c r="O4233" s="591"/>
      <c r="P4233" s="9"/>
      <c r="Q4233" s="5"/>
    </row>
    <row r="4234" spans="1:17" s="6" customFormat="1" ht="66.75" hidden="1" customHeight="1">
      <c r="A4234" s="336">
        <f t="shared" si="306"/>
        <v>84</v>
      </c>
      <c r="B4234" s="100" t="s">
        <v>4318</v>
      </c>
      <c r="C4234" s="592" t="s">
        <v>139</v>
      </c>
      <c r="D4234" s="592"/>
      <c r="E4234" s="592"/>
      <c r="F4234" s="328">
        <v>147727</v>
      </c>
      <c r="G4234" s="328">
        <v>147727</v>
      </c>
      <c r="H4234" s="352"/>
      <c r="I4234" s="589"/>
      <c r="J4234" s="590"/>
      <c r="K4234" s="328">
        <v>33273</v>
      </c>
      <c r="L4234" s="588"/>
      <c r="M4234" s="588"/>
      <c r="N4234" s="590"/>
      <c r="O4234" s="591"/>
      <c r="P4234" s="9"/>
      <c r="Q4234" s="5"/>
    </row>
    <row r="4235" spans="1:17" s="6" customFormat="1" ht="66.75" hidden="1" customHeight="1">
      <c r="A4235" s="336">
        <f t="shared" si="306"/>
        <v>85</v>
      </c>
      <c r="B4235" s="100" t="s">
        <v>4319</v>
      </c>
      <c r="C4235" s="592" t="s">
        <v>139</v>
      </c>
      <c r="D4235" s="592"/>
      <c r="E4235" s="592"/>
      <c r="F4235" s="328">
        <v>181091</v>
      </c>
      <c r="G4235" s="328">
        <v>181091</v>
      </c>
      <c r="H4235" s="352"/>
      <c r="I4235" s="589"/>
      <c r="J4235" s="590"/>
      <c r="K4235" s="328">
        <v>40182</v>
      </c>
      <c r="L4235" s="588"/>
      <c r="M4235" s="588"/>
      <c r="N4235" s="590"/>
      <c r="O4235" s="591"/>
      <c r="P4235" s="9"/>
      <c r="Q4235" s="5"/>
    </row>
    <row r="4236" spans="1:17" s="6" customFormat="1" ht="66.75" hidden="1" customHeight="1">
      <c r="A4236" s="336">
        <f t="shared" si="306"/>
        <v>86</v>
      </c>
      <c r="B4236" s="100" t="s">
        <v>4320</v>
      </c>
      <c r="C4236" s="592" t="s">
        <v>139</v>
      </c>
      <c r="D4236" s="592"/>
      <c r="E4236" s="592"/>
      <c r="F4236" s="328">
        <v>80909</v>
      </c>
      <c r="G4236" s="328">
        <v>80909</v>
      </c>
      <c r="H4236" s="352"/>
      <c r="I4236" s="589"/>
      <c r="J4236" s="590"/>
      <c r="K4236" s="328">
        <v>50455</v>
      </c>
      <c r="L4236" s="588"/>
      <c r="M4236" s="588"/>
      <c r="N4236" s="590"/>
      <c r="O4236" s="591"/>
      <c r="P4236" s="9"/>
      <c r="Q4236" s="5"/>
    </row>
    <row r="4237" spans="1:17" s="6" customFormat="1" ht="66.75" hidden="1" customHeight="1">
      <c r="A4237" s="336">
        <f t="shared" si="306"/>
        <v>87</v>
      </c>
      <c r="B4237" s="100" t="s">
        <v>4321</v>
      </c>
      <c r="C4237" s="592" t="s">
        <v>139</v>
      </c>
      <c r="D4237" s="592"/>
      <c r="E4237" s="592"/>
      <c r="F4237" s="328">
        <v>103636</v>
      </c>
      <c r="G4237" s="328">
        <v>103636</v>
      </c>
      <c r="H4237" s="352"/>
      <c r="I4237" s="589"/>
      <c r="J4237" s="590"/>
      <c r="K4237" s="328">
        <v>60636</v>
      </c>
      <c r="L4237" s="588"/>
      <c r="M4237" s="588"/>
      <c r="N4237" s="590"/>
      <c r="O4237" s="591"/>
      <c r="P4237" s="9"/>
      <c r="Q4237" s="5"/>
    </row>
    <row r="4238" spans="1:17" s="6" customFormat="1" ht="66.75" hidden="1" customHeight="1">
      <c r="A4238" s="336">
        <f t="shared" si="306"/>
        <v>88</v>
      </c>
      <c r="B4238" s="100" t="s">
        <v>4322</v>
      </c>
      <c r="C4238" s="592" t="s">
        <v>139</v>
      </c>
      <c r="D4238" s="592"/>
      <c r="E4238" s="592"/>
      <c r="F4238" s="328">
        <v>150273</v>
      </c>
      <c r="G4238" s="328">
        <v>150273</v>
      </c>
      <c r="H4238" s="352"/>
      <c r="I4238" s="589"/>
      <c r="J4238" s="590"/>
      <c r="K4238" s="328">
        <v>89091</v>
      </c>
      <c r="L4238" s="588"/>
      <c r="M4238" s="588"/>
      <c r="N4238" s="590"/>
      <c r="O4238" s="591"/>
      <c r="P4238" s="9"/>
      <c r="Q4238" s="5"/>
    </row>
    <row r="4239" spans="1:17" s="6" customFormat="1" ht="66.75" hidden="1" customHeight="1">
      <c r="A4239" s="336">
        <f t="shared" si="306"/>
        <v>89</v>
      </c>
      <c r="B4239" s="100" t="s">
        <v>4323</v>
      </c>
      <c r="C4239" s="592" t="s">
        <v>139</v>
      </c>
      <c r="D4239" s="592"/>
      <c r="E4239" s="592"/>
      <c r="F4239" s="328">
        <v>165545</v>
      </c>
      <c r="G4239" s="328">
        <v>165545</v>
      </c>
      <c r="H4239" s="352"/>
      <c r="I4239" s="589"/>
      <c r="J4239" s="590"/>
      <c r="K4239" s="328">
        <v>27455</v>
      </c>
      <c r="L4239" s="588"/>
      <c r="M4239" s="588"/>
      <c r="N4239" s="590"/>
      <c r="O4239" s="591"/>
      <c r="P4239" s="9"/>
      <c r="Q4239" s="5"/>
    </row>
    <row r="4240" spans="1:17" s="6" customFormat="1" ht="66.75" hidden="1" customHeight="1">
      <c r="A4240" s="336">
        <f t="shared" si="306"/>
        <v>90</v>
      </c>
      <c r="B4240" s="100" t="s">
        <v>4324</v>
      </c>
      <c r="C4240" s="592" t="s">
        <v>139</v>
      </c>
      <c r="D4240" s="592"/>
      <c r="E4240" s="592"/>
      <c r="F4240" s="328">
        <v>222000</v>
      </c>
      <c r="G4240" s="328">
        <v>222000</v>
      </c>
      <c r="H4240" s="352"/>
      <c r="I4240" s="589"/>
      <c r="J4240" s="590"/>
      <c r="K4240" s="328">
        <v>32091</v>
      </c>
      <c r="L4240" s="588"/>
      <c r="M4240" s="588"/>
      <c r="N4240" s="590"/>
      <c r="O4240" s="591"/>
      <c r="P4240" s="9"/>
      <c r="Q4240" s="5"/>
    </row>
    <row r="4241" spans="1:17" s="6" customFormat="1" ht="66.75" hidden="1" customHeight="1">
      <c r="A4241" s="336">
        <f t="shared" si="306"/>
        <v>91</v>
      </c>
      <c r="B4241" s="100" t="s">
        <v>4325</v>
      </c>
      <c r="C4241" s="592" t="s">
        <v>139</v>
      </c>
      <c r="D4241" s="592"/>
      <c r="E4241" s="592"/>
      <c r="F4241" s="328">
        <v>272545</v>
      </c>
      <c r="G4241" s="328">
        <v>272545</v>
      </c>
      <c r="H4241" s="352"/>
      <c r="I4241" s="589"/>
      <c r="J4241" s="590"/>
      <c r="K4241" s="328">
        <v>36273</v>
      </c>
      <c r="L4241" s="588"/>
      <c r="M4241" s="588"/>
      <c r="N4241" s="590"/>
      <c r="O4241" s="591"/>
      <c r="P4241" s="9"/>
      <c r="Q4241" s="5"/>
    </row>
    <row r="4242" spans="1:17" s="6" customFormat="1" ht="66.75" hidden="1" customHeight="1">
      <c r="A4242" s="336">
        <f t="shared" si="306"/>
        <v>92</v>
      </c>
      <c r="B4242" s="100" t="s">
        <v>4326</v>
      </c>
      <c r="C4242" s="592" t="s">
        <v>139</v>
      </c>
      <c r="D4242" s="592"/>
      <c r="E4242" s="592"/>
      <c r="F4242" s="328">
        <v>387636</v>
      </c>
      <c r="G4242" s="328">
        <v>387636</v>
      </c>
      <c r="H4242" s="352"/>
      <c r="I4242" s="589"/>
      <c r="J4242" s="590"/>
      <c r="K4242" s="328">
        <v>47364</v>
      </c>
      <c r="L4242" s="588"/>
      <c r="M4242" s="588"/>
      <c r="N4242" s="590"/>
      <c r="O4242" s="591"/>
      <c r="P4242" s="9"/>
      <c r="Q4242" s="5"/>
    </row>
    <row r="4243" spans="1:17" s="6" customFormat="1" ht="66.75" hidden="1" customHeight="1">
      <c r="A4243" s="336">
        <f t="shared" si="306"/>
        <v>93</v>
      </c>
      <c r="B4243" s="100" t="s">
        <v>4327</v>
      </c>
      <c r="C4243" s="592" t="s">
        <v>139</v>
      </c>
      <c r="D4243" s="592"/>
      <c r="E4243" s="592"/>
      <c r="F4243" s="328">
        <v>99364</v>
      </c>
      <c r="G4243" s="328">
        <v>99364</v>
      </c>
      <c r="H4243" s="352"/>
      <c r="I4243" s="589"/>
      <c r="J4243" s="590"/>
      <c r="K4243" s="328">
        <v>58545</v>
      </c>
      <c r="L4243" s="588"/>
      <c r="M4243" s="588"/>
      <c r="N4243" s="590"/>
      <c r="O4243" s="591"/>
      <c r="P4243" s="9"/>
      <c r="Q4243" s="5"/>
    </row>
    <row r="4244" spans="1:17" s="6" customFormat="1" ht="66.75" hidden="1" customHeight="1">
      <c r="A4244" s="336">
        <f t="shared" si="306"/>
        <v>94</v>
      </c>
      <c r="B4244" s="100" t="s">
        <v>4328</v>
      </c>
      <c r="C4244" s="592" t="s">
        <v>139</v>
      </c>
      <c r="D4244" s="592"/>
      <c r="E4244" s="592"/>
      <c r="F4244" s="328">
        <v>116364</v>
      </c>
      <c r="G4244" s="328">
        <v>116364</v>
      </c>
      <c r="H4244" s="352"/>
      <c r="I4244" s="589"/>
      <c r="J4244" s="590"/>
      <c r="K4244" s="328">
        <v>73818</v>
      </c>
      <c r="L4244" s="588"/>
      <c r="M4244" s="588"/>
      <c r="N4244" s="590"/>
      <c r="O4244" s="591"/>
      <c r="P4244" s="9"/>
      <c r="Q4244" s="5"/>
    </row>
    <row r="4245" spans="1:17" s="6" customFormat="1" ht="66.75" hidden="1" customHeight="1">
      <c r="A4245" s="336">
        <f t="shared" si="306"/>
        <v>95</v>
      </c>
      <c r="B4245" s="100" t="s">
        <v>4329</v>
      </c>
      <c r="C4245" s="592" t="s">
        <v>139</v>
      </c>
      <c r="D4245" s="592"/>
      <c r="E4245" s="592"/>
      <c r="F4245" s="328">
        <v>137818</v>
      </c>
      <c r="G4245" s="328">
        <v>137818</v>
      </c>
      <c r="H4245" s="352"/>
      <c r="I4245" s="589"/>
      <c r="J4245" s="590"/>
      <c r="K4245" s="328">
        <v>89091</v>
      </c>
      <c r="L4245" s="588"/>
      <c r="M4245" s="588"/>
      <c r="N4245" s="590"/>
      <c r="O4245" s="591"/>
      <c r="P4245" s="9"/>
      <c r="Q4245" s="5"/>
    </row>
    <row r="4246" spans="1:17" s="6" customFormat="1" ht="66.75" hidden="1" customHeight="1">
      <c r="A4246" s="336">
        <f t="shared" si="306"/>
        <v>96</v>
      </c>
      <c r="B4246" s="100" t="s">
        <v>4330</v>
      </c>
      <c r="C4246" s="592" t="s">
        <v>139</v>
      </c>
      <c r="D4246" s="592"/>
      <c r="E4246" s="592"/>
      <c r="F4246" s="328">
        <v>175091</v>
      </c>
      <c r="G4246" s="328">
        <v>175091</v>
      </c>
      <c r="H4246" s="352"/>
      <c r="I4246" s="589"/>
      <c r="J4246" s="590"/>
      <c r="K4246" s="328">
        <v>128636</v>
      </c>
      <c r="L4246" s="588"/>
      <c r="M4246" s="588"/>
      <c r="N4246" s="590"/>
      <c r="O4246" s="591"/>
      <c r="P4246" s="9"/>
      <c r="Q4246" s="5"/>
    </row>
    <row r="4247" spans="1:17" s="6" customFormat="1" ht="66.75" hidden="1" customHeight="1">
      <c r="A4247" s="336">
        <f t="shared" si="306"/>
        <v>97</v>
      </c>
      <c r="B4247" s="100" t="s">
        <v>4331</v>
      </c>
      <c r="C4247" s="592" t="s">
        <v>139</v>
      </c>
      <c r="D4247" s="592"/>
      <c r="E4247" s="592"/>
      <c r="F4247" s="328">
        <v>220364</v>
      </c>
      <c r="G4247" s="328">
        <v>220364</v>
      </c>
      <c r="H4247" s="352"/>
      <c r="I4247" s="589"/>
      <c r="J4247" s="590"/>
      <c r="K4247" s="328">
        <v>33545</v>
      </c>
      <c r="L4247" s="588"/>
      <c r="M4247" s="588"/>
      <c r="N4247" s="590"/>
      <c r="O4247" s="591"/>
      <c r="P4247" s="9"/>
      <c r="Q4247" s="5"/>
    </row>
    <row r="4248" spans="1:17" s="6" customFormat="1" ht="66.75" hidden="1" customHeight="1">
      <c r="A4248" s="336">
        <f t="shared" si="306"/>
        <v>98</v>
      </c>
      <c r="B4248" s="100" t="s">
        <v>4332</v>
      </c>
      <c r="C4248" s="592" t="s">
        <v>139</v>
      </c>
      <c r="D4248" s="592"/>
      <c r="E4248" s="592"/>
      <c r="F4248" s="328">
        <v>273818</v>
      </c>
      <c r="G4248" s="328">
        <v>273818</v>
      </c>
      <c r="H4248" s="352"/>
      <c r="I4248" s="589"/>
      <c r="J4248" s="590"/>
      <c r="K4248" s="328">
        <v>38364</v>
      </c>
      <c r="L4248" s="588"/>
      <c r="M4248" s="588"/>
      <c r="N4248" s="590"/>
      <c r="O4248" s="591"/>
      <c r="P4248" s="9"/>
      <c r="Q4248" s="5"/>
    </row>
    <row r="4249" spans="1:17" s="6" customFormat="1" ht="66.75" hidden="1" customHeight="1">
      <c r="A4249" s="336">
        <f t="shared" si="306"/>
        <v>99</v>
      </c>
      <c r="B4249" s="100" t="s">
        <v>4333</v>
      </c>
      <c r="C4249" s="592" t="s">
        <v>139</v>
      </c>
      <c r="D4249" s="592"/>
      <c r="E4249" s="592"/>
      <c r="F4249" s="328">
        <v>335909</v>
      </c>
      <c r="G4249" s="328">
        <v>335909</v>
      </c>
      <c r="H4249" s="352"/>
      <c r="I4249" s="589"/>
      <c r="J4249" s="590"/>
      <c r="K4249" s="328">
        <v>44818</v>
      </c>
      <c r="L4249" s="588"/>
      <c r="M4249" s="588"/>
      <c r="N4249" s="590"/>
      <c r="O4249" s="591"/>
      <c r="P4249" s="9"/>
      <c r="Q4249" s="5"/>
    </row>
    <row r="4250" spans="1:17" s="6" customFormat="1" ht="66.75" hidden="1" customHeight="1">
      <c r="A4250" s="336">
        <f t="shared" si="306"/>
        <v>100</v>
      </c>
      <c r="B4250" s="100" t="s">
        <v>4334</v>
      </c>
      <c r="C4250" s="592" t="s">
        <v>139</v>
      </c>
      <c r="D4250" s="592"/>
      <c r="E4250" s="592"/>
      <c r="F4250" s="328">
        <v>123636</v>
      </c>
      <c r="G4250" s="328">
        <v>123636</v>
      </c>
      <c r="H4250" s="352"/>
      <c r="I4250" s="589"/>
      <c r="J4250" s="590"/>
      <c r="K4250" s="328">
        <v>51909</v>
      </c>
      <c r="L4250" s="588"/>
      <c r="M4250" s="588"/>
      <c r="N4250" s="590"/>
      <c r="O4250" s="591"/>
      <c r="P4250" s="9"/>
      <c r="Q4250" s="5"/>
    </row>
    <row r="4251" spans="1:17" s="6" customFormat="1" ht="66.75" hidden="1" customHeight="1">
      <c r="A4251" s="336">
        <f t="shared" si="306"/>
        <v>101</v>
      </c>
      <c r="B4251" s="100" t="s">
        <v>4335</v>
      </c>
      <c r="C4251" s="592" t="s">
        <v>139</v>
      </c>
      <c r="D4251" s="592"/>
      <c r="E4251" s="592"/>
      <c r="F4251" s="328">
        <v>145545</v>
      </c>
      <c r="G4251" s="328">
        <v>145545</v>
      </c>
      <c r="H4251" s="352"/>
      <c r="I4251" s="589"/>
      <c r="J4251" s="590"/>
      <c r="K4251" s="328">
        <v>68091</v>
      </c>
      <c r="L4251" s="588"/>
      <c r="M4251" s="588"/>
      <c r="N4251" s="590"/>
      <c r="O4251" s="591"/>
      <c r="P4251" s="9"/>
      <c r="Q4251" s="5"/>
    </row>
    <row r="4252" spans="1:17" s="6" customFormat="1" ht="66.75" hidden="1" customHeight="1">
      <c r="A4252" s="336">
        <f t="shared" si="306"/>
        <v>102</v>
      </c>
      <c r="B4252" s="100" t="s">
        <v>4336</v>
      </c>
      <c r="C4252" s="592" t="s">
        <v>139</v>
      </c>
      <c r="D4252" s="592"/>
      <c r="E4252" s="592"/>
      <c r="F4252" s="328">
        <v>167273</v>
      </c>
      <c r="G4252" s="328">
        <v>167273</v>
      </c>
      <c r="H4252" s="352"/>
      <c r="I4252" s="589"/>
      <c r="J4252" s="590"/>
      <c r="K4252" s="328">
        <v>84455</v>
      </c>
      <c r="L4252" s="588"/>
      <c r="M4252" s="588"/>
      <c r="N4252" s="590"/>
      <c r="O4252" s="591"/>
      <c r="P4252" s="9"/>
      <c r="Q4252" s="5"/>
    </row>
    <row r="4253" spans="1:17" s="6" customFormat="1" ht="66.75" hidden="1" customHeight="1">
      <c r="A4253" s="336">
        <f t="shared" si="306"/>
        <v>103</v>
      </c>
      <c r="B4253" s="100" t="s">
        <v>4337</v>
      </c>
      <c r="C4253" s="592" t="s">
        <v>139</v>
      </c>
      <c r="D4253" s="592"/>
      <c r="E4253" s="592"/>
      <c r="F4253" s="328">
        <v>229364</v>
      </c>
      <c r="G4253" s="328">
        <v>229364</v>
      </c>
      <c r="H4253" s="352"/>
      <c r="I4253" s="589"/>
      <c r="J4253" s="590"/>
      <c r="K4253" s="328">
        <v>104818</v>
      </c>
      <c r="L4253" s="588"/>
      <c r="M4253" s="588"/>
      <c r="N4253" s="590"/>
      <c r="O4253" s="591"/>
      <c r="P4253" s="9"/>
      <c r="Q4253" s="5"/>
    </row>
    <row r="4254" spans="1:17" s="6" customFormat="1" ht="66.75" hidden="1" customHeight="1">
      <c r="A4254" s="336">
        <f t="shared" si="306"/>
        <v>104</v>
      </c>
      <c r="B4254" s="100" t="s">
        <v>4338</v>
      </c>
      <c r="C4254" s="592" t="s">
        <v>139</v>
      </c>
      <c r="D4254" s="592"/>
      <c r="E4254" s="592"/>
      <c r="F4254" s="328">
        <v>263455</v>
      </c>
      <c r="G4254" s="328">
        <v>263455</v>
      </c>
      <c r="H4254" s="352"/>
      <c r="I4254" s="589"/>
      <c r="J4254" s="590"/>
      <c r="K4254" s="328">
        <v>126727</v>
      </c>
      <c r="L4254" s="588"/>
      <c r="M4254" s="588"/>
      <c r="N4254" s="590"/>
      <c r="O4254" s="591"/>
      <c r="P4254" s="9"/>
      <c r="Q4254" s="5"/>
    </row>
    <row r="4255" spans="1:17" s="6" customFormat="1" ht="66.75" hidden="1" customHeight="1">
      <c r="A4255" s="336">
        <f t="shared" si="306"/>
        <v>105</v>
      </c>
      <c r="B4255" s="100" t="s">
        <v>4339</v>
      </c>
      <c r="C4255" s="592" t="s">
        <v>139</v>
      </c>
      <c r="D4255" s="592"/>
      <c r="E4255" s="592"/>
      <c r="F4255" s="328">
        <v>350000</v>
      </c>
      <c r="G4255" s="328">
        <v>350000</v>
      </c>
      <c r="H4255" s="352"/>
      <c r="I4255" s="589"/>
      <c r="J4255" s="590"/>
      <c r="K4255" s="328">
        <v>183000</v>
      </c>
      <c r="L4255" s="588"/>
      <c r="M4255" s="588"/>
      <c r="N4255" s="590"/>
      <c r="O4255" s="591"/>
      <c r="P4255" s="9"/>
      <c r="Q4255" s="5"/>
    </row>
    <row r="4256" spans="1:17" s="6" customFormat="1" ht="66.75" hidden="1" customHeight="1">
      <c r="A4256" s="336">
        <f t="shared" si="306"/>
        <v>106</v>
      </c>
      <c r="B4256" s="100" t="s">
        <v>4340</v>
      </c>
      <c r="C4256" s="592" t="s">
        <v>139</v>
      </c>
      <c r="D4256" s="592"/>
      <c r="E4256" s="592"/>
      <c r="F4256" s="328">
        <v>429636</v>
      </c>
      <c r="G4256" s="328">
        <v>429636</v>
      </c>
      <c r="H4256" s="352"/>
      <c r="I4256" s="589"/>
      <c r="J4256" s="590"/>
      <c r="K4256" s="328">
        <v>50636</v>
      </c>
      <c r="L4256" s="588"/>
      <c r="M4256" s="588"/>
      <c r="N4256" s="590"/>
      <c r="O4256" s="591"/>
      <c r="P4256" s="9"/>
      <c r="Q4256" s="5"/>
    </row>
    <row r="4257" spans="1:17" s="6" customFormat="1" ht="66.75" hidden="1" customHeight="1">
      <c r="A4257" s="336">
        <f t="shared" si="306"/>
        <v>107</v>
      </c>
      <c r="B4257" s="100" t="s">
        <v>4341</v>
      </c>
      <c r="C4257" s="592" t="s">
        <v>139</v>
      </c>
      <c r="D4257" s="592"/>
      <c r="E4257" s="592"/>
      <c r="F4257" s="328">
        <v>165182</v>
      </c>
      <c r="G4257" s="328">
        <v>165182</v>
      </c>
      <c r="H4257" s="352"/>
      <c r="I4257" s="589"/>
      <c r="J4257" s="590"/>
      <c r="K4257" s="328">
        <v>57273</v>
      </c>
      <c r="L4257" s="588"/>
      <c r="M4257" s="588"/>
      <c r="N4257" s="590"/>
      <c r="O4257" s="591"/>
      <c r="P4257" s="9"/>
      <c r="Q4257" s="5"/>
    </row>
    <row r="4258" spans="1:17" s="6" customFormat="1" ht="66.75" hidden="1" customHeight="1">
      <c r="A4258" s="336">
        <f t="shared" si="306"/>
        <v>108</v>
      </c>
      <c r="B4258" s="100" t="s">
        <v>4342</v>
      </c>
      <c r="C4258" s="592" t="s">
        <v>139</v>
      </c>
      <c r="D4258" s="592"/>
      <c r="E4258" s="592"/>
      <c r="F4258" s="328">
        <v>185545</v>
      </c>
      <c r="G4258" s="328">
        <v>185545</v>
      </c>
      <c r="H4258" s="352"/>
      <c r="I4258" s="589"/>
      <c r="J4258" s="590"/>
      <c r="K4258" s="328">
        <v>66727</v>
      </c>
      <c r="L4258" s="588"/>
      <c r="M4258" s="588"/>
      <c r="N4258" s="590"/>
      <c r="O4258" s="591"/>
      <c r="P4258" s="9"/>
      <c r="Q4258" s="5"/>
    </row>
    <row r="4259" spans="1:17" s="6" customFormat="1" ht="66.75" hidden="1" customHeight="1">
      <c r="A4259" s="336">
        <f t="shared" si="306"/>
        <v>109</v>
      </c>
      <c r="B4259" s="100" t="s">
        <v>4343</v>
      </c>
      <c r="C4259" s="592" t="s">
        <v>139</v>
      </c>
      <c r="D4259" s="592"/>
      <c r="E4259" s="592"/>
      <c r="F4259" s="328">
        <v>217455</v>
      </c>
      <c r="G4259" s="328">
        <v>217455</v>
      </c>
      <c r="H4259" s="352"/>
      <c r="I4259" s="589"/>
      <c r="J4259" s="590"/>
      <c r="K4259" s="328">
        <v>76000</v>
      </c>
      <c r="L4259" s="588"/>
      <c r="M4259" s="588"/>
      <c r="N4259" s="590"/>
      <c r="O4259" s="591"/>
      <c r="P4259" s="9"/>
      <c r="Q4259" s="5"/>
    </row>
    <row r="4260" spans="1:17" s="6" customFormat="1" ht="66.75" hidden="1" customHeight="1">
      <c r="A4260" s="336">
        <f t="shared" si="306"/>
        <v>110</v>
      </c>
      <c r="B4260" s="100" t="s">
        <v>4344</v>
      </c>
      <c r="C4260" s="592" t="s">
        <v>139</v>
      </c>
      <c r="D4260" s="592"/>
      <c r="E4260" s="592"/>
      <c r="F4260" s="328">
        <v>287364</v>
      </c>
      <c r="G4260" s="328">
        <v>287364</v>
      </c>
      <c r="H4260" s="352"/>
      <c r="I4260" s="589"/>
      <c r="J4260" s="590"/>
      <c r="K4260" s="328">
        <v>106455</v>
      </c>
      <c r="L4260" s="588"/>
      <c r="M4260" s="588"/>
      <c r="N4260" s="590"/>
      <c r="O4260" s="591"/>
      <c r="P4260" s="9"/>
      <c r="Q4260" s="5"/>
    </row>
    <row r="4261" spans="1:17" s="6" customFormat="1" ht="66.75" hidden="1" customHeight="1">
      <c r="A4261" s="336">
        <f t="shared" si="306"/>
        <v>111</v>
      </c>
      <c r="B4261" s="100" t="s">
        <v>4345</v>
      </c>
      <c r="C4261" s="592" t="s">
        <v>139</v>
      </c>
      <c r="D4261" s="592"/>
      <c r="E4261" s="592"/>
      <c r="F4261" s="328">
        <v>345364</v>
      </c>
      <c r="G4261" s="328">
        <v>345364</v>
      </c>
      <c r="H4261" s="352"/>
      <c r="I4261" s="589"/>
      <c r="J4261" s="590"/>
      <c r="K4261" s="328">
        <v>127455</v>
      </c>
      <c r="L4261" s="588"/>
      <c r="M4261" s="588"/>
      <c r="N4261" s="590"/>
      <c r="O4261" s="591"/>
      <c r="P4261" s="9"/>
      <c r="Q4261" s="5"/>
    </row>
    <row r="4262" spans="1:17" s="6" customFormat="1" ht="66.75" hidden="1" customHeight="1">
      <c r="A4262" s="336">
        <f t="shared" si="306"/>
        <v>112</v>
      </c>
      <c r="B4262" s="100" t="s">
        <v>4346</v>
      </c>
      <c r="C4262" s="592" t="s">
        <v>139</v>
      </c>
      <c r="D4262" s="592"/>
      <c r="E4262" s="592"/>
      <c r="F4262" s="328">
        <v>447727</v>
      </c>
      <c r="G4262" s="328">
        <v>447727</v>
      </c>
      <c r="H4262" s="352"/>
      <c r="I4262" s="589"/>
      <c r="J4262" s="590"/>
      <c r="K4262" s="328">
        <v>157364</v>
      </c>
      <c r="L4262" s="588"/>
      <c r="M4262" s="588"/>
      <c r="N4262" s="590"/>
      <c r="O4262" s="591"/>
      <c r="P4262" s="9"/>
      <c r="Q4262" s="5"/>
    </row>
    <row r="4263" spans="1:17" s="6" customFormat="1" ht="66.75" hidden="1" customHeight="1">
      <c r="A4263" s="336">
        <f t="shared" si="306"/>
        <v>113</v>
      </c>
      <c r="B4263" s="100" t="s">
        <v>4347</v>
      </c>
      <c r="C4263" s="592" t="s">
        <v>139</v>
      </c>
      <c r="D4263" s="592"/>
      <c r="E4263" s="592"/>
      <c r="F4263" s="328">
        <v>557818</v>
      </c>
      <c r="G4263" s="328">
        <v>557818</v>
      </c>
      <c r="H4263" s="352"/>
      <c r="I4263" s="589"/>
      <c r="J4263" s="590"/>
      <c r="K4263" s="328">
        <v>190636</v>
      </c>
      <c r="L4263" s="588"/>
      <c r="M4263" s="588"/>
      <c r="N4263" s="590"/>
      <c r="O4263" s="591"/>
      <c r="P4263" s="9"/>
      <c r="Q4263" s="5"/>
    </row>
    <row r="4264" spans="1:17" s="6" customFormat="1" ht="66.75" hidden="1" customHeight="1">
      <c r="A4264" s="336">
        <f t="shared" si="306"/>
        <v>114</v>
      </c>
      <c r="B4264" s="100" t="s">
        <v>4348</v>
      </c>
      <c r="C4264" s="592" t="s">
        <v>139</v>
      </c>
      <c r="D4264" s="592"/>
      <c r="E4264" s="592"/>
      <c r="F4264" s="328">
        <v>790364</v>
      </c>
      <c r="G4264" s="328">
        <v>790364</v>
      </c>
      <c r="H4264" s="352"/>
      <c r="I4264" s="589"/>
      <c r="J4264" s="590"/>
      <c r="K4264" s="328">
        <v>271273</v>
      </c>
      <c r="L4264" s="588"/>
      <c r="M4264" s="588"/>
      <c r="N4264" s="590"/>
      <c r="O4264" s="591"/>
      <c r="P4264" s="9"/>
      <c r="Q4264" s="5"/>
    </row>
    <row r="4265" spans="1:17" s="6" customFormat="1" ht="66.75" hidden="1" customHeight="1">
      <c r="A4265" s="336">
        <f t="shared" si="306"/>
        <v>115</v>
      </c>
      <c r="B4265" s="100" t="s">
        <v>4349</v>
      </c>
      <c r="C4265" s="592" t="s">
        <v>139</v>
      </c>
      <c r="D4265" s="592"/>
      <c r="E4265" s="592"/>
      <c r="F4265" s="328">
        <v>206000</v>
      </c>
      <c r="G4265" s="328">
        <v>206000</v>
      </c>
      <c r="H4265" s="352"/>
      <c r="I4265" s="589"/>
      <c r="J4265" s="590"/>
      <c r="K4265" s="328">
        <v>55909</v>
      </c>
      <c r="L4265" s="588"/>
      <c r="M4265" s="588"/>
      <c r="N4265" s="590"/>
      <c r="O4265" s="591"/>
      <c r="P4265" s="9"/>
      <c r="Q4265" s="5"/>
    </row>
    <row r="4266" spans="1:17" s="6" customFormat="1" ht="66.75" hidden="1" customHeight="1">
      <c r="A4266" s="336">
        <f t="shared" si="306"/>
        <v>116</v>
      </c>
      <c r="B4266" s="100" t="s">
        <v>4350</v>
      </c>
      <c r="C4266" s="592" t="s">
        <v>139</v>
      </c>
      <c r="D4266" s="592"/>
      <c r="E4266" s="592"/>
      <c r="F4266" s="328">
        <v>239000</v>
      </c>
      <c r="G4266" s="328">
        <v>239000</v>
      </c>
      <c r="H4266" s="352"/>
      <c r="I4266" s="589"/>
      <c r="J4266" s="590"/>
      <c r="K4266" s="328">
        <v>70455</v>
      </c>
      <c r="L4266" s="588"/>
      <c r="M4266" s="588"/>
      <c r="N4266" s="590"/>
      <c r="O4266" s="591"/>
      <c r="P4266" s="9"/>
      <c r="Q4266" s="5"/>
    </row>
    <row r="4267" spans="1:17" s="6" customFormat="1" ht="66.75" hidden="1" customHeight="1">
      <c r="A4267" s="336">
        <f t="shared" si="306"/>
        <v>117</v>
      </c>
      <c r="B4267" s="100" t="s">
        <v>4351</v>
      </c>
      <c r="C4267" s="592" t="s">
        <v>139</v>
      </c>
      <c r="D4267" s="592"/>
      <c r="E4267" s="592"/>
      <c r="F4267" s="328">
        <v>280727</v>
      </c>
      <c r="G4267" s="328">
        <v>280727</v>
      </c>
      <c r="H4267" s="352"/>
      <c r="I4267" s="589"/>
      <c r="J4267" s="590"/>
      <c r="K4267" s="328">
        <v>82545</v>
      </c>
      <c r="L4267" s="588"/>
      <c r="M4267" s="588"/>
      <c r="N4267" s="590"/>
      <c r="O4267" s="591"/>
      <c r="P4267" s="9"/>
      <c r="Q4267" s="5"/>
    </row>
    <row r="4268" spans="1:17" s="6" customFormat="1" ht="66.75" hidden="1" customHeight="1">
      <c r="A4268" s="336">
        <f t="shared" si="306"/>
        <v>118</v>
      </c>
      <c r="B4268" s="100" t="s">
        <v>4352</v>
      </c>
      <c r="C4268" s="592" t="s">
        <v>139</v>
      </c>
      <c r="D4268" s="592"/>
      <c r="E4268" s="592"/>
      <c r="F4268" s="328">
        <v>358636</v>
      </c>
      <c r="G4268" s="328">
        <v>358636</v>
      </c>
      <c r="H4268" s="352"/>
      <c r="I4268" s="589"/>
      <c r="J4268" s="590"/>
      <c r="K4268" s="328">
        <v>97818</v>
      </c>
      <c r="L4268" s="588"/>
      <c r="M4268" s="588"/>
      <c r="N4268" s="590"/>
      <c r="O4268" s="591"/>
      <c r="P4268" s="9"/>
      <c r="Q4268" s="5"/>
    </row>
    <row r="4269" spans="1:17" s="6" customFormat="1" ht="66.75" hidden="1" customHeight="1">
      <c r="A4269" s="336">
        <f t="shared" si="306"/>
        <v>119</v>
      </c>
      <c r="B4269" s="100" t="s">
        <v>4353</v>
      </c>
      <c r="C4269" s="592" t="s">
        <v>139</v>
      </c>
      <c r="D4269" s="592"/>
      <c r="E4269" s="592"/>
      <c r="F4269" s="328">
        <v>459000</v>
      </c>
      <c r="G4269" s="328">
        <v>459000</v>
      </c>
      <c r="H4269" s="352"/>
      <c r="I4269" s="589"/>
      <c r="J4269" s="590"/>
      <c r="K4269" s="328">
        <v>124091</v>
      </c>
      <c r="L4269" s="588"/>
      <c r="M4269" s="588"/>
      <c r="N4269" s="590"/>
      <c r="O4269" s="591"/>
      <c r="P4269" s="9"/>
      <c r="Q4269" s="5"/>
    </row>
    <row r="4270" spans="1:17" s="6" customFormat="1" ht="66.75" hidden="1" customHeight="1">
      <c r="A4270" s="336">
        <f t="shared" si="306"/>
        <v>120</v>
      </c>
      <c r="B4270" s="100" t="s">
        <v>4354</v>
      </c>
      <c r="C4270" s="592" t="s">
        <v>139</v>
      </c>
      <c r="D4270" s="592"/>
      <c r="E4270" s="592"/>
      <c r="F4270" s="328">
        <v>568636</v>
      </c>
      <c r="G4270" s="328">
        <v>568636</v>
      </c>
      <c r="H4270" s="352"/>
      <c r="I4270" s="589"/>
      <c r="J4270" s="590"/>
      <c r="K4270" s="328">
        <v>156273</v>
      </c>
      <c r="L4270" s="588"/>
      <c r="M4270" s="588"/>
      <c r="N4270" s="590"/>
      <c r="O4270" s="591"/>
      <c r="P4270" s="9"/>
      <c r="Q4270" s="5"/>
    </row>
    <row r="4271" spans="1:17" s="6" customFormat="1" ht="66.75" hidden="1" customHeight="1">
      <c r="A4271" s="336">
        <f t="shared" si="306"/>
        <v>121</v>
      </c>
      <c r="B4271" s="100" t="s">
        <v>4355</v>
      </c>
      <c r="C4271" s="592" t="s">
        <v>139</v>
      </c>
      <c r="D4271" s="592"/>
      <c r="E4271" s="592"/>
      <c r="F4271" s="328">
        <v>248182</v>
      </c>
      <c r="G4271" s="328">
        <v>248182</v>
      </c>
      <c r="H4271" s="352"/>
      <c r="I4271" s="589"/>
      <c r="J4271" s="590"/>
      <c r="K4271" s="328">
        <v>191636</v>
      </c>
      <c r="L4271" s="588"/>
      <c r="M4271" s="588"/>
      <c r="N4271" s="590"/>
      <c r="O4271" s="591"/>
      <c r="P4271" s="9"/>
      <c r="Q4271" s="5"/>
    </row>
    <row r="4272" spans="1:17" s="6" customFormat="1" ht="66.75" hidden="1" customHeight="1">
      <c r="A4272" s="336">
        <f t="shared" si="306"/>
        <v>122</v>
      </c>
      <c r="B4272" s="100" t="s">
        <v>4356</v>
      </c>
      <c r="C4272" s="592" t="s">
        <v>139</v>
      </c>
      <c r="D4272" s="592"/>
      <c r="E4272" s="592"/>
      <c r="F4272" s="328">
        <v>299818</v>
      </c>
      <c r="G4272" s="328">
        <v>299818</v>
      </c>
      <c r="H4272" s="352"/>
      <c r="I4272" s="589"/>
      <c r="J4272" s="590"/>
      <c r="K4272" s="328">
        <v>235091</v>
      </c>
      <c r="L4272" s="588"/>
      <c r="M4272" s="588"/>
      <c r="N4272" s="590"/>
      <c r="O4272" s="591"/>
      <c r="P4272" s="9"/>
      <c r="Q4272" s="5"/>
    </row>
    <row r="4273" spans="1:17" s="6" customFormat="1" ht="66.75" hidden="1" customHeight="1">
      <c r="A4273" s="336">
        <f t="shared" si="306"/>
        <v>123</v>
      </c>
      <c r="B4273" s="100" t="s">
        <v>4357</v>
      </c>
      <c r="C4273" s="592" t="s">
        <v>139</v>
      </c>
      <c r="D4273" s="592"/>
      <c r="E4273" s="592"/>
      <c r="F4273" s="328">
        <v>338545</v>
      </c>
      <c r="G4273" s="328">
        <v>338545</v>
      </c>
      <c r="H4273" s="352"/>
      <c r="I4273" s="589"/>
      <c r="J4273" s="590"/>
      <c r="K4273" s="328">
        <v>335727</v>
      </c>
      <c r="L4273" s="588"/>
      <c r="M4273" s="588"/>
      <c r="N4273" s="590"/>
      <c r="O4273" s="591"/>
      <c r="P4273" s="9"/>
      <c r="Q4273" s="5"/>
    </row>
    <row r="4274" spans="1:17" s="6" customFormat="1" ht="66.75" hidden="1" customHeight="1">
      <c r="A4274" s="336">
        <f t="shared" si="306"/>
        <v>124</v>
      </c>
      <c r="B4274" s="100" t="s">
        <v>4358</v>
      </c>
      <c r="C4274" s="592" t="s">
        <v>139</v>
      </c>
      <c r="D4274" s="592"/>
      <c r="E4274" s="592"/>
      <c r="F4274" s="328">
        <v>445000</v>
      </c>
      <c r="G4274" s="328">
        <v>445000</v>
      </c>
      <c r="H4274" s="352"/>
      <c r="I4274" s="589"/>
      <c r="J4274" s="590"/>
      <c r="K4274" s="328">
        <v>68909</v>
      </c>
      <c r="L4274" s="588"/>
      <c r="M4274" s="588"/>
      <c r="N4274" s="590"/>
      <c r="O4274" s="591"/>
      <c r="P4274" s="9"/>
      <c r="Q4274" s="5"/>
    </row>
    <row r="4275" spans="1:17" s="6" customFormat="1" ht="66.75" hidden="1" customHeight="1">
      <c r="A4275" s="336">
        <f t="shared" si="306"/>
        <v>125</v>
      </c>
      <c r="B4275" s="100" t="s">
        <v>4359</v>
      </c>
      <c r="C4275" s="592" t="s">
        <v>139</v>
      </c>
      <c r="D4275" s="592"/>
      <c r="E4275" s="592"/>
      <c r="F4275" s="328">
        <v>536091</v>
      </c>
      <c r="G4275" s="328">
        <v>536091</v>
      </c>
      <c r="H4275" s="352"/>
      <c r="I4275" s="589"/>
      <c r="J4275" s="590"/>
      <c r="K4275" s="328">
        <v>87727</v>
      </c>
      <c r="L4275" s="588"/>
      <c r="M4275" s="588"/>
      <c r="N4275" s="590"/>
      <c r="O4275" s="591"/>
      <c r="P4275" s="9"/>
      <c r="Q4275" s="5"/>
    </row>
    <row r="4276" spans="1:17" s="6" customFormat="1" ht="66.75" hidden="1" customHeight="1">
      <c r="A4276" s="336">
        <f t="shared" si="306"/>
        <v>126</v>
      </c>
      <c r="B4276" s="100" t="s">
        <v>4360</v>
      </c>
      <c r="C4276" s="592" t="s">
        <v>139</v>
      </c>
      <c r="D4276" s="592"/>
      <c r="E4276" s="592"/>
      <c r="F4276" s="328">
        <v>702636</v>
      </c>
      <c r="G4276" s="328">
        <v>702636</v>
      </c>
      <c r="H4276" s="352"/>
      <c r="I4276" s="589"/>
      <c r="J4276" s="590"/>
      <c r="K4276" s="328">
        <v>103182</v>
      </c>
      <c r="L4276" s="588"/>
      <c r="M4276" s="588"/>
      <c r="N4276" s="590"/>
      <c r="O4276" s="591"/>
      <c r="P4276" s="9"/>
      <c r="Q4276" s="5"/>
    </row>
    <row r="4277" spans="1:17" s="6" customFormat="1" ht="66.75" hidden="1" customHeight="1">
      <c r="A4277" s="336">
        <f t="shared" si="306"/>
        <v>127</v>
      </c>
      <c r="B4277" s="100" t="s">
        <v>4361</v>
      </c>
      <c r="C4277" s="592" t="s">
        <v>139</v>
      </c>
      <c r="D4277" s="592"/>
      <c r="E4277" s="592"/>
      <c r="F4277" s="328">
        <v>869545</v>
      </c>
      <c r="G4277" s="328">
        <v>869545</v>
      </c>
      <c r="H4277" s="352"/>
      <c r="I4277" s="589"/>
      <c r="J4277" s="590"/>
      <c r="K4277" s="328">
        <v>121636</v>
      </c>
      <c r="L4277" s="588"/>
      <c r="M4277" s="588"/>
      <c r="N4277" s="590"/>
      <c r="O4277" s="591"/>
      <c r="P4277" s="9"/>
      <c r="Q4277" s="5"/>
    </row>
    <row r="4278" spans="1:17" s="6" customFormat="1" ht="66.75" hidden="1" customHeight="1">
      <c r="A4278" s="336">
        <f t="shared" si="306"/>
        <v>128</v>
      </c>
      <c r="B4278" s="100" t="s">
        <v>4362</v>
      </c>
      <c r="C4278" s="592" t="s">
        <v>139</v>
      </c>
      <c r="D4278" s="592"/>
      <c r="E4278" s="592"/>
      <c r="F4278" s="328">
        <v>308091</v>
      </c>
      <c r="G4278" s="328">
        <v>308091</v>
      </c>
      <c r="H4278" s="352"/>
      <c r="I4278" s="589"/>
      <c r="J4278" s="590"/>
      <c r="K4278" s="328">
        <v>162636</v>
      </c>
      <c r="L4278" s="588"/>
      <c r="M4278" s="588"/>
      <c r="N4278" s="590"/>
      <c r="O4278" s="591"/>
      <c r="P4278" s="9"/>
      <c r="Q4278" s="5"/>
    </row>
    <row r="4279" spans="1:17" s="6" customFormat="1" ht="66.75" hidden="1" customHeight="1">
      <c r="A4279" s="336">
        <f t="shared" si="306"/>
        <v>129</v>
      </c>
      <c r="B4279" s="100" t="s">
        <v>4363</v>
      </c>
      <c r="C4279" s="592" t="s">
        <v>139</v>
      </c>
      <c r="D4279" s="592"/>
      <c r="E4279" s="592"/>
      <c r="F4279" s="328">
        <v>365364</v>
      </c>
      <c r="G4279" s="328">
        <v>365364</v>
      </c>
      <c r="H4279" s="352"/>
      <c r="I4279" s="589"/>
      <c r="J4279" s="590"/>
      <c r="K4279" s="328">
        <v>199182</v>
      </c>
      <c r="L4279" s="588"/>
      <c r="M4279" s="588"/>
      <c r="N4279" s="590"/>
      <c r="O4279" s="591"/>
      <c r="P4279" s="9"/>
      <c r="Q4279" s="5"/>
    </row>
    <row r="4280" spans="1:17" s="6" customFormat="1" ht="66.75" hidden="1" customHeight="1">
      <c r="A4280" s="336">
        <f t="shared" si="306"/>
        <v>130</v>
      </c>
      <c r="B4280" s="100" t="s">
        <v>4364</v>
      </c>
      <c r="C4280" s="592" t="s">
        <v>139</v>
      </c>
      <c r="D4280" s="592"/>
      <c r="E4280" s="592"/>
      <c r="F4280" s="328">
        <v>425545</v>
      </c>
      <c r="G4280" s="328">
        <v>425545</v>
      </c>
      <c r="H4280" s="352"/>
      <c r="I4280" s="589"/>
      <c r="J4280" s="590"/>
      <c r="K4280" s="328">
        <v>244909</v>
      </c>
      <c r="L4280" s="588"/>
      <c r="M4280" s="588"/>
      <c r="N4280" s="590"/>
      <c r="O4280" s="591"/>
      <c r="P4280" s="9"/>
      <c r="Q4280" s="5"/>
    </row>
    <row r="4281" spans="1:17" s="6" customFormat="1" ht="66.75" hidden="1" customHeight="1">
      <c r="A4281" s="336">
        <f t="shared" ref="A4281:A4319" si="307">1+A4280</f>
        <v>131</v>
      </c>
      <c r="B4281" s="100" t="s">
        <v>4365</v>
      </c>
      <c r="C4281" s="592" t="s">
        <v>139</v>
      </c>
      <c r="D4281" s="592"/>
      <c r="E4281" s="592"/>
      <c r="F4281" s="328">
        <v>562545</v>
      </c>
      <c r="G4281" s="328">
        <v>562545</v>
      </c>
      <c r="H4281" s="352"/>
      <c r="I4281" s="589"/>
      <c r="J4281" s="590"/>
      <c r="K4281" s="328">
        <v>300636</v>
      </c>
      <c r="L4281" s="588"/>
      <c r="M4281" s="588"/>
      <c r="N4281" s="590"/>
      <c r="O4281" s="591"/>
      <c r="P4281" s="9"/>
      <c r="Q4281" s="5"/>
    </row>
    <row r="4282" spans="1:17" s="6" customFormat="1" ht="66.75" hidden="1" customHeight="1">
      <c r="A4282" s="336">
        <f t="shared" si="307"/>
        <v>132</v>
      </c>
      <c r="B4282" s="100" t="s">
        <v>4366</v>
      </c>
      <c r="C4282" s="592" t="s">
        <v>139</v>
      </c>
      <c r="D4282" s="592"/>
      <c r="E4282" s="592"/>
      <c r="F4282" s="328">
        <v>676727</v>
      </c>
      <c r="G4282" s="328">
        <v>676727</v>
      </c>
      <c r="H4282" s="352"/>
      <c r="I4282" s="589"/>
      <c r="J4282" s="590"/>
      <c r="K4282" s="328">
        <v>424818</v>
      </c>
      <c r="L4282" s="588"/>
      <c r="M4282" s="588"/>
      <c r="N4282" s="590"/>
      <c r="O4282" s="591"/>
      <c r="P4282" s="9"/>
      <c r="Q4282" s="5"/>
    </row>
    <row r="4283" spans="1:17" s="6" customFormat="1" ht="66.75" hidden="1" customHeight="1">
      <c r="A4283" s="336">
        <f t="shared" si="307"/>
        <v>133</v>
      </c>
      <c r="B4283" s="100" t="s">
        <v>4367</v>
      </c>
      <c r="C4283" s="592" t="s">
        <v>139</v>
      </c>
      <c r="D4283" s="592"/>
      <c r="E4283" s="592"/>
      <c r="F4283" s="328">
        <v>892091</v>
      </c>
      <c r="G4283" s="328">
        <v>892091</v>
      </c>
      <c r="H4283" s="352"/>
      <c r="I4283" s="589"/>
      <c r="J4283" s="590"/>
      <c r="K4283" s="328">
        <v>89455</v>
      </c>
      <c r="L4283" s="588"/>
      <c r="M4283" s="588"/>
      <c r="N4283" s="590"/>
      <c r="O4283" s="591"/>
      <c r="P4283" s="9"/>
      <c r="Q4283" s="5"/>
    </row>
    <row r="4284" spans="1:17" s="6" customFormat="1" ht="66.75" hidden="1" customHeight="1">
      <c r="A4284" s="336">
        <f t="shared" si="307"/>
        <v>134</v>
      </c>
      <c r="B4284" s="100" t="s">
        <v>4368</v>
      </c>
      <c r="C4284" s="592" t="s">
        <v>139</v>
      </c>
      <c r="D4284" s="592"/>
      <c r="E4284" s="592"/>
      <c r="F4284" s="328">
        <v>1080909</v>
      </c>
      <c r="G4284" s="328">
        <v>1080909</v>
      </c>
      <c r="H4284" s="352"/>
      <c r="I4284" s="589"/>
      <c r="J4284" s="590"/>
      <c r="K4284" s="328">
        <v>117091</v>
      </c>
      <c r="L4284" s="588"/>
      <c r="M4284" s="588"/>
      <c r="N4284" s="590"/>
      <c r="O4284" s="591"/>
      <c r="P4284" s="9"/>
      <c r="Q4284" s="5"/>
    </row>
    <row r="4285" spans="1:17" s="6" customFormat="1" ht="66.75" hidden="1" customHeight="1">
      <c r="A4285" s="336">
        <f t="shared" si="307"/>
        <v>135</v>
      </c>
      <c r="B4285" s="100" t="s">
        <v>4369</v>
      </c>
      <c r="C4285" s="592" t="s">
        <v>139</v>
      </c>
      <c r="D4285" s="592"/>
      <c r="E4285" s="592"/>
      <c r="F4285" s="328">
        <v>398636</v>
      </c>
      <c r="G4285" s="328">
        <v>398636</v>
      </c>
      <c r="H4285" s="352"/>
      <c r="I4285" s="589"/>
      <c r="J4285" s="590"/>
      <c r="K4285" s="328">
        <v>136455</v>
      </c>
      <c r="L4285" s="588"/>
      <c r="M4285" s="588"/>
      <c r="N4285" s="590"/>
      <c r="O4285" s="591"/>
      <c r="P4285" s="9"/>
      <c r="Q4285" s="5"/>
    </row>
    <row r="4286" spans="1:17" s="6" customFormat="1" ht="66.75" hidden="1" customHeight="1">
      <c r="A4286" s="336">
        <f t="shared" si="307"/>
        <v>136</v>
      </c>
      <c r="B4286" s="100" t="s">
        <v>4370</v>
      </c>
      <c r="C4286" s="592" t="s">
        <v>139</v>
      </c>
      <c r="D4286" s="592"/>
      <c r="E4286" s="592"/>
      <c r="F4286" s="328">
        <v>480727</v>
      </c>
      <c r="G4286" s="328">
        <v>480727</v>
      </c>
      <c r="H4286" s="352"/>
      <c r="I4286" s="589"/>
      <c r="J4286" s="590"/>
      <c r="K4286" s="328">
        <v>157545</v>
      </c>
      <c r="L4286" s="588"/>
      <c r="M4286" s="588"/>
      <c r="N4286" s="590"/>
      <c r="O4286" s="591"/>
      <c r="P4286" s="9"/>
      <c r="Q4286" s="5"/>
    </row>
    <row r="4287" spans="1:17" s="6" customFormat="1" ht="66.75" hidden="1" customHeight="1">
      <c r="A4287" s="336">
        <f t="shared" si="307"/>
        <v>137</v>
      </c>
      <c r="B4287" s="100" t="s">
        <v>4371</v>
      </c>
      <c r="C4287" s="592" t="s">
        <v>139</v>
      </c>
      <c r="D4287" s="592"/>
      <c r="E4287" s="592"/>
      <c r="F4287" s="328">
        <v>725000</v>
      </c>
      <c r="G4287" s="328">
        <v>725000</v>
      </c>
      <c r="H4287" s="352"/>
      <c r="I4287" s="589"/>
      <c r="J4287" s="590"/>
      <c r="K4287" s="328">
        <v>203727</v>
      </c>
      <c r="L4287" s="588"/>
      <c r="M4287" s="588"/>
      <c r="N4287" s="590"/>
      <c r="O4287" s="591"/>
      <c r="P4287" s="9"/>
      <c r="Q4287" s="5"/>
    </row>
    <row r="4288" spans="1:17" s="6" customFormat="1" ht="66.75" hidden="1" customHeight="1">
      <c r="A4288" s="336">
        <f t="shared" si="307"/>
        <v>138</v>
      </c>
      <c r="B4288" s="100" t="s">
        <v>4372</v>
      </c>
      <c r="C4288" s="592" t="s">
        <v>139</v>
      </c>
      <c r="D4288" s="592"/>
      <c r="E4288" s="592"/>
      <c r="F4288" s="328">
        <v>1402909</v>
      </c>
      <c r="G4288" s="328">
        <v>1402909</v>
      </c>
      <c r="H4288" s="352"/>
      <c r="I4288" s="589"/>
      <c r="J4288" s="590"/>
      <c r="K4288" s="328">
        <v>258545</v>
      </c>
      <c r="L4288" s="588"/>
      <c r="M4288" s="588"/>
      <c r="N4288" s="590"/>
      <c r="O4288" s="591"/>
      <c r="P4288" s="9"/>
      <c r="Q4288" s="5"/>
    </row>
    <row r="4289" spans="1:17" s="6" customFormat="1" ht="66.75" hidden="1" customHeight="1">
      <c r="A4289" s="336">
        <f t="shared" si="307"/>
        <v>139</v>
      </c>
      <c r="B4289" s="100" t="s">
        <v>4373</v>
      </c>
      <c r="C4289" s="592" t="s">
        <v>139</v>
      </c>
      <c r="D4289" s="592"/>
      <c r="E4289" s="592"/>
      <c r="F4289" s="328">
        <v>484273</v>
      </c>
      <c r="G4289" s="328">
        <v>484273</v>
      </c>
      <c r="H4289" s="352"/>
      <c r="I4289" s="589"/>
      <c r="J4289" s="590"/>
      <c r="K4289" s="328">
        <v>317364</v>
      </c>
      <c r="L4289" s="588"/>
      <c r="M4289" s="588"/>
      <c r="N4289" s="590"/>
      <c r="O4289" s="591"/>
      <c r="P4289" s="9"/>
      <c r="Q4289" s="5"/>
    </row>
    <row r="4290" spans="1:17" s="6" customFormat="1" ht="66.75" hidden="1" customHeight="1">
      <c r="A4290" s="336">
        <f t="shared" si="307"/>
        <v>140</v>
      </c>
      <c r="B4290" s="100" t="s">
        <v>4374</v>
      </c>
      <c r="C4290" s="592" t="s">
        <v>139</v>
      </c>
      <c r="D4290" s="592"/>
      <c r="E4290" s="592"/>
      <c r="F4290" s="328">
        <v>571818</v>
      </c>
      <c r="G4290" s="328">
        <v>571818</v>
      </c>
      <c r="H4290" s="352"/>
      <c r="I4290" s="589"/>
      <c r="J4290" s="590"/>
      <c r="K4290" s="328">
        <v>390273</v>
      </c>
      <c r="L4290" s="588"/>
      <c r="M4290" s="588"/>
      <c r="N4290" s="590"/>
      <c r="O4290" s="591"/>
      <c r="P4290" s="9"/>
      <c r="Q4290" s="5"/>
    </row>
    <row r="4291" spans="1:17" s="6" customFormat="1" ht="66.75" hidden="1" customHeight="1">
      <c r="A4291" s="336">
        <f t="shared" si="307"/>
        <v>141</v>
      </c>
      <c r="B4291" s="100" t="s">
        <v>4375</v>
      </c>
      <c r="C4291" s="592" t="s">
        <v>139</v>
      </c>
      <c r="D4291" s="592"/>
      <c r="E4291" s="592"/>
      <c r="F4291" s="328">
        <v>657273</v>
      </c>
      <c r="G4291" s="328">
        <v>657273</v>
      </c>
      <c r="H4291" s="352"/>
      <c r="I4291" s="589"/>
      <c r="J4291" s="590"/>
      <c r="K4291" s="328">
        <v>553091</v>
      </c>
      <c r="L4291" s="588"/>
      <c r="M4291" s="588"/>
      <c r="N4291" s="590"/>
      <c r="O4291" s="591"/>
      <c r="P4291" s="9"/>
      <c r="Q4291" s="5"/>
    </row>
    <row r="4292" spans="1:17" s="6" customFormat="1" ht="66.75" hidden="1" customHeight="1">
      <c r="A4292" s="336">
        <f t="shared" si="307"/>
        <v>142</v>
      </c>
      <c r="B4292" s="100" t="s">
        <v>4376</v>
      </c>
      <c r="C4292" s="592" t="s">
        <v>139</v>
      </c>
      <c r="D4292" s="592"/>
      <c r="E4292" s="592"/>
      <c r="F4292" s="328">
        <v>865273</v>
      </c>
      <c r="G4292" s="328">
        <v>865273</v>
      </c>
      <c r="H4292" s="352"/>
      <c r="I4292" s="589"/>
      <c r="J4292" s="590"/>
      <c r="K4292" s="328">
        <v>112364</v>
      </c>
      <c r="L4292" s="588"/>
      <c r="M4292" s="588"/>
      <c r="N4292" s="590"/>
      <c r="O4292" s="591"/>
      <c r="P4292" s="9"/>
      <c r="Q4292" s="5"/>
    </row>
    <row r="4293" spans="1:17" s="6" customFormat="1" ht="66.75" hidden="1" customHeight="1">
      <c r="A4293" s="336">
        <f t="shared" si="307"/>
        <v>143</v>
      </c>
      <c r="B4293" s="100" t="s">
        <v>4377</v>
      </c>
      <c r="C4293" s="592" t="s">
        <v>139</v>
      </c>
      <c r="D4293" s="592"/>
      <c r="E4293" s="592"/>
      <c r="F4293" s="328">
        <v>1092909</v>
      </c>
      <c r="G4293" s="328">
        <v>1092909</v>
      </c>
      <c r="H4293" s="352"/>
      <c r="I4293" s="589"/>
      <c r="J4293" s="590"/>
      <c r="K4293" s="328">
        <v>144182</v>
      </c>
      <c r="L4293" s="588"/>
      <c r="M4293" s="588"/>
      <c r="N4293" s="590"/>
      <c r="O4293" s="591"/>
      <c r="P4293" s="9"/>
      <c r="Q4293" s="5"/>
    </row>
    <row r="4294" spans="1:17" s="6" customFormat="1" ht="66.75" hidden="1" customHeight="1">
      <c r="A4294" s="336">
        <f t="shared" si="307"/>
        <v>144</v>
      </c>
      <c r="B4294" s="100" t="s">
        <v>4378</v>
      </c>
      <c r="C4294" s="592" t="s">
        <v>139</v>
      </c>
      <c r="D4294" s="592"/>
      <c r="E4294" s="592"/>
      <c r="F4294" s="328">
        <v>1380091</v>
      </c>
      <c r="G4294" s="328">
        <v>1380091</v>
      </c>
      <c r="H4294" s="352"/>
      <c r="I4294" s="589"/>
      <c r="J4294" s="590"/>
      <c r="K4294" s="328">
        <v>167273</v>
      </c>
      <c r="L4294" s="588"/>
      <c r="M4294" s="588"/>
      <c r="N4294" s="590"/>
      <c r="O4294" s="591"/>
      <c r="P4294" s="9"/>
      <c r="Q4294" s="5"/>
    </row>
    <row r="4295" spans="1:17" s="6" customFormat="1" ht="66.75" hidden="1" customHeight="1">
      <c r="A4295" s="336">
        <f t="shared" si="307"/>
        <v>145</v>
      </c>
      <c r="B4295" s="100" t="s">
        <v>4379</v>
      </c>
      <c r="C4295" s="592" t="s">
        <v>139</v>
      </c>
      <c r="D4295" s="592"/>
      <c r="E4295" s="592"/>
      <c r="F4295" s="328">
        <v>1682636</v>
      </c>
      <c r="G4295" s="328">
        <v>1682636</v>
      </c>
      <c r="H4295" s="352"/>
      <c r="I4295" s="589"/>
      <c r="J4295" s="590"/>
      <c r="K4295" s="328">
        <v>199091</v>
      </c>
      <c r="L4295" s="588"/>
      <c r="M4295" s="588"/>
      <c r="N4295" s="590"/>
      <c r="O4295" s="591"/>
      <c r="P4295" s="9"/>
      <c r="Q4295" s="5"/>
    </row>
    <row r="4296" spans="1:17" s="6" customFormat="1" ht="66.75" hidden="1" customHeight="1">
      <c r="A4296" s="336">
        <f t="shared" si="307"/>
        <v>146</v>
      </c>
      <c r="B4296" s="100" t="s">
        <v>4380</v>
      </c>
      <c r="C4296" s="592" t="s">
        <v>139</v>
      </c>
      <c r="D4296" s="592"/>
      <c r="E4296" s="592"/>
      <c r="F4296" s="328">
        <v>612182</v>
      </c>
      <c r="G4296" s="328">
        <v>612182</v>
      </c>
      <c r="H4296" s="352"/>
      <c r="I4296" s="589"/>
      <c r="J4296" s="590"/>
      <c r="K4296" s="328">
        <v>254273</v>
      </c>
      <c r="L4296" s="588"/>
      <c r="M4296" s="588"/>
      <c r="N4296" s="590"/>
      <c r="O4296" s="591"/>
      <c r="P4296" s="9"/>
      <c r="Q4296" s="5"/>
    </row>
    <row r="4297" spans="1:17" s="6" customFormat="1" ht="66.75" hidden="1" customHeight="1">
      <c r="A4297" s="336">
        <f t="shared" si="307"/>
        <v>147</v>
      </c>
      <c r="B4297" s="100" t="s">
        <v>4381</v>
      </c>
      <c r="C4297" s="592" t="s">
        <v>139</v>
      </c>
      <c r="D4297" s="592"/>
      <c r="E4297" s="592"/>
      <c r="F4297" s="328">
        <v>717364</v>
      </c>
      <c r="G4297" s="328">
        <v>717364</v>
      </c>
      <c r="H4297" s="352"/>
      <c r="I4297" s="589"/>
      <c r="J4297" s="590"/>
      <c r="K4297" s="328">
        <v>325364</v>
      </c>
      <c r="L4297" s="588"/>
      <c r="M4297" s="588"/>
      <c r="N4297" s="590"/>
      <c r="O4297" s="591"/>
      <c r="P4297" s="9"/>
      <c r="Q4297" s="5"/>
    </row>
    <row r="4298" spans="1:17" s="6" customFormat="1" ht="66.75" hidden="1" customHeight="1">
      <c r="A4298" s="336">
        <f t="shared" si="307"/>
        <v>148</v>
      </c>
      <c r="B4298" s="100" t="s">
        <v>4382</v>
      </c>
      <c r="C4298" s="592" t="s">
        <v>139</v>
      </c>
      <c r="D4298" s="592"/>
      <c r="E4298" s="592"/>
      <c r="F4298" s="328">
        <v>827909</v>
      </c>
      <c r="G4298" s="328">
        <v>827909</v>
      </c>
      <c r="H4298" s="352"/>
      <c r="I4298" s="589"/>
      <c r="J4298" s="590"/>
      <c r="K4298" s="328">
        <v>403091</v>
      </c>
      <c r="L4298" s="588"/>
      <c r="M4298" s="588"/>
      <c r="N4298" s="590"/>
      <c r="O4298" s="591"/>
      <c r="P4298" s="9"/>
      <c r="Q4298" s="5"/>
    </row>
    <row r="4299" spans="1:17" s="6" customFormat="1" ht="66.75" hidden="1" customHeight="1">
      <c r="A4299" s="336">
        <f t="shared" si="307"/>
        <v>149</v>
      </c>
      <c r="B4299" s="100" t="s">
        <v>4383</v>
      </c>
      <c r="C4299" s="592" t="s">
        <v>139</v>
      </c>
      <c r="D4299" s="592"/>
      <c r="E4299" s="592"/>
      <c r="F4299" s="328">
        <v>1081273</v>
      </c>
      <c r="G4299" s="328">
        <v>1081273</v>
      </c>
      <c r="H4299" s="352"/>
      <c r="I4299" s="589"/>
      <c r="J4299" s="590"/>
      <c r="K4299" s="328">
        <v>494545</v>
      </c>
      <c r="L4299" s="588"/>
      <c r="M4299" s="588"/>
      <c r="N4299" s="590"/>
      <c r="O4299" s="591"/>
      <c r="P4299" s="9"/>
      <c r="Q4299" s="5"/>
    </row>
    <row r="4300" spans="1:17" s="6" customFormat="1" ht="66.75" hidden="1" customHeight="1">
      <c r="A4300" s="336">
        <f t="shared" si="307"/>
        <v>150</v>
      </c>
      <c r="B4300" s="100" t="s">
        <v>4384</v>
      </c>
      <c r="C4300" s="592" t="s">
        <v>139</v>
      </c>
      <c r="D4300" s="592"/>
      <c r="E4300" s="592"/>
      <c r="F4300" s="328">
        <v>1378909</v>
      </c>
      <c r="G4300" s="328">
        <v>1378909</v>
      </c>
      <c r="H4300" s="352"/>
      <c r="I4300" s="589"/>
      <c r="J4300" s="590"/>
      <c r="K4300" s="328">
        <v>167727</v>
      </c>
      <c r="L4300" s="588"/>
      <c r="M4300" s="588"/>
      <c r="N4300" s="590"/>
      <c r="O4300" s="591"/>
      <c r="P4300" s="9"/>
      <c r="Q4300" s="5"/>
    </row>
    <row r="4301" spans="1:17" s="6" customFormat="1" ht="66.75" hidden="1" customHeight="1">
      <c r="A4301" s="336">
        <f t="shared" si="307"/>
        <v>151</v>
      </c>
      <c r="B4301" s="100" t="s">
        <v>4385</v>
      </c>
      <c r="C4301" s="592" t="s">
        <v>139</v>
      </c>
      <c r="D4301" s="592"/>
      <c r="E4301" s="592"/>
      <c r="F4301" s="328">
        <v>1747818</v>
      </c>
      <c r="G4301" s="328">
        <v>1747818</v>
      </c>
      <c r="H4301" s="352"/>
      <c r="I4301" s="589"/>
      <c r="J4301" s="590"/>
      <c r="K4301" s="328">
        <v>175909</v>
      </c>
      <c r="L4301" s="588"/>
      <c r="M4301" s="588"/>
      <c r="N4301" s="590"/>
      <c r="O4301" s="591"/>
      <c r="P4301" s="9"/>
      <c r="Q4301" s="5"/>
    </row>
    <row r="4302" spans="1:17" s="6" customFormat="1" ht="66.75" hidden="1" customHeight="1">
      <c r="A4302" s="336">
        <f t="shared" si="307"/>
        <v>152</v>
      </c>
      <c r="B4302" s="100" t="s">
        <v>4386</v>
      </c>
      <c r="C4302" s="592" t="s">
        <v>139</v>
      </c>
      <c r="D4302" s="592"/>
      <c r="E4302" s="592"/>
      <c r="F4302" s="328">
        <v>2127364</v>
      </c>
      <c r="G4302" s="328">
        <v>2127364</v>
      </c>
      <c r="H4302" s="352"/>
      <c r="I4302" s="589"/>
      <c r="J4302" s="590"/>
      <c r="K4302" s="328">
        <v>212545</v>
      </c>
      <c r="L4302" s="588"/>
      <c r="M4302" s="588"/>
      <c r="N4302" s="590"/>
      <c r="O4302" s="591"/>
      <c r="P4302" s="9"/>
      <c r="Q4302" s="5"/>
    </row>
    <row r="4303" spans="1:17" s="6" customFormat="1" ht="66.75" hidden="1" customHeight="1">
      <c r="A4303" s="336">
        <f t="shared" si="307"/>
        <v>153</v>
      </c>
      <c r="B4303" s="100" t="s">
        <v>4387</v>
      </c>
      <c r="C4303" s="592" t="s">
        <v>139</v>
      </c>
      <c r="D4303" s="592"/>
      <c r="E4303" s="592"/>
      <c r="F4303" s="328">
        <v>937273</v>
      </c>
      <c r="G4303" s="328">
        <v>937273</v>
      </c>
      <c r="H4303" s="352"/>
      <c r="I4303" s="589"/>
      <c r="J4303" s="590"/>
      <c r="K4303" s="328">
        <v>247182</v>
      </c>
      <c r="L4303" s="588"/>
      <c r="M4303" s="588"/>
      <c r="N4303" s="590"/>
      <c r="O4303" s="591"/>
      <c r="P4303" s="9"/>
      <c r="Q4303" s="5"/>
    </row>
    <row r="4304" spans="1:17" s="6" customFormat="1" ht="66.75" hidden="1" customHeight="1">
      <c r="A4304" s="336">
        <f t="shared" si="307"/>
        <v>154</v>
      </c>
      <c r="B4304" s="100" t="s">
        <v>4388</v>
      </c>
      <c r="C4304" s="592" t="s">
        <v>139</v>
      </c>
      <c r="D4304" s="592"/>
      <c r="E4304" s="592"/>
      <c r="F4304" s="328">
        <v>1115000</v>
      </c>
      <c r="G4304" s="328">
        <v>1115000</v>
      </c>
      <c r="H4304" s="352"/>
      <c r="I4304" s="589"/>
      <c r="J4304" s="590"/>
      <c r="K4304" s="328">
        <v>315455</v>
      </c>
      <c r="L4304" s="588"/>
      <c r="M4304" s="588"/>
      <c r="N4304" s="590"/>
      <c r="O4304" s="591"/>
      <c r="P4304" s="9"/>
      <c r="Q4304" s="5"/>
    </row>
    <row r="4305" spans="1:17" s="6" customFormat="1" ht="66.75" hidden="1" customHeight="1">
      <c r="A4305" s="336">
        <f t="shared" si="307"/>
        <v>155</v>
      </c>
      <c r="B4305" s="100" t="s">
        <v>4389</v>
      </c>
      <c r="C4305" s="592" t="s">
        <v>139</v>
      </c>
      <c r="D4305" s="592"/>
      <c r="E4305" s="592"/>
      <c r="F4305" s="328">
        <v>1446818</v>
      </c>
      <c r="G4305" s="328">
        <v>1446818</v>
      </c>
      <c r="H4305" s="352"/>
      <c r="I4305" s="589"/>
      <c r="J4305" s="590"/>
      <c r="K4305" s="328">
        <v>404091</v>
      </c>
      <c r="L4305" s="588"/>
      <c r="M4305" s="588"/>
      <c r="N4305" s="590"/>
      <c r="O4305" s="591"/>
      <c r="P4305" s="9"/>
      <c r="Q4305" s="5"/>
    </row>
    <row r="4306" spans="1:17" s="6" customFormat="1" ht="66.75" hidden="1" customHeight="1">
      <c r="A4306" s="336">
        <f t="shared" si="307"/>
        <v>156</v>
      </c>
      <c r="B4306" s="100" t="s">
        <v>4390</v>
      </c>
      <c r="C4306" s="592" t="s">
        <v>139</v>
      </c>
      <c r="D4306" s="592"/>
      <c r="E4306" s="592"/>
      <c r="F4306" s="328">
        <v>1779364</v>
      </c>
      <c r="G4306" s="328">
        <v>1779364</v>
      </c>
      <c r="H4306" s="352"/>
      <c r="I4306" s="589"/>
      <c r="J4306" s="590"/>
      <c r="K4306" s="328">
        <v>498091</v>
      </c>
      <c r="L4306" s="588"/>
      <c r="M4306" s="588"/>
      <c r="N4306" s="590"/>
      <c r="O4306" s="591"/>
      <c r="P4306" s="9"/>
      <c r="Q4306" s="5"/>
    </row>
    <row r="4307" spans="1:17" s="6" customFormat="1" ht="66.75" hidden="1" customHeight="1">
      <c r="A4307" s="336">
        <f t="shared" si="307"/>
        <v>157</v>
      </c>
      <c r="B4307" s="100" t="s">
        <v>4391</v>
      </c>
      <c r="C4307" s="592" t="s">
        <v>139</v>
      </c>
      <c r="D4307" s="592"/>
      <c r="E4307" s="592"/>
      <c r="F4307" s="328">
        <v>2710091</v>
      </c>
      <c r="G4307" s="328">
        <v>2710091</v>
      </c>
      <c r="H4307" s="352"/>
      <c r="I4307" s="589"/>
      <c r="J4307" s="590"/>
      <c r="K4307" s="328">
        <v>608455</v>
      </c>
      <c r="L4307" s="588"/>
      <c r="M4307" s="588"/>
      <c r="N4307" s="590"/>
      <c r="O4307" s="591"/>
      <c r="P4307" s="9"/>
      <c r="Q4307" s="5"/>
    </row>
    <row r="4308" spans="1:17" s="6" customFormat="1" ht="66.75" hidden="1" customHeight="1">
      <c r="A4308" s="336">
        <f t="shared" si="307"/>
        <v>158</v>
      </c>
      <c r="B4308" s="100" t="s">
        <v>4392</v>
      </c>
      <c r="C4308" s="592" t="s">
        <v>139</v>
      </c>
      <c r="D4308" s="592"/>
      <c r="E4308" s="592"/>
      <c r="F4308" s="328">
        <v>970545</v>
      </c>
      <c r="G4308" s="328">
        <v>970545</v>
      </c>
      <c r="H4308" s="352"/>
      <c r="I4308" s="589"/>
      <c r="J4308" s="590"/>
      <c r="K4308" s="328">
        <v>174091</v>
      </c>
      <c r="L4308" s="588"/>
      <c r="M4308" s="588"/>
      <c r="N4308" s="590"/>
      <c r="O4308" s="591"/>
      <c r="P4308" s="9"/>
      <c r="Q4308" s="5"/>
    </row>
    <row r="4309" spans="1:17" s="6" customFormat="1" ht="66.75" hidden="1" customHeight="1">
      <c r="A4309" s="336">
        <f t="shared" si="307"/>
        <v>159</v>
      </c>
      <c r="B4309" s="100" t="s">
        <v>4393</v>
      </c>
      <c r="C4309" s="592" t="s">
        <v>139</v>
      </c>
      <c r="D4309" s="592"/>
      <c r="E4309" s="592"/>
      <c r="F4309" s="328">
        <v>1191000</v>
      </c>
      <c r="G4309" s="328">
        <v>1191000</v>
      </c>
      <c r="H4309" s="352"/>
      <c r="I4309" s="589"/>
      <c r="J4309" s="590"/>
      <c r="K4309" s="328">
        <v>215636</v>
      </c>
      <c r="L4309" s="588"/>
      <c r="M4309" s="588"/>
      <c r="N4309" s="590"/>
      <c r="O4309" s="591"/>
      <c r="P4309" s="9"/>
      <c r="Q4309" s="5"/>
    </row>
    <row r="4310" spans="1:17" s="6" customFormat="1" ht="66.75" hidden="1" customHeight="1">
      <c r="A4310" s="336">
        <f t="shared" si="307"/>
        <v>160</v>
      </c>
      <c r="B4310" s="100" t="s">
        <v>4394</v>
      </c>
      <c r="C4310" s="592" t="s">
        <v>139</v>
      </c>
      <c r="D4310" s="592"/>
      <c r="E4310" s="592"/>
      <c r="F4310" s="328">
        <v>1329545</v>
      </c>
      <c r="G4310" s="328">
        <v>1329545</v>
      </c>
      <c r="H4310" s="352"/>
      <c r="I4310" s="589"/>
      <c r="J4310" s="590"/>
      <c r="K4310" s="328">
        <v>259091</v>
      </c>
      <c r="L4310" s="588"/>
      <c r="M4310" s="588"/>
      <c r="N4310" s="590"/>
      <c r="O4310" s="591"/>
      <c r="P4310" s="9"/>
      <c r="Q4310" s="5"/>
    </row>
    <row r="4311" spans="1:17" s="6" customFormat="1" ht="66.75" hidden="1" customHeight="1">
      <c r="A4311" s="336">
        <f t="shared" si="307"/>
        <v>161</v>
      </c>
      <c r="B4311" s="100" t="s">
        <v>4395</v>
      </c>
      <c r="C4311" s="592" t="s">
        <v>139</v>
      </c>
      <c r="D4311" s="592"/>
      <c r="E4311" s="592"/>
      <c r="F4311" s="328">
        <v>1833818</v>
      </c>
      <c r="G4311" s="328">
        <v>1833818</v>
      </c>
      <c r="H4311" s="352"/>
      <c r="I4311" s="589"/>
      <c r="J4311" s="590"/>
      <c r="K4311" s="328">
        <v>307182</v>
      </c>
      <c r="L4311" s="588"/>
      <c r="M4311" s="588"/>
      <c r="N4311" s="590"/>
      <c r="O4311" s="591"/>
      <c r="P4311" s="9"/>
      <c r="Q4311" s="5"/>
    </row>
    <row r="4312" spans="1:17" s="6" customFormat="1" ht="66.75" hidden="1" customHeight="1">
      <c r="A4312" s="336">
        <f t="shared" si="307"/>
        <v>162</v>
      </c>
      <c r="B4312" s="100" t="s">
        <v>4396</v>
      </c>
      <c r="C4312" s="592" t="s">
        <v>139</v>
      </c>
      <c r="D4312" s="592"/>
      <c r="E4312" s="592"/>
      <c r="F4312" s="328">
        <v>2122636</v>
      </c>
      <c r="G4312" s="328">
        <v>2122636</v>
      </c>
      <c r="H4312" s="352"/>
      <c r="I4312" s="589"/>
      <c r="J4312" s="590"/>
      <c r="K4312" s="328">
        <v>398818</v>
      </c>
      <c r="L4312" s="588"/>
      <c r="M4312" s="588"/>
      <c r="N4312" s="590"/>
      <c r="O4312" s="591"/>
      <c r="P4312" s="9"/>
      <c r="Q4312" s="5"/>
    </row>
    <row r="4313" spans="1:17" s="6" customFormat="1" ht="66.75" hidden="1" customHeight="1">
      <c r="A4313" s="336">
        <f t="shared" si="307"/>
        <v>163</v>
      </c>
      <c r="B4313" s="100" t="s">
        <v>4397</v>
      </c>
      <c r="C4313" s="592" t="s">
        <v>139</v>
      </c>
      <c r="D4313" s="592"/>
      <c r="E4313" s="592"/>
      <c r="F4313" s="328">
        <v>2814000</v>
      </c>
      <c r="G4313" s="328">
        <v>2814000</v>
      </c>
      <c r="H4313" s="352"/>
      <c r="I4313" s="589"/>
      <c r="J4313" s="590"/>
      <c r="K4313" s="328">
        <v>511636</v>
      </c>
      <c r="L4313" s="588"/>
      <c r="M4313" s="588"/>
      <c r="N4313" s="590"/>
      <c r="O4313" s="591"/>
      <c r="P4313" s="9"/>
      <c r="Q4313" s="5"/>
    </row>
    <row r="4314" spans="1:17" s="6" customFormat="1" ht="66.75" hidden="1" customHeight="1">
      <c r="A4314" s="336">
        <f t="shared" si="307"/>
        <v>164</v>
      </c>
      <c r="B4314" s="100" t="s">
        <v>4398</v>
      </c>
      <c r="C4314" s="592" t="s">
        <v>139</v>
      </c>
      <c r="D4314" s="592"/>
      <c r="E4314" s="592"/>
      <c r="F4314" s="328">
        <v>1231727</v>
      </c>
      <c r="G4314" s="328">
        <v>1231727</v>
      </c>
      <c r="H4314" s="352"/>
      <c r="I4314" s="589"/>
      <c r="J4314" s="590"/>
      <c r="K4314" s="328">
        <v>632364</v>
      </c>
      <c r="L4314" s="588"/>
      <c r="M4314" s="588"/>
      <c r="N4314" s="590"/>
      <c r="O4314" s="591"/>
      <c r="P4314" s="9"/>
      <c r="Q4314" s="5"/>
    </row>
    <row r="4315" spans="1:17" s="6" customFormat="1" ht="66.75" hidden="1" customHeight="1">
      <c r="A4315" s="336">
        <f t="shared" si="307"/>
        <v>165</v>
      </c>
      <c r="B4315" s="100" t="s">
        <v>4399</v>
      </c>
      <c r="C4315" s="592" t="s">
        <v>139</v>
      </c>
      <c r="D4315" s="592"/>
      <c r="E4315" s="592"/>
      <c r="F4315" s="328">
        <v>1787182</v>
      </c>
      <c r="G4315" s="328">
        <v>1787182</v>
      </c>
      <c r="H4315" s="352"/>
      <c r="I4315" s="589"/>
      <c r="J4315" s="590"/>
      <c r="K4315" s="328">
        <v>756364</v>
      </c>
      <c r="L4315" s="588"/>
      <c r="M4315" s="588"/>
      <c r="N4315" s="590"/>
      <c r="O4315" s="591"/>
      <c r="P4315" s="9"/>
      <c r="Q4315" s="5"/>
    </row>
    <row r="4316" spans="1:17" s="6" customFormat="1" ht="66.75" hidden="1" customHeight="1">
      <c r="A4316" s="336">
        <f t="shared" si="307"/>
        <v>166</v>
      </c>
      <c r="B4316" s="100" t="s">
        <v>4400</v>
      </c>
      <c r="C4316" s="592" t="s">
        <v>139</v>
      </c>
      <c r="D4316" s="592"/>
      <c r="E4316" s="592"/>
      <c r="F4316" s="328">
        <v>2349909</v>
      </c>
      <c r="G4316" s="328">
        <v>2349909</v>
      </c>
      <c r="H4316" s="352"/>
      <c r="I4316" s="589"/>
      <c r="J4316" s="590"/>
      <c r="K4316" s="328">
        <v>226727</v>
      </c>
      <c r="L4316" s="588"/>
      <c r="M4316" s="588"/>
      <c r="N4316" s="590"/>
      <c r="O4316" s="591"/>
      <c r="P4316" s="9"/>
      <c r="Q4316" s="5"/>
    </row>
    <row r="4317" spans="1:17" s="6" customFormat="1" ht="66.75" hidden="1" customHeight="1">
      <c r="A4317" s="336">
        <f t="shared" si="307"/>
        <v>167</v>
      </c>
      <c r="B4317" s="100" t="s">
        <v>4401</v>
      </c>
      <c r="C4317" s="592" t="s">
        <v>139</v>
      </c>
      <c r="D4317" s="592"/>
      <c r="E4317" s="592"/>
      <c r="F4317" s="328">
        <v>2731909</v>
      </c>
      <c r="G4317" s="328">
        <v>2731909</v>
      </c>
      <c r="H4317" s="352"/>
      <c r="I4317" s="589"/>
      <c r="J4317" s="590"/>
      <c r="K4317" s="328">
        <v>282636</v>
      </c>
      <c r="L4317" s="588"/>
      <c r="M4317" s="588"/>
      <c r="N4317" s="590"/>
      <c r="O4317" s="591"/>
      <c r="P4317" s="9"/>
      <c r="Q4317" s="5"/>
    </row>
    <row r="4318" spans="1:17" s="6" customFormat="1" ht="66.75" hidden="1" customHeight="1">
      <c r="A4318" s="336">
        <f t="shared" si="307"/>
        <v>168</v>
      </c>
      <c r="B4318" s="100" t="s">
        <v>4402</v>
      </c>
      <c r="C4318" s="592" t="s">
        <v>139</v>
      </c>
      <c r="D4318" s="592"/>
      <c r="E4318" s="592"/>
      <c r="F4318" s="328">
        <v>1615364</v>
      </c>
      <c r="G4318" s="328">
        <v>1615364</v>
      </c>
      <c r="H4318" s="352"/>
      <c r="I4318" s="589"/>
      <c r="J4318" s="590"/>
      <c r="K4318" s="328">
        <v>340818</v>
      </c>
      <c r="L4318" s="588"/>
      <c r="M4318" s="588"/>
      <c r="N4318" s="590"/>
      <c r="O4318" s="591"/>
      <c r="P4318" s="9"/>
      <c r="Q4318" s="5"/>
    </row>
    <row r="4319" spans="1:17" s="6" customFormat="1" ht="66.75" hidden="1" customHeight="1">
      <c r="A4319" s="336">
        <f t="shared" si="307"/>
        <v>169</v>
      </c>
      <c r="B4319" s="100" t="s">
        <v>4403</v>
      </c>
      <c r="C4319" s="592" t="s">
        <v>139</v>
      </c>
      <c r="D4319" s="592"/>
      <c r="E4319" s="592"/>
      <c r="F4319" s="328">
        <v>1926182</v>
      </c>
      <c r="G4319" s="328">
        <v>1926182</v>
      </c>
      <c r="H4319" s="352"/>
      <c r="I4319" s="589"/>
      <c r="J4319" s="590"/>
      <c r="K4319" s="328">
        <v>397636</v>
      </c>
      <c r="L4319" s="588"/>
      <c r="M4319" s="588"/>
      <c r="N4319" s="590"/>
      <c r="O4319" s="591"/>
      <c r="P4319" s="9"/>
      <c r="Q4319" s="5"/>
    </row>
    <row r="4320" spans="1:17" s="6" customFormat="1" ht="66.75" hidden="1" customHeight="1">
      <c r="A4320" s="325"/>
      <c r="B4320" s="586" t="s">
        <v>3943</v>
      </c>
      <c r="C4320" s="587"/>
      <c r="D4320" s="587"/>
      <c r="E4320" s="587"/>
      <c r="F4320" s="588"/>
      <c r="G4320" s="588"/>
      <c r="H4320" s="352"/>
      <c r="I4320" s="589"/>
      <c r="J4320" s="590"/>
      <c r="K4320" s="588"/>
      <c r="L4320" s="588"/>
      <c r="M4320" s="588"/>
      <c r="N4320" s="590"/>
      <c r="O4320" s="591"/>
      <c r="P4320" s="9"/>
      <c r="Q4320" s="5"/>
    </row>
    <row r="4321" spans="1:17" s="6" customFormat="1" ht="66.75" hidden="1" customHeight="1">
      <c r="A4321" s="336">
        <v>1</v>
      </c>
      <c r="B4321" s="100" t="s">
        <v>3896</v>
      </c>
      <c r="C4321" s="592" t="s">
        <v>139</v>
      </c>
      <c r="D4321" s="592"/>
      <c r="E4321" s="592"/>
      <c r="F4321" s="328">
        <v>22182</v>
      </c>
      <c r="G4321" s="328">
        <v>22182</v>
      </c>
      <c r="H4321" s="352"/>
      <c r="I4321" s="589"/>
      <c r="J4321" s="590"/>
      <c r="K4321" s="328">
        <v>21272.727272727272</v>
      </c>
      <c r="L4321" s="588"/>
      <c r="M4321" s="588"/>
      <c r="N4321" s="590"/>
      <c r="O4321" s="591"/>
      <c r="P4321" s="9"/>
      <c r="Q4321" s="5"/>
    </row>
    <row r="4322" spans="1:17" s="6" customFormat="1" ht="66.75" hidden="1" customHeight="1">
      <c r="A4322" s="336">
        <f>1+A4321</f>
        <v>2</v>
      </c>
      <c r="B4322" s="100" t="s">
        <v>3897</v>
      </c>
      <c r="C4322" s="592" t="s">
        <v>139</v>
      </c>
      <c r="D4322" s="592"/>
      <c r="E4322" s="592"/>
      <c r="F4322" s="328">
        <v>24727</v>
      </c>
      <c r="G4322" s="328">
        <v>24727</v>
      </c>
      <c r="H4322" s="352"/>
      <c r="I4322" s="589"/>
      <c r="J4322" s="590"/>
      <c r="K4322" s="328">
        <v>23636.363636363636</v>
      </c>
      <c r="L4322" s="588"/>
      <c r="M4322" s="588"/>
      <c r="N4322" s="590"/>
      <c r="O4322" s="591"/>
      <c r="P4322" s="9"/>
      <c r="Q4322" s="5"/>
    </row>
    <row r="4323" spans="1:17" s="6" customFormat="1" ht="66.75" hidden="1" customHeight="1">
      <c r="A4323" s="336">
        <f t="shared" ref="A4323:A4367" si="308">1+A4322</f>
        <v>3</v>
      </c>
      <c r="B4323" s="100" t="s">
        <v>3898</v>
      </c>
      <c r="C4323" s="592" t="s">
        <v>139</v>
      </c>
      <c r="D4323" s="592"/>
      <c r="E4323" s="592"/>
      <c r="F4323" s="328">
        <v>27455</v>
      </c>
      <c r="G4323" s="328">
        <v>27455</v>
      </c>
      <c r="H4323" s="352"/>
      <c r="I4323" s="589"/>
      <c r="J4323" s="590"/>
      <c r="K4323" s="328">
        <v>26272.727272727272</v>
      </c>
      <c r="L4323" s="588"/>
      <c r="M4323" s="588"/>
      <c r="N4323" s="590"/>
      <c r="O4323" s="591"/>
      <c r="P4323" s="9"/>
      <c r="Q4323" s="5"/>
    </row>
    <row r="4324" spans="1:17" s="6" customFormat="1" ht="66.75" hidden="1" customHeight="1">
      <c r="A4324" s="336">
        <f t="shared" si="308"/>
        <v>4</v>
      </c>
      <c r="B4324" s="100" t="s">
        <v>3899</v>
      </c>
      <c r="C4324" s="592" t="s">
        <v>139</v>
      </c>
      <c r="D4324" s="592"/>
      <c r="E4324" s="592"/>
      <c r="F4324" s="328">
        <v>30364</v>
      </c>
      <c r="G4324" s="328">
        <v>30364</v>
      </c>
      <c r="H4324" s="352"/>
      <c r="I4324" s="589"/>
      <c r="J4324" s="590"/>
      <c r="K4324" s="328">
        <v>29090.909090909088</v>
      </c>
      <c r="L4324" s="588"/>
      <c r="M4324" s="588"/>
      <c r="N4324" s="590"/>
      <c r="O4324" s="591"/>
      <c r="P4324" s="9"/>
      <c r="Q4324" s="5"/>
    </row>
    <row r="4325" spans="1:17" s="6" customFormat="1" ht="66.75" hidden="1" customHeight="1">
      <c r="A4325" s="336">
        <f t="shared" si="308"/>
        <v>5</v>
      </c>
      <c r="B4325" s="100" t="s">
        <v>3900</v>
      </c>
      <c r="C4325" s="592" t="s">
        <v>139</v>
      </c>
      <c r="D4325" s="592"/>
      <c r="E4325" s="592"/>
      <c r="F4325" s="328">
        <v>39636</v>
      </c>
      <c r="G4325" s="328">
        <v>39636</v>
      </c>
      <c r="H4325" s="352"/>
      <c r="I4325" s="589"/>
      <c r="J4325" s="590"/>
      <c r="K4325" s="328">
        <v>37909.090909090904</v>
      </c>
      <c r="L4325" s="588"/>
      <c r="M4325" s="588"/>
      <c r="N4325" s="590"/>
      <c r="O4325" s="591"/>
      <c r="P4325" s="9"/>
      <c r="Q4325" s="5"/>
    </row>
    <row r="4326" spans="1:17" s="6" customFormat="1" ht="66.75" hidden="1" customHeight="1">
      <c r="A4326" s="336">
        <f t="shared" si="308"/>
        <v>6</v>
      </c>
      <c r="B4326" s="100" t="s">
        <v>3901</v>
      </c>
      <c r="C4326" s="592" t="s">
        <v>139</v>
      </c>
      <c r="D4326" s="592"/>
      <c r="E4326" s="592"/>
      <c r="F4326" s="328">
        <v>45636</v>
      </c>
      <c r="G4326" s="328">
        <v>45636</v>
      </c>
      <c r="H4326" s="352"/>
      <c r="I4326" s="589"/>
      <c r="J4326" s="590"/>
      <c r="K4326" s="328">
        <v>43636.363636363632</v>
      </c>
      <c r="L4326" s="588"/>
      <c r="M4326" s="588"/>
      <c r="N4326" s="590"/>
      <c r="O4326" s="591"/>
      <c r="P4326" s="9"/>
      <c r="Q4326" s="5"/>
    </row>
    <row r="4327" spans="1:17" s="6" customFormat="1" ht="66.75" hidden="1" customHeight="1">
      <c r="A4327" s="336">
        <f t="shared" si="308"/>
        <v>7</v>
      </c>
      <c r="B4327" s="100" t="s">
        <v>3902</v>
      </c>
      <c r="C4327" s="592" t="s">
        <v>139</v>
      </c>
      <c r="D4327" s="592"/>
      <c r="E4327" s="592"/>
      <c r="F4327" s="328">
        <v>48182</v>
      </c>
      <c r="G4327" s="328">
        <v>48182</v>
      </c>
      <c r="H4327" s="352"/>
      <c r="I4327" s="589"/>
      <c r="J4327" s="590"/>
      <c r="K4327" s="328">
        <v>46090.909090909088</v>
      </c>
      <c r="L4327" s="588"/>
      <c r="M4327" s="588"/>
      <c r="N4327" s="590"/>
      <c r="O4327" s="591"/>
      <c r="P4327" s="9"/>
      <c r="Q4327" s="5"/>
    </row>
    <row r="4328" spans="1:17" s="6" customFormat="1" ht="66.75" hidden="1" customHeight="1">
      <c r="A4328" s="336">
        <f t="shared" si="308"/>
        <v>8</v>
      </c>
      <c r="B4328" s="100" t="s">
        <v>3903</v>
      </c>
      <c r="C4328" s="592" t="s">
        <v>139</v>
      </c>
      <c r="D4328" s="592"/>
      <c r="E4328" s="592"/>
      <c r="F4328" s="328">
        <v>50364</v>
      </c>
      <c r="G4328" s="328">
        <v>50364</v>
      </c>
      <c r="H4328" s="352"/>
      <c r="I4328" s="589"/>
      <c r="J4328" s="590"/>
      <c r="K4328" s="328">
        <v>48181.818181818177</v>
      </c>
      <c r="L4328" s="588"/>
      <c r="M4328" s="588"/>
      <c r="N4328" s="590"/>
      <c r="O4328" s="591"/>
      <c r="P4328" s="9"/>
      <c r="Q4328" s="5"/>
    </row>
    <row r="4329" spans="1:17" s="6" customFormat="1" ht="66.75" hidden="1" customHeight="1">
      <c r="A4329" s="336">
        <f t="shared" si="308"/>
        <v>9</v>
      </c>
      <c r="B4329" s="100" t="s">
        <v>3904</v>
      </c>
      <c r="C4329" s="592" t="s">
        <v>139</v>
      </c>
      <c r="D4329" s="592"/>
      <c r="E4329" s="592"/>
      <c r="F4329" s="328">
        <v>51364</v>
      </c>
      <c r="G4329" s="328">
        <v>51364</v>
      </c>
      <c r="H4329" s="352"/>
      <c r="I4329" s="589"/>
      <c r="J4329" s="590"/>
      <c r="K4329" s="328">
        <v>49181.818181818177</v>
      </c>
      <c r="L4329" s="588"/>
      <c r="M4329" s="588"/>
      <c r="N4329" s="590"/>
      <c r="O4329" s="591"/>
      <c r="P4329" s="9"/>
      <c r="Q4329" s="5"/>
    </row>
    <row r="4330" spans="1:17" s="6" customFormat="1" ht="66.75" hidden="1" customHeight="1">
      <c r="A4330" s="336">
        <f t="shared" si="308"/>
        <v>10</v>
      </c>
      <c r="B4330" s="100" t="s">
        <v>3905</v>
      </c>
      <c r="C4330" s="592" t="s">
        <v>139</v>
      </c>
      <c r="D4330" s="592"/>
      <c r="E4330" s="592"/>
      <c r="F4330" s="328">
        <v>61727</v>
      </c>
      <c r="G4330" s="328">
        <v>61727</v>
      </c>
      <c r="H4330" s="352"/>
      <c r="I4330" s="589"/>
      <c r="J4330" s="590"/>
      <c r="K4330" s="328">
        <v>59090.909090909088</v>
      </c>
      <c r="L4330" s="588"/>
      <c r="M4330" s="588"/>
      <c r="N4330" s="590"/>
      <c r="O4330" s="591"/>
      <c r="P4330" s="9"/>
      <c r="Q4330" s="5"/>
    </row>
    <row r="4331" spans="1:17" s="6" customFormat="1" ht="66.75" hidden="1" customHeight="1">
      <c r="A4331" s="336">
        <f t="shared" si="308"/>
        <v>11</v>
      </c>
      <c r="B4331" s="100" t="s">
        <v>3906</v>
      </c>
      <c r="C4331" s="592" t="s">
        <v>139</v>
      </c>
      <c r="D4331" s="592"/>
      <c r="E4331" s="592"/>
      <c r="F4331" s="328">
        <v>70909</v>
      </c>
      <c r="G4331" s="328">
        <v>70909</v>
      </c>
      <c r="H4331" s="352"/>
      <c r="I4331" s="589"/>
      <c r="J4331" s="590"/>
      <c r="K4331" s="328">
        <v>67818.181818181809</v>
      </c>
      <c r="L4331" s="588"/>
      <c r="M4331" s="588"/>
      <c r="N4331" s="590"/>
      <c r="O4331" s="591"/>
      <c r="P4331" s="9"/>
      <c r="Q4331" s="5"/>
    </row>
    <row r="4332" spans="1:17" s="6" customFormat="1" ht="66.75" hidden="1" customHeight="1">
      <c r="A4332" s="336">
        <f t="shared" si="308"/>
        <v>12</v>
      </c>
      <c r="B4332" s="100" t="s">
        <v>3907</v>
      </c>
      <c r="C4332" s="592" t="s">
        <v>139</v>
      </c>
      <c r="D4332" s="592"/>
      <c r="E4332" s="592"/>
      <c r="F4332" s="328">
        <v>68909</v>
      </c>
      <c r="G4332" s="328">
        <v>68909</v>
      </c>
      <c r="H4332" s="352"/>
      <c r="I4332" s="589"/>
      <c r="J4332" s="590"/>
      <c r="K4332" s="328">
        <v>74545.454545454544</v>
      </c>
      <c r="L4332" s="588"/>
      <c r="M4332" s="588"/>
      <c r="N4332" s="590"/>
      <c r="O4332" s="591"/>
      <c r="P4332" s="9"/>
      <c r="Q4332" s="5"/>
    </row>
    <row r="4333" spans="1:17" s="6" customFormat="1" ht="66.75" hidden="1" customHeight="1">
      <c r="A4333" s="336">
        <f t="shared" si="308"/>
        <v>13</v>
      </c>
      <c r="B4333" s="100" t="s">
        <v>3908</v>
      </c>
      <c r="C4333" s="592" t="s">
        <v>139</v>
      </c>
      <c r="D4333" s="592"/>
      <c r="E4333" s="592"/>
      <c r="F4333" s="328">
        <v>83636</v>
      </c>
      <c r="G4333" s="328">
        <v>83636</v>
      </c>
      <c r="H4333" s="352"/>
      <c r="I4333" s="589"/>
      <c r="J4333" s="590"/>
      <c r="K4333" s="328">
        <v>65909.090909090897</v>
      </c>
      <c r="L4333" s="588"/>
      <c r="M4333" s="588"/>
      <c r="N4333" s="590"/>
      <c r="O4333" s="591"/>
      <c r="P4333" s="9"/>
      <c r="Q4333" s="5"/>
    </row>
    <row r="4334" spans="1:17" s="6" customFormat="1" ht="66.75" hidden="1" customHeight="1">
      <c r="A4334" s="336">
        <f t="shared" si="308"/>
        <v>14</v>
      </c>
      <c r="B4334" s="100" t="s">
        <v>3909</v>
      </c>
      <c r="C4334" s="592" t="s">
        <v>139</v>
      </c>
      <c r="D4334" s="592"/>
      <c r="E4334" s="592"/>
      <c r="F4334" s="328">
        <v>109727</v>
      </c>
      <c r="G4334" s="328">
        <v>109727</v>
      </c>
      <c r="H4334" s="352"/>
      <c r="I4334" s="589"/>
      <c r="J4334" s="590"/>
      <c r="K4334" s="328">
        <v>80000</v>
      </c>
      <c r="L4334" s="588"/>
      <c r="M4334" s="588"/>
      <c r="N4334" s="590"/>
      <c r="O4334" s="591"/>
      <c r="P4334" s="9"/>
      <c r="Q4334" s="5"/>
    </row>
    <row r="4335" spans="1:17" s="6" customFormat="1" ht="66.75" hidden="1" customHeight="1">
      <c r="A4335" s="336">
        <f t="shared" si="308"/>
        <v>15</v>
      </c>
      <c r="B4335" s="100" t="s">
        <v>3910</v>
      </c>
      <c r="C4335" s="592" t="s">
        <v>139</v>
      </c>
      <c r="D4335" s="592"/>
      <c r="E4335" s="592"/>
      <c r="F4335" s="328">
        <v>119091</v>
      </c>
      <c r="G4335" s="328">
        <v>119091</v>
      </c>
      <c r="H4335" s="352"/>
      <c r="I4335" s="589"/>
      <c r="J4335" s="590"/>
      <c r="K4335" s="328">
        <v>104999.99999999999</v>
      </c>
      <c r="L4335" s="588"/>
      <c r="M4335" s="588"/>
      <c r="N4335" s="590"/>
      <c r="O4335" s="591"/>
      <c r="P4335" s="9"/>
      <c r="Q4335" s="5"/>
    </row>
    <row r="4336" spans="1:17" s="6" customFormat="1" ht="66.75" hidden="1" customHeight="1">
      <c r="A4336" s="336">
        <f t="shared" si="308"/>
        <v>16</v>
      </c>
      <c r="B4336" s="100" t="s">
        <v>3911</v>
      </c>
      <c r="C4336" s="592" t="s">
        <v>139</v>
      </c>
      <c r="D4336" s="592"/>
      <c r="E4336" s="592"/>
      <c r="F4336" s="328">
        <v>101000</v>
      </c>
      <c r="G4336" s="328">
        <v>101000</v>
      </c>
      <c r="H4336" s="352"/>
      <c r="I4336" s="589"/>
      <c r="J4336" s="590"/>
      <c r="K4336" s="328">
        <v>113999.99999999999</v>
      </c>
      <c r="L4336" s="588"/>
      <c r="M4336" s="588"/>
      <c r="N4336" s="590"/>
      <c r="O4336" s="591"/>
      <c r="P4336" s="9"/>
      <c r="Q4336" s="5"/>
    </row>
    <row r="4337" spans="1:17" s="6" customFormat="1" ht="66.75" hidden="1" customHeight="1">
      <c r="A4337" s="336">
        <f t="shared" si="308"/>
        <v>17</v>
      </c>
      <c r="B4337" s="100" t="s">
        <v>3912</v>
      </c>
      <c r="C4337" s="592" t="s">
        <v>139</v>
      </c>
      <c r="D4337" s="592"/>
      <c r="E4337" s="592"/>
      <c r="F4337" s="328">
        <v>133000</v>
      </c>
      <c r="G4337" s="328">
        <v>133000</v>
      </c>
      <c r="H4337" s="352"/>
      <c r="I4337" s="589"/>
      <c r="J4337" s="590"/>
      <c r="K4337" s="328">
        <v>96636.363636363632</v>
      </c>
      <c r="L4337" s="588"/>
      <c r="M4337" s="588"/>
      <c r="N4337" s="590"/>
      <c r="O4337" s="591"/>
      <c r="P4337" s="9"/>
      <c r="Q4337" s="5"/>
    </row>
    <row r="4338" spans="1:17" s="6" customFormat="1" ht="66.75" hidden="1" customHeight="1">
      <c r="A4338" s="336">
        <f t="shared" si="308"/>
        <v>18</v>
      </c>
      <c r="B4338" s="100" t="s">
        <v>3913</v>
      </c>
      <c r="C4338" s="592" t="s">
        <v>139</v>
      </c>
      <c r="D4338" s="592"/>
      <c r="E4338" s="592"/>
      <c r="F4338" s="328">
        <v>170545</v>
      </c>
      <c r="G4338" s="328">
        <v>170545</v>
      </c>
      <c r="H4338" s="352"/>
      <c r="I4338" s="589"/>
      <c r="J4338" s="590"/>
      <c r="K4338" s="328">
        <v>127272.72727272726</v>
      </c>
      <c r="L4338" s="588"/>
      <c r="M4338" s="588"/>
      <c r="N4338" s="590"/>
      <c r="O4338" s="591"/>
      <c r="P4338" s="9"/>
      <c r="Q4338" s="5"/>
    </row>
    <row r="4339" spans="1:17" s="6" customFormat="1" ht="66.75" hidden="1" customHeight="1">
      <c r="A4339" s="336">
        <f t="shared" si="308"/>
        <v>19</v>
      </c>
      <c r="B4339" s="100" t="s">
        <v>3914</v>
      </c>
      <c r="C4339" s="592" t="s">
        <v>139</v>
      </c>
      <c r="D4339" s="592"/>
      <c r="E4339" s="592"/>
      <c r="F4339" s="328">
        <v>160545</v>
      </c>
      <c r="G4339" s="328">
        <v>160545</v>
      </c>
      <c r="H4339" s="352"/>
      <c r="I4339" s="589"/>
      <c r="J4339" s="590"/>
      <c r="K4339" s="328">
        <v>163181.81818181818</v>
      </c>
      <c r="L4339" s="588"/>
      <c r="M4339" s="588"/>
      <c r="N4339" s="590"/>
      <c r="O4339" s="591"/>
      <c r="P4339" s="9"/>
      <c r="Q4339" s="5"/>
    </row>
    <row r="4340" spans="1:17" s="6" customFormat="1" ht="66.75" hidden="1" customHeight="1">
      <c r="A4340" s="336">
        <f t="shared" si="308"/>
        <v>20</v>
      </c>
      <c r="B4340" s="100" t="s">
        <v>3915</v>
      </c>
      <c r="C4340" s="592" t="s">
        <v>139</v>
      </c>
      <c r="D4340" s="592"/>
      <c r="E4340" s="592"/>
      <c r="F4340" s="328">
        <v>209000</v>
      </c>
      <c r="G4340" s="328">
        <v>209000</v>
      </c>
      <c r="H4340" s="352"/>
      <c r="I4340" s="589"/>
      <c r="J4340" s="590"/>
      <c r="K4340" s="328">
        <v>181818.18181818179</v>
      </c>
      <c r="L4340" s="588"/>
      <c r="M4340" s="588"/>
      <c r="N4340" s="590"/>
      <c r="O4340" s="591"/>
      <c r="P4340" s="9"/>
      <c r="Q4340" s="5"/>
    </row>
    <row r="4341" spans="1:17" s="6" customFormat="1" ht="66.75" hidden="1" customHeight="1">
      <c r="A4341" s="336">
        <f t="shared" si="308"/>
        <v>21</v>
      </c>
      <c r="B4341" s="100" t="s">
        <v>3916</v>
      </c>
      <c r="C4341" s="592" t="s">
        <v>139</v>
      </c>
      <c r="D4341" s="592"/>
      <c r="E4341" s="592"/>
      <c r="F4341" s="328">
        <v>268818</v>
      </c>
      <c r="G4341" s="328">
        <v>268818</v>
      </c>
      <c r="H4341" s="352"/>
      <c r="I4341" s="589"/>
      <c r="J4341" s="590"/>
      <c r="K4341" s="328">
        <v>153636.36363636362</v>
      </c>
      <c r="L4341" s="588"/>
      <c r="M4341" s="588"/>
      <c r="N4341" s="590"/>
      <c r="O4341" s="591"/>
      <c r="P4341" s="9"/>
      <c r="Q4341" s="5"/>
    </row>
    <row r="4342" spans="1:17" s="6" customFormat="1" ht="66.75" hidden="1" customHeight="1">
      <c r="A4342" s="336">
        <f t="shared" si="308"/>
        <v>22</v>
      </c>
      <c r="B4342" s="100" t="s">
        <v>3917</v>
      </c>
      <c r="C4342" s="592" t="s">
        <v>139</v>
      </c>
      <c r="D4342" s="592"/>
      <c r="E4342" s="592"/>
      <c r="F4342" s="328">
        <v>223273</v>
      </c>
      <c r="G4342" s="328">
        <v>223273</v>
      </c>
      <c r="H4342" s="352"/>
      <c r="I4342" s="589"/>
      <c r="J4342" s="590"/>
      <c r="K4342" s="328">
        <v>199999.99999999997</v>
      </c>
      <c r="L4342" s="588"/>
      <c r="M4342" s="588"/>
      <c r="N4342" s="590"/>
      <c r="O4342" s="591"/>
      <c r="P4342" s="9"/>
      <c r="Q4342" s="5"/>
    </row>
    <row r="4343" spans="1:17" s="6" customFormat="1" ht="66.75" hidden="1" customHeight="1">
      <c r="A4343" s="336">
        <f t="shared" si="308"/>
        <v>23</v>
      </c>
      <c r="B4343" s="100" t="s">
        <v>3918</v>
      </c>
      <c r="C4343" s="592" t="s">
        <v>139</v>
      </c>
      <c r="D4343" s="592"/>
      <c r="E4343" s="592"/>
      <c r="F4343" s="328">
        <v>285000</v>
      </c>
      <c r="G4343" s="328">
        <v>285000</v>
      </c>
      <c r="H4343" s="352"/>
      <c r="I4343" s="589"/>
      <c r="J4343" s="590"/>
      <c r="K4343" s="328">
        <v>257272.72727272726</v>
      </c>
      <c r="L4343" s="588"/>
      <c r="M4343" s="588"/>
      <c r="N4343" s="590"/>
      <c r="O4343" s="591"/>
      <c r="P4343" s="9"/>
      <c r="Q4343" s="5"/>
    </row>
    <row r="4344" spans="1:17" s="6" customFormat="1" ht="66.75" hidden="1" customHeight="1">
      <c r="A4344" s="336">
        <f t="shared" si="308"/>
        <v>24</v>
      </c>
      <c r="B4344" s="100" t="s">
        <v>3919</v>
      </c>
      <c r="C4344" s="592" t="s">
        <v>139</v>
      </c>
      <c r="D4344" s="592"/>
      <c r="E4344" s="592"/>
      <c r="F4344" s="328">
        <v>372364</v>
      </c>
      <c r="G4344" s="328">
        <v>372364</v>
      </c>
      <c r="H4344" s="352"/>
      <c r="I4344" s="589"/>
      <c r="J4344" s="590"/>
      <c r="K4344" s="328">
        <v>286363.63636363635</v>
      </c>
      <c r="L4344" s="588"/>
      <c r="M4344" s="588"/>
      <c r="N4344" s="590"/>
      <c r="O4344" s="591"/>
      <c r="P4344" s="9"/>
      <c r="Q4344" s="5"/>
    </row>
    <row r="4345" spans="1:17" s="6" customFormat="1" ht="66.75" hidden="1" customHeight="1">
      <c r="A4345" s="336">
        <f t="shared" si="308"/>
        <v>25</v>
      </c>
      <c r="B4345" s="100" t="s">
        <v>3920</v>
      </c>
      <c r="C4345" s="592" t="s">
        <v>139</v>
      </c>
      <c r="D4345" s="592"/>
      <c r="E4345" s="592"/>
      <c r="F4345" s="328">
        <v>422727</v>
      </c>
      <c r="G4345" s="328">
        <v>422727</v>
      </c>
      <c r="H4345" s="352"/>
      <c r="I4345" s="589"/>
      <c r="J4345" s="590"/>
      <c r="K4345" s="328">
        <v>213636.36363636362</v>
      </c>
      <c r="L4345" s="588"/>
      <c r="M4345" s="588"/>
      <c r="N4345" s="590"/>
      <c r="O4345" s="591"/>
      <c r="P4345" s="9"/>
      <c r="Q4345" s="5"/>
    </row>
    <row r="4346" spans="1:17" s="6" customFormat="1" ht="66.75" hidden="1" customHeight="1">
      <c r="A4346" s="336">
        <f t="shared" si="308"/>
        <v>26</v>
      </c>
      <c r="B4346" s="100" t="s">
        <v>3921</v>
      </c>
      <c r="C4346" s="592" t="s">
        <v>139</v>
      </c>
      <c r="D4346" s="592"/>
      <c r="E4346" s="592"/>
      <c r="F4346" s="328">
        <v>325818</v>
      </c>
      <c r="G4346" s="328">
        <v>325818</v>
      </c>
      <c r="H4346" s="352"/>
      <c r="I4346" s="589"/>
      <c r="J4346" s="590"/>
      <c r="K4346" s="328">
        <v>272727.27272727271</v>
      </c>
      <c r="L4346" s="588"/>
      <c r="M4346" s="588"/>
      <c r="N4346" s="590"/>
      <c r="O4346" s="591"/>
      <c r="P4346" s="9"/>
      <c r="Q4346" s="5"/>
    </row>
    <row r="4347" spans="1:17" s="6" customFormat="1" ht="66.75" hidden="1" customHeight="1">
      <c r="A4347" s="336">
        <f t="shared" si="308"/>
        <v>27</v>
      </c>
      <c r="B4347" s="100" t="s">
        <v>3922</v>
      </c>
      <c r="C4347" s="592" t="s">
        <v>139</v>
      </c>
      <c r="D4347" s="592"/>
      <c r="E4347" s="592"/>
      <c r="F4347" s="328">
        <v>399000</v>
      </c>
      <c r="G4347" s="328">
        <v>399000</v>
      </c>
      <c r="H4347" s="352"/>
      <c r="I4347" s="589"/>
      <c r="J4347" s="590"/>
      <c r="K4347" s="328">
        <v>356363.63636363635</v>
      </c>
      <c r="L4347" s="588"/>
      <c r="M4347" s="588"/>
      <c r="N4347" s="590"/>
      <c r="O4347" s="591"/>
      <c r="P4347" s="9"/>
      <c r="Q4347" s="5"/>
    </row>
    <row r="4348" spans="1:17" s="6" customFormat="1" ht="66.75" hidden="1" customHeight="1">
      <c r="A4348" s="336">
        <f t="shared" si="308"/>
        <v>28</v>
      </c>
      <c r="B4348" s="100" t="s">
        <v>3923</v>
      </c>
      <c r="C4348" s="592" t="s">
        <v>139</v>
      </c>
      <c r="D4348" s="592"/>
      <c r="E4348" s="592"/>
      <c r="F4348" s="328">
        <v>556727</v>
      </c>
      <c r="G4348" s="328">
        <v>556727</v>
      </c>
      <c r="H4348" s="352"/>
      <c r="I4348" s="589"/>
      <c r="J4348" s="590"/>
      <c r="K4348" s="328">
        <v>404545.45454545453</v>
      </c>
      <c r="L4348" s="588"/>
      <c r="M4348" s="588"/>
      <c r="N4348" s="590"/>
      <c r="O4348" s="591"/>
      <c r="P4348" s="9"/>
      <c r="Q4348" s="5"/>
    </row>
    <row r="4349" spans="1:17" s="6" customFormat="1" ht="66.75" hidden="1" customHeight="1">
      <c r="A4349" s="336">
        <f t="shared" si="308"/>
        <v>29</v>
      </c>
      <c r="B4349" s="100" t="s">
        <v>3924</v>
      </c>
      <c r="C4349" s="592" t="s">
        <v>139</v>
      </c>
      <c r="D4349" s="592"/>
      <c r="E4349" s="592"/>
      <c r="F4349" s="328">
        <v>608000</v>
      </c>
      <c r="G4349" s="328">
        <v>608000</v>
      </c>
      <c r="H4349" s="352"/>
      <c r="I4349" s="589"/>
      <c r="J4349" s="590"/>
      <c r="K4349" s="328">
        <v>311818.18181818177</v>
      </c>
      <c r="L4349" s="588"/>
      <c r="M4349" s="588"/>
      <c r="N4349" s="590"/>
      <c r="O4349" s="591"/>
      <c r="P4349" s="9"/>
      <c r="Q4349" s="5"/>
    </row>
    <row r="4350" spans="1:17" s="6" customFormat="1" ht="66.75" hidden="1" customHeight="1">
      <c r="A4350" s="336">
        <f t="shared" si="308"/>
        <v>30</v>
      </c>
      <c r="B4350" s="100" t="s">
        <v>3925</v>
      </c>
      <c r="C4350" s="592" t="s">
        <v>139</v>
      </c>
      <c r="D4350" s="592"/>
      <c r="E4350" s="592"/>
      <c r="F4350" s="328">
        <v>521545</v>
      </c>
      <c r="G4350" s="328">
        <v>521545</v>
      </c>
      <c r="H4350" s="352"/>
      <c r="I4350" s="589"/>
      <c r="J4350" s="590"/>
      <c r="K4350" s="328">
        <v>381818.18181818177</v>
      </c>
      <c r="L4350" s="588"/>
      <c r="M4350" s="588"/>
      <c r="N4350" s="590"/>
      <c r="O4350" s="591"/>
      <c r="P4350" s="9"/>
      <c r="Q4350" s="5"/>
    </row>
    <row r="4351" spans="1:17" s="6" customFormat="1" ht="66.75" hidden="1" customHeight="1">
      <c r="A4351" s="336">
        <f t="shared" si="308"/>
        <v>31</v>
      </c>
      <c r="B4351" s="100" t="s">
        <v>3926</v>
      </c>
      <c r="C4351" s="592" t="s">
        <v>139</v>
      </c>
      <c r="D4351" s="592"/>
      <c r="E4351" s="592"/>
      <c r="F4351" s="328">
        <v>608000</v>
      </c>
      <c r="G4351" s="328">
        <v>608000</v>
      </c>
      <c r="H4351" s="352"/>
      <c r="I4351" s="589"/>
      <c r="J4351" s="590"/>
      <c r="K4351" s="328">
        <v>532727.27272727271</v>
      </c>
      <c r="L4351" s="588"/>
      <c r="M4351" s="588"/>
      <c r="N4351" s="590"/>
      <c r="O4351" s="591"/>
      <c r="P4351" s="9"/>
      <c r="Q4351" s="5"/>
    </row>
    <row r="4352" spans="1:17" s="6" customFormat="1" ht="66.75" hidden="1" customHeight="1">
      <c r="A4352" s="336">
        <f t="shared" si="308"/>
        <v>32</v>
      </c>
      <c r="B4352" s="100" t="s">
        <v>3927</v>
      </c>
      <c r="C4352" s="592" t="s">
        <v>139</v>
      </c>
      <c r="D4352" s="592"/>
      <c r="E4352" s="592"/>
      <c r="F4352" s="328">
        <v>783727</v>
      </c>
      <c r="G4352" s="328">
        <v>783727</v>
      </c>
      <c r="H4352" s="352"/>
      <c r="I4352" s="589"/>
      <c r="J4352" s="590"/>
      <c r="K4352" s="328">
        <v>581818.18181818177</v>
      </c>
      <c r="L4352" s="588"/>
      <c r="M4352" s="588"/>
      <c r="N4352" s="590"/>
      <c r="O4352" s="591"/>
      <c r="P4352" s="9"/>
      <c r="Q4352" s="5"/>
    </row>
    <row r="4353" spans="1:17" s="6" customFormat="1" ht="66.75" hidden="1" customHeight="1">
      <c r="A4353" s="336">
        <f t="shared" si="308"/>
        <v>33</v>
      </c>
      <c r="B4353" s="100" t="s">
        <v>3928</v>
      </c>
      <c r="C4353" s="592" t="s">
        <v>139</v>
      </c>
      <c r="D4353" s="592"/>
      <c r="E4353" s="592"/>
      <c r="F4353" s="328">
        <v>646000</v>
      </c>
      <c r="G4353" s="328">
        <v>646000</v>
      </c>
      <c r="H4353" s="352"/>
      <c r="I4353" s="589"/>
      <c r="J4353" s="590"/>
      <c r="K4353" s="328">
        <v>499090.90909090906</v>
      </c>
      <c r="L4353" s="588"/>
      <c r="M4353" s="588"/>
      <c r="N4353" s="590"/>
      <c r="O4353" s="591"/>
      <c r="P4353" s="9"/>
      <c r="Q4353" s="5"/>
    </row>
    <row r="4354" spans="1:17" s="6" customFormat="1" ht="66.75" hidden="1" customHeight="1">
      <c r="A4354" s="336">
        <f t="shared" si="308"/>
        <v>34</v>
      </c>
      <c r="B4354" s="100" t="s">
        <v>3929</v>
      </c>
      <c r="C4354" s="592" t="s">
        <v>139</v>
      </c>
      <c r="D4354" s="592"/>
      <c r="E4354" s="592"/>
      <c r="F4354" s="328">
        <v>788545</v>
      </c>
      <c r="G4354" s="328">
        <v>788545</v>
      </c>
      <c r="H4354" s="352"/>
      <c r="I4354" s="589"/>
      <c r="J4354" s="590"/>
      <c r="K4354" s="328">
        <v>581818.18181818177</v>
      </c>
      <c r="L4354" s="588"/>
      <c r="M4354" s="588"/>
      <c r="N4354" s="590"/>
      <c r="O4354" s="591"/>
      <c r="P4354" s="9"/>
      <c r="Q4354" s="5"/>
    </row>
    <row r="4355" spans="1:17" s="6" customFormat="1" ht="66.75" hidden="1" customHeight="1">
      <c r="A4355" s="336">
        <f t="shared" si="308"/>
        <v>35</v>
      </c>
      <c r="B4355" s="100" t="s">
        <v>3930</v>
      </c>
      <c r="C4355" s="592" t="s">
        <v>139</v>
      </c>
      <c r="D4355" s="592"/>
      <c r="E4355" s="592"/>
      <c r="F4355" s="328">
        <v>1054545</v>
      </c>
      <c r="G4355" s="328">
        <v>1054545</v>
      </c>
      <c r="H4355" s="352"/>
      <c r="I4355" s="589"/>
      <c r="J4355" s="590"/>
      <c r="K4355" s="328">
        <v>749999.99999999988</v>
      </c>
      <c r="L4355" s="588"/>
      <c r="M4355" s="588"/>
      <c r="N4355" s="590"/>
      <c r="O4355" s="591"/>
      <c r="P4355" s="9"/>
      <c r="Q4355" s="5"/>
    </row>
    <row r="4356" spans="1:17" s="6" customFormat="1" ht="66.75" hidden="1" customHeight="1">
      <c r="A4356" s="336">
        <f t="shared" si="308"/>
        <v>36</v>
      </c>
      <c r="B4356" s="100" t="s">
        <v>3931</v>
      </c>
      <c r="C4356" s="592" t="s">
        <v>139</v>
      </c>
      <c r="D4356" s="592"/>
      <c r="E4356" s="592"/>
      <c r="F4356" s="328">
        <v>797091</v>
      </c>
      <c r="G4356" s="328">
        <v>797091</v>
      </c>
      <c r="H4356" s="352"/>
      <c r="I4356" s="589"/>
      <c r="J4356" s="590"/>
      <c r="K4356" s="328">
        <v>863636.36363636353</v>
      </c>
      <c r="L4356" s="588"/>
      <c r="M4356" s="588"/>
      <c r="N4356" s="590"/>
      <c r="O4356" s="591"/>
      <c r="P4356" s="9"/>
      <c r="Q4356" s="5"/>
    </row>
    <row r="4357" spans="1:17" s="6" customFormat="1" ht="66.75" hidden="1" customHeight="1">
      <c r="A4357" s="336">
        <f t="shared" si="308"/>
        <v>37</v>
      </c>
      <c r="B4357" s="100" t="s">
        <v>3932</v>
      </c>
      <c r="C4357" s="592" t="s">
        <v>139</v>
      </c>
      <c r="D4357" s="592"/>
      <c r="E4357" s="592"/>
      <c r="F4357" s="328">
        <v>959545</v>
      </c>
      <c r="G4357" s="328">
        <v>959545</v>
      </c>
      <c r="H4357" s="352"/>
      <c r="I4357" s="589"/>
      <c r="J4357" s="590"/>
      <c r="K4357" s="328">
        <v>618181.81818181812</v>
      </c>
      <c r="L4357" s="588"/>
      <c r="M4357" s="588"/>
      <c r="N4357" s="590"/>
      <c r="O4357" s="591"/>
      <c r="P4357" s="9"/>
      <c r="Q4357" s="5"/>
    </row>
    <row r="4358" spans="1:17" s="6" customFormat="1" ht="66.75" hidden="1" customHeight="1">
      <c r="A4358" s="336">
        <f t="shared" si="308"/>
        <v>38</v>
      </c>
      <c r="B4358" s="100" t="s">
        <v>3933</v>
      </c>
      <c r="C4358" s="592" t="s">
        <v>139</v>
      </c>
      <c r="D4358" s="592"/>
      <c r="E4358" s="592"/>
      <c r="F4358" s="328">
        <v>1339545</v>
      </c>
      <c r="G4358" s="328">
        <v>1339545</v>
      </c>
      <c r="H4358" s="352"/>
      <c r="I4358" s="589"/>
      <c r="J4358" s="590"/>
      <c r="K4358" s="328">
        <v>754545.45454545447</v>
      </c>
      <c r="L4358" s="588"/>
      <c r="M4358" s="588"/>
      <c r="N4358" s="590"/>
      <c r="O4358" s="591"/>
      <c r="P4358" s="9"/>
      <c r="Q4358" s="5"/>
    </row>
    <row r="4359" spans="1:17" s="6" customFormat="1" ht="66.75" hidden="1" customHeight="1">
      <c r="A4359" s="336">
        <f t="shared" si="308"/>
        <v>39</v>
      </c>
      <c r="B4359" s="100" t="s">
        <v>3934</v>
      </c>
      <c r="C4359" s="592" t="s">
        <v>139</v>
      </c>
      <c r="D4359" s="592"/>
      <c r="E4359" s="592"/>
      <c r="F4359" s="328">
        <v>1596000</v>
      </c>
      <c r="G4359" s="328">
        <v>1596000</v>
      </c>
      <c r="H4359" s="352"/>
      <c r="I4359" s="589"/>
      <c r="J4359" s="590"/>
      <c r="K4359" s="328">
        <v>1009090.9090909091</v>
      </c>
      <c r="L4359" s="588"/>
      <c r="M4359" s="588"/>
      <c r="N4359" s="590"/>
      <c r="O4359" s="591"/>
      <c r="P4359" s="9"/>
      <c r="Q4359" s="5"/>
    </row>
    <row r="4360" spans="1:17" s="6" customFormat="1" ht="66.75" hidden="1" customHeight="1">
      <c r="A4360" s="336">
        <f t="shared" si="308"/>
        <v>40</v>
      </c>
      <c r="B4360" s="100" t="s">
        <v>3935</v>
      </c>
      <c r="C4360" s="592" t="s">
        <v>139</v>
      </c>
      <c r="D4360" s="592"/>
      <c r="E4360" s="592"/>
      <c r="F4360" s="328">
        <v>1087727</v>
      </c>
      <c r="G4360" s="328">
        <v>1087727</v>
      </c>
      <c r="H4360" s="352"/>
      <c r="I4360" s="589"/>
      <c r="J4360" s="590"/>
      <c r="K4360" s="328">
        <v>1159090.9090909089</v>
      </c>
      <c r="L4360" s="588"/>
      <c r="M4360" s="588"/>
      <c r="N4360" s="590"/>
      <c r="O4360" s="591"/>
      <c r="P4360" s="9"/>
      <c r="Q4360" s="5"/>
    </row>
    <row r="4361" spans="1:17" s="6" customFormat="1" ht="66.75" hidden="1" customHeight="1">
      <c r="A4361" s="336">
        <f t="shared" si="308"/>
        <v>41</v>
      </c>
      <c r="B4361" s="100" t="s">
        <v>3936</v>
      </c>
      <c r="C4361" s="592" t="s">
        <v>139</v>
      </c>
      <c r="D4361" s="592"/>
      <c r="E4361" s="592"/>
      <c r="F4361" s="328">
        <v>1330000</v>
      </c>
      <c r="G4361" s="328">
        <v>1330000</v>
      </c>
      <c r="H4361" s="352"/>
      <c r="I4361" s="589"/>
      <c r="J4361" s="590"/>
      <c r="K4361" s="328">
        <v>762727.27272727271</v>
      </c>
      <c r="L4361" s="588"/>
      <c r="M4361" s="588"/>
      <c r="N4361" s="590"/>
      <c r="O4361" s="591"/>
      <c r="P4361" s="9"/>
      <c r="Q4361" s="5"/>
    </row>
    <row r="4362" spans="1:17" s="6" customFormat="1" ht="66.75" hidden="1" customHeight="1">
      <c r="A4362" s="336">
        <f t="shared" si="308"/>
        <v>42</v>
      </c>
      <c r="B4362" s="100" t="s">
        <v>3937</v>
      </c>
      <c r="C4362" s="592" t="s">
        <v>139</v>
      </c>
      <c r="D4362" s="592"/>
      <c r="E4362" s="592"/>
      <c r="F4362" s="328">
        <v>1781273</v>
      </c>
      <c r="G4362" s="328">
        <v>1781273</v>
      </c>
      <c r="H4362" s="352"/>
      <c r="I4362" s="589"/>
      <c r="J4362" s="590"/>
      <c r="K4362" s="328">
        <v>918181.81818181812</v>
      </c>
      <c r="L4362" s="588"/>
      <c r="M4362" s="588"/>
      <c r="N4362" s="590"/>
      <c r="O4362" s="591"/>
      <c r="P4362" s="9"/>
      <c r="Q4362" s="5"/>
    </row>
    <row r="4363" spans="1:17" s="6" customFormat="1" ht="66.75" hidden="1" customHeight="1">
      <c r="A4363" s="336">
        <f t="shared" si="308"/>
        <v>43</v>
      </c>
      <c r="B4363" s="100" t="s">
        <v>3938</v>
      </c>
      <c r="C4363" s="592" t="s">
        <v>139</v>
      </c>
      <c r="D4363" s="592"/>
      <c r="E4363" s="592"/>
      <c r="F4363" s="328">
        <v>1713818</v>
      </c>
      <c r="G4363" s="328">
        <v>1713818</v>
      </c>
      <c r="H4363" s="352"/>
      <c r="I4363" s="589"/>
      <c r="J4363" s="590"/>
      <c r="K4363" s="328">
        <v>1281818.1818181816</v>
      </c>
      <c r="L4363" s="588"/>
      <c r="M4363" s="588"/>
      <c r="N4363" s="590"/>
      <c r="O4363" s="591"/>
      <c r="P4363" s="9"/>
      <c r="Q4363" s="5"/>
    </row>
    <row r="4364" spans="1:17" s="6" customFormat="1" ht="66.75" hidden="1" customHeight="1">
      <c r="A4364" s="336">
        <f t="shared" si="308"/>
        <v>44</v>
      </c>
      <c r="B4364" s="100" t="s">
        <v>3939</v>
      </c>
      <c r="C4364" s="592" t="s">
        <v>139</v>
      </c>
      <c r="D4364" s="592"/>
      <c r="E4364" s="592"/>
      <c r="F4364" s="328">
        <v>2382636</v>
      </c>
      <c r="G4364" s="328">
        <v>2382636</v>
      </c>
      <c r="H4364" s="352"/>
      <c r="I4364" s="589"/>
      <c r="J4364" s="590"/>
      <c r="K4364" s="328">
        <v>1527272.7272727271</v>
      </c>
      <c r="L4364" s="588"/>
      <c r="M4364" s="588"/>
      <c r="N4364" s="590"/>
      <c r="O4364" s="591"/>
      <c r="P4364" s="9"/>
      <c r="Q4364" s="5"/>
    </row>
    <row r="4365" spans="1:17" s="6" customFormat="1" ht="66.75" hidden="1" customHeight="1">
      <c r="A4365" s="336">
        <f t="shared" si="308"/>
        <v>45</v>
      </c>
      <c r="B4365" s="100" t="s">
        <v>3940</v>
      </c>
      <c r="C4365" s="592" t="s">
        <v>139</v>
      </c>
      <c r="D4365" s="592"/>
      <c r="E4365" s="592"/>
      <c r="F4365" s="328">
        <v>2079545</v>
      </c>
      <c r="G4365" s="328">
        <v>2079545</v>
      </c>
      <c r="H4365" s="352"/>
      <c r="I4365" s="589"/>
      <c r="J4365" s="590"/>
      <c r="K4365" s="328">
        <v>1040909.0909090908</v>
      </c>
      <c r="L4365" s="588"/>
      <c r="M4365" s="588"/>
      <c r="N4365" s="590"/>
      <c r="O4365" s="591"/>
      <c r="P4365" s="9"/>
      <c r="Q4365" s="5"/>
    </row>
    <row r="4366" spans="1:17" s="6" customFormat="1" ht="66.75" hidden="1" customHeight="1">
      <c r="A4366" s="336">
        <f t="shared" si="308"/>
        <v>46</v>
      </c>
      <c r="B4366" s="100" t="s">
        <v>3941</v>
      </c>
      <c r="C4366" s="592" t="s">
        <v>139</v>
      </c>
      <c r="D4366" s="592"/>
      <c r="E4366" s="592"/>
      <c r="F4366" s="328">
        <v>2946909</v>
      </c>
      <c r="G4366" s="328">
        <v>2946909</v>
      </c>
      <c r="H4366" s="352"/>
      <c r="I4366" s="589"/>
      <c r="J4366" s="590"/>
      <c r="K4366" s="328">
        <v>1272727.2727272727</v>
      </c>
      <c r="L4366" s="588"/>
      <c r="M4366" s="588"/>
      <c r="N4366" s="590"/>
      <c r="O4366" s="591"/>
      <c r="P4366" s="9"/>
      <c r="Q4366" s="5"/>
    </row>
    <row r="4367" spans="1:17" s="6" customFormat="1" ht="66.75" hidden="1" customHeight="1">
      <c r="A4367" s="336">
        <f t="shared" si="308"/>
        <v>47</v>
      </c>
      <c r="B4367" s="100" t="s">
        <v>3942</v>
      </c>
      <c r="C4367" s="592" t="s">
        <v>139</v>
      </c>
      <c r="D4367" s="592"/>
      <c r="E4367" s="592"/>
      <c r="F4367" s="328">
        <v>3448545</v>
      </c>
      <c r="G4367" s="328">
        <v>3448545</v>
      </c>
      <c r="H4367" s="352"/>
      <c r="I4367" s="589"/>
      <c r="J4367" s="590"/>
      <c r="K4367" s="328">
        <v>1704545.4545454544</v>
      </c>
      <c r="L4367" s="588"/>
      <c r="M4367" s="588"/>
      <c r="N4367" s="590"/>
      <c r="O4367" s="591"/>
      <c r="P4367" s="9"/>
      <c r="Q4367" s="5"/>
    </row>
    <row r="4368" spans="1:17" s="17" customFormat="1" ht="66.75" hidden="1" customHeight="1">
      <c r="A4368" s="131"/>
      <c r="B4368" s="1112" t="s">
        <v>1843</v>
      </c>
      <c r="C4368" s="1112"/>
      <c r="D4368" s="1112"/>
      <c r="E4368" s="1112"/>
      <c r="F4368" s="1112"/>
      <c r="G4368" s="1112"/>
      <c r="H4368" s="1112"/>
      <c r="I4368" s="208"/>
      <c r="J4368" s="208"/>
      <c r="K4368" s="208"/>
      <c r="L4368" s="208"/>
      <c r="M4368" s="208"/>
      <c r="N4368" s="208"/>
      <c r="O4368" s="209"/>
      <c r="P4368" s="15"/>
      <c r="Q4368" s="16"/>
    </row>
    <row r="4369" spans="1:17" s="17" customFormat="1" ht="66.75" hidden="1" customHeight="1">
      <c r="A4369" s="163"/>
      <c r="B4369" s="593" t="s">
        <v>1844</v>
      </c>
      <c r="C4369" s="594"/>
      <c r="D4369" s="594"/>
      <c r="E4369" s="594"/>
      <c r="F4369" s="164"/>
      <c r="G4369" s="164"/>
      <c r="H4369" s="114"/>
      <c r="I4369" s="535"/>
      <c r="J4369" s="595"/>
      <c r="K4369" s="164"/>
      <c r="L4369" s="164"/>
      <c r="M4369" s="164"/>
      <c r="N4369" s="595"/>
      <c r="O4369" s="596"/>
      <c r="P4369" s="15"/>
      <c r="Q4369" s="16"/>
    </row>
    <row r="4370" spans="1:17" s="17" customFormat="1" ht="66.75" hidden="1" customHeight="1">
      <c r="A4370" s="107">
        <v>1</v>
      </c>
      <c r="B4370" s="131" t="s">
        <v>1845</v>
      </c>
      <c r="C4370" s="445" t="s">
        <v>139</v>
      </c>
      <c r="D4370" s="445"/>
      <c r="E4370" s="445"/>
      <c r="F4370" s="112">
        <v>7100</v>
      </c>
      <c r="G4370" s="164"/>
      <c r="H4370" s="114"/>
      <c r="I4370" s="535"/>
      <c r="J4370" s="595"/>
      <c r="K4370" s="112">
        <v>7100</v>
      </c>
      <c r="L4370" s="164"/>
      <c r="M4370" s="164"/>
      <c r="N4370" s="595"/>
      <c r="O4370" s="596"/>
      <c r="P4370" s="15"/>
      <c r="Q4370" s="16"/>
    </row>
    <row r="4371" spans="1:17" s="17" customFormat="1" ht="66.75" hidden="1" customHeight="1">
      <c r="A4371" s="107">
        <v>2</v>
      </c>
      <c r="B4371" s="131" t="s">
        <v>1846</v>
      </c>
      <c r="C4371" s="445" t="s">
        <v>139</v>
      </c>
      <c r="D4371" s="445"/>
      <c r="E4371" s="445"/>
      <c r="F4371" s="112">
        <v>10100</v>
      </c>
      <c r="G4371" s="164"/>
      <c r="H4371" s="114"/>
      <c r="I4371" s="535"/>
      <c r="J4371" s="595"/>
      <c r="K4371" s="112">
        <v>10100</v>
      </c>
      <c r="L4371" s="164"/>
      <c r="M4371" s="164"/>
      <c r="N4371" s="595"/>
      <c r="O4371" s="596"/>
      <c r="P4371" s="15"/>
      <c r="Q4371" s="16"/>
    </row>
    <row r="4372" spans="1:17" s="17" customFormat="1" ht="66.75" hidden="1" customHeight="1">
      <c r="A4372" s="107">
        <v>3</v>
      </c>
      <c r="B4372" s="131" t="s">
        <v>1847</v>
      </c>
      <c r="C4372" s="445" t="s">
        <v>139</v>
      </c>
      <c r="D4372" s="445"/>
      <c r="E4372" s="445"/>
      <c r="F4372" s="112">
        <v>14200</v>
      </c>
      <c r="G4372" s="164"/>
      <c r="H4372" s="114"/>
      <c r="I4372" s="535"/>
      <c r="J4372" s="595"/>
      <c r="K4372" s="112">
        <v>14200</v>
      </c>
      <c r="L4372" s="164"/>
      <c r="M4372" s="164"/>
      <c r="N4372" s="595"/>
      <c r="O4372" s="596"/>
      <c r="P4372" s="15"/>
      <c r="Q4372" s="16"/>
    </row>
    <row r="4373" spans="1:17" s="17" customFormat="1" ht="66.75" hidden="1" customHeight="1">
      <c r="A4373" s="107">
        <v>4</v>
      </c>
      <c r="B4373" s="131" t="s">
        <v>1848</v>
      </c>
      <c r="C4373" s="445" t="s">
        <v>139</v>
      </c>
      <c r="D4373" s="445"/>
      <c r="E4373" s="445"/>
      <c r="F4373" s="112">
        <v>18800</v>
      </c>
      <c r="G4373" s="164"/>
      <c r="H4373" s="114"/>
      <c r="I4373" s="535"/>
      <c r="J4373" s="595"/>
      <c r="K4373" s="112">
        <v>18800</v>
      </c>
      <c r="L4373" s="164"/>
      <c r="M4373" s="164"/>
      <c r="N4373" s="595"/>
      <c r="O4373" s="596"/>
      <c r="P4373" s="15"/>
      <c r="Q4373" s="16"/>
    </row>
    <row r="4374" spans="1:17" s="17" customFormat="1" ht="66.75" hidden="1" customHeight="1">
      <c r="A4374" s="107">
        <v>5</v>
      </c>
      <c r="B4374" s="131" t="s">
        <v>1849</v>
      </c>
      <c r="C4374" s="445" t="s">
        <v>139</v>
      </c>
      <c r="D4374" s="445"/>
      <c r="E4374" s="445"/>
      <c r="F4374" s="112">
        <v>24500</v>
      </c>
      <c r="G4374" s="164"/>
      <c r="H4374" s="114"/>
      <c r="I4374" s="535"/>
      <c r="J4374" s="595"/>
      <c r="K4374" s="112">
        <v>24500</v>
      </c>
      <c r="L4374" s="164"/>
      <c r="M4374" s="164"/>
      <c r="N4374" s="595"/>
      <c r="O4374" s="596"/>
      <c r="P4374" s="15"/>
      <c r="Q4374" s="16"/>
    </row>
    <row r="4375" spans="1:17" s="17" customFormat="1" ht="66.75" hidden="1" customHeight="1">
      <c r="A4375" s="107">
        <v>6</v>
      </c>
      <c r="B4375" s="131" t="s">
        <v>1850</v>
      </c>
      <c r="C4375" s="445" t="s">
        <v>139</v>
      </c>
      <c r="D4375" s="445"/>
      <c r="E4375" s="445"/>
      <c r="F4375" s="112">
        <v>25900</v>
      </c>
      <c r="G4375" s="164"/>
      <c r="H4375" s="114"/>
      <c r="I4375" s="535"/>
      <c r="J4375" s="595"/>
      <c r="K4375" s="112">
        <v>25900</v>
      </c>
      <c r="L4375" s="164"/>
      <c r="M4375" s="164"/>
      <c r="N4375" s="595"/>
      <c r="O4375" s="596"/>
      <c r="P4375" s="15"/>
      <c r="Q4375" s="16"/>
    </row>
    <row r="4376" spans="1:17" s="17" customFormat="1" ht="66.75" hidden="1" customHeight="1">
      <c r="A4376" s="107">
        <v>7</v>
      </c>
      <c r="B4376" s="131" t="s">
        <v>1851</v>
      </c>
      <c r="C4376" s="445" t="s">
        <v>139</v>
      </c>
      <c r="D4376" s="445"/>
      <c r="E4376" s="445"/>
      <c r="F4376" s="112">
        <v>35700</v>
      </c>
      <c r="G4376" s="164"/>
      <c r="H4376" s="114"/>
      <c r="I4376" s="535"/>
      <c r="J4376" s="595"/>
      <c r="K4376" s="112">
        <v>35700</v>
      </c>
      <c r="L4376" s="164"/>
      <c r="M4376" s="164"/>
      <c r="N4376" s="595"/>
      <c r="O4376" s="596"/>
      <c r="P4376" s="15"/>
      <c r="Q4376" s="16"/>
    </row>
    <row r="4377" spans="1:17" s="17" customFormat="1" ht="66.75" hidden="1" customHeight="1">
      <c r="A4377" s="107">
        <v>8</v>
      </c>
      <c r="B4377" s="131" t="s">
        <v>1852</v>
      </c>
      <c r="C4377" s="445" t="s">
        <v>139</v>
      </c>
      <c r="D4377" s="445"/>
      <c r="E4377" s="445"/>
      <c r="F4377" s="112">
        <v>59200</v>
      </c>
      <c r="G4377" s="164"/>
      <c r="H4377" s="114"/>
      <c r="I4377" s="535"/>
      <c r="J4377" s="595"/>
      <c r="K4377" s="112">
        <v>59200</v>
      </c>
      <c r="L4377" s="164"/>
      <c r="M4377" s="164"/>
      <c r="N4377" s="595"/>
      <c r="O4377" s="596"/>
      <c r="P4377" s="15"/>
      <c r="Q4377" s="16"/>
    </row>
    <row r="4378" spans="1:17" s="17" customFormat="1" ht="66.75" hidden="1" customHeight="1">
      <c r="A4378" s="107">
        <v>9</v>
      </c>
      <c r="B4378" s="131" t="s">
        <v>1853</v>
      </c>
      <c r="C4378" s="445" t="s">
        <v>139</v>
      </c>
      <c r="D4378" s="445"/>
      <c r="E4378" s="445"/>
      <c r="F4378" s="112">
        <v>55900</v>
      </c>
      <c r="G4378" s="164"/>
      <c r="H4378" s="114"/>
      <c r="I4378" s="535"/>
      <c r="J4378" s="595"/>
      <c r="K4378" s="112">
        <v>55900</v>
      </c>
      <c r="L4378" s="164"/>
      <c r="M4378" s="164"/>
      <c r="N4378" s="595"/>
      <c r="O4378" s="596"/>
      <c r="P4378" s="15"/>
      <c r="Q4378" s="16"/>
    </row>
    <row r="4379" spans="1:17" s="17" customFormat="1" ht="66.75" hidden="1" customHeight="1">
      <c r="A4379" s="107">
        <v>10</v>
      </c>
      <c r="B4379" s="131" t="s">
        <v>1854</v>
      </c>
      <c r="C4379" s="445" t="s">
        <v>139</v>
      </c>
      <c r="D4379" s="445"/>
      <c r="E4379" s="445"/>
      <c r="F4379" s="112">
        <v>72300</v>
      </c>
      <c r="G4379" s="164"/>
      <c r="H4379" s="114"/>
      <c r="I4379" s="535"/>
      <c r="J4379" s="595"/>
      <c r="K4379" s="112">
        <v>72300</v>
      </c>
      <c r="L4379" s="164"/>
      <c r="M4379" s="164"/>
      <c r="N4379" s="595"/>
      <c r="O4379" s="596"/>
      <c r="P4379" s="15"/>
      <c r="Q4379" s="16"/>
    </row>
    <row r="4380" spans="1:17" s="17" customFormat="1" ht="66.75" hidden="1" customHeight="1">
      <c r="A4380" s="107">
        <v>11</v>
      </c>
      <c r="B4380" s="131" t="s">
        <v>1855</v>
      </c>
      <c r="C4380" s="445" t="s">
        <v>139</v>
      </c>
      <c r="D4380" s="445"/>
      <c r="E4380" s="445"/>
      <c r="F4380" s="112">
        <v>92800</v>
      </c>
      <c r="G4380" s="164"/>
      <c r="H4380" s="114"/>
      <c r="I4380" s="535"/>
      <c r="J4380" s="595"/>
      <c r="K4380" s="112">
        <v>92800</v>
      </c>
      <c r="L4380" s="164"/>
      <c r="M4380" s="164"/>
      <c r="N4380" s="595"/>
      <c r="O4380" s="596"/>
      <c r="P4380" s="15"/>
      <c r="Q4380" s="16"/>
    </row>
    <row r="4381" spans="1:17" s="17" customFormat="1" ht="66.75" hidden="1" customHeight="1">
      <c r="A4381" s="107">
        <v>12</v>
      </c>
      <c r="B4381" s="131" t="s">
        <v>1856</v>
      </c>
      <c r="C4381" s="445" t="s">
        <v>139</v>
      </c>
      <c r="D4381" s="445"/>
      <c r="E4381" s="445"/>
      <c r="F4381" s="112">
        <v>118800</v>
      </c>
      <c r="G4381" s="164"/>
      <c r="H4381" s="114"/>
      <c r="I4381" s="535"/>
      <c r="J4381" s="595"/>
      <c r="K4381" s="112">
        <v>118800</v>
      </c>
      <c r="L4381" s="164"/>
      <c r="M4381" s="164"/>
      <c r="N4381" s="595"/>
      <c r="O4381" s="596"/>
      <c r="P4381" s="15"/>
      <c r="Q4381" s="16"/>
    </row>
    <row r="4382" spans="1:17" s="17" customFormat="1" ht="66.75" hidden="1" customHeight="1">
      <c r="A4382" s="107">
        <v>13</v>
      </c>
      <c r="B4382" s="131" t="s">
        <v>1857</v>
      </c>
      <c r="C4382" s="445" t="s">
        <v>139</v>
      </c>
      <c r="D4382" s="445"/>
      <c r="E4382" s="445"/>
      <c r="F4382" s="112">
        <v>133100</v>
      </c>
      <c r="G4382" s="164"/>
      <c r="H4382" s="114"/>
      <c r="I4382" s="535"/>
      <c r="J4382" s="595"/>
      <c r="K4382" s="112">
        <v>133100</v>
      </c>
      <c r="L4382" s="164"/>
      <c r="M4382" s="164"/>
      <c r="N4382" s="595"/>
      <c r="O4382" s="596"/>
      <c r="P4382" s="15"/>
      <c r="Q4382" s="16"/>
    </row>
    <row r="4383" spans="1:17" s="17" customFormat="1" ht="66.75" hidden="1" customHeight="1">
      <c r="A4383" s="107">
        <v>14</v>
      </c>
      <c r="B4383" s="131" t="s">
        <v>1858</v>
      </c>
      <c r="C4383" s="445" t="s">
        <v>139</v>
      </c>
      <c r="D4383" s="445"/>
      <c r="E4383" s="445"/>
      <c r="F4383" s="112">
        <v>156500</v>
      </c>
      <c r="G4383" s="164"/>
      <c r="H4383" s="114"/>
      <c r="I4383" s="535"/>
      <c r="J4383" s="595"/>
      <c r="K4383" s="112">
        <v>156500</v>
      </c>
      <c r="L4383" s="164"/>
      <c r="M4383" s="164"/>
      <c r="N4383" s="595"/>
      <c r="O4383" s="596"/>
      <c r="P4383" s="15"/>
      <c r="Q4383" s="16"/>
    </row>
    <row r="4384" spans="1:17" s="17" customFormat="1" ht="66.75" hidden="1" customHeight="1">
      <c r="A4384" s="107">
        <v>15</v>
      </c>
      <c r="B4384" s="131" t="s">
        <v>1859</v>
      </c>
      <c r="C4384" s="445" t="s">
        <v>139</v>
      </c>
      <c r="D4384" s="445"/>
      <c r="E4384" s="445"/>
      <c r="F4384" s="112">
        <v>190600</v>
      </c>
      <c r="G4384" s="164"/>
      <c r="H4384" s="114"/>
      <c r="I4384" s="535"/>
      <c r="J4384" s="595"/>
      <c r="K4384" s="112">
        <v>190600</v>
      </c>
      <c r="L4384" s="164"/>
      <c r="M4384" s="164"/>
      <c r="N4384" s="595"/>
      <c r="O4384" s="596"/>
      <c r="P4384" s="15"/>
      <c r="Q4384" s="16"/>
    </row>
    <row r="4385" spans="1:17" s="17" customFormat="1" ht="66.75" hidden="1" customHeight="1">
      <c r="A4385" s="107">
        <v>16</v>
      </c>
      <c r="B4385" s="131" t="s">
        <v>1860</v>
      </c>
      <c r="C4385" s="445" t="s">
        <v>139</v>
      </c>
      <c r="D4385" s="445"/>
      <c r="E4385" s="445"/>
      <c r="F4385" s="112">
        <v>259800</v>
      </c>
      <c r="G4385" s="164"/>
      <c r="H4385" s="114"/>
      <c r="I4385" s="535"/>
      <c r="J4385" s="595"/>
      <c r="K4385" s="112">
        <v>259800</v>
      </c>
      <c r="L4385" s="164"/>
      <c r="M4385" s="164"/>
      <c r="N4385" s="595"/>
      <c r="O4385" s="596"/>
      <c r="P4385" s="15"/>
      <c r="Q4385" s="16"/>
    </row>
    <row r="4386" spans="1:17" s="17" customFormat="1" ht="66.75" hidden="1" customHeight="1">
      <c r="A4386" s="107">
        <v>17</v>
      </c>
      <c r="B4386" s="131" t="s">
        <v>1861</v>
      </c>
      <c r="C4386" s="445" t="s">
        <v>139</v>
      </c>
      <c r="D4386" s="445"/>
      <c r="E4386" s="445"/>
      <c r="F4386" s="112">
        <v>309300</v>
      </c>
      <c r="G4386" s="164"/>
      <c r="H4386" s="114"/>
      <c r="I4386" s="535"/>
      <c r="J4386" s="595"/>
      <c r="K4386" s="112">
        <v>309300</v>
      </c>
      <c r="L4386" s="164"/>
      <c r="M4386" s="164"/>
      <c r="N4386" s="595"/>
      <c r="O4386" s="596"/>
      <c r="P4386" s="15"/>
      <c r="Q4386" s="16"/>
    </row>
    <row r="4387" spans="1:17" s="17" customFormat="1" ht="66.75" hidden="1" customHeight="1">
      <c r="A4387" s="107">
        <v>18</v>
      </c>
      <c r="B4387" s="131" t="s">
        <v>1862</v>
      </c>
      <c r="C4387" s="445" t="s">
        <v>139</v>
      </c>
      <c r="D4387" s="445"/>
      <c r="E4387" s="445"/>
      <c r="F4387" s="112">
        <v>403800</v>
      </c>
      <c r="G4387" s="164"/>
      <c r="H4387" s="114"/>
      <c r="I4387" s="535"/>
      <c r="J4387" s="595"/>
      <c r="K4387" s="112">
        <v>403800</v>
      </c>
      <c r="L4387" s="164"/>
      <c r="M4387" s="164"/>
      <c r="N4387" s="595"/>
      <c r="O4387" s="596"/>
      <c r="P4387" s="15"/>
      <c r="Q4387" s="16"/>
    </row>
    <row r="4388" spans="1:17" s="17" customFormat="1" ht="66.75" hidden="1" customHeight="1">
      <c r="A4388" s="107"/>
      <c r="B4388" s="593" t="s">
        <v>4404</v>
      </c>
      <c r="C4388" s="445"/>
      <c r="D4388" s="445"/>
      <c r="E4388" s="445"/>
      <c r="F4388" s="112"/>
      <c r="G4388" s="164"/>
      <c r="H4388" s="114"/>
      <c r="I4388" s="535"/>
      <c r="J4388" s="595"/>
      <c r="K4388" s="112"/>
      <c r="L4388" s="164"/>
      <c r="M4388" s="164"/>
      <c r="N4388" s="595"/>
      <c r="O4388" s="596"/>
      <c r="P4388" s="15"/>
      <c r="Q4388" s="16"/>
    </row>
    <row r="4389" spans="1:17" s="17" customFormat="1" ht="66.75" hidden="1" customHeight="1">
      <c r="A4389" s="597">
        <v>19</v>
      </c>
      <c r="B4389" s="598" t="s">
        <v>1863</v>
      </c>
      <c r="C4389" s="445" t="s">
        <v>139</v>
      </c>
      <c r="D4389" s="445"/>
      <c r="E4389" s="445"/>
      <c r="F4389" s="112">
        <v>35400</v>
      </c>
      <c r="G4389" s="164"/>
      <c r="H4389" s="114"/>
      <c r="I4389" s="535"/>
      <c r="J4389" s="595"/>
      <c r="K4389" s="112">
        <v>35400</v>
      </c>
      <c r="L4389" s="164"/>
      <c r="M4389" s="164"/>
      <c r="N4389" s="595"/>
      <c r="O4389" s="596"/>
      <c r="P4389" s="15"/>
      <c r="Q4389" s="16"/>
    </row>
    <row r="4390" spans="1:17" s="17" customFormat="1" ht="66.75" hidden="1" customHeight="1">
      <c r="A4390" s="597">
        <v>20</v>
      </c>
      <c r="B4390" s="598" t="s">
        <v>1864</v>
      </c>
      <c r="C4390" s="445" t="s">
        <v>139</v>
      </c>
      <c r="D4390" s="445"/>
      <c r="E4390" s="445"/>
      <c r="F4390" s="112">
        <v>43200</v>
      </c>
      <c r="G4390" s="164"/>
      <c r="H4390" s="114"/>
      <c r="I4390" s="535"/>
      <c r="J4390" s="595"/>
      <c r="K4390" s="112">
        <v>43200</v>
      </c>
      <c r="L4390" s="164"/>
      <c r="M4390" s="164"/>
      <c r="N4390" s="595"/>
      <c r="O4390" s="596"/>
      <c r="P4390" s="15"/>
      <c r="Q4390" s="16"/>
    </row>
    <row r="4391" spans="1:17" s="17" customFormat="1" ht="66.75" hidden="1" customHeight="1">
      <c r="A4391" s="597">
        <v>21</v>
      </c>
      <c r="B4391" s="598" t="s">
        <v>1865</v>
      </c>
      <c r="C4391" s="445" t="s">
        <v>139</v>
      </c>
      <c r="D4391" s="445"/>
      <c r="E4391" s="445"/>
      <c r="F4391" s="112">
        <v>54200</v>
      </c>
      <c r="G4391" s="164"/>
      <c r="H4391" s="114"/>
      <c r="I4391" s="535"/>
      <c r="J4391" s="595"/>
      <c r="K4391" s="112">
        <v>54200</v>
      </c>
      <c r="L4391" s="164"/>
      <c r="M4391" s="164"/>
      <c r="N4391" s="595"/>
      <c r="O4391" s="596"/>
      <c r="P4391" s="15"/>
      <c r="Q4391" s="16"/>
    </row>
    <row r="4392" spans="1:17" s="17" customFormat="1" ht="66.75" hidden="1" customHeight="1">
      <c r="A4392" s="597">
        <v>22</v>
      </c>
      <c r="B4392" s="598" t="s">
        <v>1866</v>
      </c>
      <c r="C4392" s="445" t="s">
        <v>139</v>
      </c>
      <c r="D4392" s="445"/>
      <c r="E4392" s="445"/>
      <c r="F4392" s="112">
        <v>62000</v>
      </c>
      <c r="G4392" s="164"/>
      <c r="H4392" s="114"/>
      <c r="I4392" s="535"/>
      <c r="J4392" s="595"/>
      <c r="K4392" s="112">
        <v>62000</v>
      </c>
      <c r="L4392" s="164"/>
      <c r="M4392" s="164"/>
      <c r="N4392" s="595"/>
      <c r="O4392" s="596"/>
      <c r="P4392" s="15"/>
      <c r="Q4392" s="16"/>
    </row>
    <row r="4393" spans="1:17" s="17" customFormat="1" ht="66.75" hidden="1" customHeight="1">
      <c r="A4393" s="597">
        <v>23</v>
      </c>
      <c r="B4393" s="598" t="s">
        <v>1867</v>
      </c>
      <c r="C4393" s="445" t="s">
        <v>139</v>
      </c>
      <c r="D4393" s="445"/>
      <c r="E4393" s="445"/>
      <c r="F4393" s="112">
        <v>57500</v>
      </c>
      <c r="G4393" s="164"/>
      <c r="H4393" s="114"/>
      <c r="I4393" s="535"/>
      <c r="J4393" s="595"/>
      <c r="K4393" s="112">
        <v>57500</v>
      </c>
      <c r="L4393" s="164"/>
      <c r="M4393" s="164"/>
      <c r="N4393" s="595"/>
      <c r="O4393" s="596"/>
      <c r="P4393" s="15"/>
      <c r="Q4393" s="16"/>
    </row>
    <row r="4394" spans="1:17" s="17" customFormat="1" ht="66.75" hidden="1" customHeight="1">
      <c r="A4394" s="597">
        <v>24</v>
      </c>
      <c r="B4394" s="598" t="s">
        <v>1868</v>
      </c>
      <c r="C4394" s="445" t="s">
        <v>139</v>
      </c>
      <c r="D4394" s="445"/>
      <c r="E4394" s="445"/>
      <c r="F4394" s="112">
        <v>88600</v>
      </c>
      <c r="G4394" s="164"/>
      <c r="H4394" s="114"/>
      <c r="I4394" s="535"/>
      <c r="J4394" s="595"/>
      <c r="K4394" s="112">
        <v>88600</v>
      </c>
      <c r="L4394" s="164"/>
      <c r="M4394" s="164"/>
      <c r="N4394" s="595"/>
      <c r="O4394" s="596"/>
      <c r="P4394" s="15"/>
      <c r="Q4394" s="16"/>
    </row>
    <row r="4395" spans="1:17" s="17" customFormat="1" ht="66.75" hidden="1" customHeight="1">
      <c r="A4395" s="597">
        <v>25</v>
      </c>
      <c r="B4395" s="598" t="s">
        <v>1869</v>
      </c>
      <c r="C4395" s="445" t="s">
        <v>139</v>
      </c>
      <c r="D4395" s="445"/>
      <c r="E4395" s="445"/>
      <c r="F4395" s="112">
        <v>76400</v>
      </c>
      <c r="G4395" s="164"/>
      <c r="H4395" s="114"/>
      <c r="I4395" s="535"/>
      <c r="J4395" s="595"/>
      <c r="K4395" s="112">
        <v>76400</v>
      </c>
      <c r="L4395" s="164"/>
      <c r="M4395" s="164"/>
      <c r="N4395" s="595"/>
      <c r="O4395" s="596"/>
      <c r="P4395" s="15"/>
      <c r="Q4395" s="16"/>
    </row>
    <row r="4396" spans="1:17" s="17" customFormat="1" ht="66.75" hidden="1" customHeight="1">
      <c r="A4396" s="597">
        <v>26</v>
      </c>
      <c r="B4396" s="598" t="s">
        <v>1870</v>
      </c>
      <c r="C4396" s="445" t="s">
        <v>139</v>
      </c>
      <c r="D4396" s="445"/>
      <c r="E4396" s="445"/>
      <c r="F4396" s="112">
        <v>122000</v>
      </c>
      <c r="G4396" s="164"/>
      <c r="H4396" s="114"/>
      <c r="I4396" s="535"/>
      <c r="J4396" s="595"/>
      <c r="K4396" s="112">
        <v>122000</v>
      </c>
      <c r="L4396" s="164"/>
      <c r="M4396" s="164"/>
      <c r="N4396" s="595"/>
      <c r="O4396" s="596"/>
      <c r="P4396" s="15"/>
      <c r="Q4396" s="16"/>
    </row>
    <row r="4397" spans="1:17" s="17" customFormat="1" ht="66.75" hidden="1" customHeight="1">
      <c r="A4397" s="597">
        <v>27</v>
      </c>
      <c r="B4397" s="598" t="s">
        <v>1871</v>
      </c>
      <c r="C4397" s="445" t="s">
        <v>139</v>
      </c>
      <c r="D4397" s="445"/>
      <c r="E4397" s="445"/>
      <c r="F4397" s="112">
        <v>131300</v>
      </c>
      <c r="G4397" s="164"/>
      <c r="H4397" s="114"/>
      <c r="I4397" s="535"/>
      <c r="J4397" s="595"/>
      <c r="K4397" s="112">
        <v>131300</v>
      </c>
      <c r="L4397" s="164"/>
      <c r="M4397" s="164"/>
      <c r="N4397" s="595"/>
      <c r="O4397" s="596"/>
      <c r="P4397" s="15"/>
      <c r="Q4397" s="16"/>
    </row>
    <row r="4398" spans="1:17" s="17" customFormat="1" ht="66.75" hidden="1" customHeight="1">
      <c r="A4398" s="597">
        <v>28</v>
      </c>
      <c r="B4398" s="598" t="s">
        <v>1872</v>
      </c>
      <c r="C4398" s="445" t="s">
        <v>139</v>
      </c>
      <c r="D4398" s="445"/>
      <c r="E4398" s="445"/>
      <c r="F4398" s="112">
        <v>94500</v>
      </c>
      <c r="G4398" s="164"/>
      <c r="H4398" s="114"/>
      <c r="I4398" s="535"/>
      <c r="J4398" s="595"/>
      <c r="K4398" s="112">
        <v>94500</v>
      </c>
      <c r="L4398" s="164"/>
      <c r="M4398" s="164"/>
      <c r="N4398" s="595"/>
      <c r="O4398" s="596"/>
      <c r="P4398" s="15"/>
      <c r="Q4398" s="16"/>
    </row>
    <row r="4399" spans="1:17" s="17" customFormat="1" ht="66.75" hidden="1" customHeight="1">
      <c r="A4399" s="597">
        <v>29</v>
      </c>
      <c r="B4399" s="598" t="s">
        <v>1873</v>
      </c>
      <c r="C4399" s="445" t="s">
        <v>139</v>
      </c>
      <c r="D4399" s="445"/>
      <c r="E4399" s="445"/>
      <c r="F4399" s="112">
        <v>111900</v>
      </c>
      <c r="G4399" s="164"/>
      <c r="H4399" s="114"/>
      <c r="I4399" s="535"/>
      <c r="J4399" s="595"/>
      <c r="K4399" s="112">
        <v>111900</v>
      </c>
      <c r="L4399" s="164"/>
      <c r="M4399" s="164"/>
      <c r="N4399" s="595"/>
      <c r="O4399" s="596"/>
      <c r="P4399" s="15"/>
      <c r="Q4399" s="16"/>
    </row>
    <row r="4400" spans="1:17" s="17" customFormat="1" ht="66.75" hidden="1" customHeight="1">
      <c r="A4400" s="597">
        <v>30</v>
      </c>
      <c r="B4400" s="598" t="s">
        <v>1874</v>
      </c>
      <c r="C4400" s="445" t="s">
        <v>139</v>
      </c>
      <c r="D4400" s="445"/>
      <c r="E4400" s="445"/>
      <c r="F4400" s="112">
        <v>142100</v>
      </c>
      <c r="G4400" s="164"/>
      <c r="H4400" s="114"/>
      <c r="I4400" s="535"/>
      <c r="J4400" s="595"/>
      <c r="K4400" s="112">
        <v>142100</v>
      </c>
      <c r="L4400" s="164"/>
      <c r="M4400" s="164"/>
      <c r="N4400" s="595"/>
      <c r="O4400" s="596"/>
      <c r="P4400" s="15"/>
      <c r="Q4400" s="16"/>
    </row>
    <row r="4401" spans="1:17" s="17" customFormat="1" ht="66.75" hidden="1" customHeight="1">
      <c r="A4401" s="597">
        <v>31</v>
      </c>
      <c r="B4401" s="598" t="s">
        <v>1875</v>
      </c>
      <c r="C4401" s="445" t="s">
        <v>139</v>
      </c>
      <c r="D4401" s="445"/>
      <c r="E4401" s="445"/>
      <c r="F4401" s="112">
        <v>178900</v>
      </c>
      <c r="G4401" s="164"/>
      <c r="H4401" s="114"/>
      <c r="I4401" s="535"/>
      <c r="J4401" s="595"/>
      <c r="K4401" s="112">
        <v>178900</v>
      </c>
      <c r="L4401" s="164"/>
      <c r="M4401" s="164"/>
      <c r="N4401" s="595"/>
      <c r="O4401" s="596"/>
      <c r="P4401" s="15"/>
      <c r="Q4401" s="16"/>
    </row>
    <row r="4402" spans="1:17" s="17" customFormat="1" ht="66.75" hidden="1" customHeight="1">
      <c r="A4402" s="597">
        <v>32</v>
      </c>
      <c r="B4402" s="598" t="s">
        <v>1876</v>
      </c>
      <c r="C4402" s="445" t="s">
        <v>139</v>
      </c>
      <c r="D4402" s="445"/>
      <c r="E4402" s="445"/>
      <c r="F4402" s="112">
        <v>157500</v>
      </c>
      <c r="G4402" s="164"/>
      <c r="H4402" s="114"/>
      <c r="I4402" s="535"/>
      <c r="J4402" s="595"/>
      <c r="K4402" s="112">
        <v>157500</v>
      </c>
      <c r="L4402" s="164"/>
      <c r="M4402" s="164"/>
      <c r="N4402" s="595"/>
      <c r="O4402" s="596"/>
      <c r="P4402" s="15"/>
      <c r="Q4402" s="16"/>
    </row>
    <row r="4403" spans="1:17" s="17" customFormat="1" ht="66.75" hidden="1" customHeight="1">
      <c r="A4403" s="597">
        <v>33</v>
      </c>
      <c r="B4403" s="598" t="s">
        <v>1877</v>
      </c>
      <c r="C4403" s="445" t="s">
        <v>139</v>
      </c>
      <c r="D4403" s="445"/>
      <c r="E4403" s="445"/>
      <c r="F4403" s="112">
        <v>209600</v>
      </c>
      <c r="G4403" s="164"/>
      <c r="H4403" s="114"/>
      <c r="I4403" s="535"/>
      <c r="J4403" s="595"/>
      <c r="K4403" s="112">
        <v>209600</v>
      </c>
      <c r="L4403" s="164"/>
      <c r="M4403" s="164"/>
      <c r="N4403" s="595"/>
      <c r="O4403" s="596"/>
      <c r="P4403" s="15"/>
      <c r="Q4403" s="16"/>
    </row>
    <row r="4404" spans="1:17" s="17" customFormat="1" ht="66.75" hidden="1" customHeight="1">
      <c r="A4404" s="597">
        <v>34</v>
      </c>
      <c r="B4404" s="598" t="s">
        <v>1878</v>
      </c>
      <c r="C4404" s="445" t="s">
        <v>139</v>
      </c>
      <c r="D4404" s="445"/>
      <c r="E4404" s="445"/>
      <c r="F4404" s="112">
        <v>147700</v>
      </c>
      <c r="G4404" s="164"/>
      <c r="H4404" s="114"/>
      <c r="I4404" s="535"/>
      <c r="J4404" s="595"/>
      <c r="K4404" s="112">
        <v>147700</v>
      </c>
      <c r="L4404" s="164"/>
      <c r="M4404" s="164"/>
      <c r="N4404" s="595"/>
      <c r="O4404" s="596"/>
      <c r="P4404" s="15"/>
      <c r="Q4404" s="16"/>
    </row>
    <row r="4405" spans="1:17" s="17" customFormat="1" ht="66.75" hidden="1" customHeight="1">
      <c r="A4405" s="597">
        <v>35</v>
      </c>
      <c r="B4405" s="598" t="s">
        <v>1879</v>
      </c>
      <c r="C4405" s="445" t="s">
        <v>139</v>
      </c>
      <c r="D4405" s="445"/>
      <c r="E4405" s="445"/>
      <c r="F4405" s="112">
        <v>180300</v>
      </c>
      <c r="G4405" s="164"/>
      <c r="H4405" s="114"/>
      <c r="I4405" s="535"/>
      <c r="J4405" s="595"/>
      <c r="K4405" s="112">
        <v>180300</v>
      </c>
      <c r="L4405" s="164"/>
      <c r="M4405" s="164"/>
      <c r="N4405" s="595"/>
      <c r="O4405" s="596"/>
      <c r="P4405" s="15"/>
      <c r="Q4405" s="16"/>
    </row>
    <row r="4406" spans="1:17" s="17" customFormat="1" ht="66.75" hidden="1" customHeight="1">
      <c r="A4406" s="597">
        <v>36</v>
      </c>
      <c r="B4406" s="598" t="s">
        <v>1880</v>
      </c>
      <c r="C4406" s="445" t="s">
        <v>139</v>
      </c>
      <c r="D4406" s="445"/>
      <c r="E4406" s="445"/>
      <c r="F4406" s="112">
        <v>233300</v>
      </c>
      <c r="G4406" s="164"/>
      <c r="H4406" s="114"/>
      <c r="I4406" s="535"/>
      <c r="J4406" s="595"/>
      <c r="K4406" s="112">
        <v>233300</v>
      </c>
      <c r="L4406" s="164"/>
      <c r="M4406" s="164"/>
      <c r="N4406" s="595"/>
      <c r="O4406" s="596"/>
      <c r="P4406" s="15"/>
      <c r="Q4406" s="16"/>
    </row>
    <row r="4407" spans="1:17" s="17" customFormat="1" ht="66.75" hidden="1" customHeight="1">
      <c r="A4407" s="597">
        <v>37</v>
      </c>
      <c r="B4407" s="598" t="s">
        <v>1881</v>
      </c>
      <c r="C4407" s="445" t="s">
        <v>139</v>
      </c>
      <c r="D4407" s="445"/>
      <c r="E4407" s="445"/>
      <c r="F4407" s="112">
        <v>274800</v>
      </c>
      <c r="G4407" s="164"/>
      <c r="H4407" s="114"/>
      <c r="I4407" s="535"/>
      <c r="J4407" s="595"/>
      <c r="K4407" s="112">
        <v>274800</v>
      </c>
      <c r="L4407" s="164"/>
      <c r="M4407" s="164"/>
      <c r="N4407" s="595"/>
      <c r="O4407" s="596"/>
      <c r="P4407" s="15"/>
      <c r="Q4407" s="16"/>
    </row>
    <row r="4408" spans="1:17" s="17" customFormat="1" ht="66.75" hidden="1" customHeight="1">
      <c r="A4408" s="597">
        <v>38</v>
      </c>
      <c r="B4408" s="598" t="s">
        <v>1882</v>
      </c>
      <c r="C4408" s="445" t="s">
        <v>139</v>
      </c>
      <c r="D4408" s="445"/>
      <c r="E4408" s="445"/>
      <c r="F4408" s="112">
        <v>227900</v>
      </c>
      <c r="G4408" s="164"/>
      <c r="H4408" s="114"/>
      <c r="I4408" s="535"/>
      <c r="J4408" s="595"/>
      <c r="K4408" s="112">
        <v>227900</v>
      </c>
      <c r="L4408" s="164"/>
      <c r="M4408" s="164"/>
      <c r="N4408" s="595"/>
      <c r="O4408" s="596"/>
      <c r="P4408" s="15"/>
      <c r="Q4408" s="16"/>
    </row>
    <row r="4409" spans="1:17" s="17" customFormat="1" ht="66.75" hidden="1" customHeight="1">
      <c r="A4409" s="597">
        <v>39</v>
      </c>
      <c r="B4409" s="598" t="s">
        <v>1883</v>
      </c>
      <c r="C4409" s="445" t="s">
        <v>139</v>
      </c>
      <c r="D4409" s="445"/>
      <c r="E4409" s="445"/>
      <c r="F4409" s="112">
        <v>291100</v>
      </c>
      <c r="G4409" s="164"/>
      <c r="H4409" s="114"/>
      <c r="I4409" s="535"/>
      <c r="J4409" s="595"/>
      <c r="K4409" s="112">
        <v>291100</v>
      </c>
      <c r="L4409" s="164"/>
      <c r="M4409" s="164"/>
      <c r="N4409" s="595"/>
      <c r="O4409" s="596"/>
      <c r="P4409" s="15"/>
      <c r="Q4409" s="16"/>
    </row>
    <row r="4410" spans="1:17" s="17" customFormat="1" ht="66.75" hidden="1" customHeight="1">
      <c r="A4410" s="597">
        <v>40</v>
      </c>
      <c r="B4410" s="598" t="s">
        <v>1884</v>
      </c>
      <c r="C4410" s="445" t="s">
        <v>139</v>
      </c>
      <c r="D4410" s="445"/>
      <c r="E4410" s="445"/>
      <c r="F4410" s="112">
        <v>243300</v>
      </c>
      <c r="G4410" s="164"/>
      <c r="H4410" s="114"/>
      <c r="I4410" s="535"/>
      <c r="J4410" s="595"/>
      <c r="K4410" s="112">
        <v>243300</v>
      </c>
      <c r="L4410" s="164"/>
      <c r="M4410" s="164"/>
      <c r="N4410" s="595"/>
      <c r="O4410" s="596"/>
      <c r="P4410" s="15"/>
      <c r="Q4410" s="16"/>
    </row>
    <row r="4411" spans="1:17" s="17" customFormat="1" ht="66.75" hidden="1" customHeight="1">
      <c r="A4411" s="597">
        <v>41</v>
      </c>
      <c r="B4411" s="598" t="s">
        <v>1885</v>
      </c>
      <c r="C4411" s="445" t="s">
        <v>139</v>
      </c>
      <c r="D4411" s="445"/>
      <c r="E4411" s="445"/>
      <c r="F4411" s="112">
        <v>361200</v>
      </c>
      <c r="G4411" s="164"/>
      <c r="H4411" s="114"/>
      <c r="I4411" s="535"/>
      <c r="J4411" s="595"/>
      <c r="K4411" s="112">
        <v>361200</v>
      </c>
      <c r="L4411" s="164"/>
      <c r="M4411" s="164"/>
      <c r="N4411" s="595"/>
      <c r="O4411" s="596"/>
      <c r="P4411" s="15"/>
      <c r="Q4411" s="16"/>
    </row>
    <row r="4412" spans="1:17" s="17" customFormat="1" ht="66.75" hidden="1" customHeight="1">
      <c r="A4412" s="597">
        <v>42</v>
      </c>
      <c r="B4412" s="598" t="s">
        <v>1886</v>
      </c>
      <c r="C4412" s="445" t="s">
        <v>139</v>
      </c>
      <c r="D4412" s="445"/>
      <c r="E4412" s="445"/>
      <c r="F4412" s="112">
        <v>296600</v>
      </c>
      <c r="G4412" s="164"/>
      <c r="H4412" s="114"/>
      <c r="I4412" s="535"/>
      <c r="J4412" s="595"/>
      <c r="K4412" s="112">
        <v>296600</v>
      </c>
      <c r="L4412" s="164"/>
      <c r="M4412" s="164"/>
      <c r="N4412" s="595"/>
      <c r="O4412" s="596"/>
      <c r="P4412" s="15"/>
      <c r="Q4412" s="16"/>
    </row>
    <row r="4413" spans="1:17" s="17" customFormat="1" ht="66.75" hidden="1" customHeight="1">
      <c r="A4413" s="597">
        <v>43</v>
      </c>
      <c r="B4413" s="598" t="s">
        <v>1887</v>
      </c>
      <c r="C4413" s="445" t="s">
        <v>139</v>
      </c>
      <c r="D4413" s="445"/>
      <c r="E4413" s="445"/>
      <c r="F4413" s="112">
        <v>351700</v>
      </c>
      <c r="G4413" s="164"/>
      <c r="H4413" s="114"/>
      <c r="I4413" s="535"/>
      <c r="J4413" s="595"/>
      <c r="K4413" s="112">
        <v>351700</v>
      </c>
      <c r="L4413" s="164"/>
      <c r="M4413" s="164"/>
      <c r="N4413" s="595"/>
      <c r="O4413" s="596"/>
      <c r="P4413" s="15"/>
      <c r="Q4413" s="16"/>
    </row>
    <row r="4414" spans="1:17" s="17" customFormat="1" ht="66.75" hidden="1" customHeight="1">
      <c r="A4414" s="597">
        <v>44</v>
      </c>
      <c r="B4414" s="598" t="s">
        <v>1888</v>
      </c>
      <c r="C4414" s="445" t="s">
        <v>139</v>
      </c>
      <c r="D4414" s="445"/>
      <c r="E4414" s="445"/>
      <c r="F4414" s="112">
        <v>456600</v>
      </c>
      <c r="G4414" s="164"/>
      <c r="H4414" s="114"/>
      <c r="I4414" s="535"/>
      <c r="J4414" s="595"/>
      <c r="K4414" s="112">
        <v>456600</v>
      </c>
      <c r="L4414" s="164"/>
      <c r="M4414" s="164"/>
      <c r="N4414" s="595"/>
      <c r="O4414" s="596"/>
      <c r="P4414" s="15"/>
      <c r="Q4414" s="16"/>
    </row>
    <row r="4415" spans="1:17" s="17" customFormat="1" ht="66.75" hidden="1" customHeight="1">
      <c r="A4415" s="597">
        <v>45</v>
      </c>
      <c r="B4415" s="598" t="s">
        <v>1889</v>
      </c>
      <c r="C4415" s="445" t="s">
        <v>139</v>
      </c>
      <c r="D4415" s="445"/>
      <c r="E4415" s="445"/>
      <c r="F4415" s="112">
        <v>390200</v>
      </c>
      <c r="G4415" s="164"/>
      <c r="H4415" s="114"/>
      <c r="I4415" s="535"/>
      <c r="J4415" s="595"/>
      <c r="K4415" s="112">
        <v>390200</v>
      </c>
      <c r="L4415" s="164"/>
      <c r="M4415" s="164"/>
      <c r="N4415" s="595"/>
      <c r="O4415" s="596"/>
      <c r="P4415" s="15"/>
      <c r="Q4415" s="16"/>
    </row>
    <row r="4416" spans="1:17" s="17" customFormat="1" ht="66.75" hidden="1" customHeight="1">
      <c r="A4416" s="597">
        <v>46</v>
      </c>
      <c r="B4416" s="598" t="s">
        <v>1890</v>
      </c>
      <c r="C4416" s="445" t="s">
        <v>139</v>
      </c>
      <c r="D4416" s="445"/>
      <c r="E4416" s="445"/>
      <c r="F4416" s="112">
        <v>455200</v>
      </c>
      <c r="G4416" s="164"/>
      <c r="H4416" s="114"/>
      <c r="I4416" s="535"/>
      <c r="J4416" s="595"/>
      <c r="K4416" s="112">
        <v>455200</v>
      </c>
      <c r="L4416" s="164"/>
      <c r="M4416" s="164"/>
      <c r="N4416" s="595"/>
      <c r="O4416" s="596"/>
      <c r="P4416" s="15"/>
      <c r="Q4416" s="16"/>
    </row>
    <row r="4417" spans="1:17" s="17" customFormat="1" ht="66.75" hidden="1" customHeight="1">
      <c r="A4417" s="597">
        <v>47</v>
      </c>
      <c r="B4417" s="598" t="s">
        <v>1891</v>
      </c>
      <c r="C4417" s="445" t="s">
        <v>139</v>
      </c>
      <c r="D4417" s="445"/>
      <c r="E4417" s="445"/>
      <c r="F4417" s="112">
        <v>588500</v>
      </c>
      <c r="G4417" s="164"/>
      <c r="H4417" s="114"/>
      <c r="I4417" s="535"/>
      <c r="J4417" s="595"/>
      <c r="K4417" s="112">
        <v>588500</v>
      </c>
      <c r="L4417" s="164"/>
      <c r="M4417" s="164"/>
      <c r="N4417" s="595"/>
      <c r="O4417" s="596"/>
      <c r="P4417" s="15"/>
      <c r="Q4417" s="16"/>
    </row>
    <row r="4418" spans="1:17" s="17" customFormat="1" ht="66.75" hidden="1" customHeight="1">
      <c r="A4418" s="597">
        <v>48</v>
      </c>
      <c r="B4418" s="598" t="s">
        <v>1892</v>
      </c>
      <c r="C4418" s="445" t="s">
        <v>139</v>
      </c>
      <c r="D4418" s="445"/>
      <c r="E4418" s="445"/>
      <c r="F4418" s="112">
        <v>464100</v>
      </c>
      <c r="G4418" s="164"/>
      <c r="H4418" s="114"/>
      <c r="I4418" s="535"/>
      <c r="J4418" s="595"/>
      <c r="K4418" s="112">
        <v>464100</v>
      </c>
      <c r="L4418" s="164"/>
      <c r="M4418" s="164"/>
      <c r="N4418" s="595"/>
      <c r="O4418" s="596"/>
      <c r="P4418" s="15"/>
      <c r="Q4418" s="16"/>
    </row>
    <row r="4419" spans="1:17" s="17" customFormat="1" ht="66.75" hidden="1" customHeight="1">
      <c r="A4419" s="597">
        <v>49</v>
      </c>
      <c r="B4419" s="598" t="s">
        <v>1893</v>
      </c>
      <c r="C4419" s="445" t="s">
        <v>139</v>
      </c>
      <c r="D4419" s="445"/>
      <c r="E4419" s="445"/>
      <c r="F4419" s="112">
        <v>546700</v>
      </c>
      <c r="G4419" s="164"/>
      <c r="H4419" s="114"/>
      <c r="I4419" s="535"/>
      <c r="J4419" s="595"/>
      <c r="K4419" s="112">
        <v>546700</v>
      </c>
      <c r="L4419" s="164"/>
      <c r="M4419" s="164"/>
      <c r="N4419" s="595"/>
      <c r="O4419" s="596"/>
      <c r="P4419" s="15"/>
      <c r="Q4419" s="16"/>
    </row>
    <row r="4420" spans="1:17" s="17" customFormat="1" ht="66.75" hidden="1" customHeight="1">
      <c r="A4420" s="597">
        <v>50</v>
      </c>
      <c r="B4420" s="598" t="s">
        <v>1894</v>
      </c>
      <c r="C4420" s="445" t="s">
        <v>139</v>
      </c>
      <c r="D4420" s="445"/>
      <c r="E4420" s="445"/>
      <c r="F4420" s="112">
        <v>702300</v>
      </c>
      <c r="G4420" s="164"/>
      <c r="H4420" s="114"/>
      <c r="I4420" s="535"/>
      <c r="J4420" s="595"/>
      <c r="K4420" s="112">
        <v>702300</v>
      </c>
      <c r="L4420" s="164"/>
      <c r="M4420" s="164"/>
      <c r="N4420" s="595"/>
      <c r="O4420" s="596"/>
      <c r="P4420" s="15"/>
      <c r="Q4420" s="16"/>
    </row>
    <row r="4421" spans="1:17" s="17" customFormat="1" ht="66.75" hidden="1" customHeight="1">
      <c r="A4421" s="597">
        <v>51</v>
      </c>
      <c r="B4421" s="598" t="s">
        <v>1895</v>
      </c>
      <c r="C4421" s="445" t="s">
        <v>139</v>
      </c>
      <c r="D4421" s="445"/>
      <c r="E4421" s="445"/>
      <c r="F4421" s="112">
        <v>582300</v>
      </c>
      <c r="G4421" s="164"/>
      <c r="H4421" s="114"/>
      <c r="I4421" s="535"/>
      <c r="J4421" s="595"/>
      <c r="K4421" s="112">
        <v>582300</v>
      </c>
      <c r="L4421" s="164"/>
      <c r="M4421" s="164"/>
      <c r="N4421" s="595"/>
      <c r="O4421" s="596"/>
      <c r="P4421" s="15"/>
      <c r="Q4421" s="16"/>
    </row>
    <row r="4422" spans="1:17" s="17" customFormat="1" ht="66.75" hidden="1" customHeight="1">
      <c r="A4422" s="597">
        <v>52</v>
      </c>
      <c r="B4422" s="598" t="s">
        <v>1896</v>
      </c>
      <c r="C4422" s="445" t="s">
        <v>139</v>
      </c>
      <c r="D4422" s="445"/>
      <c r="E4422" s="445"/>
      <c r="F4422" s="112">
        <v>658800</v>
      </c>
      <c r="G4422" s="164"/>
      <c r="H4422" s="114"/>
      <c r="I4422" s="535"/>
      <c r="J4422" s="595"/>
      <c r="K4422" s="112">
        <v>658800</v>
      </c>
      <c r="L4422" s="164"/>
      <c r="M4422" s="164"/>
      <c r="N4422" s="595"/>
      <c r="O4422" s="596"/>
      <c r="P4422" s="15"/>
      <c r="Q4422" s="16"/>
    </row>
    <row r="4423" spans="1:17" s="17" customFormat="1" ht="66.75" hidden="1" customHeight="1">
      <c r="A4423" s="597">
        <v>53</v>
      </c>
      <c r="B4423" s="598" t="s">
        <v>1897</v>
      </c>
      <c r="C4423" s="445" t="s">
        <v>139</v>
      </c>
      <c r="D4423" s="445"/>
      <c r="E4423" s="445"/>
      <c r="F4423" s="112">
        <v>877700</v>
      </c>
      <c r="G4423" s="164"/>
      <c r="H4423" s="114"/>
      <c r="I4423" s="535"/>
      <c r="J4423" s="595"/>
      <c r="K4423" s="112">
        <v>877700</v>
      </c>
      <c r="L4423" s="164"/>
      <c r="M4423" s="164"/>
      <c r="N4423" s="595"/>
      <c r="O4423" s="596"/>
      <c r="P4423" s="15"/>
      <c r="Q4423" s="16"/>
    </row>
    <row r="4424" spans="1:17" s="17" customFormat="1" ht="66.75" hidden="1" customHeight="1">
      <c r="A4424" s="597">
        <v>54</v>
      </c>
      <c r="B4424" s="598" t="s">
        <v>1898</v>
      </c>
      <c r="C4424" s="445" t="s">
        <v>139</v>
      </c>
      <c r="D4424" s="445"/>
      <c r="E4424" s="445"/>
      <c r="F4424" s="112">
        <v>905000</v>
      </c>
      <c r="G4424" s="164"/>
      <c r="H4424" s="114"/>
      <c r="I4424" s="535"/>
      <c r="J4424" s="595"/>
      <c r="K4424" s="112">
        <v>905000</v>
      </c>
      <c r="L4424" s="164"/>
      <c r="M4424" s="164"/>
      <c r="N4424" s="595"/>
      <c r="O4424" s="596"/>
      <c r="P4424" s="15"/>
      <c r="Q4424" s="16"/>
    </row>
    <row r="4425" spans="1:17" s="17" customFormat="1" ht="66.75" hidden="1" customHeight="1">
      <c r="A4425" s="597">
        <v>55</v>
      </c>
      <c r="B4425" s="598" t="s">
        <v>1899</v>
      </c>
      <c r="C4425" s="445" t="s">
        <v>139</v>
      </c>
      <c r="D4425" s="445"/>
      <c r="E4425" s="445"/>
      <c r="F4425" s="112">
        <v>1174400</v>
      </c>
      <c r="G4425" s="164"/>
      <c r="H4425" s="114"/>
      <c r="I4425" s="535"/>
      <c r="J4425" s="595"/>
      <c r="K4425" s="112">
        <v>1174400</v>
      </c>
      <c r="L4425" s="164"/>
      <c r="M4425" s="164"/>
      <c r="N4425" s="595"/>
      <c r="O4425" s="596"/>
      <c r="P4425" s="15"/>
      <c r="Q4425" s="16"/>
    </row>
    <row r="4426" spans="1:17" s="17" customFormat="1" ht="66.75" hidden="1" customHeight="1">
      <c r="A4426" s="597">
        <v>56</v>
      </c>
      <c r="B4426" s="598" t="s">
        <v>1900</v>
      </c>
      <c r="C4426" s="445" t="s">
        <v>139</v>
      </c>
      <c r="D4426" s="445"/>
      <c r="E4426" s="445"/>
      <c r="F4426" s="112">
        <v>1488500</v>
      </c>
      <c r="G4426" s="164"/>
      <c r="H4426" s="114"/>
      <c r="I4426" s="535"/>
      <c r="J4426" s="595"/>
      <c r="K4426" s="112">
        <v>1488500</v>
      </c>
      <c r="L4426" s="164"/>
      <c r="M4426" s="164"/>
      <c r="N4426" s="595"/>
      <c r="O4426" s="596"/>
      <c r="P4426" s="15"/>
      <c r="Q4426" s="16"/>
    </row>
    <row r="4427" spans="1:17" s="17" customFormat="1" ht="66.75" hidden="1" customHeight="1">
      <c r="A4427" s="107"/>
      <c r="B4427" s="593" t="s">
        <v>1901</v>
      </c>
      <c r="C4427" s="445"/>
      <c r="D4427" s="445"/>
      <c r="E4427" s="445"/>
      <c r="F4427" s="112"/>
      <c r="G4427" s="164"/>
      <c r="H4427" s="114"/>
      <c r="I4427" s="535"/>
      <c r="J4427" s="595"/>
      <c r="K4427" s="112"/>
      <c r="L4427" s="164"/>
      <c r="M4427" s="164"/>
      <c r="N4427" s="595"/>
      <c r="O4427" s="596"/>
      <c r="P4427" s="15"/>
      <c r="Q4427" s="16"/>
    </row>
    <row r="4428" spans="1:17" s="17" customFormat="1" ht="66.75" hidden="1" customHeight="1">
      <c r="A4428" s="107">
        <v>57</v>
      </c>
      <c r="B4428" s="131" t="s">
        <v>1902</v>
      </c>
      <c r="C4428" s="445" t="s">
        <v>139</v>
      </c>
      <c r="D4428" s="445"/>
      <c r="E4428" s="445"/>
      <c r="F4428" s="112">
        <v>9790</v>
      </c>
      <c r="G4428" s="164"/>
      <c r="H4428" s="114"/>
      <c r="I4428" s="535"/>
      <c r="J4428" s="595"/>
      <c r="K4428" s="112">
        <v>9790</v>
      </c>
      <c r="L4428" s="164"/>
      <c r="M4428" s="164"/>
      <c r="N4428" s="595"/>
      <c r="O4428" s="596"/>
      <c r="P4428" s="15"/>
      <c r="Q4428" s="16"/>
    </row>
    <row r="4429" spans="1:17" s="17" customFormat="1" ht="66.75" hidden="1" customHeight="1">
      <c r="A4429" s="107">
        <v>58</v>
      </c>
      <c r="B4429" s="131" t="s">
        <v>1903</v>
      </c>
      <c r="C4429" s="445" t="s">
        <v>139</v>
      </c>
      <c r="D4429" s="445"/>
      <c r="E4429" s="445"/>
      <c r="F4429" s="112">
        <v>11690</v>
      </c>
      <c r="G4429" s="164"/>
      <c r="H4429" s="114"/>
      <c r="I4429" s="535"/>
      <c r="J4429" s="595"/>
      <c r="K4429" s="112">
        <v>11690</v>
      </c>
      <c r="L4429" s="164"/>
      <c r="M4429" s="164"/>
      <c r="N4429" s="595"/>
      <c r="O4429" s="596"/>
      <c r="P4429" s="15"/>
      <c r="Q4429" s="16"/>
    </row>
    <row r="4430" spans="1:17" s="17" customFormat="1" ht="66.75" hidden="1" customHeight="1">
      <c r="A4430" s="107">
        <v>59</v>
      </c>
      <c r="B4430" s="131" t="s">
        <v>1904</v>
      </c>
      <c r="C4430" s="445" t="s">
        <v>139</v>
      </c>
      <c r="D4430" s="445"/>
      <c r="E4430" s="445"/>
      <c r="F4430" s="112">
        <v>13690</v>
      </c>
      <c r="G4430" s="164"/>
      <c r="H4430" s="114"/>
      <c r="I4430" s="535"/>
      <c r="J4430" s="595"/>
      <c r="K4430" s="112">
        <v>13690</v>
      </c>
      <c r="L4430" s="164"/>
      <c r="M4430" s="164"/>
      <c r="N4430" s="595"/>
      <c r="O4430" s="596"/>
      <c r="P4430" s="15"/>
      <c r="Q4430" s="16"/>
    </row>
    <row r="4431" spans="1:17" s="17" customFormat="1" ht="66.75" hidden="1" customHeight="1">
      <c r="A4431" s="107">
        <v>60</v>
      </c>
      <c r="B4431" s="131" t="s">
        <v>1905</v>
      </c>
      <c r="C4431" s="445" t="s">
        <v>139</v>
      </c>
      <c r="D4431" s="445"/>
      <c r="E4431" s="445"/>
      <c r="F4431" s="112">
        <v>15600</v>
      </c>
      <c r="G4431" s="164"/>
      <c r="H4431" s="114"/>
      <c r="I4431" s="535"/>
      <c r="J4431" s="595"/>
      <c r="K4431" s="112">
        <v>15600</v>
      </c>
      <c r="L4431" s="164"/>
      <c r="M4431" s="164"/>
      <c r="N4431" s="595"/>
      <c r="O4431" s="596"/>
      <c r="P4431" s="15"/>
      <c r="Q4431" s="16"/>
    </row>
    <row r="4432" spans="1:17" s="17" customFormat="1" ht="66.75" hidden="1" customHeight="1">
      <c r="A4432" s="107">
        <v>61</v>
      </c>
      <c r="B4432" s="131" t="s">
        <v>1906</v>
      </c>
      <c r="C4432" s="445" t="s">
        <v>139</v>
      </c>
      <c r="D4432" s="445"/>
      <c r="E4432" s="445"/>
      <c r="F4432" s="112">
        <v>16040</v>
      </c>
      <c r="G4432" s="164"/>
      <c r="H4432" s="114"/>
      <c r="I4432" s="535"/>
      <c r="J4432" s="595"/>
      <c r="K4432" s="112">
        <v>16040</v>
      </c>
      <c r="L4432" s="164"/>
      <c r="M4432" s="164"/>
      <c r="N4432" s="595"/>
      <c r="O4432" s="596"/>
      <c r="P4432" s="15"/>
      <c r="Q4432" s="16"/>
    </row>
    <row r="4433" spans="1:17" s="17" customFormat="1" ht="66.75" hidden="1" customHeight="1">
      <c r="A4433" s="107">
        <v>62</v>
      </c>
      <c r="B4433" s="131" t="s">
        <v>1907</v>
      </c>
      <c r="C4433" s="445" t="s">
        <v>139</v>
      </c>
      <c r="D4433" s="445"/>
      <c r="E4433" s="445"/>
      <c r="F4433" s="112">
        <v>18760</v>
      </c>
      <c r="G4433" s="164"/>
      <c r="H4433" s="114"/>
      <c r="I4433" s="535"/>
      <c r="J4433" s="595"/>
      <c r="K4433" s="112">
        <v>18760</v>
      </c>
      <c r="L4433" s="164"/>
      <c r="M4433" s="164"/>
      <c r="N4433" s="595"/>
      <c r="O4433" s="596"/>
      <c r="P4433" s="15"/>
      <c r="Q4433" s="16"/>
    </row>
    <row r="4434" spans="1:17" s="17" customFormat="1" ht="66.75" hidden="1" customHeight="1">
      <c r="A4434" s="107">
        <v>63</v>
      </c>
      <c r="B4434" s="131" t="s">
        <v>1908</v>
      </c>
      <c r="C4434" s="445" t="s">
        <v>139</v>
      </c>
      <c r="D4434" s="445"/>
      <c r="E4434" s="445"/>
      <c r="F4434" s="112">
        <v>22570</v>
      </c>
      <c r="G4434" s="164"/>
      <c r="H4434" s="114"/>
      <c r="I4434" s="535"/>
      <c r="J4434" s="595"/>
      <c r="K4434" s="112">
        <v>22570</v>
      </c>
      <c r="L4434" s="164"/>
      <c r="M4434" s="164"/>
      <c r="N4434" s="595"/>
      <c r="O4434" s="596"/>
      <c r="P4434" s="15"/>
      <c r="Q4434" s="16"/>
    </row>
    <row r="4435" spans="1:17" s="17" customFormat="1" ht="66.75" hidden="1" customHeight="1">
      <c r="A4435" s="107">
        <v>64</v>
      </c>
      <c r="B4435" s="131" t="s">
        <v>1909</v>
      </c>
      <c r="C4435" s="445" t="s">
        <v>139</v>
      </c>
      <c r="D4435" s="445"/>
      <c r="E4435" s="445"/>
      <c r="F4435" s="112">
        <v>20030</v>
      </c>
      <c r="G4435" s="164"/>
      <c r="H4435" s="114"/>
      <c r="I4435" s="535"/>
      <c r="J4435" s="595"/>
      <c r="K4435" s="112">
        <v>20030</v>
      </c>
      <c r="L4435" s="164"/>
      <c r="M4435" s="164"/>
      <c r="N4435" s="595"/>
      <c r="O4435" s="596"/>
      <c r="P4435" s="15"/>
      <c r="Q4435" s="16"/>
    </row>
    <row r="4436" spans="1:17" s="17" customFormat="1" ht="66.75" hidden="1" customHeight="1">
      <c r="A4436" s="107">
        <v>65</v>
      </c>
      <c r="B4436" s="131" t="s">
        <v>1910</v>
      </c>
      <c r="C4436" s="445" t="s">
        <v>139</v>
      </c>
      <c r="D4436" s="445"/>
      <c r="E4436" s="445"/>
      <c r="F4436" s="112">
        <v>24200</v>
      </c>
      <c r="G4436" s="164"/>
      <c r="H4436" s="114"/>
      <c r="I4436" s="535"/>
      <c r="J4436" s="595"/>
      <c r="K4436" s="112">
        <v>24200</v>
      </c>
      <c r="L4436" s="164"/>
      <c r="M4436" s="164"/>
      <c r="N4436" s="595"/>
      <c r="O4436" s="596"/>
      <c r="P4436" s="15"/>
      <c r="Q4436" s="16"/>
    </row>
    <row r="4437" spans="1:17" s="17" customFormat="1" ht="66.75" hidden="1" customHeight="1">
      <c r="A4437" s="107">
        <v>66</v>
      </c>
      <c r="B4437" s="131" t="s">
        <v>1911</v>
      </c>
      <c r="C4437" s="445" t="s">
        <v>139</v>
      </c>
      <c r="D4437" s="445"/>
      <c r="E4437" s="445"/>
      <c r="F4437" s="112">
        <v>29090</v>
      </c>
      <c r="G4437" s="164"/>
      <c r="H4437" s="114"/>
      <c r="I4437" s="535"/>
      <c r="J4437" s="595"/>
      <c r="K4437" s="112">
        <v>29090</v>
      </c>
      <c r="L4437" s="164"/>
      <c r="M4437" s="164"/>
      <c r="N4437" s="595"/>
      <c r="O4437" s="596"/>
      <c r="P4437" s="15"/>
      <c r="Q4437" s="16"/>
    </row>
    <row r="4438" spans="1:17" s="17" customFormat="1" ht="66.75" hidden="1" customHeight="1">
      <c r="A4438" s="107">
        <v>67</v>
      </c>
      <c r="B4438" s="131" t="s">
        <v>1912</v>
      </c>
      <c r="C4438" s="445" t="s">
        <v>139</v>
      </c>
      <c r="D4438" s="445"/>
      <c r="E4438" s="445"/>
      <c r="F4438" s="112">
        <v>25740</v>
      </c>
      <c r="G4438" s="164"/>
      <c r="H4438" s="114"/>
      <c r="I4438" s="535"/>
      <c r="J4438" s="595"/>
      <c r="K4438" s="112">
        <v>25740</v>
      </c>
      <c r="L4438" s="164"/>
      <c r="M4438" s="164"/>
      <c r="N4438" s="595"/>
      <c r="O4438" s="596"/>
      <c r="P4438" s="15"/>
      <c r="Q4438" s="16"/>
    </row>
    <row r="4439" spans="1:17" s="17" customFormat="1" ht="66.75" hidden="1" customHeight="1">
      <c r="A4439" s="107">
        <v>68</v>
      </c>
      <c r="B4439" s="131" t="s">
        <v>1913</v>
      </c>
      <c r="C4439" s="445" t="s">
        <v>139</v>
      </c>
      <c r="D4439" s="445"/>
      <c r="E4439" s="445"/>
      <c r="F4439" s="112">
        <v>30730</v>
      </c>
      <c r="G4439" s="164"/>
      <c r="H4439" s="114"/>
      <c r="I4439" s="535"/>
      <c r="J4439" s="595"/>
      <c r="K4439" s="112">
        <v>30730</v>
      </c>
      <c r="L4439" s="164"/>
      <c r="M4439" s="164"/>
      <c r="N4439" s="595"/>
      <c r="O4439" s="596"/>
      <c r="P4439" s="15"/>
      <c r="Q4439" s="16"/>
    </row>
    <row r="4440" spans="1:17" s="17" customFormat="1" ht="66.75" hidden="1" customHeight="1">
      <c r="A4440" s="107">
        <v>69</v>
      </c>
      <c r="B4440" s="131" t="s">
        <v>1914</v>
      </c>
      <c r="C4440" s="445" t="s">
        <v>139</v>
      </c>
      <c r="D4440" s="445"/>
      <c r="E4440" s="445"/>
      <c r="F4440" s="112">
        <v>45140</v>
      </c>
      <c r="G4440" s="164"/>
      <c r="H4440" s="114"/>
      <c r="I4440" s="535"/>
      <c r="J4440" s="595"/>
      <c r="K4440" s="112">
        <v>45140</v>
      </c>
      <c r="L4440" s="164"/>
      <c r="M4440" s="164"/>
      <c r="N4440" s="595"/>
      <c r="O4440" s="596"/>
      <c r="P4440" s="15"/>
      <c r="Q4440" s="16"/>
    </row>
    <row r="4441" spans="1:17" s="17" customFormat="1" ht="66.75" hidden="1" customHeight="1">
      <c r="A4441" s="107">
        <v>70</v>
      </c>
      <c r="B4441" s="131" t="s">
        <v>1915</v>
      </c>
      <c r="C4441" s="445" t="s">
        <v>139</v>
      </c>
      <c r="D4441" s="445"/>
      <c r="E4441" s="445"/>
      <c r="F4441" s="112">
        <v>39970</v>
      </c>
      <c r="G4441" s="164"/>
      <c r="H4441" s="114"/>
      <c r="I4441" s="535"/>
      <c r="J4441" s="595"/>
      <c r="K4441" s="112">
        <v>39970</v>
      </c>
      <c r="L4441" s="164"/>
      <c r="M4441" s="164"/>
      <c r="N4441" s="595"/>
      <c r="O4441" s="596"/>
      <c r="P4441" s="15"/>
      <c r="Q4441" s="16"/>
    </row>
    <row r="4442" spans="1:17" s="17" customFormat="1" ht="66.75" hidden="1" customHeight="1">
      <c r="A4442" s="107">
        <v>71</v>
      </c>
      <c r="B4442" s="131" t="s">
        <v>1916</v>
      </c>
      <c r="C4442" s="445" t="s">
        <v>139</v>
      </c>
      <c r="D4442" s="445"/>
      <c r="E4442" s="445"/>
      <c r="F4442" s="112">
        <v>49130</v>
      </c>
      <c r="G4442" s="164"/>
      <c r="H4442" s="114"/>
      <c r="I4442" s="535"/>
      <c r="J4442" s="595"/>
      <c r="K4442" s="112">
        <v>49130</v>
      </c>
      <c r="L4442" s="164"/>
      <c r="M4442" s="164"/>
      <c r="N4442" s="595"/>
      <c r="O4442" s="596"/>
      <c r="P4442" s="15"/>
      <c r="Q4442" s="16"/>
    </row>
    <row r="4443" spans="1:17" s="17" customFormat="1" ht="66.75" hidden="1" customHeight="1">
      <c r="A4443" s="107">
        <v>72</v>
      </c>
      <c r="B4443" s="131" t="s">
        <v>1917</v>
      </c>
      <c r="C4443" s="445" t="s">
        <v>139</v>
      </c>
      <c r="D4443" s="445"/>
      <c r="E4443" s="445"/>
      <c r="F4443" s="112">
        <v>59550</v>
      </c>
      <c r="G4443" s="164"/>
      <c r="H4443" s="114"/>
      <c r="I4443" s="535"/>
      <c r="J4443" s="595"/>
      <c r="K4443" s="112">
        <v>59550</v>
      </c>
      <c r="L4443" s="164"/>
      <c r="M4443" s="164"/>
      <c r="N4443" s="595"/>
      <c r="O4443" s="596"/>
      <c r="P4443" s="15"/>
      <c r="Q4443" s="16"/>
    </row>
    <row r="4444" spans="1:17" s="17" customFormat="1" ht="66.75" hidden="1" customHeight="1">
      <c r="A4444" s="107">
        <v>73</v>
      </c>
      <c r="B4444" s="131" t="s">
        <v>1918</v>
      </c>
      <c r="C4444" s="445" t="s">
        <v>139</v>
      </c>
      <c r="D4444" s="445"/>
      <c r="E4444" s="445"/>
      <c r="F4444" s="112">
        <v>70060</v>
      </c>
      <c r="G4444" s="164"/>
      <c r="H4444" s="114"/>
      <c r="I4444" s="535"/>
      <c r="J4444" s="595"/>
      <c r="K4444" s="112">
        <v>70060</v>
      </c>
      <c r="L4444" s="164"/>
      <c r="M4444" s="164"/>
      <c r="N4444" s="595"/>
      <c r="O4444" s="596"/>
      <c r="P4444" s="15"/>
      <c r="Q4444" s="16"/>
    </row>
    <row r="4445" spans="1:17" s="17" customFormat="1" ht="66.75" hidden="1" customHeight="1">
      <c r="A4445" s="107">
        <v>74</v>
      </c>
      <c r="B4445" s="131" t="s">
        <v>1919</v>
      </c>
      <c r="C4445" s="445" t="s">
        <v>139</v>
      </c>
      <c r="D4445" s="445"/>
      <c r="E4445" s="445"/>
      <c r="F4445" s="112">
        <v>100790</v>
      </c>
      <c r="G4445" s="164"/>
      <c r="H4445" s="114"/>
      <c r="I4445" s="535"/>
      <c r="J4445" s="595"/>
      <c r="K4445" s="112">
        <v>100790</v>
      </c>
      <c r="L4445" s="164"/>
      <c r="M4445" s="164"/>
      <c r="N4445" s="595"/>
      <c r="O4445" s="596"/>
      <c r="P4445" s="15"/>
      <c r="Q4445" s="16"/>
    </row>
    <row r="4446" spans="1:17" s="17" customFormat="1" ht="66.75" hidden="1" customHeight="1">
      <c r="A4446" s="107">
        <v>75</v>
      </c>
      <c r="B4446" s="131" t="s">
        <v>1920</v>
      </c>
      <c r="C4446" s="445" t="s">
        <v>139</v>
      </c>
      <c r="D4446" s="445"/>
      <c r="E4446" s="445"/>
      <c r="F4446" s="112">
        <v>89730</v>
      </c>
      <c r="G4446" s="164"/>
      <c r="H4446" s="114"/>
      <c r="I4446" s="535"/>
      <c r="J4446" s="595"/>
      <c r="K4446" s="112">
        <v>89730</v>
      </c>
      <c r="L4446" s="164"/>
      <c r="M4446" s="164"/>
      <c r="N4446" s="595"/>
      <c r="O4446" s="596"/>
      <c r="P4446" s="15"/>
      <c r="Q4446" s="16"/>
    </row>
    <row r="4447" spans="1:17" s="17" customFormat="1" ht="66.75" hidden="1" customHeight="1">
      <c r="A4447" s="107">
        <v>76</v>
      </c>
      <c r="B4447" s="131" t="s">
        <v>1921</v>
      </c>
      <c r="C4447" s="445" t="s">
        <v>139</v>
      </c>
      <c r="D4447" s="445"/>
      <c r="E4447" s="445"/>
      <c r="F4447" s="112">
        <v>99430</v>
      </c>
      <c r="G4447" s="164"/>
      <c r="H4447" s="114"/>
      <c r="I4447" s="535"/>
      <c r="J4447" s="595"/>
      <c r="K4447" s="112">
        <v>99430</v>
      </c>
      <c r="L4447" s="164"/>
      <c r="M4447" s="164"/>
      <c r="N4447" s="595"/>
      <c r="O4447" s="596"/>
      <c r="P4447" s="15"/>
      <c r="Q4447" s="16"/>
    </row>
    <row r="4448" spans="1:17" s="17" customFormat="1" ht="66.75" hidden="1" customHeight="1">
      <c r="A4448" s="107">
        <v>77</v>
      </c>
      <c r="B4448" s="131" t="s">
        <v>1922</v>
      </c>
      <c r="C4448" s="445" t="s">
        <v>139</v>
      </c>
      <c r="D4448" s="445"/>
      <c r="E4448" s="445"/>
      <c r="F4448" s="112">
        <v>120180</v>
      </c>
      <c r="G4448" s="164"/>
      <c r="H4448" s="114"/>
      <c r="I4448" s="535"/>
      <c r="J4448" s="595"/>
      <c r="K4448" s="112">
        <v>120180</v>
      </c>
      <c r="L4448" s="164"/>
      <c r="M4448" s="164"/>
      <c r="N4448" s="595"/>
      <c r="O4448" s="596"/>
      <c r="P4448" s="15"/>
      <c r="Q4448" s="16"/>
    </row>
    <row r="4449" spans="1:17" s="17" customFormat="1" ht="66.75" hidden="1" customHeight="1">
      <c r="A4449" s="107">
        <v>78</v>
      </c>
      <c r="B4449" s="131" t="s">
        <v>1923</v>
      </c>
      <c r="C4449" s="445" t="s">
        <v>139</v>
      </c>
      <c r="D4449" s="445"/>
      <c r="E4449" s="445"/>
      <c r="F4449" s="112">
        <v>120460</v>
      </c>
      <c r="G4449" s="164"/>
      <c r="H4449" s="114"/>
      <c r="I4449" s="535"/>
      <c r="J4449" s="595"/>
      <c r="K4449" s="112">
        <v>120460</v>
      </c>
      <c r="L4449" s="164"/>
      <c r="M4449" s="164"/>
      <c r="N4449" s="595"/>
      <c r="O4449" s="596"/>
      <c r="P4449" s="15"/>
      <c r="Q4449" s="16"/>
    </row>
    <row r="4450" spans="1:17" s="17" customFormat="1" ht="66.75" hidden="1" customHeight="1">
      <c r="A4450" s="107">
        <v>79</v>
      </c>
      <c r="B4450" s="131" t="s">
        <v>1924</v>
      </c>
      <c r="C4450" s="445" t="s">
        <v>139</v>
      </c>
      <c r="D4450" s="445"/>
      <c r="E4450" s="445"/>
      <c r="F4450" s="112">
        <v>150640</v>
      </c>
      <c r="G4450" s="164"/>
      <c r="H4450" s="114"/>
      <c r="I4450" s="535"/>
      <c r="J4450" s="595"/>
      <c r="K4450" s="112">
        <v>150640</v>
      </c>
      <c r="L4450" s="164"/>
      <c r="M4450" s="164"/>
      <c r="N4450" s="595"/>
      <c r="O4450" s="596"/>
      <c r="P4450" s="15"/>
      <c r="Q4450" s="16"/>
    </row>
    <row r="4451" spans="1:17" s="17" customFormat="1" ht="66.75" hidden="1" customHeight="1">
      <c r="A4451" s="107">
        <v>80</v>
      </c>
      <c r="B4451" s="131" t="s">
        <v>1925</v>
      </c>
      <c r="C4451" s="445" t="s">
        <v>139</v>
      </c>
      <c r="D4451" s="445"/>
      <c r="E4451" s="445"/>
      <c r="F4451" s="112">
        <v>180000</v>
      </c>
      <c r="G4451" s="164"/>
      <c r="H4451" s="114"/>
      <c r="I4451" s="535"/>
      <c r="J4451" s="595"/>
      <c r="K4451" s="112">
        <v>180000</v>
      </c>
      <c r="L4451" s="164"/>
      <c r="M4451" s="164"/>
      <c r="N4451" s="595"/>
      <c r="O4451" s="596"/>
      <c r="P4451" s="15"/>
      <c r="Q4451" s="16"/>
    </row>
    <row r="4452" spans="1:17" s="17" customFormat="1" ht="66.75" hidden="1" customHeight="1">
      <c r="A4452" s="107">
        <v>81</v>
      </c>
      <c r="B4452" s="131" t="s">
        <v>1926</v>
      </c>
      <c r="C4452" s="445" t="s">
        <v>139</v>
      </c>
      <c r="D4452" s="445"/>
      <c r="E4452" s="445"/>
      <c r="F4452" s="112">
        <v>190150</v>
      </c>
      <c r="G4452" s="164"/>
      <c r="H4452" s="114"/>
      <c r="I4452" s="535"/>
      <c r="J4452" s="595"/>
      <c r="K4452" s="112">
        <v>190150</v>
      </c>
      <c r="L4452" s="164"/>
      <c r="M4452" s="164"/>
      <c r="N4452" s="595"/>
      <c r="O4452" s="596"/>
      <c r="P4452" s="15"/>
      <c r="Q4452" s="16"/>
    </row>
    <row r="4453" spans="1:17" s="17" customFormat="1" ht="66.75" hidden="1" customHeight="1">
      <c r="A4453" s="107">
        <v>82</v>
      </c>
      <c r="B4453" s="131" t="s">
        <v>1927</v>
      </c>
      <c r="C4453" s="445" t="s">
        <v>139</v>
      </c>
      <c r="D4453" s="445"/>
      <c r="E4453" s="445"/>
      <c r="F4453" s="112">
        <v>231760</v>
      </c>
      <c r="G4453" s="164"/>
      <c r="H4453" s="114"/>
      <c r="I4453" s="535"/>
      <c r="J4453" s="595"/>
      <c r="K4453" s="112">
        <v>231760</v>
      </c>
      <c r="L4453" s="164"/>
      <c r="M4453" s="164"/>
      <c r="N4453" s="595"/>
      <c r="O4453" s="596"/>
      <c r="P4453" s="15"/>
      <c r="Q4453" s="16"/>
    </row>
    <row r="4454" spans="1:17" s="17" customFormat="1" ht="66.75" hidden="1" customHeight="1">
      <c r="A4454" s="107">
        <v>83</v>
      </c>
      <c r="B4454" s="131" t="s">
        <v>1928</v>
      </c>
      <c r="C4454" s="445" t="s">
        <v>139</v>
      </c>
      <c r="D4454" s="445"/>
      <c r="E4454" s="445"/>
      <c r="F4454" s="112">
        <v>237380</v>
      </c>
      <c r="G4454" s="164"/>
      <c r="H4454" s="114"/>
      <c r="I4454" s="535"/>
      <c r="J4454" s="595"/>
      <c r="K4454" s="112">
        <v>237380</v>
      </c>
      <c r="L4454" s="164"/>
      <c r="M4454" s="164"/>
      <c r="N4454" s="595"/>
      <c r="O4454" s="596"/>
      <c r="P4454" s="15"/>
      <c r="Q4454" s="16"/>
    </row>
    <row r="4455" spans="1:17" s="17" customFormat="1" ht="66.75" hidden="1" customHeight="1">
      <c r="A4455" s="107">
        <v>84</v>
      </c>
      <c r="B4455" s="131" t="s">
        <v>1929</v>
      </c>
      <c r="C4455" s="445" t="s">
        <v>139</v>
      </c>
      <c r="D4455" s="445"/>
      <c r="E4455" s="445"/>
      <c r="F4455" s="112">
        <v>311970</v>
      </c>
      <c r="G4455" s="164"/>
      <c r="H4455" s="114"/>
      <c r="I4455" s="535"/>
      <c r="J4455" s="595"/>
      <c r="K4455" s="112">
        <v>311970</v>
      </c>
      <c r="L4455" s="164"/>
      <c r="M4455" s="164"/>
      <c r="N4455" s="595"/>
      <c r="O4455" s="596"/>
      <c r="P4455" s="15"/>
      <c r="Q4455" s="16"/>
    </row>
    <row r="4456" spans="1:17" s="17" customFormat="1" ht="66.75" hidden="1" customHeight="1">
      <c r="A4456" s="107">
        <v>85</v>
      </c>
      <c r="B4456" s="131" t="s">
        <v>1930</v>
      </c>
      <c r="C4456" s="445" t="s">
        <v>139</v>
      </c>
      <c r="D4456" s="445"/>
      <c r="E4456" s="445"/>
      <c r="F4456" s="112">
        <v>392730</v>
      </c>
      <c r="G4456" s="164"/>
      <c r="H4456" s="114"/>
      <c r="I4456" s="535"/>
      <c r="J4456" s="595"/>
      <c r="K4456" s="112">
        <v>392730</v>
      </c>
      <c r="L4456" s="164"/>
      <c r="M4456" s="164"/>
      <c r="N4456" s="595"/>
      <c r="O4456" s="596"/>
      <c r="P4456" s="15"/>
      <c r="Q4456" s="16"/>
    </row>
    <row r="4457" spans="1:17" s="17" customFormat="1" ht="66.75" hidden="1" customHeight="1">
      <c r="A4457" s="107">
        <v>86</v>
      </c>
      <c r="B4457" s="131" t="s">
        <v>1931</v>
      </c>
      <c r="C4457" s="445" t="s">
        <v>139</v>
      </c>
      <c r="D4457" s="445"/>
      <c r="E4457" s="445"/>
      <c r="F4457" s="112">
        <v>492160</v>
      </c>
      <c r="G4457" s="164"/>
      <c r="H4457" s="114"/>
      <c r="I4457" s="535"/>
      <c r="J4457" s="595"/>
      <c r="K4457" s="112">
        <v>492160</v>
      </c>
      <c r="L4457" s="164"/>
      <c r="M4457" s="164"/>
      <c r="N4457" s="595"/>
      <c r="O4457" s="596"/>
      <c r="P4457" s="15"/>
      <c r="Q4457" s="16"/>
    </row>
    <row r="4458" spans="1:17" s="17" customFormat="1" ht="66.75" hidden="1" customHeight="1">
      <c r="A4458" s="107">
        <v>87</v>
      </c>
      <c r="B4458" s="131" t="s">
        <v>1932</v>
      </c>
      <c r="C4458" s="445" t="s">
        <v>139</v>
      </c>
      <c r="D4458" s="445"/>
      <c r="E4458" s="445"/>
      <c r="F4458" s="112">
        <v>604910</v>
      </c>
      <c r="G4458" s="164"/>
      <c r="H4458" s="114"/>
      <c r="I4458" s="535"/>
      <c r="J4458" s="595"/>
      <c r="K4458" s="112">
        <v>604910</v>
      </c>
      <c r="L4458" s="164"/>
      <c r="M4458" s="164"/>
      <c r="N4458" s="595"/>
      <c r="O4458" s="596"/>
      <c r="P4458" s="15"/>
      <c r="Q4458" s="16"/>
    </row>
    <row r="4459" spans="1:17" s="17" customFormat="1" ht="66.75" hidden="1" customHeight="1">
      <c r="A4459" s="107">
        <v>88</v>
      </c>
      <c r="B4459" s="131" t="s">
        <v>1933</v>
      </c>
      <c r="C4459" s="445" t="s">
        <v>139</v>
      </c>
      <c r="D4459" s="445"/>
      <c r="E4459" s="445"/>
      <c r="F4459" s="112">
        <v>749470</v>
      </c>
      <c r="G4459" s="164"/>
      <c r="H4459" s="114"/>
      <c r="I4459" s="535"/>
      <c r="J4459" s="595"/>
      <c r="K4459" s="112">
        <v>749470</v>
      </c>
      <c r="L4459" s="164"/>
      <c r="M4459" s="164"/>
      <c r="N4459" s="595"/>
      <c r="O4459" s="596"/>
      <c r="P4459" s="15"/>
      <c r="Q4459" s="16"/>
    </row>
    <row r="4460" spans="1:17" s="17" customFormat="1" ht="66.75" hidden="1" customHeight="1">
      <c r="A4460" s="107">
        <v>89</v>
      </c>
      <c r="B4460" s="131" t="s">
        <v>1934</v>
      </c>
      <c r="C4460" s="445" t="s">
        <v>139</v>
      </c>
      <c r="D4460" s="445"/>
      <c r="E4460" s="445"/>
      <c r="F4460" s="112">
        <v>933830</v>
      </c>
      <c r="G4460" s="164"/>
      <c r="H4460" s="114"/>
      <c r="I4460" s="535"/>
      <c r="J4460" s="595"/>
      <c r="K4460" s="112">
        <v>933830</v>
      </c>
      <c r="L4460" s="164"/>
      <c r="M4460" s="164"/>
      <c r="N4460" s="595"/>
      <c r="O4460" s="596"/>
      <c r="P4460" s="15"/>
      <c r="Q4460" s="16"/>
    </row>
    <row r="4461" spans="1:17" s="17" customFormat="1" ht="66.75" hidden="1" customHeight="1">
      <c r="A4461" s="107">
        <v>90</v>
      </c>
      <c r="B4461" s="131" t="s">
        <v>1935</v>
      </c>
      <c r="C4461" s="445" t="s">
        <v>139</v>
      </c>
      <c r="D4461" s="445"/>
      <c r="E4461" s="445"/>
      <c r="F4461" s="112">
        <v>1189150</v>
      </c>
      <c r="G4461" s="164"/>
      <c r="H4461" s="114"/>
      <c r="I4461" s="535"/>
      <c r="J4461" s="595"/>
      <c r="K4461" s="112">
        <v>1189150</v>
      </c>
      <c r="L4461" s="164"/>
      <c r="M4461" s="164"/>
      <c r="N4461" s="595"/>
      <c r="O4461" s="596"/>
      <c r="P4461" s="15"/>
      <c r="Q4461" s="16"/>
    </row>
    <row r="4462" spans="1:17" s="17" customFormat="1" ht="66.75" hidden="1" customHeight="1">
      <c r="A4462" s="107">
        <v>91</v>
      </c>
      <c r="B4462" s="131" t="s">
        <v>1936</v>
      </c>
      <c r="C4462" s="445" t="s">
        <v>139</v>
      </c>
      <c r="D4462" s="445"/>
      <c r="E4462" s="445"/>
      <c r="F4462" s="112">
        <v>1511180</v>
      </c>
      <c r="G4462" s="164"/>
      <c r="H4462" s="114"/>
      <c r="I4462" s="535"/>
      <c r="J4462" s="595"/>
      <c r="K4462" s="112">
        <v>1511180</v>
      </c>
      <c r="L4462" s="164"/>
      <c r="M4462" s="164"/>
      <c r="N4462" s="595"/>
      <c r="O4462" s="596"/>
      <c r="P4462" s="15"/>
      <c r="Q4462" s="16"/>
    </row>
    <row r="4463" spans="1:17" s="17" customFormat="1" ht="66.75" hidden="1" customHeight="1">
      <c r="A4463" s="107">
        <v>92</v>
      </c>
      <c r="B4463" s="131" t="s">
        <v>1937</v>
      </c>
      <c r="C4463" s="445" t="s">
        <v>139</v>
      </c>
      <c r="D4463" s="445"/>
      <c r="E4463" s="445"/>
      <c r="F4463" s="112">
        <v>1920220</v>
      </c>
      <c r="G4463" s="164"/>
      <c r="H4463" s="114"/>
      <c r="I4463" s="535"/>
      <c r="J4463" s="595"/>
      <c r="K4463" s="112">
        <v>1920220</v>
      </c>
      <c r="L4463" s="164"/>
      <c r="M4463" s="164"/>
      <c r="N4463" s="595"/>
      <c r="O4463" s="596"/>
      <c r="P4463" s="15"/>
      <c r="Q4463" s="16"/>
    </row>
    <row r="4464" spans="1:17" s="17" customFormat="1" ht="66.75" hidden="1" customHeight="1">
      <c r="A4464" s="107">
        <v>93</v>
      </c>
      <c r="B4464" s="131" t="s">
        <v>1938</v>
      </c>
      <c r="C4464" s="445" t="s">
        <v>139</v>
      </c>
      <c r="D4464" s="445"/>
      <c r="E4464" s="445"/>
      <c r="F4464" s="112">
        <v>2426430</v>
      </c>
      <c r="G4464" s="164"/>
      <c r="H4464" s="114"/>
      <c r="I4464" s="535"/>
      <c r="J4464" s="595"/>
      <c r="K4464" s="112">
        <v>2426430</v>
      </c>
      <c r="L4464" s="164"/>
      <c r="M4464" s="164"/>
      <c r="N4464" s="595"/>
      <c r="O4464" s="596"/>
      <c r="P4464" s="15"/>
      <c r="Q4464" s="16"/>
    </row>
    <row r="4465" spans="1:17" s="17" customFormat="1" ht="66.75" hidden="1" customHeight="1">
      <c r="A4465" s="107">
        <v>94</v>
      </c>
      <c r="B4465" s="131" t="s">
        <v>1939</v>
      </c>
      <c r="C4465" s="445" t="s">
        <v>139</v>
      </c>
      <c r="D4465" s="445"/>
      <c r="E4465" s="445"/>
      <c r="F4465" s="112">
        <v>3017380</v>
      </c>
      <c r="G4465" s="164"/>
      <c r="H4465" s="114"/>
      <c r="I4465" s="535"/>
      <c r="J4465" s="595"/>
      <c r="K4465" s="112">
        <v>3017380</v>
      </c>
      <c r="L4465" s="164"/>
      <c r="M4465" s="164"/>
      <c r="N4465" s="595"/>
      <c r="O4465" s="596"/>
      <c r="P4465" s="15"/>
      <c r="Q4465" s="16"/>
    </row>
    <row r="4466" spans="1:17" s="17" customFormat="1" ht="66.75" hidden="1" customHeight="1">
      <c r="A4466" s="107">
        <v>95</v>
      </c>
      <c r="B4466" s="131" t="s">
        <v>1940</v>
      </c>
      <c r="C4466" s="445" t="s">
        <v>139</v>
      </c>
      <c r="D4466" s="445"/>
      <c r="E4466" s="445"/>
      <c r="F4466" s="112">
        <v>4079540</v>
      </c>
      <c r="G4466" s="164"/>
      <c r="H4466" s="114"/>
      <c r="I4466" s="535"/>
      <c r="J4466" s="595"/>
      <c r="K4466" s="112">
        <v>4079540</v>
      </c>
      <c r="L4466" s="164"/>
      <c r="M4466" s="164"/>
      <c r="N4466" s="595"/>
      <c r="O4466" s="596"/>
      <c r="P4466" s="15"/>
      <c r="Q4466" s="16"/>
    </row>
    <row r="4467" spans="1:17" s="17" customFormat="1" ht="66.75" hidden="1" customHeight="1">
      <c r="A4467" s="107">
        <v>96</v>
      </c>
      <c r="B4467" s="131" t="s">
        <v>1941</v>
      </c>
      <c r="C4467" s="445" t="s">
        <v>139</v>
      </c>
      <c r="D4467" s="445"/>
      <c r="E4467" s="445"/>
      <c r="F4467" s="112">
        <v>5167180</v>
      </c>
      <c r="G4467" s="164"/>
      <c r="H4467" s="114"/>
      <c r="I4467" s="535"/>
      <c r="J4467" s="595"/>
      <c r="K4467" s="112">
        <v>5167180</v>
      </c>
      <c r="L4467" s="164"/>
      <c r="M4467" s="164"/>
      <c r="N4467" s="595"/>
      <c r="O4467" s="596"/>
      <c r="P4467" s="15"/>
      <c r="Q4467" s="16"/>
    </row>
    <row r="4468" spans="1:17" s="17" customFormat="1" ht="66.75" hidden="1" customHeight="1">
      <c r="A4468" s="107">
        <v>97</v>
      </c>
      <c r="B4468" s="131" t="s">
        <v>1942</v>
      </c>
      <c r="C4468" s="445" t="s">
        <v>139</v>
      </c>
      <c r="D4468" s="445"/>
      <c r="E4468" s="445"/>
      <c r="F4468" s="112">
        <v>6566600</v>
      </c>
      <c r="G4468" s="164"/>
      <c r="H4468" s="114"/>
      <c r="I4468" s="535"/>
      <c r="J4468" s="595"/>
      <c r="K4468" s="112">
        <v>6566600</v>
      </c>
      <c r="L4468" s="164"/>
      <c r="M4468" s="164"/>
      <c r="N4468" s="595"/>
      <c r="O4468" s="596"/>
      <c r="P4468" s="15"/>
      <c r="Q4468" s="16"/>
    </row>
    <row r="4469" spans="1:17" s="17" customFormat="1" ht="66.75" hidden="1" customHeight="1">
      <c r="A4469" s="107">
        <v>98</v>
      </c>
      <c r="B4469" s="131" t="s">
        <v>1943</v>
      </c>
      <c r="C4469" s="445" t="s">
        <v>139</v>
      </c>
      <c r="D4469" s="445"/>
      <c r="E4469" s="445"/>
      <c r="F4469" s="112">
        <v>8326760</v>
      </c>
      <c r="G4469" s="164"/>
      <c r="H4469" s="114"/>
      <c r="I4469" s="535"/>
      <c r="J4469" s="595"/>
      <c r="K4469" s="112">
        <v>8326760</v>
      </c>
      <c r="L4469" s="164"/>
      <c r="M4469" s="164"/>
      <c r="N4469" s="595"/>
      <c r="O4469" s="596"/>
      <c r="P4469" s="15"/>
      <c r="Q4469" s="16"/>
    </row>
    <row r="4470" spans="1:17" s="17" customFormat="1" ht="66.75" hidden="1" customHeight="1">
      <c r="A4470" s="107">
        <v>99</v>
      </c>
      <c r="B4470" s="131" t="s">
        <v>1944</v>
      </c>
      <c r="C4470" s="445" t="s">
        <v>139</v>
      </c>
      <c r="D4470" s="445"/>
      <c r="E4470" s="445"/>
      <c r="F4470" s="112">
        <v>10532850</v>
      </c>
      <c r="G4470" s="164"/>
      <c r="H4470" s="114"/>
      <c r="I4470" s="535"/>
      <c r="J4470" s="595"/>
      <c r="K4470" s="112">
        <v>10532850</v>
      </c>
      <c r="L4470" s="164"/>
      <c r="M4470" s="164"/>
      <c r="N4470" s="595"/>
      <c r="O4470" s="596"/>
      <c r="P4470" s="15"/>
      <c r="Q4470" s="16"/>
    </row>
    <row r="4471" spans="1:17" s="17" customFormat="1" ht="66.75" hidden="1" customHeight="1">
      <c r="A4471" s="107">
        <v>100</v>
      </c>
      <c r="B4471" s="131" t="s">
        <v>1945</v>
      </c>
      <c r="C4471" s="445" t="s">
        <v>139</v>
      </c>
      <c r="D4471" s="445"/>
      <c r="E4471" s="445"/>
      <c r="F4471" s="111">
        <v>13017190</v>
      </c>
      <c r="G4471" s="164"/>
      <c r="H4471" s="114"/>
      <c r="I4471" s="535"/>
      <c r="J4471" s="595"/>
      <c r="K4471" s="111">
        <v>13017190</v>
      </c>
      <c r="L4471" s="164"/>
      <c r="M4471" s="164"/>
      <c r="N4471" s="595"/>
      <c r="O4471" s="596"/>
      <c r="P4471" s="15"/>
      <c r="Q4471" s="16"/>
    </row>
    <row r="4472" spans="1:17" s="17" customFormat="1" ht="66.75" hidden="1" customHeight="1">
      <c r="A4472" s="116" t="s">
        <v>1946</v>
      </c>
      <c r="B4472" s="599" t="s">
        <v>1947</v>
      </c>
      <c r="C4472" s="600"/>
      <c r="D4472" s="600"/>
      <c r="E4472" s="600"/>
      <c r="F4472" s="129"/>
      <c r="G4472" s="129"/>
      <c r="H4472" s="129"/>
      <c r="I4472" s="126"/>
      <c r="J4472" s="127"/>
      <c r="K4472" s="129"/>
      <c r="L4472" s="129"/>
      <c r="M4472" s="129"/>
      <c r="N4472" s="127"/>
      <c r="O4472" s="130"/>
      <c r="P4472" s="15"/>
      <c r="Q4472" s="16"/>
    </row>
    <row r="4473" spans="1:17" s="17" customFormat="1" ht="66.75" hidden="1" customHeight="1">
      <c r="A4473" s="1112" t="s">
        <v>1948</v>
      </c>
      <c r="B4473" s="1112"/>
      <c r="C4473" s="1112"/>
      <c r="D4473" s="1112"/>
      <c r="E4473" s="1112"/>
      <c r="F4473" s="1112"/>
      <c r="G4473" s="1112"/>
      <c r="H4473" s="1112"/>
      <c r="I4473" s="208"/>
      <c r="J4473" s="208"/>
      <c r="K4473" s="208"/>
      <c r="L4473" s="208"/>
      <c r="M4473" s="208"/>
      <c r="N4473" s="208"/>
      <c r="O4473" s="209"/>
      <c r="P4473" s="38"/>
      <c r="Q4473" s="16"/>
    </row>
    <row r="4474" spans="1:17" s="17" customFormat="1" ht="66.75" hidden="1" customHeight="1">
      <c r="A4474" s="107">
        <v>1</v>
      </c>
      <c r="B4474" s="108" t="s">
        <v>1949</v>
      </c>
      <c r="C4474" s="200" t="s">
        <v>70</v>
      </c>
      <c r="D4474" s="200"/>
      <c r="E4474" s="200"/>
      <c r="F4474" s="111"/>
      <c r="G4474" s="111">
        <v>1681818.1818181816</v>
      </c>
      <c r="H4474" s="112"/>
      <c r="I4474" s="10"/>
      <c r="J4474" s="11"/>
      <c r="K4474" s="111"/>
      <c r="L4474" s="111">
        <v>1681818.1818181816</v>
      </c>
      <c r="M4474" s="112"/>
      <c r="N4474" s="11"/>
      <c r="O4474" s="18"/>
      <c r="P4474" s="38"/>
      <c r="Q4474" s="16"/>
    </row>
    <row r="4475" spans="1:17" s="17" customFormat="1" ht="66.75" hidden="1" customHeight="1">
      <c r="A4475" s="107">
        <f t="shared" ref="A4475:A4497" si="309">+A4474+1</f>
        <v>2</v>
      </c>
      <c r="B4475" s="108" t="s">
        <v>1950</v>
      </c>
      <c r="C4475" s="200" t="s">
        <v>70</v>
      </c>
      <c r="D4475" s="200"/>
      <c r="E4475" s="200"/>
      <c r="F4475" s="111"/>
      <c r="G4475" s="111">
        <v>1799999.9999999998</v>
      </c>
      <c r="H4475" s="112"/>
      <c r="I4475" s="10"/>
      <c r="J4475" s="11"/>
      <c r="K4475" s="111"/>
      <c r="L4475" s="111">
        <v>1799999.9999999998</v>
      </c>
      <c r="M4475" s="112"/>
      <c r="N4475" s="11"/>
      <c r="O4475" s="18"/>
      <c r="P4475" s="38"/>
      <c r="Q4475" s="16"/>
    </row>
    <row r="4476" spans="1:17" s="17" customFormat="1" ht="66.75" hidden="1" customHeight="1">
      <c r="A4476" s="107">
        <f t="shared" si="309"/>
        <v>3</v>
      </c>
      <c r="B4476" s="108" t="s">
        <v>1951</v>
      </c>
      <c r="C4476" s="200" t="s">
        <v>70</v>
      </c>
      <c r="D4476" s="200"/>
      <c r="E4476" s="200"/>
      <c r="F4476" s="111"/>
      <c r="G4476" s="111">
        <v>2045454.5454545452</v>
      </c>
      <c r="H4476" s="112"/>
      <c r="I4476" s="10"/>
      <c r="J4476" s="11"/>
      <c r="K4476" s="111"/>
      <c r="L4476" s="111">
        <v>2045454.5454545452</v>
      </c>
      <c r="M4476" s="112"/>
      <c r="N4476" s="11"/>
      <c r="O4476" s="18"/>
      <c r="P4476" s="38"/>
      <c r="Q4476" s="16"/>
    </row>
    <row r="4477" spans="1:17" s="17" customFormat="1" ht="66.75" hidden="1" customHeight="1">
      <c r="A4477" s="107">
        <f t="shared" si="309"/>
        <v>4</v>
      </c>
      <c r="B4477" s="108" t="s">
        <v>1952</v>
      </c>
      <c r="C4477" s="200" t="s">
        <v>70</v>
      </c>
      <c r="D4477" s="200"/>
      <c r="E4477" s="200"/>
      <c r="F4477" s="111"/>
      <c r="G4477" s="111">
        <v>2181818.1818181816</v>
      </c>
      <c r="H4477" s="112"/>
      <c r="I4477" s="10"/>
      <c r="J4477" s="11"/>
      <c r="K4477" s="111"/>
      <c r="L4477" s="111">
        <v>2181818.1818181816</v>
      </c>
      <c r="M4477" s="112"/>
      <c r="N4477" s="11"/>
      <c r="O4477" s="18"/>
      <c r="P4477" s="38"/>
      <c r="Q4477" s="16"/>
    </row>
    <row r="4478" spans="1:17" s="17" customFormat="1" ht="66.75" hidden="1" customHeight="1">
      <c r="A4478" s="107">
        <f t="shared" si="309"/>
        <v>5</v>
      </c>
      <c r="B4478" s="108" t="s">
        <v>1953</v>
      </c>
      <c r="C4478" s="200" t="s">
        <v>70</v>
      </c>
      <c r="D4478" s="200"/>
      <c r="E4478" s="200"/>
      <c r="F4478" s="111"/>
      <c r="G4478" s="111">
        <v>2445454.5454545454</v>
      </c>
      <c r="H4478" s="112"/>
      <c r="I4478" s="10"/>
      <c r="J4478" s="11"/>
      <c r="K4478" s="111"/>
      <c r="L4478" s="111">
        <v>2445454.5454545454</v>
      </c>
      <c r="M4478" s="112"/>
      <c r="N4478" s="11"/>
      <c r="O4478" s="18"/>
      <c r="P4478" s="38"/>
      <c r="Q4478" s="16"/>
    </row>
    <row r="4479" spans="1:17" s="17" customFormat="1" ht="66.75" hidden="1" customHeight="1">
      <c r="A4479" s="107">
        <f t="shared" si="309"/>
        <v>6</v>
      </c>
      <c r="B4479" s="108" t="s">
        <v>1954</v>
      </c>
      <c r="C4479" s="200" t="s">
        <v>70</v>
      </c>
      <c r="D4479" s="200"/>
      <c r="E4479" s="200"/>
      <c r="F4479" s="111"/>
      <c r="G4479" s="111">
        <v>2581818.1818181816</v>
      </c>
      <c r="H4479" s="112"/>
      <c r="I4479" s="10"/>
      <c r="J4479" s="11"/>
      <c r="K4479" s="111"/>
      <c r="L4479" s="111">
        <v>2581818.1818181816</v>
      </c>
      <c r="M4479" s="112"/>
      <c r="N4479" s="11"/>
      <c r="O4479" s="18"/>
      <c r="P4479" s="38"/>
      <c r="Q4479" s="16"/>
    </row>
    <row r="4480" spans="1:17" s="17" customFormat="1" ht="66.75" hidden="1" customHeight="1">
      <c r="A4480" s="107">
        <f t="shared" si="309"/>
        <v>7</v>
      </c>
      <c r="B4480" s="108" t="s">
        <v>1955</v>
      </c>
      <c r="C4480" s="200" t="s">
        <v>70</v>
      </c>
      <c r="D4480" s="200"/>
      <c r="E4480" s="200"/>
      <c r="F4480" s="111"/>
      <c r="G4480" s="111">
        <v>3227272.7272727271</v>
      </c>
      <c r="H4480" s="112"/>
      <c r="I4480" s="10"/>
      <c r="J4480" s="11"/>
      <c r="K4480" s="111"/>
      <c r="L4480" s="111">
        <v>3227272.7272727271</v>
      </c>
      <c r="M4480" s="112"/>
      <c r="N4480" s="11"/>
      <c r="O4480" s="18"/>
      <c r="P4480" s="38"/>
      <c r="Q4480" s="16"/>
    </row>
    <row r="4481" spans="1:17" s="17" customFormat="1" ht="66.75" hidden="1" customHeight="1">
      <c r="A4481" s="107">
        <f t="shared" si="309"/>
        <v>8</v>
      </c>
      <c r="B4481" s="108" t="s">
        <v>1956</v>
      </c>
      <c r="C4481" s="200" t="s">
        <v>70</v>
      </c>
      <c r="D4481" s="200"/>
      <c r="E4481" s="200"/>
      <c r="F4481" s="111"/>
      <c r="G4481" s="111">
        <v>3427272.7272727271</v>
      </c>
      <c r="H4481" s="112"/>
      <c r="I4481" s="10"/>
      <c r="J4481" s="11"/>
      <c r="K4481" s="111"/>
      <c r="L4481" s="111">
        <v>3427272.7272727271</v>
      </c>
      <c r="M4481" s="112"/>
      <c r="N4481" s="11"/>
      <c r="O4481" s="18"/>
      <c r="P4481" s="38"/>
      <c r="Q4481" s="16"/>
    </row>
    <row r="4482" spans="1:17" s="17" customFormat="1" ht="66.75" hidden="1" customHeight="1">
      <c r="A4482" s="107">
        <f t="shared" si="309"/>
        <v>9</v>
      </c>
      <c r="B4482" s="108" t="s">
        <v>1957</v>
      </c>
      <c r="C4482" s="200" t="s">
        <v>70</v>
      </c>
      <c r="D4482" s="200"/>
      <c r="E4482" s="200"/>
      <c r="F4482" s="111"/>
      <c r="G4482" s="111">
        <v>4977272.7272727266</v>
      </c>
      <c r="H4482" s="112"/>
      <c r="I4482" s="10"/>
      <c r="J4482" s="11"/>
      <c r="K4482" s="111"/>
      <c r="L4482" s="111">
        <v>4977272.7272727266</v>
      </c>
      <c r="M4482" s="112"/>
      <c r="N4482" s="11"/>
      <c r="O4482" s="18"/>
      <c r="P4482" s="38"/>
      <c r="Q4482" s="16"/>
    </row>
    <row r="4483" spans="1:17" s="17" customFormat="1" ht="66.75" hidden="1" customHeight="1">
      <c r="A4483" s="107">
        <f t="shared" si="309"/>
        <v>10</v>
      </c>
      <c r="B4483" s="108" t="s">
        <v>1958</v>
      </c>
      <c r="C4483" s="200" t="s">
        <v>70</v>
      </c>
      <c r="D4483" s="200"/>
      <c r="E4483" s="200"/>
      <c r="F4483" s="111"/>
      <c r="G4483" s="111">
        <v>5250000</v>
      </c>
      <c r="H4483" s="112"/>
      <c r="I4483" s="10"/>
      <c r="J4483" s="11"/>
      <c r="K4483" s="111"/>
      <c r="L4483" s="111">
        <v>5250000</v>
      </c>
      <c r="M4483" s="112"/>
      <c r="N4483" s="11"/>
      <c r="O4483" s="18"/>
      <c r="P4483" s="38"/>
      <c r="Q4483" s="16"/>
    </row>
    <row r="4484" spans="1:17" s="17" customFormat="1" ht="66.75" hidden="1" customHeight="1">
      <c r="A4484" s="107">
        <f t="shared" si="309"/>
        <v>11</v>
      </c>
      <c r="B4484" s="108" t="s">
        <v>1959</v>
      </c>
      <c r="C4484" s="200" t="s">
        <v>70</v>
      </c>
      <c r="D4484" s="200"/>
      <c r="E4484" s="200"/>
      <c r="F4484" s="111"/>
      <c r="G4484" s="111">
        <v>6454545.4545454541</v>
      </c>
      <c r="H4484" s="112"/>
      <c r="I4484" s="10"/>
      <c r="J4484" s="11"/>
      <c r="K4484" s="111"/>
      <c r="L4484" s="111">
        <v>6454545.4545454541</v>
      </c>
      <c r="M4484" s="112"/>
      <c r="N4484" s="11"/>
      <c r="O4484" s="18"/>
      <c r="P4484" s="38"/>
      <c r="Q4484" s="16"/>
    </row>
    <row r="4485" spans="1:17" s="17" customFormat="1" ht="66.75" hidden="1" customHeight="1">
      <c r="A4485" s="107">
        <f t="shared" si="309"/>
        <v>12</v>
      </c>
      <c r="B4485" s="108" t="s">
        <v>1960</v>
      </c>
      <c r="C4485" s="200" t="s">
        <v>70</v>
      </c>
      <c r="D4485" s="200"/>
      <c r="E4485" s="200"/>
      <c r="F4485" s="111"/>
      <c r="G4485" s="111">
        <v>6818181.8181818174</v>
      </c>
      <c r="H4485" s="112"/>
      <c r="I4485" s="10"/>
      <c r="J4485" s="11"/>
      <c r="K4485" s="111"/>
      <c r="L4485" s="111">
        <v>6818181.8181818174</v>
      </c>
      <c r="M4485" s="112"/>
      <c r="N4485" s="11"/>
      <c r="O4485" s="18"/>
      <c r="P4485" s="38"/>
      <c r="Q4485" s="16"/>
    </row>
    <row r="4486" spans="1:17" s="17" customFormat="1" ht="66.75" hidden="1" customHeight="1">
      <c r="A4486" s="107">
        <f t="shared" si="309"/>
        <v>13</v>
      </c>
      <c r="B4486" s="108" t="s">
        <v>1959</v>
      </c>
      <c r="C4486" s="200" t="s">
        <v>70</v>
      </c>
      <c r="D4486" s="200"/>
      <c r="E4486" s="200"/>
      <c r="F4486" s="111"/>
      <c r="G4486" s="111">
        <v>7977272.7272727266</v>
      </c>
      <c r="H4486" s="112"/>
      <c r="I4486" s="10"/>
      <c r="J4486" s="11"/>
      <c r="K4486" s="111"/>
      <c r="L4486" s="111">
        <v>7977272.7272727266</v>
      </c>
      <c r="M4486" s="112"/>
      <c r="N4486" s="11"/>
      <c r="O4486" s="18"/>
      <c r="P4486" s="38"/>
      <c r="Q4486" s="16"/>
    </row>
    <row r="4487" spans="1:17" s="17" customFormat="1" ht="66.75" hidden="1" customHeight="1">
      <c r="A4487" s="107">
        <f t="shared" si="309"/>
        <v>14</v>
      </c>
      <c r="B4487" s="108" t="s">
        <v>1960</v>
      </c>
      <c r="C4487" s="200" t="s">
        <v>70</v>
      </c>
      <c r="D4487" s="200"/>
      <c r="E4487" s="200"/>
      <c r="F4487" s="111"/>
      <c r="G4487" s="111">
        <v>8431818.1818181816</v>
      </c>
      <c r="H4487" s="112"/>
      <c r="I4487" s="10"/>
      <c r="J4487" s="11"/>
      <c r="K4487" s="111"/>
      <c r="L4487" s="111">
        <v>8431818.1818181816</v>
      </c>
      <c r="M4487" s="112"/>
      <c r="N4487" s="11"/>
      <c r="O4487" s="18"/>
      <c r="P4487" s="38"/>
      <c r="Q4487" s="16"/>
    </row>
    <row r="4488" spans="1:17" s="17" customFormat="1" ht="66.75" hidden="1" customHeight="1">
      <c r="A4488" s="107">
        <f t="shared" si="309"/>
        <v>15</v>
      </c>
      <c r="B4488" s="108" t="s">
        <v>1961</v>
      </c>
      <c r="C4488" s="200" t="s">
        <v>70</v>
      </c>
      <c r="D4488" s="200"/>
      <c r="E4488" s="200"/>
      <c r="F4488" s="111"/>
      <c r="G4488" s="111">
        <v>9800000</v>
      </c>
      <c r="H4488" s="112"/>
      <c r="I4488" s="10"/>
      <c r="J4488" s="11"/>
      <c r="K4488" s="111"/>
      <c r="L4488" s="111">
        <v>9800000</v>
      </c>
      <c r="M4488" s="112"/>
      <c r="N4488" s="11"/>
      <c r="O4488" s="18"/>
      <c r="P4488" s="38"/>
      <c r="Q4488" s="16"/>
    </row>
    <row r="4489" spans="1:17" s="17" customFormat="1" ht="66.75" hidden="1" customHeight="1">
      <c r="A4489" s="107">
        <f t="shared" si="309"/>
        <v>16</v>
      </c>
      <c r="B4489" s="108" t="s">
        <v>1962</v>
      </c>
      <c r="C4489" s="200" t="s">
        <v>70</v>
      </c>
      <c r="D4489" s="200"/>
      <c r="E4489" s="200"/>
      <c r="F4489" s="111"/>
      <c r="G4489" s="111">
        <v>10309090.909090908</v>
      </c>
      <c r="H4489" s="112"/>
      <c r="I4489" s="10"/>
      <c r="J4489" s="11"/>
      <c r="K4489" s="111"/>
      <c r="L4489" s="111">
        <v>10309090.909090908</v>
      </c>
      <c r="M4489" s="112"/>
      <c r="N4489" s="11"/>
      <c r="O4489" s="18"/>
      <c r="P4489" s="38"/>
      <c r="Q4489" s="16"/>
    </row>
    <row r="4490" spans="1:17" s="17" customFormat="1" ht="66.75" hidden="1" customHeight="1">
      <c r="A4490" s="107">
        <f t="shared" si="309"/>
        <v>17</v>
      </c>
      <c r="B4490" s="108" t="s">
        <v>1963</v>
      </c>
      <c r="C4490" s="200" t="s">
        <v>70</v>
      </c>
      <c r="D4490" s="200"/>
      <c r="E4490" s="200"/>
      <c r="F4490" s="111"/>
      <c r="G4490" s="111">
        <v>12363636.363636363</v>
      </c>
      <c r="H4490" s="112"/>
      <c r="I4490" s="10"/>
      <c r="J4490" s="11"/>
      <c r="K4490" s="111"/>
      <c r="L4490" s="111">
        <v>12363636.363636363</v>
      </c>
      <c r="M4490" s="112"/>
      <c r="N4490" s="11"/>
      <c r="O4490" s="18"/>
      <c r="P4490" s="38"/>
      <c r="Q4490" s="16"/>
    </row>
    <row r="4491" spans="1:17" s="17" customFormat="1" ht="66.75" hidden="1" customHeight="1">
      <c r="A4491" s="107">
        <f t="shared" si="309"/>
        <v>18</v>
      </c>
      <c r="B4491" s="108" t="s">
        <v>1964</v>
      </c>
      <c r="C4491" s="200" t="s">
        <v>70</v>
      </c>
      <c r="D4491" s="200"/>
      <c r="E4491" s="200"/>
      <c r="F4491" s="111"/>
      <c r="G4491" s="111">
        <v>12999999.999999998</v>
      </c>
      <c r="H4491" s="112"/>
      <c r="I4491" s="10"/>
      <c r="J4491" s="11"/>
      <c r="K4491" s="111"/>
      <c r="L4491" s="111">
        <v>12999999.999999998</v>
      </c>
      <c r="M4491" s="112"/>
      <c r="N4491" s="11"/>
      <c r="O4491" s="18"/>
      <c r="P4491" s="38"/>
      <c r="Q4491" s="16"/>
    </row>
    <row r="4492" spans="1:17" s="17" customFormat="1" ht="66.75" hidden="1" customHeight="1">
      <c r="A4492" s="107">
        <f t="shared" si="309"/>
        <v>19</v>
      </c>
      <c r="B4492" s="108" t="s">
        <v>1965</v>
      </c>
      <c r="C4492" s="200" t="s">
        <v>70</v>
      </c>
      <c r="D4492" s="200"/>
      <c r="E4492" s="200"/>
      <c r="F4492" s="111"/>
      <c r="G4492" s="111">
        <v>13886363.636363635</v>
      </c>
      <c r="H4492" s="112"/>
      <c r="I4492" s="10"/>
      <c r="J4492" s="11"/>
      <c r="K4492" s="111"/>
      <c r="L4492" s="111">
        <v>13886363.636363635</v>
      </c>
      <c r="M4492" s="112"/>
      <c r="N4492" s="11"/>
      <c r="O4492" s="18"/>
      <c r="P4492" s="38"/>
      <c r="Q4492" s="16"/>
    </row>
    <row r="4493" spans="1:17" s="17" customFormat="1" ht="66.75" hidden="1" customHeight="1">
      <c r="A4493" s="107">
        <f t="shared" si="309"/>
        <v>20</v>
      </c>
      <c r="B4493" s="108" t="s">
        <v>1966</v>
      </c>
      <c r="C4493" s="200" t="s">
        <v>70</v>
      </c>
      <c r="D4493" s="200"/>
      <c r="E4493" s="200"/>
      <c r="F4493" s="111"/>
      <c r="G4493" s="111">
        <v>14613636.363636363</v>
      </c>
      <c r="H4493" s="112"/>
      <c r="I4493" s="10"/>
      <c r="J4493" s="11"/>
      <c r="K4493" s="111"/>
      <c r="L4493" s="111">
        <v>14613636.363636363</v>
      </c>
      <c r="M4493" s="112"/>
      <c r="N4493" s="11"/>
      <c r="O4493" s="18"/>
      <c r="P4493" s="38"/>
      <c r="Q4493" s="16"/>
    </row>
    <row r="4494" spans="1:17" s="17" customFormat="1" ht="66.75" hidden="1" customHeight="1">
      <c r="A4494" s="107">
        <f t="shared" si="309"/>
        <v>21</v>
      </c>
      <c r="B4494" s="108" t="s">
        <v>1967</v>
      </c>
      <c r="C4494" s="200" t="s">
        <v>70</v>
      </c>
      <c r="D4494" s="200"/>
      <c r="E4494" s="200"/>
      <c r="F4494" s="111"/>
      <c r="G4494" s="111">
        <v>15590909.09090909</v>
      </c>
      <c r="H4494" s="112"/>
      <c r="I4494" s="10"/>
      <c r="J4494" s="11"/>
      <c r="K4494" s="111"/>
      <c r="L4494" s="111">
        <v>15590909.09090909</v>
      </c>
      <c r="M4494" s="112"/>
      <c r="N4494" s="11"/>
      <c r="O4494" s="18"/>
      <c r="P4494" s="38"/>
      <c r="Q4494" s="16"/>
    </row>
    <row r="4495" spans="1:17" s="17" customFormat="1" ht="66.75" hidden="1" customHeight="1">
      <c r="A4495" s="107">
        <f t="shared" si="309"/>
        <v>22</v>
      </c>
      <c r="B4495" s="108" t="s">
        <v>1968</v>
      </c>
      <c r="C4495" s="200" t="s">
        <v>70</v>
      </c>
      <c r="D4495" s="200"/>
      <c r="E4495" s="200"/>
      <c r="F4495" s="111"/>
      <c r="G4495" s="111">
        <v>16409090.909090908</v>
      </c>
      <c r="H4495" s="112"/>
      <c r="I4495" s="10"/>
      <c r="J4495" s="11"/>
      <c r="K4495" s="111"/>
      <c r="L4495" s="111">
        <v>16409090.909090908</v>
      </c>
      <c r="M4495" s="112"/>
      <c r="N4495" s="11"/>
      <c r="O4495" s="18"/>
      <c r="P4495" s="38"/>
      <c r="Q4495" s="16"/>
    </row>
    <row r="4496" spans="1:17" s="17" customFormat="1" ht="66.75" hidden="1" customHeight="1">
      <c r="A4496" s="107">
        <f t="shared" si="309"/>
        <v>23</v>
      </c>
      <c r="B4496" s="108" t="s">
        <v>1969</v>
      </c>
      <c r="C4496" s="200" t="s">
        <v>70</v>
      </c>
      <c r="D4496" s="200"/>
      <c r="E4496" s="200"/>
      <c r="F4496" s="111"/>
      <c r="G4496" s="111">
        <v>18636363.636363637</v>
      </c>
      <c r="H4496" s="112"/>
      <c r="I4496" s="10"/>
      <c r="J4496" s="11"/>
      <c r="K4496" s="111"/>
      <c r="L4496" s="111">
        <v>18636363.636363637</v>
      </c>
      <c r="M4496" s="112"/>
      <c r="N4496" s="11"/>
      <c r="O4496" s="18"/>
      <c r="P4496" s="38"/>
      <c r="Q4496" s="16"/>
    </row>
    <row r="4497" spans="1:17" s="17" customFormat="1" ht="66.75" hidden="1" customHeight="1">
      <c r="A4497" s="107">
        <f t="shared" si="309"/>
        <v>24</v>
      </c>
      <c r="B4497" s="108" t="s">
        <v>1970</v>
      </c>
      <c r="C4497" s="200" t="s">
        <v>70</v>
      </c>
      <c r="D4497" s="200"/>
      <c r="E4497" s="200"/>
      <c r="F4497" s="111"/>
      <c r="G4497" s="111">
        <v>19545454.545454543</v>
      </c>
      <c r="H4497" s="112"/>
      <c r="I4497" s="10"/>
      <c r="J4497" s="11"/>
      <c r="K4497" s="111"/>
      <c r="L4497" s="111">
        <v>19545454.545454543</v>
      </c>
      <c r="M4497" s="112"/>
      <c r="N4497" s="11"/>
      <c r="O4497" s="18"/>
      <c r="P4497" s="38"/>
      <c r="Q4497" s="16"/>
    </row>
    <row r="4498" spans="1:17" s="17" customFormat="1" ht="21.75" customHeight="1">
      <c r="A4498" s="116" t="s">
        <v>1971</v>
      </c>
      <c r="B4498" s="1105" t="s">
        <v>1972</v>
      </c>
      <c r="C4498" s="1106"/>
      <c r="D4498" s="1106"/>
      <c r="E4498" s="1106"/>
      <c r="F4498" s="1106"/>
      <c r="G4498" s="1106"/>
      <c r="H4498" s="1107"/>
      <c r="I4498" s="126"/>
      <c r="J4498" s="127"/>
      <c r="K4498" s="129"/>
      <c r="L4498" s="129"/>
      <c r="M4498" s="129"/>
      <c r="N4498" s="127"/>
      <c r="O4498" s="130"/>
      <c r="P4498" s="15"/>
      <c r="Q4498" s="16"/>
    </row>
    <row r="4499" spans="1:17" s="6" customFormat="1" ht="34.5" customHeight="1">
      <c r="A4499" s="100"/>
      <c r="B4499" s="1066" t="s">
        <v>6144</v>
      </c>
      <c r="C4499" s="1066"/>
      <c r="D4499" s="1066"/>
      <c r="E4499" s="1066"/>
      <c r="F4499" s="1066"/>
      <c r="G4499" s="1066"/>
      <c r="H4499" s="1066"/>
      <c r="I4499" s="2"/>
      <c r="J4499" s="2"/>
      <c r="K4499" s="2"/>
      <c r="L4499" s="2"/>
      <c r="M4499" s="2"/>
      <c r="N4499" s="2"/>
      <c r="O4499" s="40"/>
      <c r="P4499" s="9"/>
      <c r="Q4499" s="5"/>
    </row>
    <row r="4500" spans="1:17" s="6" customFormat="1" ht="21" customHeight="1">
      <c r="A4500" s="336"/>
      <c r="B4500" s="588" t="s">
        <v>1973</v>
      </c>
      <c r="C4500" s="327"/>
      <c r="D4500" s="327"/>
      <c r="E4500" s="327"/>
      <c r="F4500" s="328"/>
      <c r="G4500" s="328"/>
      <c r="H4500" s="328"/>
      <c r="I4500" s="119"/>
      <c r="J4500" s="12"/>
      <c r="K4500" s="328"/>
      <c r="L4500" s="328"/>
      <c r="M4500" s="328"/>
      <c r="N4500" s="12"/>
      <c r="O4500" s="13"/>
      <c r="P4500" s="9"/>
      <c r="Q4500" s="5"/>
    </row>
    <row r="4501" spans="1:17" s="6" customFormat="1" ht="23.45" customHeight="1">
      <c r="A4501" s="336">
        <v>1</v>
      </c>
      <c r="B4501" s="601" t="s">
        <v>1974</v>
      </c>
      <c r="C4501" s="499" t="s">
        <v>139</v>
      </c>
      <c r="D4501" s="499"/>
      <c r="E4501" s="499"/>
      <c r="F4501" s="339"/>
      <c r="G4501" s="905">
        <v>2450</v>
      </c>
      <c r="H4501" s="863">
        <f>G4501</f>
        <v>2450</v>
      </c>
      <c r="I4501" s="572"/>
      <c r="J4501" s="573"/>
      <c r="K4501" s="339"/>
      <c r="L4501" s="339">
        <v>2450</v>
      </c>
      <c r="M4501" s="574">
        <f>L4501</f>
        <v>2450</v>
      </c>
      <c r="N4501" s="573"/>
      <c r="O4501" s="13"/>
      <c r="P4501" s="9"/>
      <c r="Q4501" s="5"/>
    </row>
    <row r="4502" spans="1:17" s="6" customFormat="1" ht="23.45" customHeight="1">
      <c r="A4502" s="336">
        <f>+A4501+1</f>
        <v>2</v>
      </c>
      <c r="B4502" s="601" t="s">
        <v>1975</v>
      </c>
      <c r="C4502" s="499" t="s">
        <v>139</v>
      </c>
      <c r="D4502" s="499"/>
      <c r="E4502" s="499"/>
      <c r="F4502" s="339"/>
      <c r="G4502" s="905">
        <v>4070</v>
      </c>
      <c r="H4502" s="863">
        <f>G4502</f>
        <v>4070</v>
      </c>
      <c r="I4502" s="572"/>
      <c r="J4502" s="573"/>
      <c r="K4502" s="339"/>
      <c r="L4502" s="339">
        <v>4070</v>
      </c>
      <c r="M4502" s="574">
        <f>L4502</f>
        <v>4070</v>
      </c>
      <c r="N4502" s="573"/>
      <c r="O4502" s="13"/>
      <c r="P4502" s="9"/>
      <c r="Q4502" s="5"/>
    </row>
    <row r="4503" spans="1:17" s="6" customFormat="1" ht="21" customHeight="1">
      <c r="A4503" s="336"/>
      <c r="B4503" s="602" t="s">
        <v>1976</v>
      </c>
      <c r="C4503" s="327"/>
      <c r="D4503" s="327"/>
      <c r="E4503" s="327"/>
      <c r="F4503" s="339"/>
      <c r="G4503" s="910"/>
      <c r="H4503" s="910"/>
      <c r="I4503" s="119"/>
      <c r="J4503" s="12"/>
      <c r="K4503" s="339"/>
      <c r="L4503" s="328"/>
      <c r="M4503" s="328"/>
      <c r="N4503" s="12"/>
      <c r="O4503" s="13"/>
      <c r="P4503" s="9"/>
      <c r="Q4503" s="5"/>
    </row>
    <row r="4504" spans="1:17" s="6" customFormat="1" ht="23.45" customHeight="1">
      <c r="A4504" s="336">
        <v>1</v>
      </c>
      <c r="B4504" s="601" t="s">
        <v>1977</v>
      </c>
      <c r="C4504" s="499" t="s">
        <v>139</v>
      </c>
      <c r="D4504" s="499"/>
      <c r="E4504" s="499"/>
      <c r="F4504" s="339"/>
      <c r="G4504" s="905">
        <v>4660</v>
      </c>
      <c r="H4504" s="863">
        <f>G4504</f>
        <v>4660</v>
      </c>
      <c r="I4504" s="572"/>
      <c r="J4504" s="573"/>
      <c r="K4504" s="339"/>
      <c r="L4504" s="339">
        <v>4660</v>
      </c>
      <c r="M4504" s="574">
        <f>L4504</f>
        <v>4660</v>
      </c>
      <c r="N4504" s="573"/>
      <c r="O4504" s="13"/>
      <c r="P4504" s="9"/>
      <c r="Q4504" s="5"/>
    </row>
    <row r="4505" spans="1:17" s="6" customFormat="1" ht="27" customHeight="1">
      <c r="A4505" s="336">
        <f>+A4504+1</f>
        <v>2</v>
      </c>
      <c r="B4505" s="601" t="s">
        <v>1978</v>
      </c>
      <c r="C4505" s="499" t="s">
        <v>139</v>
      </c>
      <c r="D4505" s="499"/>
      <c r="E4505" s="499"/>
      <c r="F4505" s="339"/>
      <c r="G4505" s="910">
        <v>6570</v>
      </c>
      <c r="H4505" s="863">
        <f>G4505</f>
        <v>6570</v>
      </c>
      <c r="I4505" s="572"/>
      <c r="J4505" s="573"/>
      <c r="K4505" s="339"/>
      <c r="L4505" s="328">
        <v>6570</v>
      </c>
      <c r="M4505" s="574">
        <f>L4505</f>
        <v>6570</v>
      </c>
      <c r="N4505" s="573"/>
      <c r="O4505" s="13"/>
      <c r="P4505" s="132"/>
      <c r="Q4505" s="5"/>
    </row>
    <row r="4506" spans="1:17" s="6" customFormat="1" ht="27" customHeight="1">
      <c r="A4506" s="336">
        <v>3</v>
      </c>
      <c r="B4506" s="601" t="s">
        <v>1979</v>
      </c>
      <c r="C4506" s="499" t="s">
        <v>139</v>
      </c>
      <c r="D4506" s="499"/>
      <c r="E4506" s="499"/>
      <c r="F4506" s="339"/>
      <c r="G4506" s="910">
        <v>8430</v>
      </c>
      <c r="H4506" s="863">
        <f>G4506</f>
        <v>8430</v>
      </c>
      <c r="I4506" s="572"/>
      <c r="J4506" s="573"/>
      <c r="K4506" s="339"/>
      <c r="L4506" s="328">
        <v>8430</v>
      </c>
      <c r="M4506" s="574">
        <f>L4506</f>
        <v>8430</v>
      </c>
      <c r="N4506" s="573"/>
      <c r="O4506" s="13"/>
      <c r="P4506" s="132"/>
      <c r="Q4506" s="5"/>
    </row>
    <row r="4507" spans="1:17" s="6" customFormat="1" ht="27" customHeight="1">
      <c r="A4507" s="336">
        <v>4</v>
      </c>
      <c r="B4507" s="601" t="s">
        <v>1980</v>
      </c>
      <c r="C4507" s="499" t="s">
        <v>139</v>
      </c>
      <c r="D4507" s="499"/>
      <c r="E4507" s="499"/>
      <c r="F4507" s="339"/>
      <c r="G4507" s="910">
        <v>12000</v>
      </c>
      <c r="H4507" s="863">
        <f>G4507</f>
        <v>12000</v>
      </c>
      <c r="I4507" s="572"/>
      <c r="J4507" s="573"/>
      <c r="K4507" s="339"/>
      <c r="L4507" s="328">
        <v>12000</v>
      </c>
      <c r="M4507" s="574">
        <f>L4507</f>
        <v>12000</v>
      </c>
      <c r="N4507" s="573"/>
      <c r="O4507" s="13"/>
      <c r="P4507" s="132"/>
      <c r="Q4507" s="5"/>
    </row>
    <row r="4508" spans="1:17" s="6" customFormat="1" ht="21.95" customHeight="1">
      <c r="A4508" s="336">
        <v>5</v>
      </c>
      <c r="B4508" s="601" t="s">
        <v>1981</v>
      </c>
      <c r="C4508" s="499" t="s">
        <v>139</v>
      </c>
      <c r="D4508" s="499"/>
      <c r="E4508" s="499"/>
      <c r="F4508" s="339"/>
      <c r="G4508" s="910">
        <v>19460</v>
      </c>
      <c r="H4508" s="863">
        <f>G4508</f>
        <v>19460</v>
      </c>
      <c r="I4508" s="572"/>
      <c r="J4508" s="573"/>
      <c r="K4508" s="339"/>
      <c r="L4508" s="328">
        <v>19460</v>
      </c>
      <c r="M4508" s="574">
        <f>L4508</f>
        <v>19460</v>
      </c>
      <c r="N4508" s="573"/>
      <c r="O4508" s="13"/>
      <c r="P4508" s="9"/>
      <c r="Q4508" s="5"/>
    </row>
    <row r="4509" spans="1:17" s="6" customFormat="1" ht="21.95" customHeight="1">
      <c r="A4509" s="336"/>
      <c r="B4509" s="588" t="s">
        <v>1982</v>
      </c>
      <c r="C4509" s="327"/>
      <c r="D4509" s="327"/>
      <c r="E4509" s="327"/>
      <c r="F4509" s="339"/>
      <c r="G4509" s="910"/>
      <c r="H4509" s="910"/>
      <c r="I4509" s="119"/>
      <c r="J4509" s="12"/>
      <c r="K4509" s="339"/>
      <c r="L4509" s="328"/>
      <c r="M4509" s="328"/>
      <c r="N4509" s="12"/>
      <c r="O4509" s="13"/>
      <c r="P4509" s="9"/>
      <c r="Q4509" s="5"/>
    </row>
    <row r="4510" spans="1:17" s="6" customFormat="1" ht="21.95" customHeight="1">
      <c r="A4510" s="336">
        <v>1</v>
      </c>
      <c r="B4510" s="574" t="s">
        <v>1983</v>
      </c>
      <c r="C4510" s="499" t="s">
        <v>139</v>
      </c>
      <c r="D4510" s="499"/>
      <c r="E4510" s="499"/>
      <c r="F4510" s="339"/>
      <c r="G4510" s="910">
        <v>9680</v>
      </c>
      <c r="H4510" s="863">
        <f>G4510</f>
        <v>9680</v>
      </c>
      <c r="I4510" s="572"/>
      <c r="J4510" s="573"/>
      <c r="K4510" s="339"/>
      <c r="L4510" s="328">
        <v>9680</v>
      </c>
      <c r="M4510" s="574">
        <f>L4510</f>
        <v>9680</v>
      </c>
      <c r="N4510" s="573"/>
      <c r="O4510" s="13"/>
      <c r="P4510" s="132"/>
      <c r="Q4510" s="5"/>
    </row>
    <row r="4511" spans="1:17" s="6" customFormat="1" ht="21.95" customHeight="1">
      <c r="A4511" s="336">
        <f>+A4510+1</f>
        <v>2</v>
      </c>
      <c r="B4511" s="574" t="s">
        <v>1984</v>
      </c>
      <c r="C4511" s="499" t="s">
        <v>139</v>
      </c>
      <c r="D4511" s="499"/>
      <c r="E4511" s="499"/>
      <c r="F4511" s="339"/>
      <c r="G4511" s="910">
        <v>13640</v>
      </c>
      <c r="H4511" s="863">
        <f>G4511</f>
        <v>13640</v>
      </c>
      <c r="I4511" s="572"/>
      <c r="J4511" s="573"/>
      <c r="K4511" s="339"/>
      <c r="L4511" s="328">
        <v>13640</v>
      </c>
      <c r="M4511" s="574">
        <f>L4511</f>
        <v>13640</v>
      </c>
      <c r="N4511" s="573"/>
      <c r="O4511" s="13"/>
      <c r="P4511" s="9"/>
      <c r="Q4511" s="5"/>
    </row>
    <row r="4512" spans="1:17" s="6" customFormat="1" ht="21.95" customHeight="1">
      <c r="A4512" s="336">
        <f>+A4511+1</f>
        <v>3</v>
      </c>
      <c r="B4512" s="574" t="s">
        <v>1985</v>
      </c>
      <c r="C4512" s="499" t="s">
        <v>139</v>
      </c>
      <c r="D4512" s="499"/>
      <c r="E4512" s="499"/>
      <c r="F4512" s="339"/>
      <c r="G4512" s="910">
        <v>49610</v>
      </c>
      <c r="H4512" s="863">
        <f>G4512</f>
        <v>49610</v>
      </c>
      <c r="I4512" s="572"/>
      <c r="J4512" s="573"/>
      <c r="K4512" s="339"/>
      <c r="L4512" s="328">
        <v>49610</v>
      </c>
      <c r="M4512" s="574">
        <f>L4512</f>
        <v>49610</v>
      </c>
      <c r="N4512" s="573"/>
      <c r="O4512" s="13"/>
      <c r="P4512" s="9"/>
      <c r="Q4512" s="5"/>
    </row>
    <row r="4513" spans="1:17" s="6" customFormat="1" ht="14.25" customHeight="1">
      <c r="A4513" s="336"/>
      <c r="B4513" s="588" t="s">
        <v>1986</v>
      </c>
      <c r="C4513" s="327"/>
      <c r="D4513" s="327"/>
      <c r="E4513" s="327"/>
      <c r="F4513" s="339"/>
      <c r="G4513" s="910"/>
      <c r="H4513" s="910"/>
      <c r="I4513" s="119"/>
      <c r="J4513" s="12"/>
      <c r="K4513" s="339"/>
      <c r="L4513" s="328"/>
      <c r="M4513" s="328"/>
      <c r="N4513" s="12"/>
      <c r="O4513" s="13"/>
      <c r="P4513" s="132"/>
      <c r="Q4513" s="5"/>
    </row>
    <row r="4514" spans="1:17" s="6" customFormat="1" ht="21.95" customHeight="1">
      <c r="A4514" s="336">
        <v>1</v>
      </c>
      <c r="B4514" s="574" t="s">
        <v>1987</v>
      </c>
      <c r="C4514" s="499" t="s">
        <v>139</v>
      </c>
      <c r="D4514" s="499"/>
      <c r="E4514" s="499"/>
      <c r="F4514" s="339"/>
      <c r="G4514" s="910">
        <v>6240</v>
      </c>
      <c r="H4514" s="863">
        <f t="shared" ref="H4514:H4519" si="310">G4514</f>
        <v>6240</v>
      </c>
      <c r="I4514" s="572"/>
      <c r="J4514" s="573"/>
      <c r="K4514" s="339"/>
      <c r="L4514" s="328">
        <v>6240</v>
      </c>
      <c r="M4514" s="574">
        <f t="shared" ref="M4514:M4519" si="311">L4514</f>
        <v>6240</v>
      </c>
      <c r="N4514" s="573"/>
      <c r="O4514" s="13"/>
      <c r="P4514" s="132"/>
      <c r="Q4514" s="5"/>
    </row>
    <row r="4515" spans="1:17" s="6" customFormat="1" ht="21.95" customHeight="1">
      <c r="A4515" s="336">
        <f>+A4514+1</f>
        <v>2</v>
      </c>
      <c r="B4515" s="574" t="s">
        <v>1988</v>
      </c>
      <c r="C4515" s="499" t="s">
        <v>139</v>
      </c>
      <c r="D4515" s="499"/>
      <c r="E4515" s="499"/>
      <c r="F4515" s="339"/>
      <c r="G4515" s="910">
        <v>10180</v>
      </c>
      <c r="H4515" s="863">
        <f t="shared" si="310"/>
        <v>10180</v>
      </c>
      <c r="I4515" s="572"/>
      <c r="J4515" s="573"/>
      <c r="K4515" s="339"/>
      <c r="L4515" s="328">
        <v>10180</v>
      </c>
      <c r="M4515" s="574">
        <f t="shared" si="311"/>
        <v>10180</v>
      </c>
      <c r="N4515" s="573"/>
      <c r="O4515" s="13"/>
      <c r="P4515" s="9"/>
      <c r="Q4515" s="5"/>
    </row>
    <row r="4516" spans="1:17" s="6" customFormat="1" ht="21.95" customHeight="1">
      <c r="A4516" s="336">
        <f>+A4515+1</f>
        <v>3</v>
      </c>
      <c r="B4516" s="574" t="s">
        <v>1989</v>
      </c>
      <c r="C4516" s="499" t="s">
        <v>139</v>
      </c>
      <c r="D4516" s="499"/>
      <c r="E4516" s="499"/>
      <c r="F4516" s="339"/>
      <c r="G4516" s="910">
        <v>37460</v>
      </c>
      <c r="H4516" s="863">
        <f t="shared" si="310"/>
        <v>37460</v>
      </c>
      <c r="I4516" s="572"/>
      <c r="J4516" s="573"/>
      <c r="K4516" s="339"/>
      <c r="L4516" s="328">
        <v>37460</v>
      </c>
      <c r="M4516" s="574">
        <f t="shared" si="311"/>
        <v>37460</v>
      </c>
      <c r="N4516" s="573"/>
      <c r="O4516" s="13"/>
      <c r="P4516" s="9"/>
      <c r="Q4516" s="5"/>
    </row>
    <row r="4517" spans="1:17" s="6" customFormat="1" ht="21.95" customHeight="1">
      <c r="A4517" s="336">
        <f>+A4516+1</f>
        <v>4</v>
      </c>
      <c r="B4517" s="574" t="s">
        <v>1990</v>
      </c>
      <c r="C4517" s="499" t="s">
        <v>139</v>
      </c>
      <c r="D4517" s="499"/>
      <c r="E4517" s="499"/>
      <c r="F4517" s="339"/>
      <c r="G4517" s="910">
        <v>169310</v>
      </c>
      <c r="H4517" s="863">
        <f t="shared" si="310"/>
        <v>169310</v>
      </c>
      <c r="I4517" s="572"/>
      <c r="J4517" s="573"/>
      <c r="K4517" s="339"/>
      <c r="L4517" s="328">
        <v>169310</v>
      </c>
      <c r="M4517" s="574">
        <f t="shared" si="311"/>
        <v>169310</v>
      </c>
      <c r="N4517" s="573"/>
      <c r="O4517" s="13"/>
      <c r="P4517" s="9"/>
      <c r="Q4517" s="5"/>
    </row>
    <row r="4518" spans="1:17" s="6" customFormat="1" ht="23.45" customHeight="1">
      <c r="A4518" s="336">
        <f>+A4517+1</f>
        <v>5</v>
      </c>
      <c r="B4518" s="574" t="s">
        <v>1991</v>
      </c>
      <c r="C4518" s="499" t="s">
        <v>139</v>
      </c>
      <c r="D4518" s="499"/>
      <c r="E4518" s="499"/>
      <c r="F4518" s="339"/>
      <c r="G4518" s="910">
        <v>850730</v>
      </c>
      <c r="H4518" s="863">
        <f t="shared" si="310"/>
        <v>850730</v>
      </c>
      <c r="I4518" s="572"/>
      <c r="J4518" s="573"/>
      <c r="K4518" s="339"/>
      <c r="L4518" s="328">
        <v>850730</v>
      </c>
      <c r="M4518" s="574">
        <f t="shared" si="311"/>
        <v>850730</v>
      </c>
      <c r="N4518" s="573"/>
      <c r="O4518" s="13"/>
      <c r="P4518" s="132"/>
      <c r="Q4518" s="5"/>
    </row>
    <row r="4519" spans="1:17" s="6" customFormat="1" ht="21.95" customHeight="1">
      <c r="A4519" s="336">
        <f>+A4518+1</f>
        <v>6</v>
      </c>
      <c r="B4519" s="574" t="s">
        <v>1992</v>
      </c>
      <c r="C4519" s="499" t="s">
        <v>139</v>
      </c>
      <c r="D4519" s="499"/>
      <c r="E4519" s="499"/>
      <c r="F4519" s="339"/>
      <c r="G4519" s="910">
        <v>1067060</v>
      </c>
      <c r="H4519" s="863">
        <f t="shared" si="310"/>
        <v>1067060</v>
      </c>
      <c r="I4519" s="572"/>
      <c r="J4519" s="573"/>
      <c r="K4519" s="339"/>
      <c r="L4519" s="328">
        <v>1067060</v>
      </c>
      <c r="M4519" s="574">
        <f t="shared" si="311"/>
        <v>1067060</v>
      </c>
      <c r="N4519" s="573"/>
      <c r="O4519" s="13"/>
      <c r="P4519" s="9"/>
      <c r="Q4519" s="5"/>
    </row>
    <row r="4520" spans="1:17" s="6" customFormat="1" ht="33.75" customHeight="1">
      <c r="A4520" s="336"/>
      <c r="B4520" s="603" t="s">
        <v>1993</v>
      </c>
      <c r="C4520" s="499"/>
      <c r="D4520" s="499"/>
      <c r="E4520" s="499"/>
      <c r="F4520" s="339"/>
      <c r="G4520" s="910"/>
      <c r="H4520" s="910"/>
      <c r="I4520" s="119"/>
      <c r="J4520" s="12"/>
      <c r="K4520" s="339"/>
      <c r="L4520" s="328"/>
      <c r="M4520" s="328"/>
      <c r="N4520" s="12"/>
      <c r="O4520" s="13"/>
      <c r="P4520" s="9"/>
      <c r="Q4520" s="5"/>
    </row>
    <row r="4521" spans="1:17" s="6" customFormat="1" ht="21.95" customHeight="1">
      <c r="A4521" s="336">
        <v>1</v>
      </c>
      <c r="B4521" s="574" t="s">
        <v>1994</v>
      </c>
      <c r="C4521" s="499" t="s">
        <v>139</v>
      </c>
      <c r="D4521" s="499"/>
      <c r="E4521" s="499"/>
      <c r="F4521" s="339"/>
      <c r="G4521" s="910">
        <v>6990</v>
      </c>
      <c r="H4521" s="863">
        <f t="shared" ref="H4521:H4527" si="312">G4521</f>
        <v>6990</v>
      </c>
      <c r="I4521" s="572"/>
      <c r="J4521" s="573"/>
      <c r="K4521" s="339"/>
      <c r="L4521" s="328">
        <v>6990</v>
      </c>
      <c r="M4521" s="574">
        <f t="shared" ref="M4521:M4527" si="313">L4521</f>
        <v>6990</v>
      </c>
      <c r="N4521" s="573"/>
      <c r="O4521" s="13"/>
      <c r="P4521" s="9"/>
      <c r="Q4521" s="5"/>
    </row>
    <row r="4522" spans="1:17" s="6" customFormat="1" ht="21.95" customHeight="1">
      <c r="A4522" s="336">
        <f t="shared" ref="A4522:A4527" si="314">+A4521+1</f>
        <v>2</v>
      </c>
      <c r="B4522" s="601" t="s">
        <v>1995</v>
      </c>
      <c r="C4522" s="499" t="s">
        <v>139</v>
      </c>
      <c r="D4522" s="499"/>
      <c r="E4522" s="499"/>
      <c r="F4522" s="339"/>
      <c r="G4522" s="910">
        <v>9010</v>
      </c>
      <c r="H4522" s="863">
        <f t="shared" si="312"/>
        <v>9010</v>
      </c>
      <c r="I4522" s="572"/>
      <c r="J4522" s="573"/>
      <c r="K4522" s="339"/>
      <c r="L4522" s="328">
        <v>9010</v>
      </c>
      <c r="M4522" s="574">
        <f t="shared" si="313"/>
        <v>9010</v>
      </c>
      <c r="N4522" s="573"/>
      <c r="O4522" s="13"/>
      <c r="P4522" s="9"/>
      <c r="Q4522" s="5"/>
    </row>
    <row r="4523" spans="1:17" s="6" customFormat="1" ht="21.95" customHeight="1">
      <c r="A4523" s="336">
        <f t="shared" si="314"/>
        <v>3</v>
      </c>
      <c r="B4523" s="601" t="s">
        <v>1996</v>
      </c>
      <c r="C4523" s="499" t="s">
        <v>139</v>
      </c>
      <c r="D4523" s="499"/>
      <c r="E4523" s="499"/>
      <c r="F4523" s="339"/>
      <c r="G4523" s="910">
        <v>26550</v>
      </c>
      <c r="H4523" s="863">
        <f t="shared" si="312"/>
        <v>26550</v>
      </c>
      <c r="I4523" s="572"/>
      <c r="J4523" s="573"/>
      <c r="K4523" s="339"/>
      <c r="L4523" s="328">
        <v>26550</v>
      </c>
      <c r="M4523" s="574">
        <f t="shared" si="313"/>
        <v>26550</v>
      </c>
      <c r="N4523" s="573"/>
      <c r="O4523" s="13"/>
      <c r="P4523" s="9"/>
      <c r="Q4523" s="5"/>
    </row>
    <row r="4524" spans="1:17" s="6" customFormat="1" ht="21.95" customHeight="1">
      <c r="A4524" s="336">
        <f t="shared" si="314"/>
        <v>4</v>
      </c>
      <c r="B4524" s="601" t="s">
        <v>1997</v>
      </c>
      <c r="C4524" s="499" t="s">
        <v>139</v>
      </c>
      <c r="D4524" s="499"/>
      <c r="E4524" s="499"/>
      <c r="F4524" s="339"/>
      <c r="G4524" s="910">
        <v>95400</v>
      </c>
      <c r="H4524" s="863">
        <f t="shared" si="312"/>
        <v>95400</v>
      </c>
      <c r="I4524" s="572"/>
      <c r="J4524" s="573"/>
      <c r="K4524" s="339"/>
      <c r="L4524" s="328">
        <v>95400</v>
      </c>
      <c r="M4524" s="574">
        <f t="shared" si="313"/>
        <v>95400</v>
      </c>
      <c r="N4524" s="573"/>
      <c r="O4524" s="13"/>
      <c r="P4524" s="9"/>
      <c r="Q4524" s="5"/>
    </row>
    <row r="4525" spans="1:17" s="6" customFormat="1" ht="21.95" customHeight="1">
      <c r="A4525" s="336">
        <f t="shared" si="314"/>
        <v>5</v>
      </c>
      <c r="B4525" s="601" t="s">
        <v>1998</v>
      </c>
      <c r="C4525" s="499" t="s">
        <v>139</v>
      </c>
      <c r="D4525" s="499"/>
      <c r="E4525" s="499"/>
      <c r="F4525" s="339"/>
      <c r="G4525" s="910">
        <v>176740</v>
      </c>
      <c r="H4525" s="863">
        <f t="shared" si="312"/>
        <v>176740</v>
      </c>
      <c r="I4525" s="572"/>
      <c r="J4525" s="573"/>
      <c r="K4525" s="339"/>
      <c r="L4525" s="328">
        <v>176740</v>
      </c>
      <c r="M4525" s="574">
        <f t="shared" si="313"/>
        <v>176740</v>
      </c>
      <c r="N4525" s="573"/>
      <c r="O4525" s="13"/>
      <c r="P4525" s="9"/>
      <c r="Q4525" s="5"/>
    </row>
    <row r="4526" spans="1:17" s="6" customFormat="1" ht="21.95" customHeight="1">
      <c r="A4526" s="336">
        <f t="shared" si="314"/>
        <v>6</v>
      </c>
      <c r="B4526" s="601" t="s">
        <v>1999</v>
      </c>
      <c r="C4526" s="499" t="s">
        <v>139</v>
      </c>
      <c r="D4526" s="499"/>
      <c r="E4526" s="499"/>
      <c r="F4526" s="339"/>
      <c r="G4526" s="910">
        <v>345150</v>
      </c>
      <c r="H4526" s="863">
        <f t="shared" si="312"/>
        <v>345150</v>
      </c>
      <c r="I4526" s="572"/>
      <c r="J4526" s="573"/>
      <c r="K4526" s="339"/>
      <c r="L4526" s="328">
        <v>345150</v>
      </c>
      <c r="M4526" s="574">
        <f t="shared" si="313"/>
        <v>345150</v>
      </c>
      <c r="N4526" s="573"/>
      <c r="O4526" s="13"/>
      <c r="P4526" s="9"/>
      <c r="Q4526" s="5"/>
    </row>
    <row r="4527" spans="1:17" s="6" customFormat="1" ht="21.95" customHeight="1">
      <c r="A4527" s="336">
        <f t="shared" si="314"/>
        <v>7</v>
      </c>
      <c r="B4527" s="601" t="s">
        <v>2000</v>
      </c>
      <c r="C4527" s="499" t="s">
        <v>139</v>
      </c>
      <c r="D4527" s="499"/>
      <c r="E4527" s="499"/>
      <c r="F4527" s="339"/>
      <c r="G4527" s="910">
        <v>533930</v>
      </c>
      <c r="H4527" s="863">
        <f t="shared" si="312"/>
        <v>533930</v>
      </c>
      <c r="I4527" s="572"/>
      <c r="J4527" s="573"/>
      <c r="K4527" s="339"/>
      <c r="L4527" s="328">
        <v>533930</v>
      </c>
      <c r="M4527" s="574">
        <f t="shared" si="313"/>
        <v>533930</v>
      </c>
      <c r="N4527" s="573"/>
      <c r="O4527" s="13"/>
      <c r="P4527" s="9"/>
      <c r="Q4527" s="5"/>
    </row>
    <row r="4528" spans="1:17" s="6" customFormat="1" ht="35.25" customHeight="1">
      <c r="A4528" s="336"/>
      <c r="B4528" s="604" t="s">
        <v>2001</v>
      </c>
      <c r="C4528" s="499"/>
      <c r="D4528" s="499"/>
      <c r="E4528" s="499"/>
      <c r="F4528" s="339"/>
      <c r="G4528" s="910"/>
      <c r="H4528" s="910"/>
      <c r="I4528" s="119"/>
      <c r="J4528" s="12"/>
      <c r="K4528" s="339"/>
      <c r="L4528" s="328"/>
      <c r="M4528" s="328"/>
      <c r="N4528" s="12"/>
      <c r="O4528" s="13"/>
      <c r="P4528" s="9"/>
      <c r="Q4528" s="5"/>
    </row>
    <row r="4529" spans="1:17" s="6" customFormat="1" ht="21.95" customHeight="1">
      <c r="A4529" s="336">
        <v>1</v>
      </c>
      <c r="B4529" s="601" t="s">
        <v>2002</v>
      </c>
      <c r="C4529" s="499" t="s">
        <v>139</v>
      </c>
      <c r="D4529" s="499"/>
      <c r="E4529" s="499"/>
      <c r="F4529" s="339"/>
      <c r="G4529" s="910">
        <v>20040</v>
      </c>
      <c r="H4529" s="863">
        <f>G4529</f>
        <v>20040</v>
      </c>
      <c r="I4529" s="572"/>
      <c r="J4529" s="573"/>
      <c r="K4529" s="339"/>
      <c r="L4529" s="328">
        <v>20040</v>
      </c>
      <c r="M4529" s="574">
        <f>L4529</f>
        <v>20040</v>
      </c>
      <c r="N4529" s="573"/>
      <c r="O4529" s="13"/>
      <c r="P4529" s="9"/>
      <c r="Q4529" s="5"/>
    </row>
    <row r="4530" spans="1:17" s="6" customFormat="1" ht="21.95" customHeight="1">
      <c r="A4530" s="336">
        <f>+A4529+1</f>
        <v>2</v>
      </c>
      <c r="B4530" s="601" t="s">
        <v>2003</v>
      </c>
      <c r="C4530" s="499" t="s">
        <v>139</v>
      </c>
      <c r="D4530" s="499"/>
      <c r="E4530" s="499"/>
      <c r="F4530" s="339"/>
      <c r="G4530" s="910">
        <v>42530</v>
      </c>
      <c r="H4530" s="863">
        <f>G4530</f>
        <v>42530</v>
      </c>
      <c r="I4530" s="572"/>
      <c r="J4530" s="573"/>
      <c r="K4530" s="339"/>
      <c r="L4530" s="328">
        <v>42530</v>
      </c>
      <c r="M4530" s="574">
        <f>L4530</f>
        <v>42530</v>
      </c>
      <c r="N4530" s="573"/>
      <c r="O4530" s="13"/>
      <c r="P4530" s="9"/>
      <c r="Q4530" s="5"/>
    </row>
    <row r="4531" spans="1:17" s="6" customFormat="1" ht="21.95" customHeight="1">
      <c r="A4531" s="336">
        <f>+A4530+1</f>
        <v>3</v>
      </c>
      <c r="B4531" s="601" t="s">
        <v>2004</v>
      </c>
      <c r="C4531" s="499" t="s">
        <v>139</v>
      </c>
      <c r="D4531" s="499"/>
      <c r="E4531" s="499"/>
      <c r="F4531" s="339"/>
      <c r="G4531" s="910">
        <v>94840</v>
      </c>
      <c r="H4531" s="863">
        <f>G4531</f>
        <v>94840</v>
      </c>
      <c r="I4531" s="572"/>
      <c r="J4531" s="573"/>
      <c r="K4531" s="339"/>
      <c r="L4531" s="328">
        <v>94840</v>
      </c>
      <c r="M4531" s="574">
        <f>L4531</f>
        <v>94840</v>
      </c>
      <c r="N4531" s="573"/>
      <c r="O4531" s="13"/>
      <c r="P4531" s="9"/>
      <c r="Q4531" s="5"/>
    </row>
    <row r="4532" spans="1:17" s="6" customFormat="1" ht="41.25" customHeight="1">
      <c r="A4532" s="336"/>
      <c r="B4532" s="604" t="s">
        <v>2005</v>
      </c>
      <c r="C4532" s="499"/>
      <c r="D4532" s="499"/>
      <c r="E4532" s="499"/>
      <c r="F4532" s="339"/>
      <c r="G4532" s="910"/>
      <c r="H4532" s="910"/>
      <c r="I4532" s="119"/>
      <c r="J4532" s="12"/>
      <c r="K4532" s="339"/>
      <c r="L4532" s="328"/>
      <c r="M4532" s="328"/>
      <c r="N4532" s="12"/>
      <c r="O4532" s="13"/>
      <c r="P4532" s="9"/>
      <c r="Q4532" s="5"/>
    </row>
    <row r="4533" spans="1:17" s="6" customFormat="1" ht="19.5">
      <c r="A4533" s="336">
        <v>1</v>
      </c>
      <c r="B4533" s="601" t="s">
        <v>2006</v>
      </c>
      <c r="C4533" s="499" t="s">
        <v>139</v>
      </c>
      <c r="D4533" s="499"/>
      <c r="E4533" s="499"/>
      <c r="F4533" s="339"/>
      <c r="G4533" s="910">
        <v>26440</v>
      </c>
      <c r="H4533" s="863">
        <f>G4533</f>
        <v>26440</v>
      </c>
      <c r="I4533" s="572"/>
      <c r="J4533" s="573"/>
      <c r="K4533" s="339"/>
      <c r="L4533" s="328">
        <v>26440</v>
      </c>
      <c r="M4533" s="574">
        <f>L4533</f>
        <v>26440</v>
      </c>
      <c r="N4533" s="573"/>
      <c r="O4533" s="13"/>
      <c r="P4533" s="9"/>
      <c r="Q4533" s="5"/>
    </row>
    <row r="4534" spans="1:17" s="6" customFormat="1" ht="21.95" customHeight="1">
      <c r="A4534" s="336">
        <f>+A4533+1</f>
        <v>2</v>
      </c>
      <c r="B4534" s="601" t="s">
        <v>2007</v>
      </c>
      <c r="C4534" s="499" t="s">
        <v>139</v>
      </c>
      <c r="D4534" s="499"/>
      <c r="E4534" s="499"/>
      <c r="F4534" s="339"/>
      <c r="G4534" s="910">
        <v>39150</v>
      </c>
      <c r="H4534" s="863">
        <f>G4534</f>
        <v>39150</v>
      </c>
      <c r="I4534" s="572"/>
      <c r="J4534" s="573"/>
      <c r="K4534" s="339"/>
      <c r="L4534" s="328">
        <v>39150</v>
      </c>
      <c r="M4534" s="574">
        <f>L4534</f>
        <v>39150</v>
      </c>
      <c r="N4534" s="573"/>
      <c r="O4534" s="13"/>
      <c r="P4534" s="9"/>
      <c r="Q4534" s="5"/>
    </row>
    <row r="4535" spans="1:17" s="6" customFormat="1" ht="21.95" customHeight="1">
      <c r="A4535" s="336">
        <f>+A4534+1</f>
        <v>3</v>
      </c>
      <c r="B4535" s="601" t="s">
        <v>2008</v>
      </c>
      <c r="C4535" s="499" t="s">
        <v>139</v>
      </c>
      <c r="D4535" s="499"/>
      <c r="E4535" s="499"/>
      <c r="F4535" s="339"/>
      <c r="G4535" s="910">
        <v>81680</v>
      </c>
      <c r="H4535" s="863">
        <f>G4535</f>
        <v>81680</v>
      </c>
      <c r="I4535" s="572"/>
      <c r="J4535" s="573"/>
      <c r="K4535" s="339"/>
      <c r="L4535" s="328">
        <v>81680</v>
      </c>
      <c r="M4535" s="574">
        <f>L4535</f>
        <v>81680</v>
      </c>
      <c r="N4535" s="573"/>
      <c r="O4535" s="13"/>
      <c r="P4535" s="9"/>
      <c r="Q4535" s="5"/>
    </row>
    <row r="4536" spans="1:17" s="6" customFormat="1" ht="33" customHeight="1">
      <c r="A4536" s="336"/>
      <c r="B4536" s="604" t="s">
        <v>2009</v>
      </c>
      <c r="C4536" s="499"/>
      <c r="D4536" s="499"/>
      <c r="E4536" s="499"/>
      <c r="F4536" s="339"/>
      <c r="G4536" s="910"/>
      <c r="H4536" s="910"/>
      <c r="I4536" s="119"/>
      <c r="J4536" s="12"/>
      <c r="K4536" s="339"/>
      <c r="L4536" s="328"/>
      <c r="M4536" s="328"/>
      <c r="N4536" s="12"/>
      <c r="O4536" s="13"/>
      <c r="P4536" s="9"/>
      <c r="Q4536" s="5"/>
    </row>
    <row r="4537" spans="1:17" s="6" customFormat="1" ht="27" customHeight="1">
      <c r="A4537" s="336">
        <v>1</v>
      </c>
      <c r="B4537" s="574" t="s">
        <v>2010</v>
      </c>
      <c r="C4537" s="499" t="s">
        <v>139</v>
      </c>
      <c r="D4537" s="499"/>
      <c r="E4537" s="499"/>
      <c r="F4537" s="339"/>
      <c r="G4537" s="910">
        <v>33640</v>
      </c>
      <c r="H4537" s="863">
        <f>G4537</f>
        <v>33640</v>
      </c>
      <c r="I4537" s="572"/>
      <c r="J4537" s="573"/>
      <c r="K4537" s="339"/>
      <c r="L4537" s="328">
        <v>33640</v>
      </c>
      <c r="M4537" s="574">
        <f>L4537</f>
        <v>33640</v>
      </c>
      <c r="N4537" s="573"/>
      <c r="O4537" s="13"/>
      <c r="P4537" s="9"/>
      <c r="Q4537" s="5"/>
    </row>
    <row r="4538" spans="1:17" s="6" customFormat="1" ht="21.95" customHeight="1">
      <c r="A4538" s="336">
        <f>+A4537+1</f>
        <v>2</v>
      </c>
      <c r="B4538" s="574" t="s">
        <v>2011</v>
      </c>
      <c r="C4538" s="499" t="s">
        <v>139</v>
      </c>
      <c r="D4538" s="499"/>
      <c r="E4538" s="499"/>
      <c r="F4538" s="339"/>
      <c r="G4538" s="910">
        <v>49840</v>
      </c>
      <c r="H4538" s="863">
        <f>G4538</f>
        <v>49840</v>
      </c>
      <c r="I4538" s="572"/>
      <c r="J4538" s="573"/>
      <c r="K4538" s="339"/>
      <c r="L4538" s="328">
        <v>49840</v>
      </c>
      <c r="M4538" s="574">
        <f>L4538</f>
        <v>49840</v>
      </c>
      <c r="N4538" s="573"/>
      <c r="O4538" s="13"/>
      <c r="P4538" s="9"/>
      <c r="Q4538" s="5"/>
    </row>
    <row r="4539" spans="1:17" s="6" customFormat="1" ht="41.25" customHeight="1">
      <c r="A4539" s="336"/>
      <c r="B4539" s="604" t="s">
        <v>2012</v>
      </c>
      <c r="C4539" s="499"/>
      <c r="D4539" s="499"/>
      <c r="E4539" s="499"/>
      <c r="F4539" s="339"/>
      <c r="G4539" s="910"/>
      <c r="H4539" s="910"/>
      <c r="I4539" s="119"/>
      <c r="J4539" s="12"/>
      <c r="K4539" s="339"/>
      <c r="L4539" s="328"/>
      <c r="M4539" s="328"/>
      <c r="N4539" s="12"/>
      <c r="O4539" s="13"/>
      <c r="P4539" s="9"/>
      <c r="Q4539" s="5"/>
    </row>
    <row r="4540" spans="1:17" s="6" customFormat="1" ht="21.95" customHeight="1">
      <c r="A4540" s="336">
        <v>1</v>
      </c>
      <c r="B4540" s="601" t="s">
        <v>2013</v>
      </c>
      <c r="C4540" s="499" t="s">
        <v>139</v>
      </c>
      <c r="D4540" s="499"/>
      <c r="E4540" s="499"/>
      <c r="F4540" s="339"/>
      <c r="G4540" s="910">
        <v>147040</v>
      </c>
      <c r="H4540" s="863">
        <f>G4540</f>
        <v>147040</v>
      </c>
      <c r="I4540" s="572"/>
      <c r="J4540" s="573"/>
      <c r="K4540" s="339"/>
      <c r="L4540" s="328">
        <v>147040</v>
      </c>
      <c r="M4540" s="574">
        <f>L4540</f>
        <v>147040</v>
      </c>
      <c r="N4540" s="573"/>
      <c r="O4540" s="13"/>
      <c r="P4540" s="9"/>
      <c r="Q4540" s="5"/>
    </row>
    <row r="4541" spans="1:17" s="6" customFormat="1" ht="19.5">
      <c r="A4541" s="336">
        <f>+A4540+1</f>
        <v>2</v>
      </c>
      <c r="B4541" s="601" t="s">
        <v>2014</v>
      </c>
      <c r="C4541" s="499" t="s">
        <v>139</v>
      </c>
      <c r="D4541" s="499"/>
      <c r="E4541" s="499"/>
      <c r="F4541" s="339"/>
      <c r="G4541" s="910">
        <v>213190</v>
      </c>
      <c r="H4541" s="863">
        <f>G4541</f>
        <v>213190</v>
      </c>
      <c r="I4541" s="572"/>
      <c r="J4541" s="573"/>
      <c r="K4541" s="339"/>
      <c r="L4541" s="328">
        <v>213190</v>
      </c>
      <c r="M4541" s="574">
        <f>L4541</f>
        <v>213190</v>
      </c>
      <c r="N4541" s="573"/>
      <c r="O4541" s="13"/>
      <c r="P4541" s="9"/>
      <c r="Q4541" s="5"/>
    </row>
    <row r="4542" spans="1:17" s="6" customFormat="1" ht="21.95" customHeight="1">
      <c r="A4542" s="336">
        <f>+A4541+1</f>
        <v>3</v>
      </c>
      <c r="B4542" s="601" t="s">
        <v>2015</v>
      </c>
      <c r="C4542" s="499" t="s">
        <v>139</v>
      </c>
      <c r="D4542" s="499"/>
      <c r="E4542" s="499"/>
      <c r="F4542" s="339"/>
      <c r="G4542" s="910">
        <v>1116000</v>
      </c>
      <c r="H4542" s="863">
        <f>G4542</f>
        <v>1116000</v>
      </c>
      <c r="I4542" s="572"/>
      <c r="J4542" s="573"/>
      <c r="K4542" s="339"/>
      <c r="L4542" s="328">
        <v>1116000</v>
      </c>
      <c r="M4542" s="574">
        <f>L4542</f>
        <v>1116000</v>
      </c>
      <c r="N4542" s="573"/>
      <c r="O4542" s="13"/>
      <c r="P4542" s="9"/>
      <c r="Q4542" s="5"/>
    </row>
    <row r="4543" spans="1:17" s="6" customFormat="1" ht="21.95" customHeight="1">
      <c r="A4543" s="336">
        <f>+A4542+1</f>
        <v>4</v>
      </c>
      <c r="B4543" s="601" t="s">
        <v>2016</v>
      </c>
      <c r="C4543" s="499" t="s">
        <v>139</v>
      </c>
      <c r="D4543" s="499"/>
      <c r="E4543" s="499"/>
      <c r="F4543" s="339"/>
      <c r="G4543" s="910">
        <v>1389150</v>
      </c>
      <c r="H4543" s="863">
        <f>G4543</f>
        <v>1389150</v>
      </c>
      <c r="I4543" s="572"/>
      <c r="J4543" s="573"/>
      <c r="K4543" s="339"/>
      <c r="L4543" s="328">
        <v>1389150</v>
      </c>
      <c r="M4543" s="574">
        <f>L4543</f>
        <v>1389150</v>
      </c>
      <c r="N4543" s="573"/>
      <c r="O4543" s="13"/>
      <c r="P4543" s="9"/>
      <c r="Q4543" s="5"/>
    </row>
    <row r="4544" spans="1:17" s="6" customFormat="1" ht="41.25" customHeight="1">
      <c r="A4544" s="336"/>
      <c r="B4544" s="604" t="s">
        <v>2017</v>
      </c>
      <c r="C4544" s="499"/>
      <c r="D4544" s="499"/>
      <c r="E4544" s="499"/>
      <c r="F4544" s="339"/>
      <c r="G4544" s="910"/>
      <c r="H4544" s="910"/>
      <c r="I4544" s="119"/>
      <c r="J4544" s="12"/>
      <c r="K4544" s="339"/>
      <c r="L4544" s="328"/>
      <c r="M4544" s="328"/>
      <c r="N4544" s="12"/>
      <c r="O4544" s="13"/>
      <c r="P4544" s="9"/>
      <c r="Q4544" s="5"/>
    </row>
    <row r="4545" spans="1:17" s="6" customFormat="1" ht="21.95" customHeight="1">
      <c r="A4545" s="336">
        <v>1</v>
      </c>
      <c r="B4545" s="601" t="s">
        <v>2018</v>
      </c>
      <c r="C4545" s="499" t="s">
        <v>139</v>
      </c>
      <c r="D4545" s="499"/>
      <c r="E4545" s="499"/>
      <c r="F4545" s="339"/>
      <c r="G4545" s="910">
        <v>203510</v>
      </c>
      <c r="H4545" s="863">
        <f>G4545</f>
        <v>203510</v>
      </c>
      <c r="I4545" s="572"/>
      <c r="J4545" s="573"/>
      <c r="K4545" s="339"/>
      <c r="L4545" s="328">
        <v>203510</v>
      </c>
      <c r="M4545" s="574">
        <f>L4545</f>
        <v>203510</v>
      </c>
      <c r="N4545" s="573"/>
      <c r="O4545" s="13"/>
      <c r="P4545" s="9"/>
      <c r="Q4545" s="5"/>
    </row>
    <row r="4546" spans="1:17" s="6" customFormat="1" ht="21.95" customHeight="1">
      <c r="A4546" s="336">
        <f>+A4545+1</f>
        <v>2</v>
      </c>
      <c r="B4546" s="601" t="s">
        <v>2019</v>
      </c>
      <c r="C4546" s="499" t="s">
        <v>139</v>
      </c>
      <c r="D4546" s="499"/>
      <c r="E4546" s="499"/>
      <c r="F4546" s="339"/>
      <c r="G4546" s="910">
        <v>548330</v>
      </c>
      <c r="H4546" s="863">
        <f>G4546</f>
        <v>548330</v>
      </c>
      <c r="I4546" s="572"/>
      <c r="J4546" s="573"/>
      <c r="K4546" s="339"/>
      <c r="L4546" s="328">
        <v>548330</v>
      </c>
      <c r="M4546" s="574">
        <f>L4546</f>
        <v>548330</v>
      </c>
      <c r="N4546" s="573"/>
      <c r="O4546" s="13"/>
      <c r="P4546" s="9"/>
      <c r="Q4546" s="5"/>
    </row>
    <row r="4547" spans="1:17" s="6" customFormat="1" ht="21.95" customHeight="1">
      <c r="A4547" s="336">
        <f>+A4546+1</f>
        <v>3</v>
      </c>
      <c r="B4547" s="601" t="s">
        <v>2020</v>
      </c>
      <c r="C4547" s="499" t="s">
        <v>139</v>
      </c>
      <c r="D4547" s="499"/>
      <c r="E4547" s="499"/>
      <c r="F4547" s="339"/>
      <c r="G4547" s="910">
        <v>1065710</v>
      </c>
      <c r="H4547" s="863">
        <f>G4547</f>
        <v>1065710</v>
      </c>
      <c r="I4547" s="572"/>
      <c r="J4547" s="573"/>
      <c r="K4547" s="339"/>
      <c r="L4547" s="328">
        <v>1065710</v>
      </c>
      <c r="M4547" s="574">
        <f>L4547</f>
        <v>1065710</v>
      </c>
      <c r="N4547" s="573"/>
      <c r="O4547" s="13"/>
      <c r="P4547" s="9"/>
      <c r="Q4547" s="5"/>
    </row>
    <row r="4548" spans="1:17" s="6" customFormat="1" ht="21.95" customHeight="1">
      <c r="A4548" s="336">
        <f>+A4547+1</f>
        <v>4</v>
      </c>
      <c r="B4548" s="601" t="s">
        <v>2021</v>
      </c>
      <c r="C4548" s="499" t="s">
        <v>139</v>
      </c>
      <c r="D4548" s="499"/>
      <c r="E4548" s="499"/>
      <c r="F4548" s="339"/>
      <c r="G4548" s="910">
        <v>1379590</v>
      </c>
      <c r="H4548" s="863">
        <f>G4548</f>
        <v>1379590</v>
      </c>
      <c r="I4548" s="572"/>
      <c r="J4548" s="573"/>
      <c r="K4548" s="339"/>
      <c r="L4548" s="328">
        <v>1379590</v>
      </c>
      <c r="M4548" s="574">
        <f>L4548</f>
        <v>1379590</v>
      </c>
      <c r="N4548" s="573"/>
      <c r="O4548" s="13"/>
      <c r="P4548" s="9"/>
      <c r="Q4548" s="5"/>
    </row>
    <row r="4549" spans="1:17" s="6" customFormat="1" ht="31.5" customHeight="1">
      <c r="A4549" s="336"/>
      <c r="B4549" s="605" t="s">
        <v>2022</v>
      </c>
      <c r="C4549" s="499"/>
      <c r="D4549" s="499"/>
      <c r="E4549" s="499"/>
      <c r="F4549" s="339"/>
      <c r="G4549" s="910"/>
      <c r="H4549" s="910"/>
      <c r="I4549" s="119"/>
      <c r="J4549" s="12"/>
      <c r="K4549" s="339"/>
      <c r="L4549" s="328"/>
      <c r="M4549" s="328"/>
      <c r="N4549" s="12"/>
      <c r="O4549" s="13"/>
      <c r="P4549" s="9"/>
      <c r="Q4549" s="5"/>
    </row>
    <row r="4550" spans="1:17" s="6" customFormat="1" ht="21.95" customHeight="1">
      <c r="A4550" s="336">
        <v>1</v>
      </c>
      <c r="B4550" s="601" t="s">
        <v>2023</v>
      </c>
      <c r="C4550" s="499" t="s">
        <v>139</v>
      </c>
      <c r="D4550" s="499"/>
      <c r="E4550" s="499"/>
      <c r="F4550" s="339"/>
      <c r="G4550" s="910">
        <v>261230</v>
      </c>
      <c r="H4550" s="863">
        <f>G4550</f>
        <v>261230</v>
      </c>
      <c r="I4550" s="572"/>
      <c r="J4550" s="573"/>
      <c r="K4550" s="339"/>
      <c r="L4550" s="328">
        <v>261230</v>
      </c>
      <c r="M4550" s="574">
        <f>L4550</f>
        <v>261230</v>
      </c>
      <c r="N4550" s="573"/>
      <c r="O4550" s="13"/>
      <c r="P4550" s="9"/>
      <c r="Q4550" s="5"/>
    </row>
    <row r="4551" spans="1:17" s="6" customFormat="1" ht="21.95" customHeight="1">
      <c r="A4551" s="336">
        <f>+A4550+1</f>
        <v>2</v>
      </c>
      <c r="B4551" s="601" t="s">
        <v>2024</v>
      </c>
      <c r="C4551" s="499" t="s">
        <v>139</v>
      </c>
      <c r="D4551" s="499"/>
      <c r="E4551" s="499"/>
      <c r="F4551" s="339"/>
      <c r="G4551" s="910">
        <v>395210</v>
      </c>
      <c r="H4551" s="863">
        <f>G4551</f>
        <v>395210</v>
      </c>
      <c r="I4551" s="572"/>
      <c r="J4551" s="573"/>
      <c r="K4551" s="339"/>
      <c r="L4551" s="328">
        <v>395210</v>
      </c>
      <c r="M4551" s="574">
        <f>L4551</f>
        <v>395210</v>
      </c>
      <c r="N4551" s="573"/>
      <c r="O4551" s="13"/>
      <c r="P4551" s="9"/>
      <c r="Q4551" s="5"/>
    </row>
    <row r="4552" spans="1:17" s="6" customFormat="1" ht="21.95" customHeight="1">
      <c r="A4552" s="336">
        <f>+A4551+1</f>
        <v>3</v>
      </c>
      <c r="B4552" s="601" t="s">
        <v>2025</v>
      </c>
      <c r="C4552" s="499" t="s">
        <v>139</v>
      </c>
      <c r="D4552" s="499"/>
      <c r="E4552" s="499"/>
      <c r="F4552" s="339"/>
      <c r="G4552" s="910">
        <v>722480</v>
      </c>
      <c r="H4552" s="863">
        <f>G4552</f>
        <v>722480</v>
      </c>
      <c r="I4552" s="572"/>
      <c r="J4552" s="573"/>
      <c r="K4552" s="339"/>
      <c r="L4552" s="328">
        <v>722480</v>
      </c>
      <c r="M4552" s="574">
        <f>L4552</f>
        <v>722480</v>
      </c>
      <c r="N4552" s="573"/>
      <c r="O4552" s="13"/>
      <c r="P4552" s="9"/>
      <c r="Q4552" s="5"/>
    </row>
    <row r="4553" spans="1:17" s="6" customFormat="1" ht="21.95" customHeight="1">
      <c r="A4553" s="336">
        <f>+A4552+1</f>
        <v>4</v>
      </c>
      <c r="B4553" s="601" t="s">
        <v>2026</v>
      </c>
      <c r="C4553" s="499" t="s">
        <v>139</v>
      </c>
      <c r="D4553" s="499"/>
      <c r="E4553" s="499"/>
      <c r="F4553" s="339"/>
      <c r="G4553" s="910">
        <v>1827790</v>
      </c>
      <c r="H4553" s="863">
        <f>G4553</f>
        <v>1827790</v>
      </c>
      <c r="I4553" s="572"/>
      <c r="J4553" s="573"/>
      <c r="K4553" s="339"/>
      <c r="L4553" s="328">
        <v>1827790</v>
      </c>
      <c r="M4553" s="574">
        <f>L4553</f>
        <v>1827790</v>
      </c>
      <c r="N4553" s="573"/>
      <c r="O4553" s="13"/>
      <c r="P4553" s="9"/>
      <c r="Q4553" s="5"/>
    </row>
    <row r="4554" spans="1:17" s="6" customFormat="1" ht="19.5">
      <c r="A4554" s="336">
        <f>+A4553+1</f>
        <v>5</v>
      </c>
      <c r="B4554" s="601" t="s">
        <v>2027</v>
      </c>
      <c r="C4554" s="499" t="s">
        <v>139</v>
      </c>
      <c r="D4554" s="499"/>
      <c r="E4554" s="499"/>
      <c r="F4554" s="339"/>
      <c r="G4554" s="910">
        <v>2716430</v>
      </c>
      <c r="H4554" s="863">
        <f>G4554</f>
        <v>2716430</v>
      </c>
      <c r="I4554" s="572"/>
      <c r="J4554" s="573"/>
      <c r="K4554" s="339"/>
      <c r="L4554" s="328">
        <v>2716430</v>
      </c>
      <c r="M4554" s="574">
        <f>L4554</f>
        <v>2716430</v>
      </c>
      <c r="N4554" s="573"/>
      <c r="O4554" s="13"/>
      <c r="P4554" s="9"/>
      <c r="Q4554" s="5"/>
    </row>
    <row r="4555" spans="1:17" s="6" customFormat="1" ht="46.5" customHeight="1">
      <c r="A4555" s="336"/>
      <c r="B4555" s="604" t="s">
        <v>2028</v>
      </c>
      <c r="C4555" s="499"/>
      <c r="D4555" s="499"/>
      <c r="E4555" s="499"/>
      <c r="F4555" s="339"/>
      <c r="G4555" s="910"/>
      <c r="H4555" s="910"/>
      <c r="I4555" s="119"/>
      <c r="J4555" s="12"/>
      <c r="K4555" s="339"/>
      <c r="L4555" s="328"/>
      <c r="M4555" s="328"/>
      <c r="N4555" s="12"/>
      <c r="O4555" s="13"/>
      <c r="P4555" s="9"/>
      <c r="Q4555" s="5"/>
    </row>
    <row r="4556" spans="1:17" s="6" customFormat="1" ht="21.95" customHeight="1">
      <c r="A4556" s="336">
        <v>1</v>
      </c>
      <c r="B4556" s="601" t="s">
        <v>2029</v>
      </c>
      <c r="C4556" s="499" t="s">
        <v>139</v>
      </c>
      <c r="D4556" s="499"/>
      <c r="E4556" s="499"/>
      <c r="F4556" s="339"/>
      <c r="G4556" s="910">
        <v>245590</v>
      </c>
      <c r="H4556" s="863">
        <f>G4556</f>
        <v>245590</v>
      </c>
      <c r="I4556" s="572"/>
      <c r="J4556" s="573"/>
      <c r="K4556" s="339"/>
      <c r="L4556" s="328">
        <v>245590</v>
      </c>
      <c r="M4556" s="574">
        <f>L4556</f>
        <v>245590</v>
      </c>
      <c r="N4556" s="573"/>
      <c r="O4556" s="13"/>
      <c r="P4556" s="9"/>
      <c r="Q4556" s="5"/>
    </row>
    <row r="4557" spans="1:17" s="6" customFormat="1" ht="21.95" customHeight="1">
      <c r="A4557" s="336">
        <f>+A4556+1</f>
        <v>2</v>
      </c>
      <c r="B4557" s="601" t="s">
        <v>2030</v>
      </c>
      <c r="C4557" s="499" t="s">
        <v>139</v>
      </c>
      <c r="D4557" s="499"/>
      <c r="E4557" s="499"/>
      <c r="F4557" s="339"/>
      <c r="G4557" s="910">
        <v>361690</v>
      </c>
      <c r="H4557" s="863">
        <f>G4557</f>
        <v>361690</v>
      </c>
      <c r="I4557" s="572"/>
      <c r="J4557" s="573"/>
      <c r="K4557" s="339"/>
      <c r="L4557" s="328">
        <v>361690</v>
      </c>
      <c r="M4557" s="574">
        <f>L4557</f>
        <v>361690</v>
      </c>
      <c r="N4557" s="573"/>
      <c r="O4557" s="13"/>
      <c r="P4557" s="9"/>
      <c r="Q4557" s="5"/>
    </row>
    <row r="4558" spans="1:17" s="6" customFormat="1" ht="21.95" customHeight="1">
      <c r="A4558" s="336">
        <f>+A4557+1</f>
        <v>3</v>
      </c>
      <c r="B4558" s="601" t="s">
        <v>2031</v>
      </c>
      <c r="C4558" s="499" t="s">
        <v>139</v>
      </c>
      <c r="D4558" s="499"/>
      <c r="E4558" s="499"/>
      <c r="F4558" s="339"/>
      <c r="G4558" s="910">
        <v>642940</v>
      </c>
      <c r="H4558" s="863">
        <f>G4558</f>
        <v>642940</v>
      </c>
      <c r="I4558" s="572"/>
      <c r="J4558" s="573"/>
      <c r="K4558" s="339"/>
      <c r="L4558" s="328">
        <v>642940</v>
      </c>
      <c r="M4558" s="574">
        <f>L4558</f>
        <v>642940</v>
      </c>
      <c r="N4558" s="573"/>
      <c r="O4558" s="13"/>
      <c r="P4558" s="9"/>
      <c r="Q4558" s="5"/>
    </row>
    <row r="4559" spans="1:17" s="6" customFormat="1" ht="21.95" customHeight="1">
      <c r="A4559" s="336">
        <f>+A4558+1</f>
        <v>4</v>
      </c>
      <c r="B4559" s="601" t="s">
        <v>2032</v>
      </c>
      <c r="C4559" s="499" t="s">
        <v>139</v>
      </c>
      <c r="D4559" s="499"/>
      <c r="E4559" s="499"/>
      <c r="F4559" s="339"/>
      <c r="G4559" s="910">
        <v>1240200</v>
      </c>
      <c r="H4559" s="863">
        <f>G4559</f>
        <v>1240200</v>
      </c>
      <c r="I4559" s="572"/>
      <c r="J4559" s="573"/>
      <c r="K4559" s="339"/>
      <c r="L4559" s="328">
        <v>1240200</v>
      </c>
      <c r="M4559" s="574">
        <f>L4559</f>
        <v>1240200</v>
      </c>
      <c r="N4559" s="573"/>
      <c r="O4559" s="13"/>
      <c r="P4559" s="9"/>
      <c r="Q4559" s="5"/>
    </row>
    <row r="4560" spans="1:17" s="6" customFormat="1" ht="19.5">
      <c r="A4560" s="336">
        <f>+A4559+1</f>
        <v>5</v>
      </c>
      <c r="B4560" s="601" t="s">
        <v>2033</v>
      </c>
      <c r="C4560" s="499" t="s">
        <v>139</v>
      </c>
      <c r="D4560" s="499"/>
      <c r="E4560" s="499"/>
      <c r="F4560" s="339"/>
      <c r="G4560" s="910">
        <v>1635750</v>
      </c>
      <c r="H4560" s="863">
        <f>G4560</f>
        <v>1635750</v>
      </c>
      <c r="I4560" s="572"/>
      <c r="J4560" s="573"/>
      <c r="K4560" s="339"/>
      <c r="L4560" s="328">
        <v>1635750</v>
      </c>
      <c r="M4560" s="574">
        <f>L4560</f>
        <v>1635750</v>
      </c>
      <c r="N4560" s="573"/>
      <c r="O4560" s="13"/>
      <c r="P4560" s="9"/>
      <c r="Q4560" s="5"/>
    </row>
    <row r="4561" spans="1:17" s="6" customFormat="1" ht="36" customHeight="1">
      <c r="A4561" s="336"/>
      <c r="B4561" s="604" t="s">
        <v>2034</v>
      </c>
      <c r="C4561" s="499"/>
      <c r="D4561" s="499"/>
      <c r="E4561" s="499"/>
      <c r="F4561" s="339"/>
      <c r="G4561" s="910"/>
      <c r="H4561" s="910"/>
      <c r="I4561" s="119"/>
      <c r="J4561" s="12"/>
      <c r="K4561" s="339"/>
      <c r="L4561" s="328"/>
      <c r="M4561" s="328"/>
      <c r="N4561" s="12"/>
      <c r="O4561" s="13"/>
      <c r="P4561" s="9"/>
      <c r="Q4561" s="5"/>
    </row>
    <row r="4562" spans="1:17" s="6" customFormat="1" ht="21.95" customHeight="1">
      <c r="A4562" s="336">
        <v>1</v>
      </c>
      <c r="B4562" s="601" t="s">
        <v>2035</v>
      </c>
      <c r="C4562" s="499" t="s">
        <v>139</v>
      </c>
      <c r="D4562" s="499"/>
      <c r="E4562" s="499"/>
      <c r="F4562" s="339"/>
      <c r="G4562" s="910">
        <v>130840</v>
      </c>
      <c r="H4562" s="863">
        <f>G4562</f>
        <v>130840</v>
      </c>
      <c r="I4562" s="572"/>
      <c r="J4562" s="573"/>
      <c r="K4562" s="339"/>
      <c r="L4562" s="328">
        <v>130840</v>
      </c>
      <c r="M4562" s="574">
        <f>L4562</f>
        <v>130840</v>
      </c>
      <c r="N4562" s="573"/>
      <c r="O4562" s="13"/>
      <c r="P4562" s="9"/>
      <c r="Q4562" s="5"/>
    </row>
    <row r="4563" spans="1:17" s="6" customFormat="1" ht="21.95" customHeight="1">
      <c r="A4563" s="336">
        <f>+A4562+1</f>
        <v>2</v>
      </c>
      <c r="B4563" s="601" t="s">
        <v>2036</v>
      </c>
      <c r="C4563" s="499" t="s">
        <v>139</v>
      </c>
      <c r="D4563" s="499"/>
      <c r="E4563" s="499"/>
      <c r="F4563" s="339"/>
      <c r="G4563" s="910">
        <v>219260</v>
      </c>
      <c r="H4563" s="863">
        <f>G4563</f>
        <v>219260</v>
      </c>
      <c r="I4563" s="572"/>
      <c r="J4563" s="573"/>
      <c r="K4563" s="339"/>
      <c r="L4563" s="328">
        <v>219260</v>
      </c>
      <c r="M4563" s="574">
        <f>L4563</f>
        <v>219260</v>
      </c>
      <c r="N4563" s="573"/>
      <c r="O4563" s="13"/>
      <c r="P4563" s="9"/>
      <c r="Q4563" s="5"/>
    </row>
    <row r="4564" spans="1:17" s="6" customFormat="1" ht="21.95" customHeight="1">
      <c r="A4564" s="336">
        <f>+A4563+1</f>
        <v>3</v>
      </c>
      <c r="B4564" s="601" t="s">
        <v>2037</v>
      </c>
      <c r="C4564" s="499" t="s">
        <v>139</v>
      </c>
      <c r="D4564" s="499"/>
      <c r="E4564" s="499"/>
      <c r="F4564" s="339"/>
      <c r="G4564" s="910">
        <v>392180</v>
      </c>
      <c r="H4564" s="863">
        <f>G4564</f>
        <v>392180</v>
      </c>
      <c r="I4564" s="572"/>
      <c r="J4564" s="573"/>
      <c r="K4564" s="339"/>
      <c r="L4564" s="328">
        <v>392180</v>
      </c>
      <c r="M4564" s="574">
        <f>L4564</f>
        <v>392180</v>
      </c>
      <c r="N4564" s="573"/>
      <c r="O4564" s="13"/>
      <c r="P4564" s="9"/>
      <c r="Q4564" s="5"/>
    </row>
    <row r="4565" spans="1:17" s="6" customFormat="1" ht="21.95" customHeight="1">
      <c r="A4565" s="336">
        <f>+A4564+1</f>
        <v>4</v>
      </c>
      <c r="B4565" s="601" t="s">
        <v>2038</v>
      </c>
      <c r="C4565" s="499" t="s">
        <v>139</v>
      </c>
      <c r="D4565" s="499"/>
      <c r="E4565" s="499"/>
      <c r="F4565" s="339"/>
      <c r="G4565" s="910">
        <v>938810</v>
      </c>
      <c r="H4565" s="863">
        <f>G4565</f>
        <v>938810</v>
      </c>
      <c r="I4565" s="572"/>
      <c r="J4565" s="573"/>
      <c r="K4565" s="339"/>
      <c r="L4565" s="328">
        <v>938810</v>
      </c>
      <c r="M4565" s="574">
        <f>L4565</f>
        <v>938810</v>
      </c>
      <c r="N4565" s="573"/>
      <c r="O4565" s="13"/>
      <c r="P4565" s="9"/>
      <c r="Q4565" s="5"/>
    </row>
    <row r="4566" spans="1:17" s="6" customFormat="1" ht="35.25" customHeight="1">
      <c r="A4566" s="336"/>
      <c r="B4566" s="604" t="s">
        <v>2039</v>
      </c>
      <c r="C4566" s="499"/>
      <c r="D4566" s="499"/>
      <c r="E4566" s="499"/>
      <c r="F4566" s="339"/>
      <c r="G4566" s="910"/>
      <c r="H4566" s="910"/>
      <c r="I4566" s="119"/>
      <c r="J4566" s="12"/>
      <c r="K4566" s="339"/>
      <c r="L4566" s="328"/>
      <c r="M4566" s="328"/>
      <c r="N4566" s="12"/>
      <c r="O4566" s="13"/>
      <c r="P4566" s="9"/>
      <c r="Q4566" s="5"/>
    </row>
    <row r="4567" spans="1:17" s="6" customFormat="1" ht="19.5">
      <c r="A4567" s="336">
        <v>1</v>
      </c>
      <c r="B4567" s="601" t="s">
        <v>2040</v>
      </c>
      <c r="C4567" s="499" t="s">
        <v>139</v>
      </c>
      <c r="D4567" s="499"/>
      <c r="E4567" s="499"/>
      <c r="F4567" s="339"/>
      <c r="G4567" s="910">
        <v>67390</v>
      </c>
      <c r="H4567" s="863">
        <f>G4567</f>
        <v>67390</v>
      </c>
      <c r="I4567" s="572"/>
      <c r="J4567" s="573"/>
      <c r="K4567" s="339"/>
      <c r="L4567" s="328">
        <v>67390</v>
      </c>
      <c r="M4567" s="574">
        <f>L4567</f>
        <v>67390</v>
      </c>
      <c r="N4567" s="573"/>
      <c r="O4567" s="13"/>
      <c r="P4567" s="9"/>
      <c r="Q4567" s="5"/>
    </row>
    <row r="4568" spans="1:17" s="6" customFormat="1" ht="21.95" customHeight="1">
      <c r="A4568" s="336">
        <f>+A4567+1</f>
        <v>2</v>
      </c>
      <c r="B4568" s="601" t="s">
        <v>2041</v>
      </c>
      <c r="C4568" s="499" t="s">
        <v>139</v>
      </c>
      <c r="D4568" s="499"/>
      <c r="E4568" s="499"/>
      <c r="F4568" s="339"/>
      <c r="G4568" s="910">
        <v>118010</v>
      </c>
      <c r="H4568" s="863">
        <f>G4568</f>
        <v>118010</v>
      </c>
      <c r="I4568" s="572"/>
      <c r="J4568" s="573"/>
      <c r="K4568" s="339"/>
      <c r="L4568" s="328">
        <v>118010</v>
      </c>
      <c r="M4568" s="574">
        <f>L4568</f>
        <v>118010</v>
      </c>
      <c r="N4568" s="573"/>
      <c r="O4568" s="13"/>
      <c r="P4568" s="9"/>
      <c r="Q4568" s="5"/>
    </row>
    <row r="4569" spans="1:17" s="6" customFormat="1" ht="21.95" customHeight="1">
      <c r="A4569" s="336">
        <f>+A4568+1</f>
        <v>3</v>
      </c>
      <c r="B4569" s="601" t="s">
        <v>2042</v>
      </c>
      <c r="C4569" s="499" t="s">
        <v>139</v>
      </c>
      <c r="D4569" s="499"/>
      <c r="E4569" s="499"/>
      <c r="F4569" s="339"/>
      <c r="G4569" s="910">
        <v>409610</v>
      </c>
      <c r="H4569" s="863">
        <f>G4569</f>
        <v>409610</v>
      </c>
      <c r="I4569" s="572"/>
      <c r="J4569" s="573"/>
      <c r="K4569" s="339"/>
      <c r="L4569" s="328">
        <v>409610</v>
      </c>
      <c r="M4569" s="574">
        <f>L4569</f>
        <v>409610</v>
      </c>
      <c r="N4569" s="573"/>
      <c r="O4569" s="13"/>
      <c r="P4569" s="9"/>
      <c r="Q4569" s="5"/>
    </row>
    <row r="4570" spans="1:17" s="6" customFormat="1" ht="21.95" customHeight="1">
      <c r="A4570" s="336">
        <f>+A4569+1</f>
        <v>4</v>
      </c>
      <c r="B4570" s="601" t="s">
        <v>2043</v>
      </c>
      <c r="C4570" s="499" t="s">
        <v>139</v>
      </c>
      <c r="D4570" s="499"/>
      <c r="E4570" s="499"/>
      <c r="F4570" s="339"/>
      <c r="G4570" s="910">
        <v>1207800</v>
      </c>
      <c r="H4570" s="863">
        <f>G4570</f>
        <v>1207800</v>
      </c>
      <c r="I4570" s="572"/>
      <c r="J4570" s="573"/>
      <c r="K4570" s="339"/>
      <c r="L4570" s="328">
        <v>1207800</v>
      </c>
      <c r="M4570" s="574">
        <f>L4570</f>
        <v>1207800</v>
      </c>
      <c r="N4570" s="573"/>
      <c r="O4570" s="13"/>
      <c r="P4570" s="9"/>
      <c r="Q4570" s="5"/>
    </row>
    <row r="4571" spans="1:17" s="6" customFormat="1" ht="34.5" customHeight="1">
      <c r="A4571" s="336"/>
      <c r="B4571" s="604" t="s">
        <v>2044</v>
      </c>
      <c r="C4571" s="499"/>
      <c r="D4571" s="499"/>
      <c r="E4571" s="499"/>
      <c r="F4571" s="339"/>
      <c r="G4571" s="910"/>
      <c r="H4571" s="910"/>
      <c r="I4571" s="119"/>
      <c r="J4571" s="12"/>
      <c r="K4571" s="339"/>
      <c r="L4571" s="328"/>
      <c r="M4571" s="328"/>
      <c r="N4571" s="12"/>
      <c r="O4571" s="13"/>
      <c r="P4571" s="9"/>
      <c r="Q4571" s="5"/>
    </row>
    <row r="4572" spans="1:17" s="6" customFormat="1" ht="21.95" customHeight="1">
      <c r="A4572" s="336">
        <v>1</v>
      </c>
      <c r="B4572" s="601" t="s">
        <v>3804</v>
      </c>
      <c r="C4572" s="499" t="s">
        <v>139</v>
      </c>
      <c r="D4572" s="499"/>
      <c r="E4572" s="499"/>
      <c r="F4572" s="339"/>
      <c r="G4572" s="910">
        <v>110700</v>
      </c>
      <c r="H4572" s="863">
        <f>G4572</f>
        <v>110700</v>
      </c>
      <c r="I4572" s="572"/>
      <c r="J4572" s="573"/>
      <c r="K4572" s="339"/>
      <c r="L4572" s="328">
        <v>110700</v>
      </c>
      <c r="M4572" s="574">
        <f>L4572</f>
        <v>110700</v>
      </c>
      <c r="N4572" s="573"/>
      <c r="O4572" s="13"/>
      <c r="P4572" s="9"/>
      <c r="Q4572" s="5"/>
    </row>
    <row r="4573" spans="1:17" s="6" customFormat="1" ht="21.95" customHeight="1">
      <c r="A4573" s="336">
        <f>+A4572+1</f>
        <v>2</v>
      </c>
      <c r="B4573" s="601" t="s">
        <v>2045</v>
      </c>
      <c r="C4573" s="499" t="s">
        <v>139</v>
      </c>
      <c r="D4573" s="499"/>
      <c r="E4573" s="499"/>
      <c r="F4573" s="339"/>
      <c r="G4573" s="910">
        <v>227480</v>
      </c>
      <c r="H4573" s="863">
        <f>G4573</f>
        <v>227480</v>
      </c>
      <c r="I4573" s="572"/>
      <c r="J4573" s="573"/>
      <c r="K4573" s="339"/>
      <c r="L4573" s="328">
        <v>227480</v>
      </c>
      <c r="M4573" s="574">
        <f>L4573</f>
        <v>227480</v>
      </c>
      <c r="N4573" s="573"/>
      <c r="O4573" s="13"/>
      <c r="P4573" s="9"/>
      <c r="Q4573" s="5"/>
    </row>
    <row r="4574" spans="1:17" s="6" customFormat="1" ht="21.95" customHeight="1">
      <c r="A4574" s="336">
        <f>+A4573+1</f>
        <v>3</v>
      </c>
      <c r="B4574" s="601" t="s">
        <v>2046</v>
      </c>
      <c r="C4574" s="499" t="s">
        <v>139</v>
      </c>
      <c r="D4574" s="499"/>
      <c r="E4574" s="499"/>
      <c r="F4574" s="339"/>
      <c r="G4574" s="910">
        <v>583540</v>
      </c>
      <c r="H4574" s="863">
        <f>G4574</f>
        <v>583540</v>
      </c>
      <c r="I4574" s="572"/>
      <c r="J4574" s="573"/>
      <c r="K4574" s="339"/>
      <c r="L4574" s="328">
        <v>583540</v>
      </c>
      <c r="M4574" s="574">
        <f>L4574</f>
        <v>583540</v>
      </c>
      <c r="N4574" s="573"/>
      <c r="O4574" s="13"/>
      <c r="P4574" s="9"/>
      <c r="Q4574" s="5"/>
    </row>
    <row r="4575" spans="1:17" s="6" customFormat="1" ht="21.95" customHeight="1">
      <c r="A4575" s="336">
        <f>+A4574+1</f>
        <v>4</v>
      </c>
      <c r="B4575" s="601" t="s">
        <v>2047</v>
      </c>
      <c r="C4575" s="499" t="s">
        <v>139</v>
      </c>
      <c r="D4575" s="499"/>
      <c r="E4575" s="499"/>
      <c r="F4575" s="339"/>
      <c r="G4575" s="910">
        <v>2163040</v>
      </c>
      <c r="H4575" s="863">
        <f>G4575</f>
        <v>2163040</v>
      </c>
      <c r="I4575" s="572"/>
      <c r="J4575" s="573"/>
      <c r="K4575" s="339"/>
      <c r="L4575" s="328">
        <v>2163040</v>
      </c>
      <c r="M4575" s="574">
        <f>L4575</f>
        <v>2163040</v>
      </c>
      <c r="N4575" s="573"/>
      <c r="O4575" s="13"/>
      <c r="P4575" s="9"/>
      <c r="Q4575" s="5"/>
    </row>
    <row r="4576" spans="1:17" s="6" customFormat="1" ht="36.75" customHeight="1">
      <c r="A4576" s="336"/>
      <c r="B4576" s="604" t="s">
        <v>2048</v>
      </c>
      <c r="C4576" s="499"/>
      <c r="D4576" s="499"/>
      <c r="E4576" s="499"/>
      <c r="F4576" s="339"/>
      <c r="G4576" s="910"/>
      <c r="H4576" s="910"/>
      <c r="I4576" s="119"/>
      <c r="J4576" s="12"/>
      <c r="K4576" s="339"/>
      <c r="L4576" s="328"/>
      <c r="M4576" s="328"/>
      <c r="N4576" s="12"/>
      <c r="O4576" s="13"/>
      <c r="P4576" s="9"/>
      <c r="Q4576" s="5"/>
    </row>
    <row r="4577" spans="1:17" s="6" customFormat="1" ht="21.95" customHeight="1">
      <c r="A4577" s="336">
        <v>1</v>
      </c>
      <c r="B4577" s="601" t="s">
        <v>2049</v>
      </c>
      <c r="C4577" s="499" t="s">
        <v>139</v>
      </c>
      <c r="D4577" s="499"/>
      <c r="E4577" s="499"/>
      <c r="F4577" s="339"/>
      <c r="G4577" s="910">
        <v>97880</v>
      </c>
      <c r="H4577" s="863">
        <f>G4577</f>
        <v>97880</v>
      </c>
      <c r="I4577" s="572"/>
      <c r="J4577" s="573"/>
      <c r="K4577" s="339"/>
      <c r="L4577" s="328">
        <v>97880</v>
      </c>
      <c r="M4577" s="574">
        <f>L4577</f>
        <v>97880</v>
      </c>
      <c r="N4577" s="573"/>
      <c r="O4577" s="13"/>
      <c r="P4577" s="9"/>
      <c r="Q4577" s="5"/>
    </row>
    <row r="4578" spans="1:17" s="6" customFormat="1" ht="21.95" customHeight="1">
      <c r="A4578" s="336">
        <f>+A4577+1</f>
        <v>2</v>
      </c>
      <c r="B4578" s="601" t="s">
        <v>2050</v>
      </c>
      <c r="C4578" s="499" t="s">
        <v>139</v>
      </c>
      <c r="D4578" s="499"/>
      <c r="E4578" s="499"/>
      <c r="F4578" s="339"/>
      <c r="G4578" s="910">
        <v>273710</v>
      </c>
      <c r="H4578" s="863">
        <f>G4578</f>
        <v>273710</v>
      </c>
      <c r="I4578" s="572"/>
      <c r="J4578" s="573"/>
      <c r="K4578" s="339"/>
      <c r="L4578" s="328">
        <v>273710</v>
      </c>
      <c r="M4578" s="574">
        <f>L4578</f>
        <v>273710</v>
      </c>
      <c r="N4578" s="573"/>
      <c r="O4578" s="13"/>
      <c r="P4578" s="9"/>
      <c r="Q4578" s="5"/>
    </row>
    <row r="4579" spans="1:17" s="6" customFormat="1" ht="21.95" customHeight="1">
      <c r="A4579" s="336">
        <f>+A4578+1</f>
        <v>3</v>
      </c>
      <c r="B4579" s="601" t="s">
        <v>2051</v>
      </c>
      <c r="C4579" s="499" t="s">
        <v>139</v>
      </c>
      <c r="D4579" s="499"/>
      <c r="E4579" s="499"/>
      <c r="F4579" s="339"/>
      <c r="G4579" s="910">
        <v>686480</v>
      </c>
      <c r="H4579" s="863">
        <f>G4579</f>
        <v>686480</v>
      </c>
      <c r="I4579" s="572"/>
      <c r="J4579" s="573"/>
      <c r="K4579" s="339"/>
      <c r="L4579" s="328">
        <v>686480</v>
      </c>
      <c r="M4579" s="574">
        <f>L4579</f>
        <v>686480</v>
      </c>
      <c r="N4579" s="573"/>
      <c r="O4579" s="13"/>
      <c r="P4579" s="9"/>
      <c r="Q4579" s="5"/>
    </row>
    <row r="4580" spans="1:17" s="6" customFormat="1" ht="21.95" customHeight="1">
      <c r="A4580" s="336">
        <f>+A4579+1</f>
        <v>4</v>
      </c>
      <c r="B4580" s="601" t="s">
        <v>2052</v>
      </c>
      <c r="C4580" s="499" t="s">
        <v>139</v>
      </c>
      <c r="D4580" s="499"/>
      <c r="E4580" s="499"/>
      <c r="F4580" s="339"/>
      <c r="G4580" s="910">
        <v>3394130</v>
      </c>
      <c r="H4580" s="863">
        <f>G4580</f>
        <v>3394130</v>
      </c>
      <c r="I4580" s="572"/>
      <c r="J4580" s="573"/>
      <c r="K4580" s="339"/>
      <c r="L4580" s="328">
        <v>3394130</v>
      </c>
      <c r="M4580" s="574">
        <f>L4580</f>
        <v>3394130</v>
      </c>
      <c r="N4580" s="573"/>
      <c r="O4580" s="13"/>
      <c r="P4580" s="9"/>
      <c r="Q4580" s="5"/>
    </row>
    <row r="4581" spans="1:17" s="6" customFormat="1" ht="26.25" customHeight="1">
      <c r="A4581" s="336"/>
      <c r="B4581" s="604" t="s">
        <v>2053</v>
      </c>
      <c r="C4581" s="499"/>
      <c r="D4581" s="499"/>
      <c r="E4581" s="499"/>
      <c r="F4581" s="339"/>
      <c r="G4581" s="910"/>
      <c r="H4581" s="910"/>
      <c r="I4581" s="119"/>
      <c r="J4581" s="12"/>
      <c r="K4581" s="339"/>
      <c r="L4581" s="328"/>
      <c r="M4581" s="328"/>
      <c r="N4581" s="12"/>
      <c r="O4581" s="13"/>
      <c r="P4581" s="9"/>
      <c r="Q4581" s="5"/>
    </row>
    <row r="4582" spans="1:17" s="6" customFormat="1" ht="21.95" customHeight="1">
      <c r="A4582" s="336">
        <v>1</v>
      </c>
      <c r="B4582" s="574" t="s">
        <v>2054</v>
      </c>
      <c r="C4582" s="499" t="s">
        <v>139</v>
      </c>
      <c r="D4582" s="499"/>
      <c r="E4582" s="499"/>
      <c r="F4582" s="339"/>
      <c r="G4582" s="910">
        <v>34860</v>
      </c>
      <c r="H4582" s="863">
        <f>G4582</f>
        <v>34860</v>
      </c>
      <c r="I4582" s="572"/>
      <c r="J4582" s="573"/>
      <c r="K4582" s="339"/>
      <c r="L4582" s="328">
        <v>34860</v>
      </c>
      <c r="M4582" s="574">
        <f>L4582</f>
        <v>34860</v>
      </c>
      <c r="N4582" s="573"/>
      <c r="O4582" s="13"/>
      <c r="P4582" s="9"/>
      <c r="Q4582" s="5"/>
    </row>
    <row r="4583" spans="1:17" s="6" customFormat="1" ht="21.95" customHeight="1">
      <c r="A4583" s="336">
        <f>+A4582+1</f>
        <v>2</v>
      </c>
      <c r="B4583" s="574" t="s">
        <v>2055</v>
      </c>
      <c r="C4583" s="499" t="s">
        <v>139</v>
      </c>
      <c r="D4583" s="499"/>
      <c r="E4583" s="499"/>
      <c r="F4583" s="339"/>
      <c r="G4583" s="910">
        <v>173840</v>
      </c>
      <c r="H4583" s="863">
        <f>G4583</f>
        <v>173840</v>
      </c>
      <c r="I4583" s="572"/>
      <c r="J4583" s="573"/>
      <c r="K4583" s="339"/>
      <c r="L4583" s="328">
        <v>173840</v>
      </c>
      <c r="M4583" s="574">
        <f>L4583</f>
        <v>173840</v>
      </c>
      <c r="N4583" s="573"/>
      <c r="O4583" s="13"/>
      <c r="P4583" s="9"/>
      <c r="Q4583" s="5"/>
    </row>
    <row r="4584" spans="1:17" s="6" customFormat="1" ht="21.95" customHeight="1">
      <c r="A4584" s="336"/>
      <c r="B4584" s="604" t="s">
        <v>2056</v>
      </c>
      <c r="C4584" s="499"/>
      <c r="D4584" s="499"/>
      <c r="E4584" s="499"/>
      <c r="F4584" s="339"/>
      <c r="G4584" s="910"/>
      <c r="H4584" s="910"/>
      <c r="I4584" s="119"/>
      <c r="J4584" s="12"/>
      <c r="K4584" s="339"/>
      <c r="L4584" s="328"/>
      <c r="M4584" s="328"/>
      <c r="N4584" s="12"/>
      <c r="O4584" s="13"/>
      <c r="P4584" s="9"/>
      <c r="Q4584" s="5"/>
    </row>
    <row r="4585" spans="1:17" s="6" customFormat="1" ht="21.95" customHeight="1">
      <c r="A4585" s="336">
        <v>1</v>
      </c>
      <c r="B4585" s="574" t="s">
        <v>2057</v>
      </c>
      <c r="C4585" s="499" t="s">
        <v>139</v>
      </c>
      <c r="D4585" s="499"/>
      <c r="E4585" s="499"/>
      <c r="F4585" s="339"/>
      <c r="G4585" s="910">
        <v>57260</v>
      </c>
      <c r="H4585" s="863">
        <f>G4585</f>
        <v>57260</v>
      </c>
      <c r="I4585" s="572"/>
      <c r="J4585" s="573"/>
      <c r="K4585" s="339"/>
      <c r="L4585" s="328">
        <v>57260</v>
      </c>
      <c r="M4585" s="574">
        <f>L4585</f>
        <v>57260</v>
      </c>
      <c r="N4585" s="573"/>
      <c r="O4585" s="13"/>
      <c r="P4585" s="9"/>
      <c r="Q4585" s="5"/>
    </row>
    <row r="4586" spans="1:17" s="6" customFormat="1" ht="21.95" customHeight="1">
      <c r="A4586" s="336">
        <f>+A4585+1</f>
        <v>2</v>
      </c>
      <c r="B4586" s="574" t="s">
        <v>2058</v>
      </c>
      <c r="C4586" s="499" t="s">
        <v>139</v>
      </c>
      <c r="D4586" s="499"/>
      <c r="E4586" s="499"/>
      <c r="F4586" s="339"/>
      <c r="G4586" s="910">
        <v>115090</v>
      </c>
      <c r="H4586" s="863">
        <f>G4586</f>
        <v>115090</v>
      </c>
      <c r="I4586" s="572"/>
      <c r="J4586" s="573"/>
      <c r="K4586" s="339"/>
      <c r="L4586" s="328">
        <v>115090</v>
      </c>
      <c r="M4586" s="574">
        <f>L4586</f>
        <v>115090</v>
      </c>
      <c r="N4586" s="573"/>
      <c r="O4586" s="13"/>
      <c r="P4586" s="9"/>
      <c r="Q4586" s="5"/>
    </row>
    <row r="4587" spans="1:17" s="6" customFormat="1" ht="21.95" customHeight="1">
      <c r="A4587" s="336">
        <f>+A4586+1</f>
        <v>3</v>
      </c>
      <c r="B4587" s="574" t="s">
        <v>2059</v>
      </c>
      <c r="C4587" s="499" t="s">
        <v>139</v>
      </c>
      <c r="D4587" s="499"/>
      <c r="E4587" s="499"/>
      <c r="F4587" s="339"/>
      <c r="G4587" s="910">
        <v>309710</v>
      </c>
      <c r="H4587" s="863">
        <f>G4587</f>
        <v>309710</v>
      </c>
      <c r="I4587" s="572"/>
      <c r="J4587" s="573"/>
      <c r="K4587" s="339"/>
      <c r="L4587" s="328">
        <v>309710</v>
      </c>
      <c r="M4587" s="574">
        <f>L4587</f>
        <v>309710</v>
      </c>
      <c r="N4587" s="573"/>
      <c r="O4587" s="13"/>
      <c r="P4587" s="9"/>
      <c r="Q4587" s="5"/>
    </row>
    <row r="4588" spans="1:17" s="6" customFormat="1" ht="32.25" customHeight="1">
      <c r="A4588" s="336"/>
      <c r="B4588" s="604" t="s">
        <v>2060</v>
      </c>
      <c r="C4588" s="499"/>
      <c r="D4588" s="499"/>
      <c r="E4588" s="499"/>
      <c r="F4588" s="339"/>
      <c r="G4588" s="910"/>
      <c r="H4588" s="910"/>
      <c r="I4588" s="119"/>
      <c r="J4588" s="12"/>
      <c r="K4588" s="339"/>
      <c r="L4588" s="328"/>
      <c r="M4588" s="328"/>
      <c r="N4588" s="12"/>
      <c r="O4588" s="13"/>
      <c r="P4588" s="9"/>
      <c r="Q4588" s="5"/>
    </row>
    <row r="4589" spans="1:17" s="6" customFormat="1" ht="21.95" customHeight="1">
      <c r="A4589" s="336">
        <v>1</v>
      </c>
      <c r="B4589" s="574" t="s">
        <v>2061</v>
      </c>
      <c r="C4589" s="499" t="s">
        <v>139</v>
      </c>
      <c r="D4589" s="499"/>
      <c r="E4589" s="499"/>
      <c r="F4589" s="339"/>
      <c r="G4589" s="910">
        <v>21160</v>
      </c>
      <c r="H4589" s="863">
        <f>G4589</f>
        <v>21160</v>
      </c>
      <c r="I4589" s="572"/>
      <c r="J4589" s="573"/>
      <c r="K4589" s="339"/>
      <c r="L4589" s="328">
        <v>21160</v>
      </c>
      <c r="M4589" s="574">
        <f>L4589</f>
        <v>21160</v>
      </c>
      <c r="N4589" s="573"/>
      <c r="O4589" s="13"/>
      <c r="P4589" s="9"/>
      <c r="Q4589" s="5"/>
    </row>
    <row r="4590" spans="1:17" s="6" customFormat="1" ht="21.95" customHeight="1">
      <c r="A4590" s="336">
        <f>+A4589+1</f>
        <v>2</v>
      </c>
      <c r="B4590" s="574" t="s">
        <v>2062</v>
      </c>
      <c r="C4590" s="499" t="s">
        <v>139</v>
      </c>
      <c r="D4590" s="499"/>
      <c r="E4590" s="499"/>
      <c r="F4590" s="339"/>
      <c r="G4590" s="910">
        <v>114410</v>
      </c>
      <c r="H4590" s="863">
        <f>G4590</f>
        <v>114410</v>
      </c>
      <c r="I4590" s="572"/>
      <c r="J4590" s="573"/>
      <c r="K4590" s="339"/>
      <c r="L4590" s="328">
        <v>114410</v>
      </c>
      <c r="M4590" s="574">
        <f>L4590</f>
        <v>114410</v>
      </c>
      <c r="N4590" s="573"/>
      <c r="O4590" s="13"/>
      <c r="P4590" s="9"/>
      <c r="Q4590" s="5"/>
    </row>
    <row r="4591" spans="1:17" s="6" customFormat="1" ht="21.95" customHeight="1">
      <c r="A4591" s="336">
        <f>+A4590+1</f>
        <v>3</v>
      </c>
      <c r="B4591" s="574" t="s">
        <v>2063</v>
      </c>
      <c r="C4591" s="499" t="s">
        <v>139</v>
      </c>
      <c r="D4591" s="499"/>
      <c r="E4591" s="499"/>
      <c r="F4591" s="339"/>
      <c r="G4591" s="910">
        <v>327600</v>
      </c>
      <c r="H4591" s="863">
        <f>G4591</f>
        <v>327600</v>
      </c>
      <c r="I4591" s="572"/>
      <c r="J4591" s="573"/>
      <c r="K4591" s="339"/>
      <c r="L4591" s="328">
        <v>327600</v>
      </c>
      <c r="M4591" s="574">
        <f>L4591</f>
        <v>327600</v>
      </c>
      <c r="N4591" s="573"/>
      <c r="O4591" s="13"/>
      <c r="P4591" s="9"/>
      <c r="Q4591" s="5"/>
    </row>
    <row r="4592" spans="1:17" s="6" customFormat="1" ht="21.95" customHeight="1">
      <c r="A4592" s="336">
        <f>+A4591+1</f>
        <v>4</v>
      </c>
      <c r="B4592" s="574" t="s">
        <v>2064</v>
      </c>
      <c r="C4592" s="499" t="s">
        <v>139</v>
      </c>
      <c r="D4592" s="499"/>
      <c r="E4592" s="499"/>
      <c r="F4592" s="339"/>
      <c r="G4592" s="910">
        <v>402530</v>
      </c>
      <c r="H4592" s="863">
        <f>G4592</f>
        <v>402530</v>
      </c>
      <c r="I4592" s="572"/>
      <c r="J4592" s="573"/>
      <c r="K4592" s="339"/>
      <c r="L4592" s="328">
        <v>402530</v>
      </c>
      <c r="M4592" s="574">
        <f>L4592</f>
        <v>402530</v>
      </c>
      <c r="N4592" s="573"/>
      <c r="O4592" s="13"/>
      <c r="P4592" s="9"/>
      <c r="Q4592" s="5"/>
    </row>
    <row r="4593" spans="1:17" s="6" customFormat="1" ht="34.5" customHeight="1">
      <c r="A4593" s="336"/>
      <c r="B4593" s="604" t="s">
        <v>2065</v>
      </c>
      <c r="C4593" s="499"/>
      <c r="D4593" s="499"/>
      <c r="E4593" s="499"/>
      <c r="F4593" s="339"/>
      <c r="G4593" s="910"/>
      <c r="H4593" s="910"/>
      <c r="I4593" s="119"/>
      <c r="J4593" s="12"/>
      <c r="K4593" s="339"/>
      <c r="L4593" s="328"/>
      <c r="M4593" s="328"/>
      <c r="N4593" s="12"/>
      <c r="O4593" s="13"/>
      <c r="P4593" s="9"/>
      <c r="Q4593" s="5"/>
    </row>
    <row r="4594" spans="1:17" s="6" customFormat="1" ht="21.95" customHeight="1">
      <c r="A4594" s="336">
        <v>1</v>
      </c>
      <c r="B4594" s="574" t="s">
        <v>2066</v>
      </c>
      <c r="C4594" s="499" t="s">
        <v>139</v>
      </c>
      <c r="D4594" s="499"/>
      <c r="E4594" s="499"/>
      <c r="F4594" s="339"/>
      <c r="G4594" s="910">
        <v>40050</v>
      </c>
      <c r="H4594" s="863">
        <f>G4594</f>
        <v>40050</v>
      </c>
      <c r="I4594" s="572"/>
      <c r="J4594" s="573"/>
      <c r="K4594" s="339"/>
      <c r="L4594" s="328">
        <v>40050</v>
      </c>
      <c r="M4594" s="574">
        <f>L4594</f>
        <v>40050</v>
      </c>
      <c r="N4594" s="573"/>
      <c r="O4594" s="13"/>
      <c r="P4594" s="9"/>
      <c r="Q4594" s="5"/>
    </row>
    <row r="4595" spans="1:17" s="6" customFormat="1" ht="21.95" customHeight="1">
      <c r="A4595" s="336">
        <f>+A4594+1</f>
        <v>2</v>
      </c>
      <c r="B4595" s="574" t="s">
        <v>2067</v>
      </c>
      <c r="C4595" s="499" t="s">
        <v>139</v>
      </c>
      <c r="D4595" s="499"/>
      <c r="E4595" s="499"/>
      <c r="F4595" s="339"/>
      <c r="G4595" s="910">
        <v>112280</v>
      </c>
      <c r="H4595" s="863">
        <f>G4595</f>
        <v>112280</v>
      </c>
      <c r="I4595" s="572"/>
      <c r="J4595" s="573"/>
      <c r="K4595" s="339"/>
      <c r="L4595" s="328">
        <v>112280</v>
      </c>
      <c r="M4595" s="574">
        <f>L4595</f>
        <v>112280</v>
      </c>
      <c r="N4595" s="573"/>
      <c r="O4595" s="13"/>
      <c r="P4595" s="9"/>
      <c r="Q4595" s="5"/>
    </row>
    <row r="4596" spans="1:17" s="6" customFormat="1" ht="21.95" customHeight="1">
      <c r="A4596" s="336">
        <f>+A4595+1</f>
        <v>3</v>
      </c>
      <c r="B4596" s="574" t="s">
        <v>2068</v>
      </c>
      <c r="C4596" s="499" t="s">
        <v>139</v>
      </c>
      <c r="D4596" s="499"/>
      <c r="E4596" s="499"/>
      <c r="F4596" s="339"/>
      <c r="G4596" s="910">
        <v>355280</v>
      </c>
      <c r="H4596" s="863">
        <f>G4596</f>
        <v>355280</v>
      </c>
      <c r="I4596" s="572"/>
      <c r="J4596" s="573"/>
      <c r="K4596" s="339"/>
      <c r="L4596" s="328">
        <v>355280</v>
      </c>
      <c r="M4596" s="574">
        <f>L4596</f>
        <v>355280</v>
      </c>
      <c r="N4596" s="573"/>
      <c r="O4596" s="13"/>
      <c r="P4596" s="9"/>
      <c r="Q4596" s="5"/>
    </row>
    <row r="4597" spans="1:17" s="6" customFormat="1" ht="36" customHeight="1">
      <c r="A4597" s="336"/>
      <c r="B4597" s="604" t="s">
        <v>2069</v>
      </c>
      <c r="C4597" s="499"/>
      <c r="D4597" s="499"/>
      <c r="E4597" s="499"/>
      <c r="F4597" s="339"/>
      <c r="G4597" s="910"/>
      <c r="H4597" s="910"/>
      <c r="I4597" s="119"/>
      <c r="J4597" s="12"/>
      <c r="K4597" s="339"/>
      <c r="L4597" s="328"/>
      <c r="M4597" s="328"/>
      <c r="N4597" s="12"/>
      <c r="O4597" s="13"/>
      <c r="P4597" s="9"/>
      <c r="Q4597" s="5"/>
    </row>
    <row r="4598" spans="1:17" s="6" customFormat="1" ht="34.5" customHeight="1">
      <c r="A4598" s="336">
        <f>+A4597+1</f>
        <v>1</v>
      </c>
      <c r="B4598" s="574" t="s">
        <v>2070</v>
      </c>
      <c r="C4598" s="499" t="s">
        <v>139</v>
      </c>
      <c r="D4598" s="499"/>
      <c r="E4598" s="499"/>
      <c r="F4598" s="339"/>
      <c r="G4598" s="910">
        <v>411750</v>
      </c>
      <c r="H4598" s="863">
        <f>G4598</f>
        <v>411750</v>
      </c>
      <c r="I4598" s="572"/>
      <c r="J4598" s="573"/>
      <c r="K4598" s="339"/>
      <c r="L4598" s="328">
        <v>411750</v>
      </c>
      <c r="M4598" s="574">
        <f>L4598</f>
        <v>411750</v>
      </c>
      <c r="N4598" s="573"/>
      <c r="O4598" s="13"/>
      <c r="P4598" s="9"/>
      <c r="Q4598" s="5"/>
    </row>
    <row r="4599" spans="1:17" s="6" customFormat="1" ht="21.95" customHeight="1">
      <c r="A4599" s="336">
        <f>+A4598+1</f>
        <v>2</v>
      </c>
      <c r="B4599" s="574" t="s">
        <v>2071</v>
      </c>
      <c r="C4599" s="499" t="s">
        <v>139</v>
      </c>
      <c r="D4599" s="499"/>
      <c r="E4599" s="499"/>
      <c r="F4599" s="339"/>
      <c r="G4599" s="910">
        <v>968740</v>
      </c>
      <c r="H4599" s="863">
        <f>G4599</f>
        <v>968740</v>
      </c>
      <c r="I4599" s="572"/>
      <c r="J4599" s="573"/>
      <c r="K4599" s="339"/>
      <c r="L4599" s="328">
        <v>968740</v>
      </c>
      <c r="M4599" s="574">
        <f>L4599</f>
        <v>968740</v>
      </c>
      <c r="N4599" s="573"/>
      <c r="O4599" s="13"/>
      <c r="P4599" s="9"/>
      <c r="Q4599" s="5"/>
    </row>
    <row r="4600" spans="1:17" s="6" customFormat="1" ht="57.75" customHeight="1">
      <c r="A4600" s="336"/>
      <c r="B4600" s="604" t="s">
        <v>2072</v>
      </c>
      <c r="C4600" s="499"/>
      <c r="D4600" s="499"/>
      <c r="E4600" s="499"/>
      <c r="F4600" s="339"/>
      <c r="G4600" s="910"/>
      <c r="H4600" s="910"/>
      <c r="I4600" s="119"/>
      <c r="J4600" s="12"/>
      <c r="K4600" s="339"/>
      <c r="L4600" s="328"/>
      <c r="M4600" s="328"/>
      <c r="N4600" s="12"/>
      <c r="O4600" s="13"/>
      <c r="P4600" s="9"/>
      <c r="Q4600" s="5"/>
    </row>
    <row r="4601" spans="1:17" s="6" customFormat="1" ht="21.95" customHeight="1">
      <c r="A4601" s="336">
        <v>1</v>
      </c>
      <c r="B4601" s="574" t="s">
        <v>2073</v>
      </c>
      <c r="C4601" s="499" t="s">
        <v>139</v>
      </c>
      <c r="D4601" s="499"/>
      <c r="E4601" s="499"/>
      <c r="F4601" s="339"/>
      <c r="G4601" s="910">
        <v>1028590</v>
      </c>
      <c r="H4601" s="863">
        <f>G4601</f>
        <v>1028590</v>
      </c>
      <c r="I4601" s="572"/>
      <c r="J4601" s="573"/>
      <c r="K4601" s="339"/>
      <c r="L4601" s="328">
        <v>1028590</v>
      </c>
      <c r="M4601" s="574">
        <f>L4601</f>
        <v>1028590</v>
      </c>
      <c r="N4601" s="573"/>
      <c r="O4601" s="13"/>
      <c r="P4601" s="9"/>
      <c r="Q4601" s="5"/>
    </row>
    <row r="4602" spans="1:17" s="6" customFormat="1" ht="33.75" customHeight="1">
      <c r="A4602" s="336">
        <f>+A4601+1</f>
        <v>2</v>
      </c>
      <c r="B4602" s="574" t="s">
        <v>2074</v>
      </c>
      <c r="C4602" s="499" t="s">
        <v>139</v>
      </c>
      <c r="D4602" s="499"/>
      <c r="E4602" s="499"/>
      <c r="F4602" s="339"/>
      <c r="G4602" s="910">
        <v>5222030</v>
      </c>
      <c r="H4602" s="863">
        <f>G4602</f>
        <v>5222030</v>
      </c>
      <c r="I4602" s="572"/>
      <c r="J4602" s="573"/>
      <c r="K4602" s="339"/>
      <c r="L4602" s="328">
        <v>5222030</v>
      </c>
      <c r="M4602" s="574">
        <f>L4602</f>
        <v>5222030</v>
      </c>
      <c r="N4602" s="573"/>
      <c r="O4602" s="13"/>
      <c r="P4602" s="9"/>
      <c r="Q4602" s="5"/>
    </row>
    <row r="4603" spans="1:17" s="6" customFormat="1" ht="21.95" customHeight="1">
      <c r="A4603" s="336"/>
      <c r="B4603" s="604" t="s">
        <v>2075</v>
      </c>
      <c r="C4603" s="499"/>
      <c r="D4603" s="499"/>
      <c r="E4603" s="499"/>
      <c r="F4603" s="339"/>
      <c r="G4603" s="910"/>
      <c r="H4603" s="910"/>
      <c r="I4603" s="119"/>
      <c r="J4603" s="12"/>
      <c r="K4603" s="339"/>
      <c r="L4603" s="328"/>
      <c r="M4603" s="328"/>
      <c r="N4603" s="12"/>
      <c r="O4603" s="13"/>
      <c r="P4603" s="9"/>
      <c r="Q4603" s="5"/>
    </row>
    <row r="4604" spans="1:17" s="6" customFormat="1" ht="21.95" customHeight="1">
      <c r="A4604" s="336">
        <v>1</v>
      </c>
      <c r="B4604" s="574" t="s">
        <v>2076</v>
      </c>
      <c r="C4604" s="499" t="s">
        <v>139</v>
      </c>
      <c r="D4604" s="499"/>
      <c r="E4604" s="499"/>
      <c r="F4604" s="339"/>
      <c r="G4604" s="910">
        <v>7330</v>
      </c>
      <c r="H4604" s="863">
        <f>G4604</f>
        <v>7330</v>
      </c>
      <c r="I4604" s="572"/>
      <c r="J4604" s="573"/>
      <c r="K4604" s="339"/>
      <c r="L4604" s="328">
        <v>7330</v>
      </c>
      <c r="M4604" s="574">
        <f>L4604</f>
        <v>7330</v>
      </c>
      <c r="N4604" s="573"/>
      <c r="O4604" s="13"/>
      <c r="P4604" s="9"/>
      <c r="Q4604" s="5"/>
    </row>
    <row r="4605" spans="1:17" s="6" customFormat="1" ht="21.95" customHeight="1">
      <c r="A4605" s="336">
        <f>+A4604+1</f>
        <v>2</v>
      </c>
      <c r="B4605" s="574" t="s">
        <v>2077</v>
      </c>
      <c r="C4605" s="499" t="s">
        <v>139</v>
      </c>
      <c r="D4605" s="499"/>
      <c r="E4605" s="499"/>
      <c r="F4605" s="339"/>
      <c r="G4605" s="910">
        <v>13450</v>
      </c>
      <c r="H4605" s="863">
        <f>G4605</f>
        <v>13450</v>
      </c>
      <c r="I4605" s="572"/>
      <c r="J4605" s="573"/>
      <c r="K4605" s="339"/>
      <c r="L4605" s="328">
        <v>13450</v>
      </c>
      <c r="M4605" s="574">
        <f>L4605</f>
        <v>13450</v>
      </c>
      <c r="N4605" s="573"/>
      <c r="O4605" s="13"/>
      <c r="P4605" s="9"/>
      <c r="Q4605" s="5"/>
    </row>
    <row r="4606" spans="1:17" s="6" customFormat="1" ht="21.95" customHeight="1">
      <c r="A4606" s="336">
        <f>+A4605+1</f>
        <v>3</v>
      </c>
      <c r="B4606" s="574" t="s">
        <v>2078</v>
      </c>
      <c r="C4606" s="499" t="s">
        <v>139</v>
      </c>
      <c r="D4606" s="499"/>
      <c r="E4606" s="499"/>
      <c r="F4606" s="339"/>
      <c r="G4606" s="910">
        <v>42000</v>
      </c>
      <c r="H4606" s="863">
        <f>G4606</f>
        <v>42000</v>
      </c>
      <c r="I4606" s="572"/>
      <c r="J4606" s="573"/>
      <c r="K4606" s="339"/>
      <c r="L4606" s="328">
        <v>42000</v>
      </c>
      <c r="M4606" s="574">
        <f>L4606</f>
        <v>42000</v>
      </c>
      <c r="N4606" s="573"/>
      <c r="O4606" s="13"/>
      <c r="P4606" s="9"/>
      <c r="Q4606" s="5"/>
    </row>
    <row r="4607" spans="1:17" s="6" customFormat="1" ht="21.95" customHeight="1">
      <c r="A4607" s="336">
        <f>+A4606+1</f>
        <v>4</v>
      </c>
      <c r="B4607" s="574" t="s">
        <v>2079</v>
      </c>
      <c r="C4607" s="499" t="s">
        <v>139</v>
      </c>
      <c r="D4607" s="499"/>
      <c r="E4607" s="499"/>
      <c r="F4607" s="339"/>
      <c r="G4607" s="910">
        <v>166800</v>
      </c>
      <c r="H4607" s="863">
        <f>G4607</f>
        <v>166800</v>
      </c>
      <c r="I4607" s="572"/>
      <c r="J4607" s="573"/>
      <c r="K4607" s="339"/>
      <c r="L4607" s="328">
        <v>166800</v>
      </c>
      <c r="M4607" s="574">
        <f>L4607</f>
        <v>166800</v>
      </c>
      <c r="N4607" s="573"/>
      <c r="O4607" s="13"/>
      <c r="P4607" s="9"/>
      <c r="Q4607" s="5"/>
    </row>
    <row r="4608" spans="1:17" s="6" customFormat="1" ht="21.95" customHeight="1">
      <c r="A4608" s="336"/>
      <c r="B4608" s="588" t="s">
        <v>2080</v>
      </c>
      <c r="C4608" s="499"/>
      <c r="D4608" s="499"/>
      <c r="E4608" s="499"/>
      <c r="F4608" s="339"/>
      <c r="G4608" s="910"/>
      <c r="H4608" s="910"/>
      <c r="I4608" s="119"/>
      <c r="J4608" s="12"/>
      <c r="K4608" s="339"/>
      <c r="L4608" s="328"/>
      <c r="M4608" s="328"/>
      <c r="N4608" s="12"/>
      <c r="O4608" s="13"/>
      <c r="P4608" s="9"/>
      <c r="Q4608" s="5"/>
    </row>
    <row r="4609" spans="1:17" s="6" customFormat="1" ht="21.95" customHeight="1">
      <c r="A4609" s="336">
        <v>1</v>
      </c>
      <c r="B4609" s="574" t="s">
        <v>2081</v>
      </c>
      <c r="C4609" s="499" t="s">
        <v>139</v>
      </c>
      <c r="D4609" s="499"/>
      <c r="E4609" s="499"/>
      <c r="F4609" s="339"/>
      <c r="G4609" s="910">
        <v>17640</v>
      </c>
      <c r="H4609" s="863">
        <f>G4609</f>
        <v>17640</v>
      </c>
      <c r="I4609" s="572"/>
      <c r="J4609" s="573"/>
      <c r="K4609" s="339"/>
      <c r="L4609" s="328">
        <v>17640</v>
      </c>
      <c r="M4609" s="574">
        <f>L4609</f>
        <v>17640</v>
      </c>
      <c r="N4609" s="573"/>
      <c r="O4609" s="13"/>
      <c r="P4609" s="9"/>
      <c r="Q4609" s="5"/>
    </row>
    <row r="4610" spans="1:17" s="6" customFormat="1" ht="21.95" customHeight="1">
      <c r="A4610" s="336">
        <f>A4609+1</f>
        <v>2</v>
      </c>
      <c r="B4610" s="574" t="s">
        <v>2082</v>
      </c>
      <c r="C4610" s="499" t="s">
        <v>139</v>
      </c>
      <c r="D4610" s="499"/>
      <c r="E4610" s="499"/>
      <c r="F4610" s="339"/>
      <c r="G4610" s="910">
        <v>34170</v>
      </c>
      <c r="H4610" s="863">
        <f>G4610</f>
        <v>34170</v>
      </c>
      <c r="I4610" s="572"/>
      <c r="J4610" s="573"/>
      <c r="K4610" s="339"/>
      <c r="L4610" s="328">
        <v>34170</v>
      </c>
      <c r="M4610" s="574">
        <f>L4610</f>
        <v>34170</v>
      </c>
      <c r="N4610" s="573"/>
      <c r="O4610" s="13"/>
      <c r="P4610" s="9"/>
      <c r="Q4610" s="5"/>
    </row>
    <row r="4611" spans="1:17" s="6" customFormat="1" ht="21.95" customHeight="1">
      <c r="A4611" s="336">
        <f>A4610+1</f>
        <v>3</v>
      </c>
      <c r="B4611" s="574" t="s">
        <v>2083</v>
      </c>
      <c r="C4611" s="499" t="s">
        <v>139</v>
      </c>
      <c r="D4611" s="499"/>
      <c r="E4611" s="499"/>
      <c r="F4611" s="339"/>
      <c r="G4611" s="910">
        <v>85070</v>
      </c>
      <c r="H4611" s="863">
        <f>G4611</f>
        <v>85070</v>
      </c>
      <c r="I4611" s="572"/>
      <c r="J4611" s="573"/>
      <c r="K4611" s="339"/>
      <c r="L4611" s="328">
        <v>85070</v>
      </c>
      <c r="M4611" s="574">
        <f>L4611</f>
        <v>85070</v>
      </c>
      <c r="N4611" s="573"/>
      <c r="O4611" s="13"/>
      <c r="P4611" s="9"/>
      <c r="Q4611" s="5"/>
    </row>
    <row r="4612" spans="1:17" s="6" customFormat="1" ht="33.75" customHeight="1">
      <c r="A4612" s="336"/>
      <c r="B4612" s="606" t="s">
        <v>2084</v>
      </c>
      <c r="C4612" s="606"/>
      <c r="D4612" s="606"/>
      <c r="E4612" s="606"/>
      <c r="F4612" s="606"/>
      <c r="G4612" s="916"/>
      <c r="H4612" s="916"/>
      <c r="I4612" s="589"/>
      <c r="J4612" s="589"/>
      <c r="K4612" s="589"/>
      <c r="L4612" s="589"/>
      <c r="M4612" s="589"/>
      <c r="N4612" s="589"/>
      <c r="O4612" s="607"/>
      <c r="P4612" s="9"/>
      <c r="Q4612" s="5"/>
    </row>
    <row r="4613" spans="1:17" s="6" customFormat="1" ht="21.95" customHeight="1">
      <c r="A4613" s="336">
        <v>1</v>
      </c>
      <c r="B4613" s="574" t="s">
        <v>2085</v>
      </c>
      <c r="C4613" s="499" t="s">
        <v>139</v>
      </c>
      <c r="D4613" s="499"/>
      <c r="E4613" s="499"/>
      <c r="F4613" s="339"/>
      <c r="G4613" s="905">
        <v>41000</v>
      </c>
      <c r="H4613" s="863">
        <f>G4613</f>
        <v>41000</v>
      </c>
      <c r="I4613" s="572"/>
      <c r="J4613" s="573"/>
      <c r="K4613" s="339"/>
      <c r="L4613" s="339">
        <v>41000</v>
      </c>
      <c r="M4613" s="574">
        <f>L4613</f>
        <v>41000</v>
      </c>
      <c r="N4613" s="573"/>
      <c r="O4613" s="117"/>
      <c r="P4613" s="117"/>
      <c r="Q4613" s="5"/>
    </row>
    <row r="4614" spans="1:17" s="6" customFormat="1" ht="66.75" hidden="1" customHeight="1">
      <c r="A4614" s="336"/>
      <c r="B4614" s="604" t="s">
        <v>2086</v>
      </c>
      <c r="C4614" s="499"/>
      <c r="D4614" s="499"/>
      <c r="E4614" s="499"/>
      <c r="F4614" s="339"/>
      <c r="G4614" s="910"/>
      <c r="H4614" s="910"/>
      <c r="I4614" s="119"/>
      <c r="J4614" s="12"/>
      <c r="K4614" s="339"/>
      <c r="L4614" s="328"/>
      <c r="M4614" s="328"/>
      <c r="N4614" s="12"/>
      <c r="O4614" s="13"/>
      <c r="P4614" s="9"/>
      <c r="Q4614" s="5"/>
    </row>
    <row r="4615" spans="1:17" s="6" customFormat="1" ht="66.75" hidden="1" customHeight="1">
      <c r="A4615" s="336">
        <v>1</v>
      </c>
      <c r="B4615" s="574" t="s">
        <v>2087</v>
      </c>
      <c r="C4615" s="499" t="s">
        <v>70</v>
      </c>
      <c r="D4615" s="499"/>
      <c r="E4615" s="499"/>
      <c r="F4615" s="339"/>
      <c r="G4615" s="910"/>
      <c r="H4615" s="910"/>
      <c r="I4615" s="119"/>
      <c r="J4615" s="12"/>
      <c r="K4615" s="339"/>
      <c r="L4615" s="328"/>
      <c r="M4615" s="328"/>
      <c r="N4615" s="12"/>
      <c r="O4615" s="13"/>
      <c r="P4615" s="9"/>
      <c r="Q4615" s="5"/>
    </row>
    <row r="4616" spans="1:17" s="6" customFormat="1" ht="66.75" hidden="1" customHeight="1">
      <c r="A4616" s="336">
        <f>+A4615+1</f>
        <v>2</v>
      </c>
      <c r="B4616" s="574" t="s">
        <v>2088</v>
      </c>
      <c r="C4616" s="499" t="s">
        <v>70</v>
      </c>
      <c r="D4616" s="499"/>
      <c r="E4616" s="499"/>
      <c r="F4616" s="339"/>
      <c r="G4616" s="910"/>
      <c r="H4616" s="910"/>
      <c r="I4616" s="119"/>
      <c r="J4616" s="12"/>
      <c r="K4616" s="339"/>
      <c r="L4616" s="328"/>
      <c r="M4616" s="328"/>
      <c r="N4616" s="12"/>
      <c r="O4616" s="13"/>
      <c r="P4616" s="9"/>
      <c r="Q4616" s="5"/>
    </row>
    <row r="4617" spans="1:17" s="6" customFormat="1" ht="66.75" hidden="1" customHeight="1">
      <c r="A4617" s="336">
        <f>+A4616+1</f>
        <v>3</v>
      </c>
      <c r="B4617" s="574" t="s">
        <v>2089</v>
      </c>
      <c r="C4617" s="499" t="s">
        <v>70</v>
      </c>
      <c r="D4617" s="499"/>
      <c r="E4617" s="499"/>
      <c r="F4617" s="339"/>
      <c r="G4617" s="910"/>
      <c r="H4617" s="910"/>
      <c r="I4617" s="119"/>
      <c r="J4617" s="12"/>
      <c r="K4617" s="339"/>
      <c r="L4617" s="328"/>
      <c r="M4617" s="328"/>
      <c r="N4617" s="12"/>
      <c r="O4617" s="13"/>
      <c r="P4617" s="9"/>
      <c r="Q4617" s="5"/>
    </row>
    <row r="4618" spans="1:17" s="6" customFormat="1" ht="66.75" hidden="1" customHeight="1">
      <c r="A4618" s="336">
        <f>+A4617+1</f>
        <v>4</v>
      </c>
      <c r="B4618" s="574" t="s">
        <v>2090</v>
      </c>
      <c r="C4618" s="499" t="s">
        <v>70</v>
      </c>
      <c r="D4618" s="499"/>
      <c r="E4618" s="499"/>
      <c r="F4618" s="339"/>
      <c r="G4618" s="910"/>
      <c r="H4618" s="910"/>
      <c r="I4618" s="119"/>
      <c r="J4618" s="12"/>
      <c r="K4618" s="339"/>
      <c r="L4618" s="328"/>
      <c r="M4618" s="328"/>
      <c r="N4618" s="12"/>
      <c r="O4618" s="13"/>
      <c r="P4618" s="9"/>
      <c r="Q4618" s="5"/>
    </row>
    <row r="4619" spans="1:17" s="6" customFormat="1" ht="21.95" customHeight="1">
      <c r="A4619" s="336"/>
      <c r="B4619" s="604" t="s">
        <v>2091</v>
      </c>
      <c r="C4619" s="499"/>
      <c r="D4619" s="499"/>
      <c r="E4619" s="499"/>
      <c r="F4619" s="339"/>
      <c r="G4619" s="910"/>
      <c r="H4619" s="910"/>
      <c r="I4619" s="119"/>
      <c r="J4619" s="12"/>
      <c r="K4619" s="339"/>
      <c r="L4619" s="328"/>
      <c r="M4619" s="328"/>
      <c r="N4619" s="12"/>
      <c r="O4619" s="13"/>
      <c r="P4619" s="9"/>
      <c r="Q4619" s="5"/>
    </row>
    <row r="4620" spans="1:17" s="6" customFormat="1" ht="21.95" customHeight="1">
      <c r="A4620" s="336">
        <v>1</v>
      </c>
      <c r="B4620" s="574" t="s">
        <v>2092</v>
      </c>
      <c r="C4620" s="499" t="s">
        <v>4509</v>
      </c>
      <c r="D4620" s="499"/>
      <c r="E4620" s="499"/>
      <c r="F4620" s="339"/>
      <c r="G4620" s="910">
        <v>20420</v>
      </c>
      <c r="H4620" s="863">
        <f>G4620</f>
        <v>20420</v>
      </c>
      <c r="I4620" s="572"/>
      <c r="J4620" s="573"/>
      <c r="K4620" s="339"/>
      <c r="L4620" s="328">
        <v>20420</v>
      </c>
      <c r="M4620" s="574">
        <f>L4620</f>
        <v>20420</v>
      </c>
      <c r="N4620" s="573"/>
      <c r="O4620" s="13"/>
      <c r="P4620" s="9"/>
      <c r="Q4620" s="5"/>
    </row>
    <row r="4621" spans="1:17" s="6" customFormat="1" ht="21.95" customHeight="1">
      <c r="A4621" s="336">
        <f>+A4620+1</f>
        <v>2</v>
      </c>
      <c r="B4621" s="574" t="s">
        <v>2093</v>
      </c>
      <c r="C4621" s="499" t="s">
        <v>4509</v>
      </c>
      <c r="D4621" s="499"/>
      <c r="E4621" s="499"/>
      <c r="F4621" s="339"/>
      <c r="G4621" s="910">
        <v>23700</v>
      </c>
      <c r="H4621" s="863">
        <f>G4621</f>
        <v>23700</v>
      </c>
      <c r="I4621" s="572"/>
      <c r="J4621" s="573"/>
      <c r="K4621" s="339"/>
      <c r="L4621" s="328">
        <v>23700</v>
      </c>
      <c r="M4621" s="574">
        <f>L4621</f>
        <v>23700</v>
      </c>
      <c r="N4621" s="573"/>
      <c r="O4621" s="13"/>
      <c r="P4621" s="9"/>
      <c r="Q4621" s="5"/>
    </row>
    <row r="4622" spans="1:17" s="6" customFormat="1" ht="21.95" customHeight="1">
      <c r="A4622" s="336">
        <f>+A4621+1</f>
        <v>3</v>
      </c>
      <c r="B4622" s="574" t="s">
        <v>2094</v>
      </c>
      <c r="C4622" s="499" t="s">
        <v>4510</v>
      </c>
      <c r="D4622" s="499"/>
      <c r="E4622" s="499"/>
      <c r="F4622" s="339"/>
      <c r="G4622" s="910">
        <v>190880</v>
      </c>
      <c r="H4622" s="863">
        <f>G4622</f>
        <v>190880</v>
      </c>
      <c r="I4622" s="572"/>
      <c r="J4622" s="573"/>
      <c r="K4622" s="339"/>
      <c r="L4622" s="328">
        <v>190880</v>
      </c>
      <c r="M4622" s="574">
        <f>L4622</f>
        <v>190880</v>
      </c>
      <c r="N4622" s="573"/>
      <c r="O4622" s="13"/>
      <c r="P4622" s="9"/>
      <c r="Q4622" s="5"/>
    </row>
    <row r="4623" spans="1:17" s="6" customFormat="1" ht="21.95" customHeight="1">
      <c r="A4623" s="336">
        <f>+A4622+1</f>
        <v>4</v>
      </c>
      <c r="B4623" s="574" t="s">
        <v>2095</v>
      </c>
      <c r="C4623" s="499" t="s">
        <v>4510</v>
      </c>
      <c r="D4623" s="499"/>
      <c r="E4623" s="499"/>
      <c r="F4623" s="339"/>
      <c r="G4623" s="910">
        <v>265100</v>
      </c>
      <c r="H4623" s="863">
        <f>G4623</f>
        <v>265100</v>
      </c>
      <c r="I4623" s="572"/>
      <c r="J4623" s="573"/>
      <c r="K4623" s="339"/>
      <c r="L4623" s="328">
        <v>265100</v>
      </c>
      <c r="M4623" s="574">
        <f>L4623</f>
        <v>265100</v>
      </c>
      <c r="N4623" s="573"/>
      <c r="O4623" s="13"/>
      <c r="P4623" s="9"/>
      <c r="Q4623" s="5"/>
    </row>
    <row r="4624" spans="1:17" s="6" customFormat="1" ht="36" customHeight="1">
      <c r="A4624" s="336"/>
      <c r="B4624" s="608" t="s">
        <v>2096</v>
      </c>
      <c r="C4624" s="608"/>
      <c r="D4624" s="608"/>
      <c r="E4624" s="608"/>
      <c r="F4624" s="608"/>
      <c r="G4624" s="917"/>
      <c r="H4624" s="917"/>
      <c r="I4624" s="609"/>
      <c r="J4624" s="609"/>
      <c r="K4624" s="609"/>
      <c r="L4624" s="609"/>
      <c r="M4624" s="609"/>
      <c r="N4624" s="609"/>
      <c r="O4624" s="610"/>
      <c r="P4624" s="9"/>
      <c r="Q4624" s="5"/>
    </row>
    <row r="4625" spans="1:18" s="6" customFormat="1" ht="21.95" customHeight="1">
      <c r="A4625" s="336">
        <v>1</v>
      </c>
      <c r="B4625" s="574" t="s">
        <v>2097</v>
      </c>
      <c r="C4625" s="499" t="s">
        <v>139</v>
      </c>
      <c r="D4625" s="499"/>
      <c r="E4625" s="499"/>
      <c r="F4625" s="339"/>
      <c r="G4625" s="910">
        <v>102490</v>
      </c>
      <c r="H4625" s="863">
        <f>G4625</f>
        <v>102490</v>
      </c>
      <c r="I4625" s="572"/>
      <c r="J4625" s="573"/>
      <c r="K4625" s="339"/>
      <c r="L4625" s="328">
        <v>102490</v>
      </c>
      <c r="M4625" s="574">
        <f>L4625</f>
        <v>102490</v>
      </c>
      <c r="N4625" s="573"/>
      <c r="O4625" s="13"/>
      <c r="P4625" s="9"/>
      <c r="Q4625" s="5"/>
    </row>
    <row r="4626" spans="1:18" s="6" customFormat="1" ht="21.95" customHeight="1">
      <c r="A4626" s="336">
        <v>2</v>
      </c>
      <c r="B4626" s="574" t="s">
        <v>2098</v>
      </c>
      <c r="C4626" s="499" t="s">
        <v>139</v>
      </c>
      <c r="D4626" s="499"/>
      <c r="E4626" s="499"/>
      <c r="F4626" s="339"/>
      <c r="G4626" s="910">
        <v>890330</v>
      </c>
      <c r="H4626" s="863">
        <f>G4626</f>
        <v>890330</v>
      </c>
      <c r="I4626" s="572"/>
      <c r="J4626" s="573"/>
      <c r="K4626" s="339"/>
      <c r="L4626" s="328">
        <v>890330</v>
      </c>
      <c r="M4626" s="574">
        <f>L4626</f>
        <v>890330</v>
      </c>
      <c r="N4626" s="573"/>
      <c r="O4626" s="13"/>
      <c r="P4626" s="9"/>
      <c r="Q4626" s="5"/>
    </row>
    <row r="4627" spans="1:18" s="6" customFormat="1" ht="36" customHeight="1">
      <c r="A4627" s="336"/>
      <c r="B4627" s="608" t="s">
        <v>2099</v>
      </c>
      <c r="C4627" s="608"/>
      <c r="D4627" s="608"/>
      <c r="E4627" s="608"/>
      <c r="F4627" s="608"/>
      <c r="G4627" s="917"/>
      <c r="H4627" s="917"/>
      <c r="I4627" s="609"/>
      <c r="J4627" s="609"/>
      <c r="K4627" s="609"/>
      <c r="L4627" s="609"/>
      <c r="M4627" s="609"/>
      <c r="N4627" s="609"/>
      <c r="O4627" s="610"/>
      <c r="P4627" s="9"/>
      <c r="Q4627" s="5"/>
    </row>
    <row r="4628" spans="1:18" s="6" customFormat="1" ht="19.5">
      <c r="A4628" s="336">
        <v>1</v>
      </c>
      <c r="B4628" s="574" t="s">
        <v>2100</v>
      </c>
      <c r="C4628" s="499" t="s">
        <v>139</v>
      </c>
      <c r="D4628" s="499"/>
      <c r="E4628" s="499"/>
      <c r="F4628" s="574"/>
      <c r="G4628" s="911">
        <v>22700</v>
      </c>
      <c r="H4628" s="863">
        <f>G4628</f>
        <v>22700</v>
      </c>
      <c r="I4628" s="572"/>
      <c r="J4628" s="573"/>
      <c r="K4628" s="574"/>
      <c r="L4628" s="574">
        <v>22700</v>
      </c>
      <c r="M4628" s="574">
        <f>L4628</f>
        <v>22700</v>
      </c>
      <c r="N4628" s="573"/>
      <c r="O4628" s="611"/>
      <c r="P4628" s="9"/>
      <c r="Q4628" s="5"/>
    </row>
    <row r="4629" spans="1:18" s="6" customFormat="1" ht="19.5">
      <c r="A4629" s="336">
        <v>2</v>
      </c>
      <c r="B4629" s="574" t="s">
        <v>2101</v>
      </c>
      <c r="C4629" s="499" t="s">
        <v>139</v>
      </c>
      <c r="D4629" s="499"/>
      <c r="E4629" s="499"/>
      <c r="F4629" s="574"/>
      <c r="G4629" s="911">
        <v>32400</v>
      </c>
      <c r="H4629" s="863">
        <f>G4629</f>
        <v>32400</v>
      </c>
      <c r="I4629" s="572"/>
      <c r="J4629" s="573"/>
      <c r="K4629" s="574"/>
      <c r="L4629" s="574">
        <v>32400</v>
      </c>
      <c r="M4629" s="574">
        <f>L4629</f>
        <v>32400</v>
      </c>
      <c r="N4629" s="573"/>
      <c r="O4629" s="611"/>
      <c r="P4629" s="9"/>
      <c r="Q4629" s="5"/>
    </row>
    <row r="4630" spans="1:18" s="6" customFormat="1" ht="19.5">
      <c r="A4630" s="336">
        <v>3</v>
      </c>
      <c r="B4630" s="574" t="s">
        <v>2102</v>
      </c>
      <c r="C4630" s="499" t="s">
        <v>139</v>
      </c>
      <c r="D4630" s="499"/>
      <c r="E4630" s="499"/>
      <c r="F4630" s="574"/>
      <c r="G4630" s="911">
        <v>1246000</v>
      </c>
      <c r="H4630" s="863">
        <f>G4630</f>
        <v>1246000</v>
      </c>
      <c r="I4630" s="572"/>
      <c r="J4630" s="573"/>
      <c r="K4630" s="574"/>
      <c r="L4630" s="574">
        <v>1246000</v>
      </c>
      <c r="M4630" s="574">
        <f>L4630</f>
        <v>1246000</v>
      </c>
      <c r="N4630" s="573"/>
      <c r="O4630" s="611"/>
      <c r="P4630" s="9"/>
      <c r="Q4630" s="5"/>
    </row>
    <row r="4631" spans="1:18" s="6" customFormat="1" ht="64.5" customHeight="1">
      <c r="A4631" s="100"/>
      <c r="B4631" s="1066" t="s">
        <v>6481</v>
      </c>
      <c r="C4631" s="1066"/>
      <c r="D4631" s="1066"/>
      <c r="E4631" s="1066"/>
      <c r="F4631" s="1066"/>
      <c r="G4631" s="1066"/>
      <c r="H4631" s="1066"/>
      <c r="I4631" s="2"/>
      <c r="J4631" s="2"/>
      <c r="K4631" s="2"/>
      <c r="L4631" s="2"/>
      <c r="M4631" s="2"/>
      <c r="N4631" s="2"/>
      <c r="O4631" s="612"/>
      <c r="P4631" s="613"/>
      <c r="Q4631" s="614"/>
    </row>
    <row r="4632" spans="1:18" s="625" customFormat="1" ht="66">
      <c r="A4632" s="615">
        <v>1</v>
      </c>
      <c r="B4632" s="616" t="s">
        <v>2103</v>
      </c>
      <c r="C4632" s="617" t="s">
        <v>139</v>
      </c>
      <c r="D4632" s="618" t="s">
        <v>2104</v>
      </c>
      <c r="E4632" s="618" t="s">
        <v>6474</v>
      </c>
      <c r="F4632" s="617"/>
      <c r="G4632" s="918">
        <v>2055</v>
      </c>
      <c r="H4632" s="919">
        <v>2055</v>
      </c>
      <c r="I4632" s="621"/>
      <c r="J4632" s="622"/>
      <c r="K4632" s="617"/>
      <c r="L4632" s="619">
        <f t="shared" ref="L4632:M4634" si="315">+V4632/1.1</f>
        <v>0</v>
      </c>
      <c r="M4632" s="619">
        <f t="shared" si="315"/>
        <v>0</v>
      </c>
      <c r="N4632" s="622"/>
      <c r="O4632" s="623"/>
      <c r="P4632" s="624"/>
      <c r="Q4632" s="623">
        <v>2452.1</v>
      </c>
      <c r="R4632" s="623">
        <v>2452.1</v>
      </c>
    </row>
    <row r="4633" spans="1:18" s="625" customFormat="1" ht="82.5">
      <c r="A4633" s="615">
        <v>2</v>
      </c>
      <c r="B4633" s="616" t="s">
        <v>2103</v>
      </c>
      <c r="C4633" s="617" t="s">
        <v>139</v>
      </c>
      <c r="D4633" s="618" t="s">
        <v>2105</v>
      </c>
      <c r="E4633" s="618" t="s">
        <v>6474</v>
      </c>
      <c r="F4633" s="617"/>
      <c r="G4633" s="918">
        <v>2855</v>
      </c>
      <c r="H4633" s="919">
        <v>2855</v>
      </c>
      <c r="I4633" s="621"/>
      <c r="J4633" s="622"/>
      <c r="K4633" s="617"/>
      <c r="L4633" s="619">
        <f t="shared" si="315"/>
        <v>0</v>
      </c>
      <c r="M4633" s="619">
        <f t="shared" si="315"/>
        <v>0</v>
      </c>
      <c r="N4633" s="622"/>
      <c r="O4633" s="623"/>
      <c r="P4633" s="624"/>
      <c r="Q4633" s="623">
        <v>3406.9</v>
      </c>
      <c r="R4633" s="623">
        <v>3406.9</v>
      </c>
    </row>
    <row r="4634" spans="1:18" s="625" customFormat="1" ht="66">
      <c r="A4634" s="615">
        <v>3</v>
      </c>
      <c r="B4634" s="616" t="s">
        <v>2103</v>
      </c>
      <c r="C4634" s="617" t="s">
        <v>139</v>
      </c>
      <c r="D4634" s="618" t="s">
        <v>2106</v>
      </c>
      <c r="E4634" s="618" t="s">
        <v>6474</v>
      </c>
      <c r="F4634" s="617"/>
      <c r="G4634" s="918">
        <v>3664</v>
      </c>
      <c r="H4634" s="919">
        <v>3664</v>
      </c>
      <c r="I4634" s="621"/>
      <c r="J4634" s="622"/>
      <c r="K4634" s="617"/>
      <c r="L4634" s="619">
        <f t="shared" si="315"/>
        <v>0</v>
      </c>
      <c r="M4634" s="619">
        <f t="shared" si="315"/>
        <v>0</v>
      </c>
      <c r="N4634" s="622"/>
      <c r="O4634" s="623"/>
      <c r="P4634" s="624"/>
      <c r="Q4634" s="623">
        <v>4372.55</v>
      </c>
      <c r="R4634" s="623">
        <v>4372.55</v>
      </c>
    </row>
    <row r="4635" spans="1:18" s="625" customFormat="1" ht="66">
      <c r="A4635" s="615">
        <v>4</v>
      </c>
      <c r="B4635" s="616" t="s">
        <v>2107</v>
      </c>
      <c r="C4635" s="617" t="s">
        <v>139</v>
      </c>
      <c r="D4635" s="618" t="s">
        <v>2108</v>
      </c>
      <c r="E4635" s="618" t="s">
        <v>6474</v>
      </c>
      <c r="F4635" s="617"/>
      <c r="G4635" s="918">
        <v>5382</v>
      </c>
      <c r="H4635" s="919">
        <v>5382</v>
      </c>
      <c r="I4635" s="621"/>
      <c r="J4635" s="622"/>
      <c r="K4635" s="617"/>
      <c r="L4635" s="619">
        <f t="shared" ref="L4635:M4638" si="316">+V4635/1.1</f>
        <v>0</v>
      </c>
      <c r="M4635" s="619">
        <f t="shared" si="316"/>
        <v>0</v>
      </c>
      <c r="N4635" s="622"/>
      <c r="O4635" s="623"/>
      <c r="P4635" s="624"/>
      <c r="Q4635" s="623">
        <v>6423.2</v>
      </c>
      <c r="R4635" s="623">
        <v>6423.2</v>
      </c>
    </row>
    <row r="4636" spans="1:18" s="625" customFormat="1" ht="66">
      <c r="A4636" s="615">
        <v>5</v>
      </c>
      <c r="B4636" s="616" t="s">
        <v>2107</v>
      </c>
      <c r="C4636" s="617" t="s">
        <v>139</v>
      </c>
      <c r="D4636" s="618" t="s">
        <v>2109</v>
      </c>
      <c r="E4636" s="618" t="s">
        <v>6474</v>
      </c>
      <c r="F4636" s="617"/>
      <c r="G4636" s="918">
        <v>8618</v>
      </c>
      <c r="H4636" s="919">
        <v>8618</v>
      </c>
      <c r="I4636" s="621"/>
      <c r="J4636" s="622"/>
      <c r="K4636" s="617"/>
      <c r="L4636" s="619">
        <f t="shared" si="316"/>
        <v>0</v>
      </c>
      <c r="M4636" s="619">
        <f t="shared" si="316"/>
        <v>0</v>
      </c>
      <c r="N4636" s="622"/>
      <c r="O4636" s="623"/>
      <c r="P4636" s="624"/>
      <c r="Q4636" s="623">
        <v>10285.799999999999</v>
      </c>
      <c r="R4636" s="623">
        <v>10285.799999999999</v>
      </c>
    </row>
    <row r="4637" spans="1:18" s="625" customFormat="1" ht="66">
      <c r="A4637" s="615">
        <v>6</v>
      </c>
      <c r="B4637" s="626" t="s">
        <v>2107</v>
      </c>
      <c r="C4637" s="617" t="s">
        <v>139</v>
      </c>
      <c r="D4637" s="618" t="s">
        <v>2110</v>
      </c>
      <c r="E4637" s="618" t="s">
        <v>6474</v>
      </c>
      <c r="F4637" s="617"/>
      <c r="G4637" s="918">
        <v>13327</v>
      </c>
      <c r="H4637" s="919">
        <v>13327</v>
      </c>
      <c r="I4637" s="621"/>
      <c r="J4637" s="622"/>
      <c r="K4637" s="617"/>
      <c r="L4637" s="619">
        <f t="shared" si="316"/>
        <v>0</v>
      </c>
      <c r="M4637" s="619">
        <f t="shared" si="316"/>
        <v>0</v>
      </c>
      <c r="N4637" s="622"/>
      <c r="O4637" s="623"/>
      <c r="P4637" s="624"/>
      <c r="Q4637" s="623">
        <v>15906.1</v>
      </c>
      <c r="R4637" s="623">
        <v>15906.1</v>
      </c>
    </row>
    <row r="4638" spans="1:18" s="625" customFormat="1" ht="66">
      <c r="A4638" s="615">
        <v>7</v>
      </c>
      <c r="B4638" s="616" t="s">
        <v>2107</v>
      </c>
      <c r="C4638" s="617" t="s">
        <v>139</v>
      </c>
      <c r="D4638" s="618" t="s">
        <v>2111</v>
      </c>
      <c r="E4638" s="618" t="s">
        <v>6474</v>
      </c>
      <c r="F4638" s="617"/>
      <c r="G4638" s="918">
        <v>20191</v>
      </c>
      <c r="H4638" s="919">
        <v>20191</v>
      </c>
      <c r="I4638" s="621"/>
      <c r="J4638" s="622"/>
      <c r="K4638" s="617"/>
      <c r="L4638" s="619">
        <f t="shared" si="316"/>
        <v>0</v>
      </c>
      <c r="M4638" s="619">
        <f t="shared" si="316"/>
        <v>0</v>
      </c>
      <c r="N4638" s="622"/>
      <c r="O4638" s="623"/>
      <c r="P4638" s="624"/>
      <c r="Q4638" s="623">
        <v>24097.85</v>
      </c>
      <c r="R4638" s="623">
        <v>24097.85</v>
      </c>
    </row>
    <row r="4639" spans="1:18" s="625" customFormat="1" ht="82.5">
      <c r="A4639" s="615">
        <v>8</v>
      </c>
      <c r="B4639" s="616" t="s">
        <v>2112</v>
      </c>
      <c r="C4639" s="617" t="s">
        <v>139</v>
      </c>
      <c r="D4639" s="618" t="s">
        <v>2113</v>
      </c>
      <c r="E4639" s="618" t="s">
        <v>6475</v>
      </c>
      <c r="F4639" s="617"/>
      <c r="G4639" s="918">
        <v>6764</v>
      </c>
      <c r="H4639" s="919">
        <v>6764</v>
      </c>
      <c r="I4639" s="621"/>
      <c r="J4639" s="622"/>
      <c r="K4639" s="617"/>
      <c r="L4639" s="619">
        <f>+V4639/1.1</f>
        <v>0</v>
      </c>
      <c r="M4639" s="619">
        <f>+W4639/1.1</f>
        <v>0</v>
      </c>
      <c r="N4639" s="622"/>
      <c r="O4639" s="623"/>
      <c r="P4639" s="624"/>
      <c r="Q4639" s="623">
        <v>34839.35</v>
      </c>
      <c r="R4639" s="623">
        <v>34839.35</v>
      </c>
    </row>
    <row r="4640" spans="1:18" s="625" customFormat="1" ht="82.5">
      <c r="A4640" s="615">
        <v>9</v>
      </c>
      <c r="B4640" s="616" t="s">
        <v>2112</v>
      </c>
      <c r="C4640" s="617" t="s">
        <v>139</v>
      </c>
      <c r="D4640" s="618" t="s">
        <v>2114</v>
      </c>
      <c r="E4640" s="618" t="s">
        <v>6475</v>
      </c>
      <c r="F4640" s="617"/>
      <c r="G4640" s="918">
        <v>8473</v>
      </c>
      <c r="H4640" s="919">
        <v>8473</v>
      </c>
      <c r="I4640" s="621"/>
      <c r="J4640" s="622"/>
      <c r="K4640" s="617"/>
      <c r="L4640" s="619">
        <f>+V4640/1.1</f>
        <v>0</v>
      </c>
      <c r="M4640" s="619">
        <f>+W4640/1.1</f>
        <v>0</v>
      </c>
      <c r="N4640" s="622"/>
      <c r="O4640" s="623"/>
      <c r="P4640" s="624"/>
      <c r="Q4640" s="623">
        <v>61139.75</v>
      </c>
      <c r="R4640" s="623">
        <v>61139.75</v>
      </c>
    </row>
    <row r="4641" spans="1:18" s="625" customFormat="1" ht="82.5">
      <c r="A4641" s="615">
        <v>10</v>
      </c>
      <c r="B4641" s="616" t="s">
        <v>2112</v>
      </c>
      <c r="C4641" s="617" t="s">
        <v>139</v>
      </c>
      <c r="D4641" s="618" t="s">
        <v>2115</v>
      </c>
      <c r="E4641" s="618" t="s">
        <v>6475</v>
      </c>
      <c r="F4641" s="617"/>
      <c r="G4641" s="918">
        <v>11936</v>
      </c>
      <c r="H4641" s="919">
        <v>11936</v>
      </c>
      <c r="I4641" s="621"/>
      <c r="J4641" s="622"/>
      <c r="K4641" s="617"/>
      <c r="L4641" s="619">
        <f t="shared" ref="L4641:L4652" si="317">+V4641/1.1</f>
        <v>0</v>
      </c>
      <c r="M4641" s="619">
        <f t="shared" ref="M4641:M4652" si="318">+W4641/1.1</f>
        <v>0</v>
      </c>
      <c r="N4641" s="622"/>
      <c r="O4641" s="623"/>
      <c r="P4641" s="624"/>
      <c r="Q4641" s="623">
        <v>43410.85</v>
      </c>
      <c r="R4641" s="623">
        <v>43410.85</v>
      </c>
    </row>
    <row r="4642" spans="1:18" s="625" customFormat="1" ht="82.5">
      <c r="A4642" s="615">
        <v>11</v>
      </c>
      <c r="B4642" s="616" t="s">
        <v>2112</v>
      </c>
      <c r="C4642" s="617" t="s">
        <v>139</v>
      </c>
      <c r="D4642" s="618" t="s">
        <v>2116</v>
      </c>
      <c r="E4642" s="618" t="s">
        <v>6475</v>
      </c>
      <c r="F4642" s="617"/>
      <c r="G4642" s="918">
        <v>19227</v>
      </c>
      <c r="H4642" s="919">
        <v>19227</v>
      </c>
      <c r="I4642" s="621"/>
      <c r="J4642" s="622"/>
      <c r="K4642" s="617"/>
      <c r="L4642" s="619">
        <f t="shared" si="317"/>
        <v>0</v>
      </c>
      <c r="M4642" s="619">
        <f t="shared" si="318"/>
        <v>0</v>
      </c>
      <c r="N4642" s="622"/>
      <c r="O4642" s="623"/>
      <c r="P4642" s="624"/>
      <c r="Q4642" s="623">
        <v>64047.549999999996</v>
      </c>
      <c r="R4642" s="623">
        <v>64047.549999999996</v>
      </c>
    </row>
    <row r="4643" spans="1:18" s="625" customFormat="1" ht="82.5">
      <c r="A4643" s="615">
        <v>12</v>
      </c>
      <c r="B4643" s="616" t="s">
        <v>2112</v>
      </c>
      <c r="C4643" s="617" t="s">
        <v>139</v>
      </c>
      <c r="D4643" s="618" t="s">
        <v>2117</v>
      </c>
      <c r="E4643" s="618" t="s">
        <v>6475</v>
      </c>
      <c r="F4643" s="617"/>
      <c r="G4643" s="918">
        <v>29055</v>
      </c>
      <c r="H4643" s="919">
        <v>29055</v>
      </c>
      <c r="I4643" s="621"/>
      <c r="J4643" s="622"/>
      <c r="K4643" s="617"/>
      <c r="L4643" s="619">
        <f t="shared" si="317"/>
        <v>0</v>
      </c>
      <c r="M4643" s="619">
        <f t="shared" si="318"/>
        <v>0</v>
      </c>
      <c r="N4643" s="622"/>
      <c r="O4643" s="623"/>
      <c r="P4643" s="624"/>
      <c r="Q4643" s="623">
        <v>95847.45</v>
      </c>
      <c r="R4643" s="623">
        <v>95847.45</v>
      </c>
    </row>
    <row r="4644" spans="1:18" s="625" customFormat="1" ht="82.5">
      <c r="A4644" s="615">
        <v>13</v>
      </c>
      <c r="B4644" s="616" t="s">
        <v>2112</v>
      </c>
      <c r="C4644" s="617" t="s">
        <v>139</v>
      </c>
      <c r="D4644" s="618" t="s">
        <v>2118</v>
      </c>
      <c r="E4644" s="618" t="s">
        <v>6475</v>
      </c>
      <c r="F4644" s="617"/>
      <c r="G4644" s="918">
        <v>43436</v>
      </c>
      <c r="H4644" s="919">
        <v>43436</v>
      </c>
      <c r="I4644" s="621"/>
      <c r="J4644" s="622"/>
      <c r="K4644" s="617"/>
      <c r="L4644" s="619">
        <f t="shared" si="317"/>
        <v>0</v>
      </c>
      <c r="M4644" s="619">
        <f t="shared" si="318"/>
        <v>0</v>
      </c>
      <c r="N4644" s="622"/>
      <c r="O4644" s="623"/>
      <c r="P4644" s="624"/>
      <c r="Q4644" s="623">
        <v>135889.875</v>
      </c>
      <c r="R4644" s="623">
        <v>135889.875</v>
      </c>
    </row>
    <row r="4645" spans="1:18" s="625" customFormat="1" ht="82.5">
      <c r="A4645" s="615">
        <v>14</v>
      </c>
      <c r="B4645" s="616" t="s">
        <v>6365</v>
      </c>
      <c r="C4645" s="617" t="s">
        <v>139</v>
      </c>
      <c r="D4645" s="618" t="s">
        <v>6375</v>
      </c>
      <c r="E4645" s="618" t="s">
        <v>6475</v>
      </c>
      <c r="F4645" s="617"/>
      <c r="G4645" s="918">
        <v>7627</v>
      </c>
      <c r="H4645" s="919">
        <v>7627</v>
      </c>
      <c r="I4645" s="621"/>
      <c r="J4645" s="622"/>
      <c r="K4645" s="617"/>
      <c r="L4645" s="619">
        <f t="shared" si="317"/>
        <v>0</v>
      </c>
      <c r="M4645" s="619">
        <f t="shared" si="318"/>
        <v>0</v>
      </c>
      <c r="N4645" s="622"/>
      <c r="O4645" s="623"/>
      <c r="P4645" s="624"/>
      <c r="Q4645" s="623">
        <v>195343.65</v>
      </c>
      <c r="R4645" s="623">
        <v>195343.65</v>
      </c>
    </row>
    <row r="4646" spans="1:18" s="625" customFormat="1" ht="82.5">
      <c r="A4646" s="615">
        <v>15</v>
      </c>
      <c r="B4646" s="616" t="s">
        <v>6365</v>
      </c>
      <c r="C4646" s="617" t="s">
        <v>139</v>
      </c>
      <c r="D4646" s="618" t="s">
        <v>6376</v>
      </c>
      <c r="E4646" s="618" t="s">
        <v>6475</v>
      </c>
      <c r="F4646" s="617"/>
      <c r="G4646" s="918">
        <v>9418</v>
      </c>
      <c r="H4646" s="919">
        <v>9418</v>
      </c>
      <c r="I4646" s="621"/>
      <c r="J4646" s="622"/>
      <c r="K4646" s="617"/>
      <c r="L4646" s="619">
        <f t="shared" si="317"/>
        <v>0</v>
      </c>
      <c r="M4646" s="619">
        <f t="shared" si="318"/>
        <v>0</v>
      </c>
      <c r="N4646" s="622"/>
      <c r="O4646" s="623"/>
      <c r="P4646" s="624"/>
      <c r="Q4646" s="623">
        <v>271790.17499999999</v>
      </c>
      <c r="R4646" s="623">
        <v>271790.17499999999</v>
      </c>
    </row>
    <row r="4647" spans="1:18" s="625" customFormat="1" ht="82.5">
      <c r="A4647" s="615">
        <v>16</v>
      </c>
      <c r="B4647" s="616" t="s">
        <v>6365</v>
      </c>
      <c r="C4647" s="617" t="s">
        <v>139</v>
      </c>
      <c r="D4647" s="618" t="s">
        <v>6377</v>
      </c>
      <c r="E4647" s="618" t="s">
        <v>6475</v>
      </c>
      <c r="F4647" s="617"/>
      <c r="G4647" s="918">
        <v>13236</v>
      </c>
      <c r="H4647" s="919">
        <v>13236</v>
      </c>
      <c r="I4647" s="621"/>
      <c r="J4647" s="622"/>
      <c r="K4647" s="617"/>
      <c r="L4647" s="619">
        <f t="shared" si="317"/>
        <v>0</v>
      </c>
      <c r="M4647" s="619">
        <f t="shared" si="318"/>
        <v>0</v>
      </c>
      <c r="N4647" s="622"/>
      <c r="O4647" s="623"/>
      <c r="P4647" s="624"/>
      <c r="Q4647" s="623">
        <v>356222.25</v>
      </c>
      <c r="R4647" s="623">
        <v>356222.25</v>
      </c>
    </row>
    <row r="4648" spans="1:18" s="625" customFormat="1" ht="82.5">
      <c r="A4648" s="615">
        <v>17</v>
      </c>
      <c r="B4648" s="616" t="s">
        <v>6365</v>
      </c>
      <c r="C4648" s="617" t="s">
        <v>139</v>
      </c>
      <c r="D4648" s="618" t="s">
        <v>6378</v>
      </c>
      <c r="E4648" s="618" t="s">
        <v>6475</v>
      </c>
      <c r="F4648" s="617"/>
      <c r="G4648" s="918">
        <v>21091</v>
      </c>
      <c r="H4648" s="919">
        <v>21091</v>
      </c>
      <c r="I4648" s="621"/>
      <c r="J4648" s="622"/>
      <c r="K4648" s="617"/>
      <c r="L4648" s="619">
        <f t="shared" si="317"/>
        <v>0</v>
      </c>
      <c r="M4648" s="619">
        <f t="shared" si="318"/>
        <v>0</v>
      </c>
      <c r="N4648" s="622"/>
      <c r="O4648" s="623"/>
      <c r="P4648" s="624"/>
      <c r="Q4648" s="623">
        <v>450818.7</v>
      </c>
      <c r="R4648" s="623">
        <v>450818.7</v>
      </c>
    </row>
    <row r="4649" spans="1:18" s="625" customFormat="1" ht="82.5">
      <c r="A4649" s="615">
        <v>18</v>
      </c>
      <c r="B4649" s="616" t="s">
        <v>6365</v>
      </c>
      <c r="C4649" s="617" t="s">
        <v>139</v>
      </c>
      <c r="D4649" s="618" t="s">
        <v>6379</v>
      </c>
      <c r="E4649" s="618" t="s">
        <v>6475</v>
      </c>
      <c r="F4649" s="617"/>
      <c r="G4649" s="918">
        <v>31482</v>
      </c>
      <c r="H4649" s="919">
        <v>31482</v>
      </c>
      <c r="I4649" s="621"/>
      <c r="J4649" s="622"/>
      <c r="K4649" s="617"/>
      <c r="L4649" s="619">
        <f t="shared" si="317"/>
        <v>0</v>
      </c>
      <c r="M4649" s="619">
        <f t="shared" si="318"/>
        <v>0</v>
      </c>
      <c r="N4649" s="622"/>
      <c r="O4649" s="623"/>
      <c r="P4649" s="624"/>
      <c r="Q4649" s="623">
        <v>585228.22499999998</v>
      </c>
      <c r="R4649" s="623">
        <v>585228.22499999998</v>
      </c>
    </row>
    <row r="4650" spans="1:18" s="625" customFormat="1" ht="82.5">
      <c r="A4650" s="615">
        <v>19</v>
      </c>
      <c r="B4650" s="616" t="s">
        <v>6365</v>
      </c>
      <c r="C4650" s="617" t="s">
        <v>139</v>
      </c>
      <c r="D4650" s="618" t="s">
        <v>6380</v>
      </c>
      <c r="E4650" s="618" t="s">
        <v>6475</v>
      </c>
      <c r="F4650" s="617"/>
      <c r="G4650" s="918">
        <v>46627</v>
      </c>
      <c r="H4650" s="919">
        <v>46627</v>
      </c>
      <c r="I4650" s="621"/>
      <c r="J4650" s="622"/>
      <c r="K4650" s="617"/>
      <c r="L4650" s="619">
        <f t="shared" si="317"/>
        <v>0</v>
      </c>
      <c r="M4650" s="619">
        <f t="shared" si="318"/>
        <v>0</v>
      </c>
      <c r="N4650" s="622"/>
      <c r="O4650" s="623"/>
      <c r="P4650" s="624"/>
      <c r="Q4650" s="623">
        <v>693168.67499999993</v>
      </c>
      <c r="R4650" s="623">
        <v>693168.67499999993</v>
      </c>
    </row>
    <row r="4651" spans="1:18" s="625" customFormat="1" ht="66">
      <c r="A4651" s="615">
        <v>20</v>
      </c>
      <c r="B4651" s="616" t="s">
        <v>2119</v>
      </c>
      <c r="C4651" s="617" t="s">
        <v>139</v>
      </c>
      <c r="D4651" s="618" t="s">
        <v>2120</v>
      </c>
      <c r="E4651" s="618" t="s">
        <v>6476</v>
      </c>
      <c r="F4651" s="617"/>
      <c r="G4651" s="918">
        <v>3982</v>
      </c>
      <c r="H4651" s="919">
        <v>3982</v>
      </c>
      <c r="I4651" s="621"/>
      <c r="J4651" s="622"/>
      <c r="K4651" s="617"/>
      <c r="L4651" s="619">
        <f t="shared" si="317"/>
        <v>0</v>
      </c>
      <c r="M4651" s="619">
        <f t="shared" si="318"/>
        <v>0</v>
      </c>
      <c r="N4651" s="622"/>
      <c r="O4651" s="623"/>
      <c r="P4651" s="624"/>
      <c r="Q4651" s="623">
        <v>917035.125</v>
      </c>
      <c r="R4651" s="623">
        <v>917035.125</v>
      </c>
    </row>
    <row r="4652" spans="1:18" s="625" customFormat="1" ht="66">
      <c r="A4652" s="615">
        <v>21</v>
      </c>
      <c r="B4652" s="616" t="s">
        <v>2119</v>
      </c>
      <c r="C4652" s="617" t="s">
        <v>139</v>
      </c>
      <c r="D4652" s="618" t="s">
        <v>2121</v>
      </c>
      <c r="E4652" s="618" t="s">
        <v>6476</v>
      </c>
      <c r="F4652" s="617"/>
      <c r="G4652" s="918">
        <v>5482</v>
      </c>
      <c r="H4652" s="919">
        <v>5482</v>
      </c>
      <c r="I4652" s="621"/>
      <c r="J4652" s="622"/>
      <c r="K4652" s="617"/>
      <c r="L4652" s="619">
        <f t="shared" si="317"/>
        <v>0</v>
      </c>
      <c r="M4652" s="619">
        <f t="shared" si="318"/>
        <v>0</v>
      </c>
      <c r="N4652" s="622"/>
      <c r="O4652" s="623"/>
      <c r="P4652" s="624"/>
      <c r="Q4652" s="623">
        <v>1144665</v>
      </c>
      <c r="R4652" s="623">
        <v>1144665</v>
      </c>
    </row>
    <row r="4653" spans="1:18" s="625" customFormat="1" ht="66">
      <c r="A4653" s="615">
        <v>22</v>
      </c>
      <c r="B4653" s="616" t="s">
        <v>2119</v>
      </c>
      <c r="C4653" s="617" t="s">
        <v>139</v>
      </c>
      <c r="D4653" s="618" t="s">
        <v>2122</v>
      </c>
      <c r="E4653" s="618" t="s">
        <v>6476</v>
      </c>
      <c r="F4653" s="617"/>
      <c r="G4653" s="918">
        <v>8945</v>
      </c>
      <c r="H4653" s="919">
        <v>8945</v>
      </c>
      <c r="I4653" s="621"/>
      <c r="J4653" s="622"/>
      <c r="K4653" s="617"/>
      <c r="L4653" s="619">
        <f t="shared" ref="L4653:L4658" si="319">+V4653/1.1</f>
        <v>0</v>
      </c>
      <c r="M4653" s="619">
        <f t="shared" ref="M4653:M4658" si="320">+W4653/1.1</f>
        <v>0</v>
      </c>
      <c r="N4653" s="622"/>
      <c r="O4653" s="623"/>
      <c r="P4653" s="624"/>
      <c r="Q4653" s="623">
        <v>8072.4</v>
      </c>
      <c r="R4653" s="623">
        <v>8072.4</v>
      </c>
    </row>
    <row r="4654" spans="1:18" s="625" customFormat="1" ht="66">
      <c r="A4654" s="615">
        <v>23</v>
      </c>
      <c r="B4654" s="616" t="s">
        <v>2119</v>
      </c>
      <c r="C4654" s="617" t="s">
        <v>139</v>
      </c>
      <c r="D4654" s="618" t="s">
        <v>2123</v>
      </c>
      <c r="E4654" s="618" t="s">
        <v>6476</v>
      </c>
      <c r="F4654" s="617"/>
      <c r="G4654" s="918">
        <v>13545</v>
      </c>
      <c r="H4654" s="919">
        <v>13545</v>
      </c>
      <c r="I4654" s="621"/>
      <c r="J4654" s="622"/>
      <c r="K4654" s="617"/>
      <c r="L4654" s="619">
        <f t="shared" si="319"/>
        <v>0</v>
      </c>
      <c r="M4654" s="619">
        <f t="shared" si="320"/>
        <v>0</v>
      </c>
      <c r="N4654" s="622"/>
      <c r="O4654" s="623"/>
      <c r="P4654" s="624"/>
      <c r="Q4654" s="623">
        <v>10112.199999999999</v>
      </c>
      <c r="R4654" s="623">
        <v>10112.199999999999</v>
      </c>
    </row>
    <row r="4655" spans="1:18" s="625" customFormat="1" ht="66">
      <c r="A4655" s="615">
        <v>24</v>
      </c>
      <c r="B4655" s="616" t="s">
        <v>2119</v>
      </c>
      <c r="C4655" s="617" t="s">
        <v>139</v>
      </c>
      <c r="D4655" s="618" t="s">
        <v>2124</v>
      </c>
      <c r="E4655" s="618" t="s">
        <v>6476</v>
      </c>
      <c r="F4655" s="617"/>
      <c r="G4655" s="918">
        <v>19882</v>
      </c>
      <c r="H4655" s="919">
        <v>19882</v>
      </c>
      <c r="I4655" s="621"/>
      <c r="J4655" s="622"/>
      <c r="K4655" s="617"/>
      <c r="L4655" s="619">
        <f t="shared" si="319"/>
        <v>0</v>
      </c>
      <c r="M4655" s="619">
        <f t="shared" si="320"/>
        <v>0</v>
      </c>
      <c r="N4655" s="622"/>
      <c r="O4655" s="623"/>
      <c r="P4655" s="624"/>
      <c r="Q4655" s="623">
        <v>14246.05</v>
      </c>
      <c r="R4655" s="623">
        <v>14246.05</v>
      </c>
    </row>
    <row r="4656" spans="1:18" s="625" customFormat="1" ht="66">
      <c r="A4656" s="615">
        <v>25</v>
      </c>
      <c r="B4656" s="616" t="s">
        <v>2119</v>
      </c>
      <c r="C4656" s="617" t="s">
        <v>139</v>
      </c>
      <c r="D4656" s="618" t="s">
        <v>2125</v>
      </c>
      <c r="E4656" s="618" t="s">
        <v>6476</v>
      </c>
      <c r="F4656" s="617"/>
      <c r="G4656" s="918">
        <v>32936</v>
      </c>
      <c r="H4656" s="919">
        <v>32936</v>
      </c>
      <c r="I4656" s="621"/>
      <c r="J4656" s="622"/>
      <c r="K4656" s="617"/>
      <c r="L4656" s="619">
        <f t="shared" si="319"/>
        <v>0</v>
      </c>
      <c r="M4656" s="619">
        <f t="shared" si="320"/>
        <v>0</v>
      </c>
      <c r="N4656" s="622"/>
      <c r="O4656" s="623"/>
      <c r="P4656" s="624"/>
      <c r="Q4656" s="623">
        <v>22947.75</v>
      </c>
      <c r="R4656" s="623">
        <v>22947.75</v>
      </c>
    </row>
    <row r="4657" spans="1:18" s="625" customFormat="1" ht="66">
      <c r="A4657" s="615">
        <v>26</v>
      </c>
      <c r="B4657" s="616" t="s">
        <v>2119</v>
      </c>
      <c r="C4657" s="617" t="s">
        <v>139</v>
      </c>
      <c r="D4657" s="618" t="s">
        <v>2126</v>
      </c>
      <c r="E4657" s="618" t="s">
        <v>6476</v>
      </c>
      <c r="F4657" s="617"/>
      <c r="G4657" s="918">
        <v>50155</v>
      </c>
      <c r="H4657" s="919">
        <v>50155</v>
      </c>
      <c r="I4657" s="621"/>
      <c r="J4657" s="622"/>
      <c r="K4657" s="617"/>
      <c r="L4657" s="619">
        <f t="shared" si="319"/>
        <v>0</v>
      </c>
      <c r="M4657" s="619">
        <f t="shared" si="320"/>
        <v>0</v>
      </c>
      <c r="N4657" s="622"/>
      <c r="O4657" s="623"/>
      <c r="P4657" s="624"/>
      <c r="Q4657" s="623">
        <v>34676.6</v>
      </c>
      <c r="R4657" s="623">
        <v>34676.6</v>
      </c>
    </row>
    <row r="4658" spans="1:18" s="625" customFormat="1" ht="66">
      <c r="A4658" s="615">
        <v>27</v>
      </c>
      <c r="B4658" s="616" t="s">
        <v>2119</v>
      </c>
      <c r="C4658" s="617" t="s">
        <v>139</v>
      </c>
      <c r="D4658" s="618" t="s">
        <v>2127</v>
      </c>
      <c r="E4658" s="618" t="s">
        <v>6476</v>
      </c>
      <c r="F4658" s="617"/>
      <c r="G4658" s="918">
        <v>79100</v>
      </c>
      <c r="H4658" s="919">
        <v>79100</v>
      </c>
      <c r="I4658" s="621"/>
      <c r="J4658" s="622"/>
      <c r="K4658" s="617"/>
      <c r="L4658" s="619">
        <f t="shared" si="319"/>
        <v>0</v>
      </c>
      <c r="M4658" s="619">
        <f t="shared" si="320"/>
        <v>0</v>
      </c>
      <c r="N4658" s="622"/>
      <c r="O4658" s="623"/>
      <c r="P4658" s="624"/>
      <c r="Q4658" s="623">
        <v>51841.299999999996</v>
      </c>
      <c r="R4658" s="623">
        <v>51841.299999999996</v>
      </c>
    </row>
    <row r="4659" spans="1:18" s="625" customFormat="1" ht="66">
      <c r="A4659" s="615">
        <v>28</v>
      </c>
      <c r="B4659" s="616" t="s">
        <v>2119</v>
      </c>
      <c r="C4659" s="617" t="s">
        <v>139</v>
      </c>
      <c r="D4659" s="618" t="s">
        <v>2128</v>
      </c>
      <c r="E4659" s="618" t="s">
        <v>6476</v>
      </c>
      <c r="F4659" s="617"/>
      <c r="G4659" s="918">
        <v>109455</v>
      </c>
      <c r="H4659" s="919">
        <v>109455</v>
      </c>
      <c r="I4659" s="621"/>
      <c r="J4659" s="622"/>
      <c r="K4659" s="617"/>
      <c r="L4659" s="619">
        <f t="shared" ref="L4659:M4663" si="321">+V4659/1.1</f>
        <v>0</v>
      </c>
      <c r="M4659" s="619">
        <f t="shared" si="321"/>
        <v>0</v>
      </c>
      <c r="N4659" s="622"/>
      <c r="O4659" s="623"/>
      <c r="P4659" s="624"/>
      <c r="Q4659" s="623">
        <v>4871.6499999999996</v>
      </c>
      <c r="R4659" s="623">
        <v>4871.6499999999996</v>
      </c>
    </row>
    <row r="4660" spans="1:18" s="625" customFormat="1" ht="66">
      <c r="A4660" s="615">
        <v>29</v>
      </c>
      <c r="B4660" s="616" t="s">
        <v>2119</v>
      </c>
      <c r="C4660" s="617" t="s">
        <v>139</v>
      </c>
      <c r="D4660" s="618" t="s">
        <v>2129</v>
      </c>
      <c r="E4660" s="618" t="s">
        <v>6476</v>
      </c>
      <c r="F4660" s="617"/>
      <c r="G4660" s="918">
        <v>149745</v>
      </c>
      <c r="H4660" s="919">
        <v>149745</v>
      </c>
      <c r="I4660" s="621"/>
      <c r="J4660" s="622"/>
      <c r="K4660" s="617"/>
      <c r="L4660" s="619">
        <f t="shared" si="321"/>
        <v>0</v>
      </c>
      <c r="M4660" s="619">
        <f t="shared" si="321"/>
        <v>0</v>
      </c>
      <c r="N4660" s="622"/>
      <c r="O4660" s="623"/>
      <c r="P4660" s="624"/>
      <c r="Q4660" s="623">
        <v>6868.05</v>
      </c>
      <c r="R4660" s="623">
        <v>6868.05</v>
      </c>
    </row>
    <row r="4661" spans="1:18" s="625" customFormat="1" ht="66">
      <c r="A4661" s="615">
        <v>30</v>
      </c>
      <c r="B4661" s="616" t="s">
        <v>2119</v>
      </c>
      <c r="C4661" s="617" t="s">
        <v>139</v>
      </c>
      <c r="D4661" s="618" t="s">
        <v>2130</v>
      </c>
      <c r="E4661" s="618" t="s">
        <v>6476</v>
      </c>
      <c r="F4661" s="617"/>
      <c r="G4661" s="918">
        <v>213627</v>
      </c>
      <c r="H4661" s="919">
        <v>213627</v>
      </c>
      <c r="I4661" s="621"/>
      <c r="J4661" s="622"/>
      <c r="K4661" s="617"/>
      <c r="L4661" s="619">
        <f t="shared" si="321"/>
        <v>0</v>
      </c>
      <c r="M4661" s="619">
        <f t="shared" si="321"/>
        <v>0</v>
      </c>
      <c r="N4661" s="622"/>
      <c r="O4661" s="623"/>
      <c r="P4661" s="624"/>
      <c r="Q4661" s="623">
        <v>8810.1999999999989</v>
      </c>
      <c r="R4661" s="623">
        <v>8810.1999999999989</v>
      </c>
    </row>
    <row r="4662" spans="1:18" s="625" customFormat="1" ht="66">
      <c r="A4662" s="615">
        <v>31</v>
      </c>
      <c r="B4662" s="616" t="s">
        <v>2119</v>
      </c>
      <c r="C4662" s="617" t="s">
        <v>139</v>
      </c>
      <c r="D4662" s="618" t="s">
        <v>2131</v>
      </c>
      <c r="E4662" s="618" t="s">
        <v>6476</v>
      </c>
      <c r="F4662" s="617"/>
      <c r="G4662" s="918">
        <v>295418</v>
      </c>
      <c r="H4662" s="919">
        <v>295418</v>
      </c>
      <c r="I4662" s="621"/>
      <c r="J4662" s="622"/>
      <c r="K4662" s="617"/>
      <c r="L4662" s="619">
        <f t="shared" si="321"/>
        <v>0</v>
      </c>
      <c r="M4662" s="619">
        <f t="shared" si="321"/>
        <v>0</v>
      </c>
      <c r="N4662" s="622"/>
      <c r="O4662" s="623"/>
      <c r="P4662" s="624"/>
      <c r="Q4662" s="623">
        <v>12542.6</v>
      </c>
      <c r="R4662" s="623">
        <v>12542.6</v>
      </c>
    </row>
    <row r="4663" spans="1:18" s="625" customFormat="1" ht="66">
      <c r="A4663" s="615">
        <v>32</v>
      </c>
      <c r="B4663" s="616" t="s">
        <v>2119</v>
      </c>
      <c r="C4663" s="617" t="s">
        <v>139</v>
      </c>
      <c r="D4663" s="618" t="s">
        <v>2132</v>
      </c>
      <c r="E4663" s="618" t="s">
        <v>6476</v>
      </c>
      <c r="F4663" s="617"/>
      <c r="G4663" s="918">
        <v>384764</v>
      </c>
      <c r="H4663" s="919">
        <v>384764</v>
      </c>
      <c r="I4663" s="621"/>
      <c r="J4663" s="622"/>
      <c r="K4663" s="617"/>
      <c r="L4663" s="619">
        <f t="shared" si="321"/>
        <v>0</v>
      </c>
      <c r="M4663" s="619">
        <f t="shared" si="321"/>
        <v>0</v>
      </c>
      <c r="N4663" s="622"/>
      <c r="O4663" s="623"/>
      <c r="P4663" s="624"/>
      <c r="Q4663" s="623">
        <v>20332.899999999998</v>
      </c>
      <c r="R4663" s="623">
        <v>20332.899999999998</v>
      </c>
    </row>
    <row r="4664" spans="1:18" s="625" customFormat="1" ht="66">
      <c r="A4664" s="615">
        <v>33</v>
      </c>
      <c r="B4664" s="616" t="s">
        <v>2119</v>
      </c>
      <c r="C4664" s="617" t="s">
        <v>139</v>
      </c>
      <c r="D4664" s="618" t="s">
        <v>2133</v>
      </c>
      <c r="E4664" s="618" t="s">
        <v>6476</v>
      </c>
      <c r="F4664" s="617"/>
      <c r="G4664" s="918">
        <v>459891</v>
      </c>
      <c r="H4664" s="919">
        <v>459891</v>
      </c>
      <c r="I4664" s="621"/>
      <c r="J4664" s="622"/>
      <c r="K4664" s="617"/>
      <c r="L4664" s="619">
        <f t="shared" ref="L4664:L4681" si="322">+V4664/1.1</f>
        <v>0</v>
      </c>
      <c r="M4664" s="619">
        <f t="shared" ref="M4664:M4681" si="323">+W4664/1.1</f>
        <v>0</v>
      </c>
      <c r="N4664" s="622"/>
      <c r="O4664" s="623"/>
      <c r="P4664" s="624"/>
      <c r="Q4664" s="623">
        <v>4752.3</v>
      </c>
      <c r="R4664" s="623">
        <v>4752.3</v>
      </c>
    </row>
    <row r="4665" spans="1:18" s="625" customFormat="1" ht="66">
      <c r="A4665" s="615">
        <v>34</v>
      </c>
      <c r="B4665" s="627" t="s">
        <v>2119</v>
      </c>
      <c r="C4665" s="617" t="s">
        <v>139</v>
      </c>
      <c r="D4665" s="618" t="s">
        <v>2134</v>
      </c>
      <c r="E4665" s="618" t="s">
        <v>6476</v>
      </c>
      <c r="F4665" s="617"/>
      <c r="G4665" s="918">
        <v>574218</v>
      </c>
      <c r="H4665" s="919">
        <v>574218</v>
      </c>
      <c r="I4665" s="621"/>
      <c r="J4665" s="622"/>
      <c r="K4665" s="617"/>
      <c r="L4665" s="619">
        <f t="shared" si="322"/>
        <v>0</v>
      </c>
      <c r="M4665" s="619">
        <f t="shared" si="323"/>
        <v>0</v>
      </c>
      <c r="N4665" s="622"/>
      <c r="O4665" s="623"/>
      <c r="P4665" s="624"/>
      <c r="Q4665" s="623">
        <v>6542.55</v>
      </c>
      <c r="R4665" s="623">
        <v>6542.55</v>
      </c>
    </row>
    <row r="4666" spans="1:18" s="625" customFormat="1" ht="66">
      <c r="A4666" s="615">
        <v>35</v>
      </c>
      <c r="B4666" s="616" t="s">
        <v>2119</v>
      </c>
      <c r="C4666" s="617" t="s">
        <v>139</v>
      </c>
      <c r="D4666" s="618" t="s">
        <v>2135</v>
      </c>
      <c r="E4666" s="618" t="s">
        <v>6476</v>
      </c>
      <c r="F4666" s="617"/>
      <c r="G4666" s="918">
        <v>752418</v>
      </c>
      <c r="H4666" s="919">
        <v>752418</v>
      </c>
      <c r="I4666" s="621"/>
      <c r="J4666" s="622"/>
      <c r="K4666" s="617"/>
      <c r="L4666" s="619">
        <f t="shared" si="322"/>
        <v>0</v>
      </c>
      <c r="M4666" s="619">
        <f t="shared" si="323"/>
        <v>0</v>
      </c>
      <c r="N4666" s="622"/>
      <c r="O4666" s="623"/>
      <c r="P4666" s="624"/>
      <c r="Q4666" s="623">
        <v>10676.4</v>
      </c>
      <c r="R4666" s="623">
        <v>10676.4</v>
      </c>
    </row>
    <row r="4667" spans="1:18" s="625" customFormat="1" ht="66">
      <c r="A4667" s="615">
        <v>36</v>
      </c>
      <c r="B4667" s="627" t="s">
        <v>2119</v>
      </c>
      <c r="C4667" s="617" t="s">
        <v>139</v>
      </c>
      <c r="D4667" s="618" t="s">
        <v>2136</v>
      </c>
      <c r="E4667" s="618" t="s">
        <v>6476</v>
      </c>
      <c r="F4667" s="617"/>
      <c r="G4667" s="918">
        <v>943755</v>
      </c>
      <c r="H4667" s="919">
        <v>943755</v>
      </c>
      <c r="I4667" s="621"/>
      <c r="J4667" s="622"/>
      <c r="K4667" s="617"/>
      <c r="L4667" s="619">
        <f t="shared" si="322"/>
        <v>0</v>
      </c>
      <c r="M4667" s="619">
        <f t="shared" si="323"/>
        <v>0</v>
      </c>
      <c r="N4667" s="622"/>
      <c r="O4667" s="623"/>
      <c r="P4667" s="624"/>
      <c r="Q4667" s="623">
        <v>16166.5</v>
      </c>
      <c r="R4667" s="623">
        <v>16166.5</v>
      </c>
    </row>
    <row r="4668" spans="1:18" s="625" customFormat="1" ht="66">
      <c r="A4668" s="615">
        <v>37</v>
      </c>
      <c r="B4668" s="616" t="s">
        <v>2119</v>
      </c>
      <c r="C4668" s="617" t="s">
        <v>139</v>
      </c>
      <c r="D4668" s="618" t="s">
        <v>2137</v>
      </c>
      <c r="E4668" s="618" t="s">
        <v>6476</v>
      </c>
      <c r="F4668" s="617"/>
      <c r="G4668" s="918">
        <v>1203755</v>
      </c>
      <c r="H4668" s="919">
        <v>1203755</v>
      </c>
      <c r="I4668" s="621"/>
      <c r="J4668" s="622"/>
      <c r="K4668" s="617"/>
      <c r="L4668" s="619">
        <f t="shared" si="322"/>
        <v>0</v>
      </c>
      <c r="M4668" s="619">
        <f t="shared" si="323"/>
        <v>0</v>
      </c>
      <c r="N4668" s="622"/>
      <c r="O4668" s="623"/>
      <c r="P4668" s="624"/>
      <c r="Q4668" s="623">
        <v>23728.95</v>
      </c>
      <c r="R4668" s="623">
        <v>23728.95</v>
      </c>
    </row>
    <row r="4669" spans="1:18" s="625" customFormat="1" ht="82.5">
      <c r="A4669" s="615">
        <v>38</v>
      </c>
      <c r="B4669" s="616" t="s">
        <v>6366</v>
      </c>
      <c r="C4669" s="617" t="s">
        <v>139</v>
      </c>
      <c r="D4669" s="618" t="s">
        <v>6381</v>
      </c>
      <c r="E4669" s="618" t="s">
        <v>6477</v>
      </c>
      <c r="F4669" s="617"/>
      <c r="G4669" s="918">
        <v>17718</v>
      </c>
      <c r="H4669" s="919">
        <v>17718</v>
      </c>
      <c r="I4669" s="621"/>
      <c r="J4669" s="622"/>
      <c r="K4669" s="617"/>
      <c r="L4669" s="619">
        <f t="shared" si="322"/>
        <v>0</v>
      </c>
      <c r="M4669" s="619">
        <f t="shared" si="323"/>
        <v>0</v>
      </c>
      <c r="N4669" s="622"/>
      <c r="O4669" s="623"/>
      <c r="P4669" s="624"/>
      <c r="Q4669" s="623">
        <v>39309.549999999996</v>
      </c>
      <c r="R4669" s="623">
        <v>39309.549999999996</v>
      </c>
    </row>
    <row r="4670" spans="1:18" s="625" customFormat="1" ht="82.5">
      <c r="A4670" s="615">
        <v>39</v>
      </c>
      <c r="B4670" s="616" t="s">
        <v>6366</v>
      </c>
      <c r="C4670" s="617" t="s">
        <v>139</v>
      </c>
      <c r="D4670" s="618" t="s">
        <v>6382</v>
      </c>
      <c r="E4670" s="618" t="s">
        <v>6477</v>
      </c>
      <c r="F4670" s="617"/>
      <c r="G4670" s="918">
        <v>25973</v>
      </c>
      <c r="H4670" s="919">
        <v>25973</v>
      </c>
      <c r="I4670" s="621"/>
      <c r="J4670" s="622"/>
      <c r="K4670" s="617"/>
      <c r="L4670" s="619">
        <f t="shared" si="322"/>
        <v>0</v>
      </c>
      <c r="M4670" s="619">
        <f t="shared" si="323"/>
        <v>0</v>
      </c>
      <c r="N4670" s="622"/>
      <c r="O4670" s="623"/>
      <c r="P4670" s="624"/>
      <c r="Q4670" s="623">
        <v>59859.45</v>
      </c>
      <c r="R4670" s="623">
        <v>59859.45</v>
      </c>
    </row>
    <row r="4671" spans="1:18" s="625" customFormat="1" ht="66">
      <c r="A4671" s="615">
        <v>40</v>
      </c>
      <c r="B4671" s="616" t="s">
        <v>6366</v>
      </c>
      <c r="C4671" s="617" t="s">
        <v>139</v>
      </c>
      <c r="D4671" s="618" t="s">
        <v>6383</v>
      </c>
      <c r="E4671" s="618" t="s">
        <v>6477</v>
      </c>
      <c r="F4671" s="617"/>
      <c r="G4671" s="918">
        <v>37609</v>
      </c>
      <c r="H4671" s="919">
        <v>37609</v>
      </c>
      <c r="I4671" s="621"/>
      <c r="J4671" s="622"/>
      <c r="K4671" s="617"/>
      <c r="L4671" s="619">
        <f t="shared" si="322"/>
        <v>0</v>
      </c>
      <c r="M4671" s="619">
        <f t="shared" si="323"/>
        <v>0</v>
      </c>
      <c r="N4671" s="622"/>
      <c r="O4671" s="623"/>
      <c r="P4671" s="624"/>
      <c r="Q4671" s="623">
        <v>94405.849999999991</v>
      </c>
      <c r="R4671" s="623">
        <v>94405.849999999991</v>
      </c>
    </row>
    <row r="4672" spans="1:18" s="625" customFormat="1" ht="66">
      <c r="A4672" s="615">
        <v>41</v>
      </c>
      <c r="B4672" s="616" t="s">
        <v>6366</v>
      </c>
      <c r="C4672" s="617" t="s">
        <v>139</v>
      </c>
      <c r="D4672" s="618" t="s">
        <v>6384</v>
      </c>
      <c r="E4672" s="618" t="s">
        <v>6477</v>
      </c>
      <c r="F4672" s="617"/>
      <c r="G4672" s="918">
        <v>51936</v>
      </c>
      <c r="H4672" s="919">
        <v>51936</v>
      </c>
      <c r="I4672" s="621"/>
      <c r="J4672" s="622"/>
      <c r="K4672" s="617"/>
      <c r="L4672" s="619">
        <f t="shared" si="322"/>
        <v>0</v>
      </c>
      <c r="M4672" s="619">
        <f t="shared" si="323"/>
        <v>0</v>
      </c>
      <c r="N4672" s="622"/>
      <c r="O4672" s="623"/>
      <c r="P4672" s="624"/>
      <c r="Q4672" s="623">
        <v>130634</v>
      </c>
      <c r="R4672" s="623">
        <v>130634</v>
      </c>
    </row>
    <row r="4673" spans="1:18" s="625" customFormat="1" ht="82.5">
      <c r="A4673" s="615">
        <v>42</v>
      </c>
      <c r="B4673" s="616" t="s">
        <v>6367</v>
      </c>
      <c r="C4673" s="617" t="s">
        <v>139</v>
      </c>
      <c r="D4673" s="618" t="s">
        <v>6385</v>
      </c>
      <c r="E4673" s="618" t="s">
        <v>6477</v>
      </c>
      <c r="F4673" s="617"/>
      <c r="G4673" s="918">
        <v>23382</v>
      </c>
      <c r="H4673" s="919">
        <v>23382</v>
      </c>
      <c r="I4673" s="621"/>
      <c r="J4673" s="622"/>
      <c r="K4673" s="617"/>
      <c r="L4673" s="619">
        <f t="shared" si="322"/>
        <v>0</v>
      </c>
      <c r="M4673" s="619">
        <f t="shared" si="323"/>
        <v>0</v>
      </c>
      <c r="N4673" s="622"/>
      <c r="O4673" s="623"/>
      <c r="P4673" s="624"/>
      <c r="Q4673" s="623">
        <v>178721.19999999998</v>
      </c>
      <c r="R4673" s="623">
        <v>178721.19999999998</v>
      </c>
    </row>
    <row r="4674" spans="1:18" s="625" customFormat="1" ht="82.5">
      <c r="A4674" s="615">
        <v>43</v>
      </c>
      <c r="B4674" s="616" t="s">
        <v>6367</v>
      </c>
      <c r="C4674" s="617" t="s">
        <v>139</v>
      </c>
      <c r="D4674" s="618" t="s">
        <v>6386</v>
      </c>
      <c r="E4674" s="618" t="s">
        <v>6477</v>
      </c>
      <c r="F4674" s="617"/>
      <c r="G4674" s="918">
        <v>34627</v>
      </c>
      <c r="H4674" s="919">
        <v>34627</v>
      </c>
      <c r="I4674" s="621"/>
      <c r="J4674" s="622"/>
      <c r="K4674" s="617"/>
      <c r="L4674" s="619">
        <f t="shared" si="322"/>
        <v>0</v>
      </c>
      <c r="M4674" s="619">
        <f t="shared" si="323"/>
        <v>0</v>
      </c>
      <c r="N4674" s="622"/>
      <c r="O4674" s="623"/>
      <c r="P4674" s="624"/>
      <c r="Q4674" s="623">
        <v>254964.15</v>
      </c>
      <c r="R4674" s="623">
        <v>254964.15</v>
      </c>
    </row>
    <row r="4675" spans="1:18" s="625" customFormat="1" ht="66">
      <c r="A4675" s="615">
        <v>44</v>
      </c>
      <c r="B4675" s="616" t="s">
        <v>6367</v>
      </c>
      <c r="C4675" s="617" t="s">
        <v>139</v>
      </c>
      <c r="D4675" s="618" t="s">
        <v>6387</v>
      </c>
      <c r="E4675" s="618" t="s">
        <v>6477</v>
      </c>
      <c r="F4675" s="617"/>
      <c r="G4675" s="918">
        <v>50745</v>
      </c>
      <c r="H4675" s="919">
        <v>50745</v>
      </c>
      <c r="I4675" s="621"/>
      <c r="J4675" s="622"/>
      <c r="K4675" s="617"/>
      <c r="L4675" s="619">
        <f t="shared" si="322"/>
        <v>0</v>
      </c>
      <c r="M4675" s="619">
        <f t="shared" si="323"/>
        <v>0</v>
      </c>
      <c r="N4675" s="622"/>
      <c r="O4675" s="623"/>
      <c r="P4675" s="624"/>
      <c r="Q4675" s="623">
        <v>352581.6</v>
      </c>
      <c r="R4675" s="623">
        <v>352581.6</v>
      </c>
    </row>
    <row r="4676" spans="1:18" s="625" customFormat="1" ht="66">
      <c r="A4676" s="615">
        <v>45</v>
      </c>
      <c r="B4676" s="616" t="s">
        <v>6367</v>
      </c>
      <c r="C4676" s="617" t="s">
        <v>139</v>
      </c>
      <c r="D4676" s="618" t="s">
        <v>6388</v>
      </c>
      <c r="E4676" s="618" t="s">
        <v>6477</v>
      </c>
      <c r="F4676" s="617"/>
      <c r="G4676" s="918">
        <v>72236</v>
      </c>
      <c r="H4676" s="919">
        <v>72236</v>
      </c>
      <c r="I4676" s="621"/>
      <c r="J4676" s="622"/>
      <c r="K4676" s="617"/>
      <c r="L4676" s="619">
        <f t="shared" si="322"/>
        <v>0</v>
      </c>
      <c r="M4676" s="619">
        <f t="shared" si="323"/>
        <v>0</v>
      </c>
      <c r="N4676" s="622"/>
      <c r="O4676" s="623"/>
      <c r="P4676" s="624"/>
      <c r="Q4676" s="623">
        <v>459215.39999999997</v>
      </c>
      <c r="R4676" s="623">
        <v>459215.39999999997</v>
      </c>
    </row>
    <row r="4677" spans="1:18" s="625" customFormat="1" ht="82.5">
      <c r="A4677" s="615">
        <v>46</v>
      </c>
      <c r="B4677" s="616" t="s">
        <v>6368</v>
      </c>
      <c r="C4677" s="617" t="s">
        <v>139</v>
      </c>
      <c r="D4677" s="618" t="s">
        <v>6389</v>
      </c>
      <c r="E4677" s="618" t="s">
        <v>6478</v>
      </c>
      <c r="F4677" s="617"/>
      <c r="G4677" s="918">
        <v>57809</v>
      </c>
      <c r="H4677" s="919">
        <v>57809</v>
      </c>
      <c r="I4677" s="621"/>
      <c r="J4677" s="622"/>
      <c r="K4677" s="617"/>
      <c r="L4677" s="619">
        <f t="shared" si="322"/>
        <v>0</v>
      </c>
      <c r="M4677" s="619">
        <f t="shared" si="323"/>
        <v>0</v>
      </c>
      <c r="N4677" s="622"/>
      <c r="O4677" s="623"/>
      <c r="P4677" s="624"/>
      <c r="Q4677" s="623">
        <v>548879.79999999993</v>
      </c>
      <c r="R4677" s="623">
        <v>548879.79999999993</v>
      </c>
    </row>
    <row r="4678" spans="1:18" s="625" customFormat="1" ht="82.5">
      <c r="A4678" s="615">
        <v>47</v>
      </c>
      <c r="B4678" s="616" t="s">
        <v>6368</v>
      </c>
      <c r="C4678" s="617" t="s">
        <v>139</v>
      </c>
      <c r="D4678" s="618" t="s">
        <v>6390</v>
      </c>
      <c r="E4678" s="618" t="s">
        <v>6478</v>
      </c>
      <c r="F4678" s="617"/>
      <c r="G4678" s="918">
        <v>74527</v>
      </c>
      <c r="H4678" s="919">
        <v>74527</v>
      </c>
      <c r="I4678" s="621"/>
      <c r="J4678" s="622"/>
      <c r="K4678" s="617"/>
      <c r="L4678" s="619">
        <f t="shared" si="322"/>
        <v>0</v>
      </c>
      <c r="M4678" s="619">
        <f t="shared" si="323"/>
        <v>0</v>
      </c>
      <c r="N4678" s="622"/>
      <c r="O4678" s="623"/>
      <c r="P4678" s="624"/>
      <c r="Q4678" s="623">
        <v>685329.4</v>
      </c>
      <c r="R4678" s="623">
        <v>685329.4</v>
      </c>
    </row>
    <row r="4679" spans="1:18" s="625" customFormat="1" ht="82.5">
      <c r="A4679" s="615">
        <v>48</v>
      </c>
      <c r="B4679" s="616" t="s">
        <v>6368</v>
      </c>
      <c r="C4679" s="617" t="s">
        <v>139</v>
      </c>
      <c r="D4679" s="618" t="s">
        <v>6391</v>
      </c>
      <c r="E4679" s="618" t="s">
        <v>6478</v>
      </c>
      <c r="F4679" s="617"/>
      <c r="G4679" s="918">
        <v>102582</v>
      </c>
      <c r="H4679" s="919">
        <v>102582</v>
      </c>
      <c r="I4679" s="621"/>
      <c r="J4679" s="622"/>
      <c r="K4679" s="617"/>
      <c r="L4679" s="619">
        <f t="shared" si="322"/>
        <v>0</v>
      </c>
      <c r="M4679" s="619">
        <f t="shared" si="323"/>
        <v>0</v>
      </c>
      <c r="N4679" s="622"/>
      <c r="O4679" s="623"/>
      <c r="P4679" s="624"/>
      <c r="Q4679" s="623">
        <v>898011.1</v>
      </c>
      <c r="R4679" s="623">
        <v>898011.1</v>
      </c>
    </row>
    <row r="4680" spans="1:18" s="625" customFormat="1" ht="66">
      <c r="A4680" s="615">
        <v>49</v>
      </c>
      <c r="B4680" s="616" t="s">
        <v>6368</v>
      </c>
      <c r="C4680" s="617" t="s">
        <v>139</v>
      </c>
      <c r="D4680" s="618" t="s">
        <v>6392</v>
      </c>
      <c r="E4680" s="618" t="s">
        <v>6478</v>
      </c>
      <c r="F4680" s="617"/>
      <c r="G4680" s="918">
        <v>144973</v>
      </c>
      <c r="H4680" s="919">
        <v>144973</v>
      </c>
      <c r="I4680" s="621"/>
      <c r="J4680" s="622"/>
      <c r="K4680" s="617"/>
      <c r="L4680" s="619">
        <f t="shared" si="322"/>
        <v>0</v>
      </c>
      <c r="M4680" s="619">
        <f t="shared" si="323"/>
        <v>0</v>
      </c>
      <c r="N4680" s="622"/>
      <c r="O4680" s="623"/>
      <c r="P4680" s="624"/>
      <c r="Q4680" s="623">
        <v>1126371.05</v>
      </c>
      <c r="R4680" s="623">
        <v>1126371.05</v>
      </c>
    </row>
    <row r="4681" spans="1:18" s="625" customFormat="1" ht="66">
      <c r="A4681" s="615">
        <v>50</v>
      </c>
      <c r="B4681" s="616" t="s">
        <v>6368</v>
      </c>
      <c r="C4681" s="617" t="s">
        <v>139</v>
      </c>
      <c r="D4681" s="618" t="s">
        <v>6393</v>
      </c>
      <c r="E4681" s="618" t="s">
        <v>6478</v>
      </c>
      <c r="F4681" s="617"/>
      <c r="G4681" s="918">
        <v>212236</v>
      </c>
      <c r="H4681" s="919">
        <v>212236</v>
      </c>
      <c r="I4681" s="621"/>
      <c r="J4681" s="622"/>
      <c r="K4681" s="617"/>
      <c r="L4681" s="619">
        <f t="shared" si="322"/>
        <v>0</v>
      </c>
      <c r="M4681" s="619">
        <f t="shared" si="323"/>
        <v>0</v>
      </c>
      <c r="N4681" s="622"/>
      <c r="O4681" s="623"/>
      <c r="P4681" s="624"/>
      <c r="Q4681" s="623">
        <v>1436681.05</v>
      </c>
      <c r="R4681" s="623">
        <v>1436681.05</v>
      </c>
    </row>
    <row r="4682" spans="1:18" s="625" customFormat="1" ht="66">
      <c r="A4682" s="615">
        <v>51</v>
      </c>
      <c r="B4682" s="628" t="s">
        <v>6368</v>
      </c>
      <c r="C4682" s="617" t="s">
        <v>139</v>
      </c>
      <c r="D4682" s="618" t="s">
        <v>6394</v>
      </c>
      <c r="E4682" s="618" t="s">
        <v>6478</v>
      </c>
      <c r="F4682" s="617"/>
      <c r="G4682" s="918">
        <v>279591</v>
      </c>
      <c r="H4682" s="919">
        <v>279591</v>
      </c>
      <c r="I4682" s="621"/>
      <c r="J4682" s="622"/>
      <c r="K4682" s="617"/>
      <c r="L4682" s="619">
        <f t="shared" ref="L4682:L4689" si="324">+V4682/1.1</f>
        <v>0</v>
      </c>
      <c r="M4682" s="619">
        <f t="shared" ref="M4682:M4689" si="325">+W4682/1.1</f>
        <v>0</v>
      </c>
      <c r="N4682" s="622"/>
      <c r="O4682" s="623"/>
      <c r="P4682" s="624"/>
      <c r="Q4682" s="623">
        <v>5056.0999999999995</v>
      </c>
      <c r="R4682" s="623">
        <v>5056.0999999999995</v>
      </c>
    </row>
    <row r="4683" spans="1:18" s="625" customFormat="1" ht="66">
      <c r="A4683" s="615">
        <v>52</v>
      </c>
      <c r="B4683" s="629" t="s">
        <v>6368</v>
      </c>
      <c r="C4683" s="617" t="s">
        <v>139</v>
      </c>
      <c r="D4683" s="618" t="s">
        <v>6395</v>
      </c>
      <c r="E4683" s="618" t="s">
        <v>6478</v>
      </c>
      <c r="F4683" s="617"/>
      <c r="G4683" s="918">
        <v>364473</v>
      </c>
      <c r="H4683" s="919">
        <v>364473</v>
      </c>
      <c r="I4683" s="621"/>
      <c r="J4683" s="622"/>
      <c r="K4683" s="617"/>
      <c r="L4683" s="619">
        <f t="shared" si="324"/>
        <v>0</v>
      </c>
      <c r="M4683" s="619">
        <f t="shared" si="325"/>
        <v>0</v>
      </c>
      <c r="N4683" s="622"/>
      <c r="O4683" s="623"/>
      <c r="P4683" s="624"/>
      <c r="Q4683" s="623">
        <v>8473.85</v>
      </c>
      <c r="R4683" s="623">
        <v>8473.85</v>
      </c>
    </row>
    <row r="4684" spans="1:18" s="625" customFormat="1" ht="66">
      <c r="A4684" s="615">
        <v>53</v>
      </c>
      <c r="B4684" s="628" t="s">
        <v>6368</v>
      </c>
      <c r="C4684" s="617" t="s">
        <v>139</v>
      </c>
      <c r="D4684" s="618" t="s">
        <v>6396</v>
      </c>
      <c r="E4684" s="618" t="s">
        <v>6478</v>
      </c>
      <c r="F4684" s="617"/>
      <c r="G4684" s="918">
        <v>503864</v>
      </c>
      <c r="H4684" s="919">
        <v>503864</v>
      </c>
      <c r="I4684" s="621"/>
      <c r="J4684" s="622"/>
      <c r="K4684" s="617"/>
      <c r="L4684" s="619">
        <f t="shared" si="324"/>
        <v>0</v>
      </c>
      <c r="M4684" s="619">
        <f t="shared" si="325"/>
        <v>0</v>
      </c>
      <c r="N4684" s="622"/>
      <c r="O4684" s="623"/>
      <c r="P4684" s="624"/>
      <c r="Q4684" s="623">
        <v>14365.4</v>
      </c>
      <c r="R4684" s="623">
        <v>14365.4</v>
      </c>
    </row>
    <row r="4685" spans="1:18" s="625" customFormat="1" ht="66">
      <c r="A4685" s="615">
        <v>54</v>
      </c>
      <c r="B4685" s="629" t="s">
        <v>6368</v>
      </c>
      <c r="C4685" s="617" t="s">
        <v>139</v>
      </c>
      <c r="D4685" s="618" t="s">
        <v>6397</v>
      </c>
      <c r="E4685" s="618" t="s">
        <v>6478</v>
      </c>
      <c r="F4685" s="617"/>
      <c r="G4685" s="918">
        <v>682373</v>
      </c>
      <c r="H4685" s="919">
        <v>682373</v>
      </c>
      <c r="I4685" s="621"/>
      <c r="J4685" s="622"/>
      <c r="K4685" s="617"/>
      <c r="L4685" s="619">
        <f t="shared" si="324"/>
        <v>0</v>
      </c>
      <c r="M4685" s="619">
        <f t="shared" si="325"/>
        <v>0</v>
      </c>
      <c r="N4685" s="622"/>
      <c r="O4685" s="623"/>
      <c r="P4685" s="624"/>
      <c r="Q4685" s="623">
        <v>22242.5</v>
      </c>
      <c r="R4685" s="623">
        <v>22242.5</v>
      </c>
    </row>
    <row r="4686" spans="1:18" s="625" customFormat="1" ht="66">
      <c r="A4686" s="615">
        <v>55</v>
      </c>
      <c r="B4686" s="629" t="s">
        <v>6368</v>
      </c>
      <c r="C4686" s="617" t="s">
        <v>139</v>
      </c>
      <c r="D4686" s="618" t="s">
        <v>6398</v>
      </c>
      <c r="E4686" s="618" t="s">
        <v>6478</v>
      </c>
      <c r="F4686" s="617"/>
      <c r="G4686" s="918">
        <v>910918</v>
      </c>
      <c r="H4686" s="919">
        <v>910918</v>
      </c>
      <c r="I4686" s="621"/>
      <c r="J4686" s="622"/>
      <c r="K4686" s="617"/>
      <c r="L4686" s="619">
        <f t="shared" si="324"/>
        <v>0</v>
      </c>
      <c r="M4686" s="619">
        <f t="shared" si="325"/>
        <v>0</v>
      </c>
      <c r="N4686" s="622"/>
      <c r="O4686" s="623"/>
      <c r="P4686" s="624"/>
      <c r="Q4686" s="623">
        <v>31877.3</v>
      </c>
      <c r="R4686" s="623">
        <v>31877.3</v>
      </c>
    </row>
    <row r="4687" spans="1:18" s="625" customFormat="1" ht="66">
      <c r="A4687" s="615">
        <v>56</v>
      </c>
      <c r="B4687" s="629" t="s">
        <v>6368</v>
      </c>
      <c r="C4687" s="617" t="s">
        <v>139</v>
      </c>
      <c r="D4687" s="618" t="s">
        <v>6399</v>
      </c>
      <c r="E4687" s="618" t="s">
        <v>6478</v>
      </c>
      <c r="F4687" s="617"/>
      <c r="G4687" s="918">
        <v>1077782</v>
      </c>
      <c r="H4687" s="919">
        <v>1077782</v>
      </c>
      <c r="I4687" s="621"/>
      <c r="J4687" s="622"/>
      <c r="K4687" s="617"/>
      <c r="L4687" s="619">
        <f t="shared" si="324"/>
        <v>0</v>
      </c>
      <c r="M4687" s="619">
        <f t="shared" si="325"/>
        <v>0</v>
      </c>
      <c r="N4687" s="622"/>
      <c r="O4687" s="623"/>
      <c r="P4687" s="624"/>
      <c r="Q4687" s="623">
        <v>55552</v>
      </c>
      <c r="R4687" s="623">
        <v>55552</v>
      </c>
    </row>
    <row r="4688" spans="1:18" s="625" customFormat="1" ht="66">
      <c r="A4688" s="615">
        <v>57</v>
      </c>
      <c r="B4688" s="629" t="s">
        <v>6368</v>
      </c>
      <c r="C4688" s="617" t="s">
        <v>139</v>
      </c>
      <c r="D4688" s="618" t="s">
        <v>6400</v>
      </c>
      <c r="E4688" s="618" t="s">
        <v>6478</v>
      </c>
      <c r="F4688" s="617"/>
      <c r="G4688" s="918">
        <v>1332400</v>
      </c>
      <c r="H4688" s="919">
        <v>1332400</v>
      </c>
      <c r="I4688" s="621"/>
      <c r="J4688" s="622"/>
      <c r="K4688" s="617"/>
      <c r="L4688" s="619">
        <f t="shared" si="324"/>
        <v>0</v>
      </c>
      <c r="M4688" s="619">
        <f t="shared" si="325"/>
        <v>0</v>
      </c>
      <c r="N4688" s="622"/>
      <c r="O4688" s="623"/>
      <c r="P4688" s="624"/>
      <c r="Q4688" s="623">
        <v>84716.800000000003</v>
      </c>
      <c r="R4688" s="623">
        <v>84716.800000000003</v>
      </c>
    </row>
    <row r="4689" spans="1:18" s="625" customFormat="1" ht="66">
      <c r="A4689" s="615">
        <v>58</v>
      </c>
      <c r="B4689" s="629" t="s">
        <v>6368</v>
      </c>
      <c r="C4689" s="617" t="s">
        <v>139</v>
      </c>
      <c r="D4689" s="618" t="s">
        <v>6401</v>
      </c>
      <c r="E4689" s="618" t="s">
        <v>6478</v>
      </c>
      <c r="F4689" s="617"/>
      <c r="G4689" s="918">
        <v>1722845</v>
      </c>
      <c r="H4689" s="919">
        <v>1722845</v>
      </c>
      <c r="I4689" s="621"/>
      <c r="J4689" s="622"/>
      <c r="K4689" s="617"/>
      <c r="L4689" s="619">
        <f t="shared" si="324"/>
        <v>0</v>
      </c>
      <c r="M4689" s="619">
        <f t="shared" si="325"/>
        <v>0</v>
      </c>
      <c r="N4689" s="622"/>
      <c r="O4689" s="623"/>
      <c r="P4689" s="624"/>
      <c r="Q4689" s="623">
        <v>141972.25</v>
      </c>
      <c r="R4689" s="623">
        <v>141972.25</v>
      </c>
    </row>
    <row r="4690" spans="1:18" s="625" customFormat="1" ht="82.5">
      <c r="A4690" s="615">
        <v>59</v>
      </c>
      <c r="B4690" s="616" t="s">
        <v>6369</v>
      </c>
      <c r="C4690" s="617" t="s">
        <v>139</v>
      </c>
      <c r="D4690" s="618" t="s">
        <v>6402</v>
      </c>
      <c r="E4690" s="618" t="s">
        <v>6478</v>
      </c>
      <c r="F4690" s="617"/>
      <c r="G4690" s="918">
        <v>89745</v>
      </c>
      <c r="H4690" s="919">
        <v>89745</v>
      </c>
      <c r="I4690" s="621"/>
      <c r="J4690" s="622"/>
      <c r="K4690" s="617"/>
      <c r="L4690" s="619">
        <f t="shared" ref="L4690:L4707" si="326">+V4690/1.1</f>
        <v>0</v>
      </c>
      <c r="M4690" s="619">
        <f t="shared" ref="M4690:M4707" si="327">+W4690/1.1</f>
        <v>0</v>
      </c>
      <c r="N4690" s="622"/>
      <c r="O4690" s="623"/>
      <c r="P4690" s="624"/>
      <c r="Q4690" s="623">
        <v>7378</v>
      </c>
      <c r="R4690" s="623">
        <v>7378</v>
      </c>
    </row>
    <row r="4691" spans="1:18" s="625" customFormat="1" ht="82.5">
      <c r="A4691" s="615">
        <v>60</v>
      </c>
      <c r="B4691" s="616" t="s">
        <v>6369</v>
      </c>
      <c r="C4691" s="617" t="s">
        <v>139</v>
      </c>
      <c r="D4691" s="618" t="s">
        <v>6403</v>
      </c>
      <c r="E4691" s="618" t="s">
        <v>6478</v>
      </c>
      <c r="F4691" s="617"/>
      <c r="G4691" s="918">
        <v>115218</v>
      </c>
      <c r="H4691" s="919">
        <v>115218</v>
      </c>
      <c r="I4691" s="621"/>
      <c r="J4691" s="622"/>
      <c r="K4691" s="617"/>
      <c r="L4691" s="619">
        <f t="shared" si="326"/>
        <v>0</v>
      </c>
      <c r="M4691" s="619">
        <f t="shared" si="327"/>
        <v>0</v>
      </c>
      <c r="N4691" s="622"/>
      <c r="O4691" s="623"/>
      <c r="P4691" s="624"/>
      <c r="Q4691" s="623">
        <v>9515.4499999999989</v>
      </c>
      <c r="R4691" s="623">
        <v>9515.4499999999989</v>
      </c>
    </row>
    <row r="4692" spans="1:18" s="625" customFormat="1" ht="82.5">
      <c r="A4692" s="615">
        <v>61</v>
      </c>
      <c r="B4692" s="616" t="s">
        <v>6369</v>
      </c>
      <c r="C4692" s="617" t="s">
        <v>139</v>
      </c>
      <c r="D4692" s="618" t="s">
        <v>6404</v>
      </c>
      <c r="E4692" s="618" t="s">
        <v>6478</v>
      </c>
      <c r="F4692" s="617"/>
      <c r="G4692" s="918">
        <v>173927</v>
      </c>
      <c r="H4692" s="919">
        <v>173927</v>
      </c>
      <c r="I4692" s="621"/>
      <c r="J4692" s="622"/>
      <c r="K4692" s="617"/>
      <c r="L4692" s="619">
        <f t="shared" si="326"/>
        <v>0</v>
      </c>
      <c r="M4692" s="619">
        <f t="shared" si="327"/>
        <v>0</v>
      </c>
      <c r="N4692" s="622"/>
      <c r="O4692" s="623"/>
      <c r="P4692" s="624"/>
      <c r="Q4692" s="623">
        <v>13736.1</v>
      </c>
      <c r="R4692" s="623">
        <v>13736.1</v>
      </c>
    </row>
    <row r="4693" spans="1:18" s="625" customFormat="1" ht="66">
      <c r="A4693" s="615">
        <v>62</v>
      </c>
      <c r="B4693" s="616" t="s">
        <v>6369</v>
      </c>
      <c r="C4693" s="617" t="s">
        <v>139</v>
      </c>
      <c r="D4693" s="618" t="s">
        <v>6405</v>
      </c>
      <c r="E4693" s="618" t="s">
        <v>6478</v>
      </c>
      <c r="F4693" s="617"/>
      <c r="G4693" s="918">
        <v>252827</v>
      </c>
      <c r="H4693" s="919">
        <v>252827</v>
      </c>
      <c r="I4693" s="621"/>
      <c r="J4693" s="622"/>
      <c r="K4693" s="617"/>
      <c r="L4693" s="619">
        <f t="shared" si="326"/>
        <v>0</v>
      </c>
      <c r="M4693" s="619">
        <f t="shared" si="327"/>
        <v>0</v>
      </c>
      <c r="N4693" s="622"/>
      <c r="O4693" s="623"/>
      <c r="P4693" s="624"/>
      <c r="Q4693" s="623">
        <v>19974.849999999999</v>
      </c>
      <c r="R4693" s="623">
        <v>19974.849999999999</v>
      </c>
    </row>
    <row r="4694" spans="1:18" s="625" customFormat="1" ht="66">
      <c r="A4694" s="615">
        <v>63</v>
      </c>
      <c r="B4694" s="616" t="s">
        <v>6369</v>
      </c>
      <c r="C4694" s="617" t="s">
        <v>139</v>
      </c>
      <c r="D4694" s="618" t="s">
        <v>6406</v>
      </c>
      <c r="E4694" s="618" t="s">
        <v>6478</v>
      </c>
      <c r="F4694" s="617"/>
      <c r="G4694" s="918">
        <v>376709</v>
      </c>
      <c r="H4694" s="919">
        <v>376709</v>
      </c>
      <c r="I4694" s="621"/>
      <c r="J4694" s="622"/>
      <c r="K4694" s="617"/>
      <c r="L4694" s="619">
        <f t="shared" si="326"/>
        <v>0</v>
      </c>
      <c r="M4694" s="619">
        <f t="shared" si="327"/>
        <v>0</v>
      </c>
      <c r="N4694" s="622"/>
      <c r="O4694" s="623"/>
      <c r="P4694" s="624"/>
      <c r="Q4694" s="623">
        <v>28025.55</v>
      </c>
      <c r="R4694" s="623">
        <v>28025.55</v>
      </c>
    </row>
    <row r="4695" spans="1:18" s="625" customFormat="1" ht="66">
      <c r="A4695" s="615">
        <v>64</v>
      </c>
      <c r="B4695" s="626" t="s">
        <v>6369</v>
      </c>
      <c r="C4695" s="617" t="s">
        <v>139</v>
      </c>
      <c r="D4695" s="618" t="s">
        <v>6407</v>
      </c>
      <c r="E4695" s="618" t="s">
        <v>6478</v>
      </c>
      <c r="F4695" s="617"/>
      <c r="G4695" s="918">
        <v>505564</v>
      </c>
      <c r="H4695" s="919">
        <v>505564</v>
      </c>
      <c r="I4695" s="621"/>
      <c r="J4695" s="622"/>
      <c r="K4695" s="617"/>
      <c r="L4695" s="619">
        <f t="shared" si="326"/>
        <v>0</v>
      </c>
      <c r="M4695" s="619">
        <f t="shared" si="327"/>
        <v>0</v>
      </c>
      <c r="N4695" s="622"/>
      <c r="O4695" s="623"/>
      <c r="P4695" s="624"/>
      <c r="Q4695" s="623">
        <v>43823.15</v>
      </c>
      <c r="R4695" s="623">
        <v>43823.15</v>
      </c>
    </row>
    <row r="4696" spans="1:18" s="625" customFormat="1" ht="66">
      <c r="A4696" s="615">
        <v>65</v>
      </c>
      <c r="B4696" s="616" t="s">
        <v>6369</v>
      </c>
      <c r="C4696" s="617" t="s">
        <v>139</v>
      </c>
      <c r="D4696" s="618" t="s">
        <v>6408</v>
      </c>
      <c r="E4696" s="618" t="s">
        <v>6478</v>
      </c>
      <c r="F4696" s="617"/>
      <c r="G4696" s="918">
        <v>680482</v>
      </c>
      <c r="H4696" s="919">
        <v>680482</v>
      </c>
      <c r="I4696" s="621"/>
      <c r="J4696" s="622"/>
      <c r="K4696" s="617"/>
      <c r="L4696" s="619">
        <f t="shared" si="326"/>
        <v>0</v>
      </c>
      <c r="M4696" s="619">
        <f t="shared" si="327"/>
        <v>0</v>
      </c>
      <c r="N4696" s="622"/>
      <c r="O4696" s="623"/>
      <c r="P4696" s="624"/>
      <c r="Q4696" s="623">
        <v>65078.299999999996</v>
      </c>
      <c r="R4696" s="623">
        <v>65078.299999999996</v>
      </c>
    </row>
    <row r="4697" spans="1:18" s="625" customFormat="1" ht="66">
      <c r="A4697" s="615">
        <v>66</v>
      </c>
      <c r="B4697" s="616" t="s">
        <v>6369</v>
      </c>
      <c r="C4697" s="617" t="s">
        <v>139</v>
      </c>
      <c r="D4697" s="618" t="s">
        <v>6409</v>
      </c>
      <c r="E4697" s="618" t="s">
        <v>6478</v>
      </c>
      <c r="F4697" s="617"/>
      <c r="G4697" s="918">
        <v>953709</v>
      </c>
      <c r="H4697" s="919">
        <v>953709</v>
      </c>
      <c r="I4697" s="621"/>
      <c r="J4697" s="622"/>
      <c r="K4697" s="617"/>
      <c r="L4697" s="619">
        <f t="shared" si="326"/>
        <v>0</v>
      </c>
      <c r="M4697" s="619">
        <f t="shared" si="327"/>
        <v>0</v>
      </c>
      <c r="N4697" s="622"/>
      <c r="O4697" s="623"/>
      <c r="P4697" s="624"/>
      <c r="Q4697" s="623">
        <v>100698.84999999999</v>
      </c>
      <c r="R4697" s="623">
        <v>100698.84999999999</v>
      </c>
    </row>
    <row r="4698" spans="1:18" s="625" customFormat="1" ht="66">
      <c r="A4698" s="615">
        <v>67</v>
      </c>
      <c r="B4698" s="616" t="s">
        <v>6369</v>
      </c>
      <c r="C4698" s="617" t="s">
        <v>139</v>
      </c>
      <c r="D4698" s="618" t="s">
        <v>6410</v>
      </c>
      <c r="E4698" s="618" t="s">
        <v>6478</v>
      </c>
      <c r="F4698" s="617"/>
      <c r="G4698" s="918">
        <v>1334291</v>
      </c>
      <c r="H4698" s="919">
        <v>1334291</v>
      </c>
      <c r="I4698" s="621"/>
      <c r="J4698" s="622"/>
      <c r="K4698" s="617"/>
      <c r="L4698" s="619">
        <f t="shared" si="326"/>
        <v>0</v>
      </c>
      <c r="M4698" s="619">
        <f t="shared" si="327"/>
        <v>0</v>
      </c>
      <c r="N4698" s="622"/>
      <c r="O4698" s="623"/>
      <c r="P4698" s="624"/>
      <c r="Q4698" s="623">
        <v>137154.85</v>
      </c>
      <c r="R4698" s="623">
        <v>137154.85</v>
      </c>
    </row>
    <row r="4699" spans="1:18" s="625" customFormat="1" ht="66">
      <c r="A4699" s="615">
        <v>68</v>
      </c>
      <c r="B4699" s="616" t="s">
        <v>6369</v>
      </c>
      <c r="C4699" s="617" t="s">
        <v>139</v>
      </c>
      <c r="D4699" s="618" t="s">
        <v>6411</v>
      </c>
      <c r="E4699" s="618" t="s">
        <v>6478</v>
      </c>
      <c r="F4699" s="617"/>
      <c r="G4699" s="918">
        <v>1729109</v>
      </c>
      <c r="H4699" s="919">
        <v>1729109</v>
      </c>
      <c r="I4699" s="621"/>
      <c r="J4699" s="622"/>
      <c r="K4699" s="617"/>
      <c r="L4699" s="619">
        <f t="shared" si="326"/>
        <v>0</v>
      </c>
      <c r="M4699" s="619">
        <f t="shared" si="327"/>
        <v>0</v>
      </c>
      <c r="N4699" s="622"/>
      <c r="O4699" s="623"/>
      <c r="P4699" s="624"/>
      <c r="Q4699" s="623">
        <v>186565.75</v>
      </c>
      <c r="R4699" s="623">
        <v>186565.75</v>
      </c>
    </row>
    <row r="4700" spans="1:18" s="625" customFormat="1" ht="66">
      <c r="A4700" s="615">
        <v>69</v>
      </c>
      <c r="B4700" s="616" t="s">
        <v>6369</v>
      </c>
      <c r="C4700" s="617" t="s">
        <v>139</v>
      </c>
      <c r="D4700" s="618" t="s">
        <v>6412</v>
      </c>
      <c r="E4700" s="618" t="s">
        <v>6478</v>
      </c>
      <c r="F4700" s="617"/>
      <c r="G4700" s="918">
        <v>2058455</v>
      </c>
      <c r="H4700" s="919">
        <v>2058455</v>
      </c>
      <c r="I4700" s="621"/>
      <c r="J4700" s="622"/>
      <c r="K4700" s="617"/>
      <c r="L4700" s="619">
        <f t="shared" si="326"/>
        <v>0</v>
      </c>
      <c r="M4700" s="619">
        <f t="shared" si="327"/>
        <v>0</v>
      </c>
      <c r="N4700" s="622"/>
      <c r="O4700" s="623"/>
      <c r="P4700" s="624"/>
      <c r="Q4700" s="623">
        <v>263991.34999999998</v>
      </c>
      <c r="R4700" s="623">
        <v>263991.34999999998</v>
      </c>
    </row>
    <row r="4701" spans="1:18" s="625" customFormat="1" ht="66">
      <c r="A4701" s="615">
        <v>70</v>
      </c>
      <c r="B4701" s="616" t="s">
        <v>6369</v>
      </c>
      <c r="C4701" s="617" t="s">
        <v>139</v>
      </c>
      <c r="D4701" s="618" t="s">
        <v>6413</v>
      </c>
      <c r="E4701" s="618" t="s">
        <v>6478</v>
      </c>
      <c r="F4701" s="617"/>
      <c r="G4701" s="918">
        <v>2550082</v>
      </c>
      <c r="H4701" s="919">
        <v>2550082</v>
      </c>
      <c r="I4701" s="621"/>
      <c r="J4701" s="622"/>
      <c r="K4701" s="617"/>
      <c r="L4701" s="619">
        <f t="shared" si="326"/>
        <v>0</v>
      </c>
      <c r="M4701" s="619">
        <f t="shared" si="327"/>
        <v>0</v>
      </c>
      <c r="N4701" s="622"/>
      <c r="O4701" s="623"/>
      <c r="P4701" s="624"/>
      <c r="Q4701" s="623">
        <v>364332.14999999997</v>
      </c>
      <c r="R4701" s="623">
        <v>364332.14999999997</v>
      </c>
    </row>
    <row r="4702" spans="1:18" s="625" customFormat="1" ht="66">
      <c r="A4702" s="615">
        <v>71</v>
      </c>
      <c r="B4702" s="616" t="s">
        <v>6369</v>
      </c>
      <c r="C4702" s="617" t="s">
        <v>139</v>
      </c>
      <c r="D4702" s="618" t="s">
        <v>6414</v>
      </c>
      <c r="E4702" s="618" t="s">
        <v>6478</v>
      </c>
      <c r="F4702" s="617"/>
      <c r="G4702" s="918">
        <v>3324100</v>
      </c>
      <c r="H4702" s="919">
        <v>3324100</v>
      </c>
      <c r="I4702" s="621"/>
      <c r="J4702" s="622"/>
      <c r="K4702" s="617"/>
      <c r="L4702" s="619">
        <f t="shared" si="326"/>
        <v>0</v>
      </c>
      <c r="M4702" s="619">
        <f t="shared" si="327"/>
        <v>0</v>
      </c>
      <c r="N4702" s="622"/>
      <c r="O4702" s="623"/>
      <c r="P4702" s="624"/>
      <c r="Q4702" s="623">
        <v>472994.89999999997</v>
      </c>
      <c r="R4702" s="623">
        <v>472994.89999999997</v>
      </c>
    </row>
    <row r="4703" spans="1:18" s="625" customFormat="1" ht="132">
      <c r="A4703" s="615">
        <v>72</v>
      </c>
      <c r="B4703" s="616" t="s">
        <v>6370</v>
      </c>
      <c r="C4703" s="617" t="s">
        <v>139</v>
      </c>
      <c r="D4703" s="618" t="s">
        <v>6415</v>
      </c>
      <c r="E4703" s="618" t="s">
        <v>6478</v>
      </c>
      <c r="F4703" s="617"/>
      <c r="G4703" s="918">
        <v>84473</v>
      </c>
      <c r="H4703" s="919">
        <v>84473</v>
      </c>
      <c r="I4703" s="621"/>
      <c r="J4703" s="622"/>
      <c r="K4703" s="617"/>
      <c r="L4703" s="619">
        <f t="shared" si="326"/>
        <v>0</v>
      </c>
      <c r="M4703" s="619">
        <f t="shared" si="327"/>
        <v>0</v>
      </c>
      <c r="N4703" s="622"/>
      <c r="O4703" s="623"/>
      <c r="P4703" s="624"/>
      <c r="Q4703" s="623">
        <v>563603.25</v>
      </c>
      <c r="R4703" s="623">
        <v>563603.25</v>
      </c>
    </row>
    <row r="4704" spans="1:18" s="625" customFormat="1" ht="115.5">
      <c r="A4704" s="615">
        <v>73</v>
      </c>
      <c r="B4704" s="616" t="s">
        <v>6370</v>
      </c>
      <c r="C4704" s="617" t="s">
        <v>139</v>
      </c>
      <c r="D4704" s="618" t="s">
        <v>6416</v>
      </c>
      <c r="E4704" s="618" t="s">
        <v>6478</v>
      </c>
      <c r="F4704" s="617"/>
      <c r="G4704" s="918">
        <v>108355</v>
      </c>
      <c r="H4704" s="919">
        <v>108355</v>
      </c>
      <c r="I4704" s="621"/>
      <c r="J4704" s="622"/>
      <c r="K4704" s="617"/>
      <c r="L4704" s="619">
        <f t="shared" si="326"/>
        <v>0</v>
      </c>
      <c r="M4704" s="619">
        <f t="shared" si="327"/>
        <v>0</v>
      </c>
      <c r="N4704" s="622"/>
      <c r="O4704" s="623"/>
      <c r="P4704" s="624"/>
      <c r="Q4704" s="623">
        <v>703134.25</v>
      </c>
      <c r="R4704" s="623">
        <v>703134.25</v>
      </c>
    </row>
    <row r="4705" spans="1:18" s="625" customFormat="1" ht="132">
      <c r="A4705" s="615">
        <v>74</v>
      </c>
      <c r="B4705" s="616" t="s">
        <v>6370</v>
      </c>
      <c r="C4705" s="617" t="s">
        <v>139</v>
      </c>
      <c r="D4705" s="618" t="s">
        <v>6417</v>
      </c>
      <c r="E4705" s="618" t="s">
        <v>6478</v>
      </c>
      <c r="F4705" s="617"/>
      <c r="G4705" s="918">
        <v>159600</v>
      </c>
      <c r="H4705" s="919">
        <v>159600</v>
      </c>
      <c r="I4705" s="621"/>
      <c r="J4705" s="622"/>
      <c r="K4705" s="617"/>
      <c r="L4705" s="619">
        <f t="shared" si="326"/>
        <v>0</v>
      </c>
      <c r="M4705" s="619">
        <f t="shared" si="327"/>
        <v>0</v>
      </c>
      <c r="N4705" s="622"/>
      <c r="O4705" s="623"/>
      <c r="P4705" s="624"/>
      <c r="Q4705" s="623">
        <v>919863</v>
      </c>
      <c r="R4705" s="623">
        <v>919863</v>
      </c>
    </row>
    <row r="4706" spans="1:18" s="625" customFormat="1" ht="115.5">
      <c r="A4706" s="615">
        <v>75</v>
      </c>
      <c r="B4706" s="616" t="s">
        <v>6370</v>
      </c>
      <c r="C4706" s="617" t="s">
        <v>139</v>
      </c>
      <c r="D4706" s="618" t="s">
        <v>6418</v>
      </c>
      <c r="E4706" s="618" t="s">
        <v>6478</v>
      </c>
      <c r="F4706" s="617"/>
      <c r="G4706" s="918">
        <v>238500</v>
      </c>
      <c r="H4706" s="919">
        <v>238500</v>
      </c>
      <c r="I4706" s="621"/>
      <c r="J4706" s="622"/>
      <c r="K4706" s="617"/>
      <c r="L4706" s="619">
        <f t="shared" si="326"/>
        <v>0</v>
      </c>
      <c r="M4706" s="619">
        <f t="shared" si="327"/>
        <v>0</v>
      </c>
      <c r="N4706" s="622"/>
      <c r="O4706" s="623"/>
      <c r="P4706" s="624"/>
      <c r="Q4706" s="623">
        <v>1153930.05</v>
      </c>
      <c r="R4706" s="623">
        <v>1153930.05</v>
      </c>
    </row>
    <row r="4707" spans="1:18" s="625" customFormat="1" ht="82.5">
      <c r="A4707" s="615">
        <v>76</v>
      </c>
      <c r="B4707" s="616" t="s">
        <v>6370</v>
      </c>
      <c r="C4707" s="617" t="s">
        <v>139</v>
      </c>
      <c r="D4707" s="618" t="s">
        <v>6419</v>
      </c>
      <c r="E4707" s="618" t="s">
        <v>6478</v>
      </c>
      <c r="F4707" s="617"/>
      <c r="G4707" s="918">
        <v>345264</v>
      </c>
      <c r="H4707" s="919">
        <v>345264</v>
      </c>
      <c r="I4707" s="621"/>
      <c r="J4707" s="622"/>
      <c r="K4707" s="617"/>
      <c r="L4707" s="619">
        <f t="shared" si="326"/>
        <v>0</v>
      </c>
      <c r="M4707" s="619">
        <f t="shared" si="327"/>
        <v>0</v>
      </c>
      <c r="N4707" s="622"/>
      <c r="O4707" s="623"/>
      <c r="P4707" s="624"/>
      <c r="Q4707" s="623">
        <v>1469806.0999999999</v>
      </c>
      <c r="R4707" s="623">
        <v>1469806.0999999999</v>
      </c>
    </row>
    <row r="4708" spans="1:18" s="625" customFormat="1" ht="82.5">
      <c r="A4708" s="615">
        <v>77</v>
      </c>
      <c r="B4708" s="616" t="s">
        <v>6370</v>
      </c>
      <c r="C4708" s="617" t="s">
        <v>139</v>
      </c>
      <c r="D4708" s="618" t="s">
        <v>6420</v>
      </c>
      <c r="E4708" s="618" t="s">
        <v>6478</v>
      </c>
      <c r="F4708" s="617"/>
      <c r="G4708" s="918">
        <v>442082</v>
      </c>
      <c r="H4708" s="919">
        <v>442082</v>
      </c>
      <c r="I4708" s="621"/>
      <c r="J4708" s="622"/>
      <c r="K4708" s="617"/>
      <c r="L4708" s="619">
        <f t="shared" ref="L4708:L4736" si="328">+V4708/1.1</f>
        <v>0</v>
      </c>
      <c r="M4708" s="619">
        <f t="shared" ref="M4708:M4736" si="329">+W4708/1.1</f>
        <v>0</v>
      </c>
      <c r="N4708" s="622"/>
      <c r="O4708" s="623"/>
      <c r="P4708" s="624"/>
      <c r="Q4708" s="623">
        <v>7052.5</v>
      </c>
      <c r="R4708" s="623">
        <v>7052.5</v>
      </c>
    </row>
    <row r="4709" spans="1:18" s="625" customFormat="1" ht="82.5">
      <c r="A4709" s="615">
        <v>78</v>
      </c>
      <c r="B4709" s="616" t="s">
        <v>6370</v>
      </c>
      <c r="C4709" s="617" t="s">
        <v>139</v>
      </c>
      <c r="D4709" s="618" t="s">
        <v>6421</v>
      </c>
      <c r="E4709" s="618" t="s">
        <v>6478</v>
      </c>
      <c r="F4709" s="617"/>
      <c r="G4709" s="918">
        <v>473118</v>
      </c>
      <c r="H4709" s="919">
        <v>473118</v>
      </c>
      <c r="I4709" s="621"/>
      <c r="J4709" s="622"/>
      <c r="K4709" s="617"/>
      <c r="L4709" s="619">
        <f t="shared" si="328"/>
        <v>0</v>
      </c>
      <c r="M4709" s="619">
        <f t="shared" si="329"/>
        <v>0</v>
      </c>
      <c r="N4709" s="622"/>
      <c r="O4709" s="623"/>
      <c r="P4709" s="624"/>
      <c r="Q4709" s="623">
        <v>9146.5499999999993</v>
      </c>
      <c r="R4709" s="623">
        <v>9146.5499999999993</v>
      </c>
    </row>
    <row r="4710" spans="1:18" s="625" customFormat="1" ht="82.5">
      <c r="A4710" s="615">
        <v>79</v>
      </c>
      <c r="B4710" s="616" t="s">
        <v>6370</v>
      </c>
      <c r="C4710" s="617" t="s">
        <v>139</v>
      </c>
      <c r="D4710" s="618" t="s">
        <v>6422</v>
      </c>
      <c r="E4710" s="618" t="s">
        <v>6478</v>
      </c>
      <c r="F4710" s="617"/>
      <c r="G4710" s="918">
        <v>605955</v>
      </c>
      <c r="H4710" s="919">
        <v>605955</v>
      </c>
      <c r="I4710" s="621"/>
      <c r="J4710" s="622"/>
      <c r="K4710" s="617"/>
      <c r="L4710" s="619">
        <f t="shared" si="328"/>
        <v>0</v>
      </c>
      <c r="M4710" s="619">
        <f t="shared" si="329"/>
        <v>0</v>
      </c>
      <c r="N4710" s="622"/>
      <c r="O4710" s="623"/>
      <c r="P4710" s="624"/>
      <c r="Q4710" s="623">
        <v>13681.85</v>
      </c>
      <c r="R4710" s="623">
        <v>13681.85</v>
      </c>
    </row>
    <row r="4711" spans="1:18" s="625" customFormat="1" ht="82.5">
      <c r="A4711" s="615">
        <v>80</v>
      </c>
      <c r="B4711" s="616" t="s">
        <v>6370</v>
      </c>
      <c r="C4711" s="617" t="s">
        <v>139</v>
      </c>
      <c r="D4711" s="618" t="s">
        <v>6423</v>
      </c>
      <c r="E4711" s="618" t="s">
        <v>6478</v>
      </c>
      <c r="F4711" s="617"/>
      <c r="G4711" s="918">
        <v>638491</v>
      </c>
      <c r="H4711" s="919">
        <v>638491</v>
      </c>
      <c r="I4711" s="621"/>
      <c r="J4711" s="622"/>
      <c r="K4711" s="617"/>
      <c r="L4711" s="619">
        <f t="shared" si="328"/>
        <v>0</v>
      </c>
      <c r="M4711" s="619">
        <f t="shared" si="329"/>
        <v>0</v>
      </c>
      <c r="N4711" s="622"/>
      <c r="O4711" s="623"/>
      <c r="P4711" s="624"/>
      <c r="Q4711" s="623">
        <v>19475.75</v>
      </c>
      <c r="R4711" s="623">
        <v>19475.75</v>
      </c>
    </row>
    <row r="4712" spans="1:18" s="625" customFormat="1" ht="82.5">
      <c r="A4712" s="615">
        <v>81</v>
      </c>
      <c r="B4712" s="616" t="s">
        <v>6370</v>
      </c>
      <c r="C4712" s="617" t="s">
        <v>139</v>
      </c>
      <c r="D4712" s="618" t="s">
        <v>6424</v>
      </c>
      <c r="E4712" s="618" t="s">
        <v>6478</v>
      </c>
      <c r="F4712" s="617"/>
      <c r="G4712" s="918">
        <v>843864</v>
      </c>
      <c r="H4712" s="919">
        <v>843864</v>
      </c>
      <c r="I4712" s="621"/>
      <c r="J4712" s="622"/>
      <c r="K4712" s="617"/>
      <c r="L4712" s="619">
        <f t="shared" si="328"/>
        <v>0</v>
      </c>
      <c r="M4712" s="619">
        <f t="shared" si="329"/>
        <v>0</v>
      </c>
      <c r="N4712" s="622"/>
      <c r="O4712" s="623"/>
      <c r="P4712" s="624"/>
      <c r="Q4712" s="623">
        <v>27428.799999999999</v>
      </c>
      <c r="R4712" s="623">
        <v>27428.799999999999</v>
      </c>
    </row>
    <row r="4713" spans="1:18" s="625" customFormat="1" ht="82.5">
      <c r="A4713" s="615">
        <v>82</v>
      </c>
      <c r="B4713" s="616" t="s">
        <v>6370</v>
      </c>
      <c r="C4713" s="617" t="s">
        <v>139</v>
      </c>
      <c r="D4713" s="618" t="s">
        <v>6425</v>
      </c>
      <c r="E4713" s="618" t="s">
        <v>6478</v>
      </c>
      <c r="F4713" s="617"/>
      <c r="G4713" s="918">
        <v>884455</v>
      </c>
      <c r="H4713" s="919">
        <v>884455</v>
      </c>
      <c r="I4713" s="621"/>
      <c r="J4713" s="622"/>
      <c r="K4713" s="617"/>
      <c r="L4713" s="619">
        <f t="shared" si="328"/>
        <v>0</v>
      </c>
      <c r="M4713" s="619">
        <f t="shared" si="329"/>
        <v>0</v>
      </c>
      <c r="N4713" s="622"/>
      <c r="O4713" s="623"/>
      <c r="P4713" s="624"/>
      <c r="Q4713" s="623">
        <v>43465.1</v>
      </c>
      <c r="R4713" s="623">
        <v>43465.1</v>
      </c>
    </row>
    <row r="4714" spans="1:18" s="625" customFormat="1" ht="82.5">
      <c r="A4714" s="615">
        <v>83</v>
      </c>
      <c r="B4714" s="616" t="s">
        <v>6370</v>
      </c>
      <c r="C4714" s="617" t="s">
        <v>139</v>
      </c>
      <c r="D4714" s="618" t="s">
        <v>6426</v>
      </c>
      <c r="E4714" s="618" t="s">
        <v>6478</v>
      </c>
      <c r="F4714" s="617"/>
      <c r="G4714" s="918">
        <v>1176982</v>
      </c>
      <c r="H4714" s="919">
        <v>1176982</v>
      </c>
      <c r="I4714" s="621"/>
      <c r="J4714" s="622"/>
      <c r="K4714" s="617"/>
      <c r="L4714" s="619">
        <f t="shared" si="328"/>
        <v>0</v>
      </c>
      <c r="M4714" s="619">
        <f t="shared" si="329"/>
        <v>0</v>
      </c>
      <c r="N4714" s="622"/>
      <c r="O4714" s="623"/>
      <c r="P4714" s="624"/>
      <c r="Q4714" s="623">
        <v>65197.65</v>
      </c>
      <c r="R4714" s="623">
        <v>65197.65</v>
      </c>
    </row>
    <row r="4715" spans="1:18" s="625" customFormat="1" ht="82.5">
      <c r="A4715" s="615">
        <v>84</v>
      </c>
      <c r="B4715" s="616" t="s">
        <v>6370</v>
      </c>
      <c r="C4715" s="617" t="s">
        <v>139</v>
      </c>
      <c r="D4715" s="618" t="s">
        <v>6427</v>
      </c>
      <c r="E4715" s="618" t="s">
        <v>6478</v>
      </c>
      <c r="F4715" s="617"/>
      <c r="G4715" s="918">
        <v>1246836</v>
      </c>
      <c r="H4715" s="919">
        <v>1246836</v>
      </c>
      <c r="I4715" s="621"/>
      <c r="J4715" s="622"/>
      <c r="K4715" s="617"/>
      <c r="L4715" s="619">
        <f t="shared" si="328"/>
        <v>0</v>
      </c>
      <c r="M4715" s="619">
        <f t="shared" si="329"/>
        <v>0</v>
      </c>
      <c r="N4715" s="622"/>
      <c r="O4715" s="623"/>
      <c r="P4715" s="624"/>
      <c r="Q4715" s="623">
        <v>101056.9</v>
      </c>
      <c r="R4715" s="623">
        <v>101056.9</v>
      </c>
    </row>
    <row r="4716" spans="1:18" s="625" customFormat="1" ht="82.5">
      <c r="A4716" s="615">
        <v>85</v>
      </c>
      <c r="B4716" s="616" t="s">
        <v>6370</v>
      </c>
      <c r="C4716" s="617" t="s">
        <v>139</v>
      </c>
      <c r="D4716" s="618" t="s">
        <v>6428</v>
      </c>
      <c r="E4716" s="618" t="s">
        <v>6478</v>
      </c>
      <c r="F4716" s="617"/>
      <c r="G4716" s="918">
        <v>1547027</v>
      </c>
      <c r="H4716" s="919">
        <v>1547027</v>
      </c>
      <c r="I4716" s="621"/>
      <c r="J4716" s="622"/>
      <c r="K4716" s="617"/>
      <c r="L4716" s="619">
        <f t="shared" si="328"/>
        <v>0</v>
      </c>
      <c r="M4716" s="619">
        <f t="shared" si="329"/>
        <v>0</v>
      </c>
      <c r="N4716" s="622"/>
      <c r="O4716" s="623"/>
      <c r="P4716" s="624"/>
      <c r="Q4716" s="623">
        <v>138467.69999999998</v>
      </c>
      <c r="R4716" s="623">
        <v>138467.69999999998</v>
      </c>
    </row>
    <row r="4717" spans="1:18" s="625" customFormat="1" ht="82.5">
      <c r="A4717" s="615">
        <v>86</v>
      </c>
      <c r="B4717" s="616" t="s">
        <v>6370</v>
      </c>
      <c r="C4717" s="617" t="s">
        <v>139</v>
      </c>
      <c r="D4717" s="618" t="s">
        <v>6429</v>
      </c>
      <c r="E4717" s="618" t="s">
        <v>6478</v>
      </c>
      <c r="F4717" s="617"/>
      <c r="G4717" s="918">
        <v>1634582</v>
      </c>
      <c r="H4717" s="919">
        <v>1634582</v>
      </c>
      <c r="I4717" s="621"/>
      <c r="J4717" s="622"/>
      <c r="K4717" s="617"/>
      <c r="L4717" s="619">
        <f t="shared" si="328"/>
        <v>0</v>
      </c>
      <c r="M4717" s="619">
        <f t="shared" si="329"/>
        <v>0</v>
      </c>
      <c r="N4717" s="622"/>
      <c r="O4717" s="623"/>
      <c r="P4717" s="624"/>
      <c r="Q4717" s="623">
        <v>187987.1</v>
      </c>
      <c r="R4717" s="623">
        <v>187987.1</v>
      </c>
    </row>
    <row r="4718" spans="1:18" s="625" customFormat="1" ht="82.5">
      <c r="A4718" s="615">
        <v>87</v>
      </c>
      <c r="B4718" s="616" t="s">
        <v>6370</v>
      </c>
      <c r="C4718" s="617" t="s">
        <v>139</v>
      </c>
      <c r="D4718" s="618" t="s">
        <v>6430</v>
      </c>
      <c r="E4718" s="618" t="s">
        <v>6478</v>
      </c>
      <c r="F4718" s="617"/>
      <c r="G4718" s="918">
        <v>1844627</v>
      </c>
      <c r="H4718" s="919">
        <v>1844627</v>
      </c>
      <c r="I4718" s="621"/>
      <c r="J4718" s="622"/>
      <c r="K4718" s="617"/>
      <c r="L4718" s="619">
        <f t="shared" si="328"/>
        <v>0</v>
      </c>
      <c r="M4718" s="619">
        <f t="shared" si="329"/>
        <v>0</v>
      </c>
      <c r="N4718" s="622"/>
      <c r="O4718" s="623"/>
      <c r="P4718" s="624"/>
      <c r="Q4718" s="623">
        <v>266486.84999999998</v>
      </c>
      <c r="R4718" s="623">
        <v>266486.84999999998</v>
      </c>
    </row>
    <row r="4719" spans="1:18" s="625" customFormat="1" ht="82.5">
      <c r="A4719" s="615">
        <v>88</v>
      </c>
      <c r="B4719" s="616" t="s">
        <v>6370</v>
      </c>
      <c r="C4719" s="617" t="s">
        <v>139</v>
      </c>
      <c r="D4719" s="618" t="s">
        <v>6431</v>
      </c>
      <c r="E4719" s="618" t="s">
        <v>6478</v>
      </c>
      <c r="F4719" s="617"/>
      <c r="G4719" s="918">
        <v>1932491</v>
      </c>
      <c r="H4719" s="919">
        <v>1932491</v>
      </c>
      <c r="I4719" s="621"/>
      <c r="J4719" s="622"/>
      <c r="K4719" s="617"/>
      <c r="L4719" s="619">
        <f t="shared" si="328"/>
        <v>0</v>
      </c>
      <c r="M4719" s="619">
        <f t="shared" si="329"/>
        <v>0</v>
      </c>
      <c r="N4719" s="622"/>
      <c r="O4719" s="623"/>
      <c r="P4719" s="624"/>
      <c r="Q4719" s="623">
        <v>366230.89999999997</v>
      </c>
      <c r="R4719" s="623">
        <v>366230.89999999997</v>
      </c>
    </row>
    <row r="4720" spans="1:18" s="625" customFormat="1" ht="82.5">
      <c r="A4720" s="615">
        <v>89</v>
      </c>
      <c r="B4720" s="616" t="s">
        <v>6370</v>
      </c>
      <c r="C4720" s="617" t="s">
        <v>139</v>
      </c>
      <c r="D4720" s="618" t="s">
        <v>6432</v>
      </c>
      <c r="E4720" s="618" t="s">
        <v>6478</v>
      </c>
      <c r="F4720" s="617"/>
      <c r="G4720" s="918">
        <v>2250973</v>
      </c>
      <c r="H4720" s="919">
        <v>2250973</v>
      </c>
      <c r="I4720" s="621"/>
      <c r="J4720" s="622"/>
      <c r="K4720" s="617"/>
      <c r="L4720" s="619">
        <f t="shared" si="328"/>
        <v>0</v>
      </c>
      <c r="M4720" s="619">
        <f t="shared" si="329"/>
        <v>0</v>
      </c>
      <c r="N4720" s="622"/>
      <c r="O4720" s="623"/>
      <c r="P4720" s="624"/>
      <c r="Q4720" s="623">
        <v>477627.85</v>
      </c>
      <c r="R4720" s="623">
        <v>477627.85</v>
      </c>
    </row>
    <row r="4721" spans="1:18" s="625" customFormat="1" ht="82.5">
      <c r="A4721" s="615">
        <v>90</v>
      </c>
      <c r="B4721" s="616" t="s">
        <v>6370</v>
      </c>
      <c r="C4721" s="617" t="s">
        <v>139</v>
      </c>
      <c r="D4721" s="618" t="s">
        <v>6433</v>
      </c>
      <c r="E4721" s="618" t="s">
        <v>6478</v>
      </c>
      <c r="F4721" s="617"/>
      <c r="G4721" s="918">
        <v>2404618</v>
      </c>
      <c r="H4721" s="919">
        <v>2404618</v>
      </c>
      <c r="I4721" s="621"/>
      <c r="J4721" s="622"/>
      <c r="K4721" s="617"/>
      <c r="L4721" s="619">
        <f t="shared" si="328"/>
        <v>0</v>
      </c>
      <c r="M4721" s="619">
        <f t="shared" si="329"/>
        <v>0</v>
      </c>
      <c r="N4721" s="622"/>
      <c r="O4721" s="623"/>
      <c r="P4721" s="624"/>
      <c r="Q4721" s="623">
        <v>569896.25</v>
      </c>
      <c r="R4721" s="623">
        <v>569896.25</v>
      </c>
    </row>
    <row r="4722" spans="1:18" s="625" customFormat="1" ht="82.5">
      <c r="A4722" s="615">
        <v>91</v>
      </c>
      <c r="B4722" s="616" t="s">
        <v>6370</v>
      </c>
      <c r="C4722" s="617" t="s">
        <v>139</v>
      </c>
      <c r="D4722" s="618" t="s">
        <v>6434</v>
      </c>
      <c r="E4722" s="618" t="s">
        <v>6478</v>
      </c>
      <c r="F4722" s="617"/>
      <c r="G4722" s="918">
        <v>3011564</v>
      </c>
      <c r="H4722" s="919">
        <v>3011564</v>
      </c>
      <c r="I4722" s="621"/>
      <c r="J4722" s="622"/>
      <c r="K4722" s="617"/>
      <c r="L4722" s="619">
        <f t="shared" si="328"/>
        <v>0</v>
      </c>
      <c r="M4722" s="619">
        <f t="shared" si="329"/>
        <v>0</v>
      </c>
      <c r="N4722" s="622"/>
      <c r="O4722" s="623"/>
      <c r="P4722" s="624"/>
      <c r="Q4722" s="623">
        <v>709665.95</v>
      </c>
      <c r="R4722" s="623">
        <v>709665.95</v>
      </c>
    </row>
    <row r="4723" spans="1:18" s="625" customFormat="1" ht="82.5">
      <c r="A4723" s="615">
        <v>92</v>
      </c>
      <c r="B4723" s="616" t="s">
        <v>6370</v>
      </c>
      <c r="C4723" s="617" t="s">
        <v>139</v>
      </c>
      <c r="D4723" s="618" t="s">
        <v>6435</v>
      </c>
      <c r="E4723" s="618" t="s">
        <v>6478</v>
      </c>
      <c r="F4723" s="617"/>
      <c r="G4723" s="918">
        <v>3104700</v>
      </c>
      <c r="H4723" s="919">
        <v>3104700</v>
      </c>
      <c r="I4723" s="621"/>
      <c r="J4723" s="622"/>
      <c r="K4723" s="617"/>
      <c r="L4723" s="619">
        <f t="shared" si="328"/>
        <v>0</v>
      </c>
      <c r="M4723" s="619">
        <f t="shared" si="329"/>
        <v>0</v>
      </c>
      <c r="N4723" s="622"/>
      <c r="O4723" s="623"/>
      <c r="P4723" s="624"/>
      <c r="Q4723" s="623">
        <v>928293.45</v>
      </c>
      <c r="R4723" s="623">
        <v>928293.45</v>
      </c>
    </row>
    <row r="4724" spans="1:18" s="625" customFormat="1" ht="82.5">
      <c r="A4724" s="615">
        <v>93</v>
      </c>
      <c r="B4724" s="616" t="s">
        <v>6370</v>
      </c>
      <c r="C4724" s="617" t="s">
        <v>139</v>
      </c>
      <c r="D4724" s="618" t="s">
        <v>6436</v>
      </c>
      <c r="E4724" s="618" t="s">
        <v>6478</v>
      </c>
      <c r="F4724" s="617"/>
      <c r="G4724" s="918">
        <v>3230664</v>
      </c>
      <c r="H4724" s="919">
        <v>3230664</v>
      </c>
      <c r="I4724" s="621"/>
      <c r="J4724" s="622"/>
      <c r="K4724" s="617"/>
      <c r="L4724" s="619">
        <f t="shared" si="328"/>
        <v>0</v>
      </c>
      <c r="M4724" s="619">
        <f t="shared" si="329"/>
        <v>0</v>
      </c>
      <c r="N4724" s="622"/>
      <c r="O4724" s="623"/>
      <c r="P4724" s="624"/>
      <c r="Q4724" s="623">
        <v>1163065.75</v>
      </c>
      <c r="R4724" s="623">
        <v>1163065.75</v>
      </c>
    </row>
    <row r="4725" spans="1:18" s="625" customFormat="1" ht="66">
      <c r="A4725" s="615">
        <v>94</v>
      </c>
      <c r="B4725" s="616" t="s">
        <v>6371</v>
      </c>
      <c r="C4725" s="617" t="s">
        <v>139</v>
      </c>
      <c r="D4725" s="618" t="s">
        <v>6437</v>
      </c>
      <c r="E4725" s="618" t="s">
        <v>6479</v>
      </c>
      <c r="F4725" s="617"/>
      <c r="G4725" s="918">
        <v>30836</v>
      </c>
      <c r="H4725" s="919">
        <v>30836</v>
      </c>
      <c r="I4725" s="621"/>
      <c r="J4725" s="622"/>
      <c r="K4725" s="617"/>
      <c r="L4725" s="619">
        <f t="shared" ref="L4725:L4730" si="330">+V4725/1.1</f>
        <v>0</v>
      </c>
      <c r="M4725" s="619">
        <f t="shared" ref="M4725:M4730" si="331">+W4725/1.1</f>
        <v>0</v>
      </c>
      <c r="N4725" s="622"/>
      <c r="O4725" s="623"/>
      <c r="P4725" s="624"/>
      <c r="Q4725" s="623">
        <v>366230.89999999997</v>
      </c>
      <c r="R4725" s="623">
        <v>366230.89999999997</v>
      </c>
    </row>
    <row r="4726" spans="1:18" s="625" customFormat="1" ht="66">
      <c r="A4726" s="615">
        <v>95</v>
      </c>
      <c r="B4726" s="616" t="s">
        <v>6371</v>
      </c>
      <c r="C4726" s="617" t="s">
        <v>139</v>
      </c>
      <c r="D4726" s="618" t="s">
        <v>6438</v>
      </c>
      <c r="E4726" s="618" t="s">
        <v>6479</v>
      </c>
      <c r="F4726" s="617"/>
      <c r="G4726" s="918">
        <v>48564</v>
      </c>
      <c r="H4726" s="919">
        <v>48564</v>
      </c>
      <c r="I4726" s="621"/>
      <c r="J4726" s="622"/>
      <c r="K4726" s="617"/>
      <c r="L4726" s="619">
        <f t="shared" si="330"/>
        <v>0</v>
      </c>
      <c r="M4726" s="619">
        <f t="shared" si="331"/>
        <v>0</v>
      </c>
      <c r="N4726" s="622"/>
      <c r="O4726" s="623"/>
      <c r="P4726" s="624"/>
      <c r="Q4726" s="623">
        <v>477627.85</v>
      </c>
      <c r="R4726" s="623">
        <v>477627.85</v>
      </c>
    </row>
    <row r="4727" spans="1:18" s="625" customFormat="1" ht="66">
      <c r="A4727" s="615">
        <v>96</v>
      </c>
      <c r="B4727" s="616" t="s">
        <v>6371</v>
      </c>
      <c r="C4727" s="617" t="s">
        <v>139</v>
      </c>
      <c r="D4727" s="618" t="s">
        <v>6439</v>
      </c>
      <c r="E4727" s="618" t="s">
        <v>6479</v>
      </c>
      <c r="F4727" s="617"/>
      <c r="G4727" s="918">
        <v>75882</v>
      </c>
      <c r="H4727" s="919">
        <v>75882</v>
      </c>
      <c r="I4727" s="621"/>
      <c r="J4727" s="622"/>
      <c r="K4727" s="617"/>
      <c r="L4727" s="619">
        <f t="shared" si="330"/>
        <v>0</v>
      </c>
      <c r="M4727" s="619">
        <f t="shared" si="331"/>
        <v>0</v>
      </c>
      <c r="N4727" s="622"/>
      <c r="O4727" s="623"/>
      <c r="P4727" s="624"/>
      <c r="Q4727" s="623">
        <v>569896.25</v>
      </c>
      <c r="R4727" s="623">
        <v>569896.25</v>
      </c>
    </row>
    <row r="4728" spans="1:18" s="625" customFormat="1" ht="66">
      <c r="A4728" s="615">
        <v>97</v>
      </c>
      <c r="B4728" s="616" t="s">
        <v>6371</v>
      </c>
      <c r="C4728" s="617" t="s">
        <v>139</v>
      </c>
      <c r="D4728" s="618" t="s">
        <v>6440</v>
      </c>
      <c r="E4728" s="618" t="s">
        <v>6479</v>
      </c>
      <c r="F4728" s="617"/>
      <c r="G4728" s="918">
        <v>106482</v>
      </c>
      <c r="H4728" s="919">
        <v>106482</v>
      </c>
      <c r="I4728" s="621"/>
      <c r="J4728" s="622"/>
      <c r="K4728" s="617"/>
      <c r="L4728" s="619">
        <f t="shared" si="330"/>
        <v>0</v>
      </c>
      <c r="M4728" s="619">
        <f t="shared" si="331"/>
        <v>0</v>
      </c>
      <c r="N4728" s="622"/>
      <c r="O4728" s="623"/>
      <c r="P4728" s="624"/>
      <c r="Q4728" s="623">
        <v>709665.95</v>
      </c>
      <c r="R4728" s="623">
        <v>709665.95</v>
      </c>
    </row>
    <row r="4729" spans="1:18" s="625" customFormat="1" ht="66">
      <c r="A4729" s="615">
        <v>98</v>
      </c>
      <c r="B4729" s="616" t="s">
        <v>6371</v>
      </c>
      <c r="C4729" s="617" t="s">
        <v>139</v>
      </c>
      <c r="D4729" s="618" t="s">
        <v>6441</v>
      </c>
      <c r="E4729" s="618" t="s">
        <v>6479</v>
      </c>
      <c r="F4729" s="617"/>
      <c r="G4729" s="918">
        <v>153745</v>
      </c>
      <c r="H4729" s="919">
        <v>153745</v>
      </c>
      <c r="I4729" s="621"/>
      <c r="J4729" s="622"/>
      <c r="K4729" s="617"/>
      <c r="L4729" s="619">
        <f t="shared" si="330"/>
        <v>0</v>
      </c>
      <c r="M4729" s="619">
        <f t="shared" si="331"/>
        <v>0</v>
      </c>
      <c r="N4729" s="622"/>
      <c r="O4729" s="623"/>
      <c r="P4729" s="624"/>
      <c r="Q4729" s="623">
        <v>928293.45</v>
      </c>
      <c r="R4729" s="623">
        <v>928293.45</v>
      </c>
    </row>
    <row r="4730" spans="1:18" s="625" customFormat="1" ht="66">
      <c r="A4730" s="615">
        <v>99</v>
      </c>
      <c r="B4730" s="616" t="s">
        <v>6371</v>
      </c>
      <c r="C4730" s="617" t="s">
        <v>139</v>
      </c>
      <c r="D4730" s="618" t="s">
        <v>6442</v>
      </c>
      <c r="E4730" s="618" t="s">
        <v>6479</v>
      </c>
      <c r="F4730" s="617"/>
      <c r="G4730" s="918">
        <v>212691</v>
      </c>
      <c r="H4730" s="919">
        <v>212691</v>
      </c>
      <c r="I4730" s="621"/>
      <c r="J4730" s="622"/>
      <c r="K4730" s="617"/>
      <c r="L4730" s="619">
        <f t="shared" si="330"/>
        <v>0</v>
      </c>
      <c r="M4730" s="619">
        <f t="shared" si="331"/>
        <v>0</v>
      </c>
      <c r="N4730" s="622"/>
      <c r="O4730" s="623"/>
      <c r="P4730" s="624"/>
      <c r="Q4730" s="623">
        <v>1163065.75</v>
      </c>
      <c r="R4730" s="623">
        <v>1163065.75</v>
      </c>
    </row>
    <row r="4731" spans="1:18" s="625" customFormat="1" ht="66">
      <c r="A4731" s="615">
        <v>100</v>
      </c>
      <c r="B4731" s="616" t="s">
        <v>6371</v>
      </c>
      <c r="C4731" s="617" t="s">
        <v>139</v>
      </c>
      <c r="D4731" s="618" t="s">
        <v>6443</v>
      </c>
      <c r="E4731" s="618" t="s">
        <v>6479</v>
      </c>
      <c r="F4731" s="617"/>
      <c r="G4731" s="918">
        <v>289236</v>
      </c>
      <c r="H4731" s="919">
        <v>289236</v>
      </c>
      <c r="I4731" s="621"/>
      <c r="J4731" s="622"/>
      <c r="K4731" s="617"/>
      <c r="L4731" s="619">
        <f t="shared" si="328"/>
        <v>0</v>
      </c>
      <c r="M4731" s="619">
        <f t="shared" si="329"/>
        <v>0</v>
      </c>
      <c r="N4731" s="622"/>
      <c r="O4731" s="623"/>
      <c r="P4731" s="624"/>
      <c r="Q4731" s="623">
        <v>366230.89999999997</v>
      </c>
      <c r="R4731" s="623">
        <v>366230.89999999997</v>
      </c>
    </row>
    <row r="4732" spans="1:18" s="625" customFormat="1" ht="66">
      <c r="A4732" s="615">
        <v>101</v>
      </c>
      <c r="B4732" s="616" t="s">
        <v>6371</v>
      </c>
      <c r="C4732" s="617" t="s">
        <v>139</v>
      </c>
      <c r="D4732" s="618" t="s">
        <v>6444</v>
      </c>
      <c r="E4732" s="618" t="s">
        <v>6479</v>
      </c>
      <c r="F4732" s="617"/>
      <c r="G4732" s="918">
        <v>371391</v>
      </c>
      <c r="H4732" s="919">
        <v>371391</v>
      </c>
      <c r="I4732" s="621"/>
      <c r="J4732" s="622"/>
      <c r="K4732" s="617"/>
      <c r="L4732" s="619">
        <f t="shared" si="328"/>
        <v>0</v>
      </c>
      <c r="M4732" s="619">
        <f t="shared" si="329"/>
        <v>0</v>
      </c>
      <c r="N4732" s="622"/>
      <c r="O4732" s="623"/>
      <c r="P4732" s="624"/>
      <c r="Q4732" s="623">
        <v>477627.85</v>
      </c>
      <c r="R4732" s="623">
        <v>477627.85</v>
      </c>
    </row>
    <row r="4733" spans="1:18" s="625" customFormat="1" ht="66">
      <c r="A4733" s="615">
        <v>102</v>
      </c>
      <c r="B4733" s="616" t="s">
        <v>6372</v>
      </c>
      <c r="C4733" s="617" t="s">
        <v>139</v>
      </c>
      <c r="D4733" s="618" t="s">
        <v>6445</v>
      </c>
      <c r="E4733" s="618" t="s">
        <v>6476</v>
      </c>
      <c r="F4733" s="617"/>
      <c r="G4733" s="918">
        <v>6864</v>
      </c>
      <c r="H4733" s="919">
        <v>6864</v>
      </c>
      <c r="I4733" s="621"/>
      <c r="J4733" s="622"/>
      <c r="K4733" s="617"/>
      <c r="L4733" s="619">
        <f t="shared" si="328"/>
        <v>0</v>
      </c>
      <c r="M4733" s="619">
        <f t="shared" si="329"/>
        <v>0</v>
      </c>
      <c r="N4733" s="622"/>
      <c r="O4733" s="623"/>
      <c r="P4733" s="624"/>
      <c r="Q4733" s="623">
        <v>569896.25</v>
      </c>
      <c r="R4733" s="623">
        <v>569896.25</v>
      </c>
    </row>
    <row r="4734" spans="1:18" s="625" customFormat="1" ht="66">
      <c r="A4734" s="615">
        <v>103</v>
      </c>
      <c r="B4734" s="616" t="s">
        <v>6372</v>
      </c>
      <c r="C4734" s="617" t="s">
        <v>139</v>
      </c>
      <c r="D4734" s="618" t="s">
        <v>6446</v>
      </c>
      <c r="E4734" s="618" t="s">
        <v>6476</v>
      </c>
      <c r="F4734" s="617"/>
      <c r="G4734" s="918">
        <v>9664</v>
      </c>
      <c r="H4734" s="919">
        <v>9664</v>
      </c>
      <c r="I4734" s="621"/>
      <c r="J4734" s="622"/>
      <c r="K4734" s="617"/>
      <c r="L4734" s="619">
        <f t="shared" si="328"/>
        <v>0</v>
      </c>
      <c r="M4734" s="619">
        <f t="shared" si="329"/>
        <v>0</v>
      </c>
      <c r="N4734" s="622"/>
      <c r="O4734" s="623"/>
      <c r="P4734" s="624"/>
      <c r="Q4734" s="623">
        <v>709665.95</v>
      </c>
      <c r="R4734" s="623">
        <v>709665.95</v>
      </c>
    </row>
    <row r="4735" spans="1:18" s="625" customFormat="1" ht="66">
      <c r="A4735" s="615">
        <v>104</v>
      </c>
      <c r="B4735" s="616" t="s">
        <v>6372</v>
      </c>
      <c r="C4735" s="617" t="s">
        <v>139</v>
      </c>
      <c r="D4735" s="618" t="s">
        <v>6447</v>
      </c>
      <c r="E4735" s="618" t="s">
        <v>6476</v>
      </c>
      <c r="F4735" s="617"/>
      <c r="G4735" s="918">
        <v>12600</v>
      </c>
      <c r="H4735" s="919">
        <v>12600</v>
      </c>
      <c r="I4735" s="621"/>
      <c r="J4735" s="622"/>
      <c r="K4735" s="617"/>
      <c r="L4735" s="619">
        <f t="shared" si="328"/>
        <v>0</v>
      </c>
      <c r="M4735" s="619">
        <f t="shared" si="329"/>
        <v>0</v>
      </c>
      <c r="N4735" s="622"/>
      <c r="O4735" s="623"/>
      <c r="P4735" s="624"/>
      <c r="Q4735" s="623">
        <v>928293.45</v>
      </c>
      <c r="R4735" s="623">
        <v>928293.45</v>
      </c>
    </row>
    <row r="4736" spans="1:18" s="625" customFormat="1" ht="66">
      <c r="A4736" s="615">
        <v>105</v>
      </c>
      <c r="B4736" s="616" t="s">
        <v>6372</v>
      </c>
      <c r="C4736" s="617" t="s">
        <v>139</v>
      </c>
      <c r="D4736" s="618" t="s">
        <v>6448</v>
      </c>
      <c r="E4736" s="618" t="s">
        <v>6476</v>
      </c>
      <c r="F4736" s="617"/>
      <c r="G4736" s="918">
        <v>17618</v>
      </c>
      <c r="H4736" s="919">
        <v>17618</v>
      </c>
      <c r="I4736" s="621"/>
      <c r="J4736" s="622"/>
      <c r="K4736" s="617"/>
      <c r="L4736" s="619">
        <f t="shared" si="328"/>
        <v>0</v>
      </c>
      <c r="M4736" s="619">
        <f t="shared" si="329"/>
        <v>0</v>
      </c>
      <c r="N4736" s="622"/>
      <c r="O4736" s="623"/>
      <c r="P4736" s="624"/>
      <c r="Q4736" s="623">
        <v>1163065.75</v>
      </c>
      <c r="R4736" s="623">
        <v>1163065.75</v>
      </c>
    </row>
    <row r="4737" spans="1:18" s="625" customFormat="1" ht="66">
      <c r="A4737" s="615">
        <v>106</v>
      </c>
      <c r="B4737" s="616" t="s">
        <v>6372</v>
      </c>
      <c r="C4737" s="617" t="s">
        <v>139</v>
      </c>
      <c r="D4737" s="618" t="s">
        <v>6449</v>
      </c>
      <c r="E4737" s="618" t="s">
        <v>6476</v>
      </c>
      <c r="F4737" s="617"/>
      <c r="G4737" s="918">
        <v>23782</v>
      </c>
      <c r="H4737" s="919">
        <v>23782</v>
      </c>
      <c r="I4737" s="621"/>
      <c r="J4737" s="622"/>
      <c r="K4737" s="617"/>
      <c r="L4737" s="619">
        <f t="shared" ref="L4737:L4759" si="332">+V4737/1.1</f>
        <v>0</v>
      </c>
      <c r="M4737" s="619">
        <f t="shared" ref="M4737:M4759" si="333">+W4737/1.1</f>
        <v>0</v>
      </c>
      <c r="N4737" s="622"/>
      <c r="O4737" s="623"/>
      <c r="P4737" s="624"/>
      <c r="Q4737" s="623">
        <v>366230.89999999997</v>
      </c>
      <c r="R4737" s="623">
        <v>366230.89999999997</v>
      </c>
    </row>
    <row r="4738" spans="1:18" s="625" customFormat="1" ht="66">
      <c r="A4738" s="615">
        <v>107</v>
      </c>
      <c r="B4738" s="616" t="s">
        <v>6372</v>
      </c>
      <c r="C4738" s="617" t="s">
        <v>139</v>
      </c>
      <c r="D4738" s="618" t="s">
        <v>6450</v>
      </c>
      <c r="E4738" s="618" t="s">
        <v>6476</v>
      </c>
      <c r="F4738" s="617"/>
      <c r="G4738" s="918">
        <v>32336</v>
      </c>
      <c r="H4738" s="919">
        <v>32336</v>
      </c>
      <c r="I4738" s="621"/>
      <c r="J4738" s="622"/>
      <c r="K4738" s="617"/>
      <c r="L4738" s="619">
        <f t="shared" si="332"/>
        <v>0</v>
      </c>
      <c r="M4738" s="619">
        <f t="shared" si="333"/>
        <v>0</v>
      </c>
      <c r="N4738" s="622"/>
      <c r="O4738" s="623"/>
      <c r="P4738" s="624"/>
      <c r="Q4738" s="623">
        <v>477627.85</v>
      </c>
      <c r="R4738" s="623">
        <v>477627.85</v>
      </c>
    </row>
    <row r="4739" spans="1:18" s="625" customFormat="1" ht="66">
      <c r="A4739" s="615">
        <v>108</v>
      </c>
      <c r="B4739" s="616" t="s">
        <v>6372</v>
      </c>
      <c r="C4739" s="617" t="s">
        <v>139</v>
      </c>
      <c r="D4739" s="618" t="s">
        <v>6451</v>
      </c>
      <c r="E4739" s="618" t="s">
        <v>6476</v>
      </c>
      <c r="F4739" s="617"/>
      <c r="G4739" s="918">
        <v>39300</v>
      </c>
      <c r="H4739" s="919">
        <v>39300</v>
      </c>
      <c r="I4739" s="621"/>
      <c r="J4739" s="622"/>
      <c r="K4739" s="617"/>
      <c r="L4739" s="619">
        <f t="shared" si="332"/>
        <v>0</v>
      </c>
      <c r="M4739" s="619">
        <f t="shared" si="333"/>
        <v>0</v>
      </c>
      <c r="N4739" s="622"/>
      <c r="O4739" s="623"/>
      <c r="P4739" s="624"/>
      <c r="Q4739" s="623">
        <v>569896.25</v>
      </c>
      <c r="R4739" s="623">
        <v>569896.25</v>
      </c>
    </row>
    <row r="4740" spans="1:18" s="625" customFormat="1" ht="66">
      <c r="A4740" s="615">
        <v>109</v>
      </c>
      <c r="B4740" s="616" t="s">
        <v>6372</v>
      </c>
      <c r="C4740" s="617" t="s">
        <v>139</v>
      </c>
      <c r="D4740" s="618" t="s">
        <v>6452</v>
      </c>
      <c r="E4740" s="618" t="s">
        <v>6476</v>
      </c>
      <c r="F4740" s="617"/>
      <c r="G4740" s="918">
        <v>50545</v>
      </c>
      <c r="H4740" s="919">
        <v>50545</v>
      </c>
      <c r="I4740" s="621"/>
      <c r="J4740" s="622"/>
      <c r="K4740" s="617"/>
      <c r="L4740" s="619">
        <f t="shared" si="332"/>
        <v>0</v>
      </c>
      <c r="M4740" s="619">
        <f t="shared" si="333"/>
        <v>0</v>
      </c>
      <c r="N4740" s="622"/>
      <c r="O4740" s="623"/>
      <c r="P4740" s="624"/>
      <c r="Q4740" s="623">
        <v>709665.95</v>
      </c>
      <c r="R4740" s="623">
        <v>709665.95</v>
      </c>
    </row>
    <row r="4741" spans="1:18" s="625" customFormat="1" ht="66">
      <c r="A4741" s="615">
        <v>110</v>
      </c>
      <c r="B4741" s="616" t="s">
        <v>6372</v>
      </c>
      <c r="C4741" s="617" t="s">
        <v>139</v>
      </c>
      <c r="D4741" s="618" t="s">
        <v>6453</v>
      </c>
      <c r="E4741" s="618" t="s">
        <v>6476</v>
      </c>
      <c r="F4741" s="617"/>
      <c r="G4741" s="918">
        <v>61891</v>
      </c>
      <c r="H4741" s="919">
        <v>61891</v>
      </c>
      <c r="I4741" s="621"/>
      <c r="J4741" s="622"/>
      <c r="K4741" s="617"/>
      <c r="L4741" s="619">
        <f t="shared" si="332"/>
        <v>0</v>
      </c>
      <c r="M4741" s="619">
        <f t="shared" si="333"/>
        <v>0</v>
      </c>
      <c r="N4741" s="622"/>
      <c r="O4741" s="623"/>
      <c r="P4741" s="624"/>
      <c r="Q4741" s="623">
        <v>709665.95</v>
      </c>
      <c r="R4741" s="623">
        <v>709665.95</v>
      </c>
    </row>
    <row r="4742" spans="1:18" s="625" customFormat="1" ht="66">
      <c r="A4742" s="615">
        <v>111</v>
      </c>
      <c r="B4742" s="616" t="s">
        <v>6372</v>
      </c>
      <c r="C4742" s="617" t="s">
        <v>139</v>
      </c>
      <c r="D4742" s="618" t="s">
        <v>6454</v>
      </c>
      <c r="E4742" s="618" t="s">
        <v>6476</v>
      </c>
      <c r="F4742" s="617"/>
      <c r="G4742" s="918">
        <v>78309</v>
      </c>
      <c r="H4742" s="919">
        <v>78309</v>
      </c>
      <c r="I4742" s="621"/>
      <c r="J4742" s="622"/>
      <c r="K4742" s="617"/>
      <c r="L4742" s="619">
        <f t="shared" si="332"/>
        <v>0</v>
      </c>
      <c r="M4742" s="619">
        <f t="shared" si="333"/>
        <v>0</v>
      </c>
      <c r="N4742" s="622"/>
      <c r="O4742" s="623"/>
      <c r="P4742" s="624"/>
      <c r="Q4742" s="623">
        <v>928293.45</v>
      </c>
      <c r="R4742" s="623">
        <v>928293.45</v>
      </c>
    </row>
    <row r="4743" spans="1:18" s="625" customFormat="1" ht="66">
      <c r="A4743" s="615">
        <v>112</v>
      </c>
      <c r="B4743" s="616" t="s">
        <v>6372</v>
      </c>
      <c r="C4743" s="617" t="s">
        <v>139</v>
      </c>
      <c r="D4743" s="618" t="s">
        <v>6455</v>
      </c>
      <c r="E4743" s="618" t="s">
        <v>6476</v>
      </c>
      <c r="F4743" s="617"/>
      <c r="G4743" s="918">
        <v>98009</v>
      </c>
      <c r="H4743" s="919">
        <v>98009</v>
      </c>
      <c r="I4743" s="621"/>
      <c r="J4743" s="622"/>
      <c r="K4743" s="617"/>
      <c r="L4743" s="619">
        <f t="shared" si="332"/>
        <v>0</v>
      </c>
      <c r="M4743" s="619">
        <f t="shared" si="333"/>
        <v>0</v>
      </c>
      <c r="N4743" s="622"/>
      <c r="O4743" s="623"/>
      <c r="P4743" s="624"/>
      <c r="Q4743" s="623">
        <v>1163065.75</v>
      </c>
      <c r="R4743" s="623">
        <v>1163065.75</v>
      </c>
    </row>
    <row r="4744" spans="1:18" s="625" customFormat="1" ht="66">
      <c r="A4744" s="615">
        <v>113</v>
      </c>
      <c r="B4744" s="616" t="s">
        <v>6372</v>
      </c>
      <c r="C4744" s="617" t="s">
        <v>139</v>
      </c>
      <c r="D4744" s="618" t="s">
        <v>6456</v>
      </c>
      <c r="E4744" s="618" t="s">
        <v>6476</v>
      </c>
      <c r="F4744" s="617"/>
      <c r="G4744" s="918">
        <v>123973</v>
      </c>
      <c r="H4744" s="919">
        <v>123973</v>
      </c>
      <c r="I4744" s="621"/>
      <c r="J4744" s="622"/>
      <c r="K4744" s="617"/>
      <c r="L4744" s="619">
        <f t="shared" si="332"/>
        <v>0</v>
      </c>
      <c r="M4744" s="619">
        <f t="shared" si="333"/>
        <v>0</v>
      </c>
      <c r="N4744" s="622"/>
      <c r="O4744" s="623"/>
      <c r="P4744" s="624"/>
      <c r="Q4744" s="623">
        <v>366230.89999999997</v>
      </c>
      <c r="R4744" s="623">
        <v>366230.89999999997</v>
      </c>
    </row>
    <row r="4745" spans="1:18" s="625" customFormat="1" ht="82.5">
      <c r="A4745" s="615">
        <v>114</v>
      </c>
      <c r="B4745" s="616" t="s">
        <v>6373</v>
      </c>
      <c r="C4745" s="617" t="s">
        <v>139</v>
      </c>
      <c r="D4745" s="618" t="s">
        <v>6457</v>
      </c>
      <c r="E4745" s="618" t="s">
        <v>6480</v>
      </c>
      <c r="F4745" s="617"/>
      <c r="G4745" s="918">
        <v>10973</v>
      </c>
      <c r="H4745" s="919">
        <v>10973</v>
      </c>
      <c r="I4745" s="621"/>
      <c r="J4745" s="622"/>
      <c r="K4745" s="617"/>
      <c r="L4745" s="619">
        <f t="shared" si="332"/>
        <v>0</v>
      </c>
      <c r="M4745" s="619">
        <f t="shared" si="333"/>
        <v>0</v>
      </c>
      <c r="N4745" s="622"/>
      <c r="O4745" s="623"/>
      <c r="P4745" s="624"/>
      <c r="Q4745" s="623">
        <v>477627.85</v>
      </c>
      <c r="R4745" s="623">
        <v>477627.85</v>
      </c>
    </row>
    <row r="4746" spans="1:18" s="625" customFormat="1" ht="82.5">
      <c r="A4746" s="615">
        <v>115</v>
      </c>
      <c r="B4746" s="616" t="s">
        <v>6373</v>
      </c>
      <c r="C4746" s="617" t="s">
        <v>139</v>
      </c>
      <c r="D4746" s="618" t="s">
        <v>6458</v>
      </c>
      <c r="E4746" s="618" t="s">
        <v>6480</v>
      </c>
      <c r="F4746" s="617"/>
      <c r="G4746" s="918">
        <v>11936</v>
      </c>
      <c r="H4746" s="919">
        <v>11936</v>
      </c>
      <c r="I4746" s="621"/>
      <c r="J4746" s="622"/>
      <c r="K4746" s="617"/>
      <c r="L4746" s="619">
        <f t="shared" si="332"/>
        <v>0</v>
      </c>
      <c r="M4746" s="619">
        <f t="shared" si="333"/>
        <v>0</v>
      </c>
      <c r="N4746" s="622"/>
      <c r="O4746" s="623"/>
      <c r="P4746" s="624"/>
      <c r="Q4746" s="623">
        <v>569896.25</v>
      </c>
      <c r="R4746" s="623">
        <v>569896.25</v>
      </c>
    </row>
    <row r="4747" spans="1:18" s="625" customFormat="1" ht="82.5">
      <c r="A4747" s="615">
        <v>116</v>
      </c>
      <c r="B4747" s="616" t="s">
        <v>6373</v>
      </c>
      <c r="C4747" s="617" t="s">
        <v>139</v>
      </c>
      <c r="D4747" s="618" t="s">
        <v>6459</v>
      </c>
      <c r="E4747" s="618" t="s">
        <v>6480</v>
      </c>
      <c r="F4747" s="617"/>
      <c r="G4747" s="918">
        <v>15618</v>
      </c>
      <c r="H4747" s="919">
        <v>15618</v>
      </c>
      <c r="I4747" s="621"/>
      <c r="J4747" s="622"/>
      <c r="K4747" s="617"/>
      <c r="L4747" s="619">
        <f t="shared" si="332"/>
        <v>0</v>
      </c>
      <c r="M4747" s="619">
        <f t="shared" si="333"/>
        <v>0</v>
      </c>
      <c r="N4747" s="622"/>
      <c r="O4747" s="623"/>
      <c r="P4747" s="624"/>
      <c r="Q4747" s="623">
        <v>709665.95</v>
      </c>
      <c r="R4747" s="623">
        <v>709665.95</v>
      </c>
    </row>
    <row r="4748" spans="1:18" s="625" customFormat="1" ht="82.5">
      <c r="A4748" s="615">
        <v>117</v>
      </c>
      <c r="B4748" s="616" t="s">
        <v>6373</v>
      </c>
      <c r="C4748" s="617" t="s">
        <v>139</v>
      </c>
      <c r="D4748" s="618" t="s">
        <v>6460</v>
      </c>
      <c r="E4748" s="618" t="s">
        <v>6480</v>
      </c>
      <c r="F4748" s="617"/>
      <c r="G4748" s="918">
        <v>20600</v>
      </c>
      <c r="H4748" s="919">
        <v>20600</v>
      </c>
      <c r="I4748" s="621"/>
      <c r="J4748" s="622"/>
      <c r="K4748" s="617"/>
      <c r="L4748" s="619">
        <f t="shared" si="332"/>
        <v>0</v>
      </c>
      <c r="M4748" s="619">
        <f t="shared" si="333"/>
        <v>0</v>
      </c>
      <c r="N4748" s="622"/>
      <c r="O4748" s="623"/>
      <c r="P4748" s="624"/>
      <c r="Q4748" s="623">
        <v>928293.45</v>
      </c>
      <c r="R4748" s="623">
        <v>928293.45</v>
      </c>
    </row>
    <row r="4749" spans="1:18" s="625" customFormat="1" ht="82.5">
      <c r="A4749" s="615">
        <v>118</v>
      </c>
      <c r="B4749" s="616" t="s">
        <v>6373</v>
      </c>
      <c r="C4749" s="617" t="s">
        <v>139</v>
      </c>
      <c r="D4749" s="618" t="s">
        <v>6461</v>
      </c>
      <c r="E4749" s="618" t="s">
        <v>6480</v>
      </c>
      <c r="F4749" s="617"/>
      <c r="G4749" s="918">
        <v>26309</v>
      </c>
      <c r="H4749" s="919">
        <v>26309</v>
      </c>
      <c r="I4749" s="621"/>
      <c r="J4749" s="622"/>
      <c r="K4749" s="617"/>
      <c r="L4749" s="619">
        <f t="shared" si="332"/>
        <v>0</v>
      </c>
      <c r="M4749" s="619">
        <f t="shared" si="333"/>
        <v>0</v>
      </c>
      <c r="N4749" s="622"/>
      <c r="O4749" s="623"/>
      <c r="P4749" s="624"/>
      <c r="Q4749" s="623">
        <v>1163065.75</v>
      </c>
      <c r="R4749" s="623">
        <v>1163065.75</v>
      </c>
    </row>
    <row r="4750" spans="1:18" s="625" customFormat="1" ht="82.5">
      <c r="A4750" s="615">
        <v>119</v>
      </c>
      <c r="B4750" s="616" t="s">
        <v>6373</v>
      </c>
      <c r="C4750" s="617" t="s">
        <v>139</v>
      </c>
      <c r="D4750" s="618" t="s">
        <v>6462</v>
      </c>
      <c r="E4750" s="618" t="s">
        <v>6480</v>
      </c>
      <c r="F4750" s="617"/>
      <c r="G4750" s="918">
        <v>38409</v>
      </c>
      <c r="H4750" s="919">
        <v>38409</v>
      </c>
      <c r="I4750" s="621"/>
      <c r="J4750" s="622"/>
      <c r="K4750" s="617"/>
      <c r="L4750" s="619">
        <f t="shared" ref="L4750:L4753" si="334">+V4750/1.1</f>
        <v>0</v>
      </c>
      <c r="M4750" s="619">
        <f t="shared" ref="M4750:M4753" si="335">+W4750/1.1</f>
        <v>0</v>
      </c>
      <c r="N4750" s="622"/>
      <c r="O4750" s="623"/>
      <c r="P4750" s="624"/>
      <c r="Q4750" s="623">
        <v>366230.89999999997</v>
      </c>
      <c r="R4750" s="623">
        <v>366230.89999999997</v>
      </c>
    </row>
    <row r="4751" spans="1:18" s="625" customFormat="1" ht="82.5">
      <c r="A4751" s="615">
        <v>120</v>
      </c>
      <c r="B4751" s="616" t="s">
        <v>6373</v>
      </c>
      <c r="C4751" s="617" t="s">
        <v>139</v>
      </c>
      <c r="D4751" s="618" t="s">
        <v>6463</v>
      </c>
      <c r="E4751" s="618" t="s">
        <v>6480</v>
      </c>
      <c r="F4751" s="617"/>
      <c r="G4751" s="918">
        <v>49555</v>
      </c>
      <c r="H4751" s="919">
        <v>49555</v>
      </c>
      <c r="I4751" s="621"/>
      <c r="J4751" s="622"/>
      <c r="K4751" s="617"/>
      <c r="L4751" s="619">
        <f t="shared" si="334"/>
        <v>0</v>
      </c>
      <c r="M4751" s="619">
        <f t="shared" si="335"/>
        <v>0</v>
      </c>
      <c r="N4751" s="622"/>
      <c r="O4751" s="623"/>
      <c r="P4751" s="624"/>
      <c r="Q4751" s="623">
        <v>477627.85</v>
      </c>
      <c r="R4751" s="623">
        <v>477627.85</v>
      </c>
    </row>
    <row r="4752" spans="1:18" s="625" customFormat="1" ht="82.5">
      <c r="A4752" s="615">
        <v>121</v>
      </c>
      <c r="B4752" s="616" t="s">
        <v>6373</v>
      </c>
      <c r="C4752" s="617" t="s">
        <v>139</v>
      </c>
      <c r="D4752" s="618" t="s">
        <v>6464</v>
      </c>
      <c r="E4752" s="618" t="s">
        <v>6480</v>
      </c>
      <c r="F4752" s="617"/>
      <c r="G4752" s="918">
        <v>63864</v>
      </c>
      <c r="H4752" s="919">
        <v>63864</v>
      </c>
      <c r="I4752" s="621"/>
      <c r="J4752" s="622"/>
      <c r="K4752" s="617"/>
      <c r="L4752" s="619">
        <f t="shared" si="334"/>
        <v>0</v>
      </c>
      <c r="M4752" s="619">
        <f t="shared" si="335"/>
        <v>0</v>
      </c>
      <c r="N4752" s="622"/>
      <c r="O4752" s="623"/>
      <c r="P4752" s="624"/>
      <c r="Q4752" s="623">
        <v>569896.25</v>
      </c>
      <c r="R4752" s="623">
        <v>569896.25</v>
      </c>
    </row>
    <row r="4753" spans="1:18" s="625" customFormat="1" ht="82.5">
      <c r="A4753" s="615">
        <v>122</v>
      </c>
      <c r="B4753" s="616" t="s">
        <v>6373</v>
      </c>
      <c r="C4753" s="617" t="s">
        <v>139</v>
      </c>
      <c r="D4753" s="618" t="s">
        <v>6465</v>
      </c>
      <c r="E4753" s="618" t="s">
        <v>6480</v>
      </c>
      <c r="F4753" s="617"/>
      <c r="G4753" s="918">
        <v>80591</v>
      </c>
      <c r="H4753" s="919">
        <v>80591</v>
      </c>
      <c r="I4753" s="621"/>
      <c r="J4753" s="622"/>
      <c r="K4753" s="617"/>
      <c r="L4753" s="619">
        <f t="shared" si="334"/>
        <v>0</v>
      </c>
      <c r="M4753" s="619">
        <f t="shared" si="335"/>
        <v>0</v>
      </c>
      <c r="N4753" s="622"/>
      <c r="O4753" s="623"/>
      <c r="P4753" s="624"/>
      <c r="Q4753" s="623">
        <v>709665.95</v>
      </c>
      <c r="R4753" s="623">
        <v>709665.95</v>
      </c>
    </row>
    <row r="4754" spans="1:18" s="625" customFormat="1" ht="82.5">
      <c r="A4754" s="615">
        <v>123</v>
      </c>
      <c r="B4754" s="616" t="s">
        <v>6373</v>
      </c>
      <c r="C4754" s="617" t="s">
        <v>139</v>
      </c>
      <c r="D4754" s="618" t="s">
        <v>6466</v>
      </c>
      <c r="E4754" s="618" t="s">
        <v>6480</v>
      </c>
      <c r="F4754" s="617"/>
      <c r="G4754" s="918">
        <v>97182</v>
      </c>
      <c r="H4754" s="919">
        <v>97182</v>
      </c>
      <c r="I4754" s="621"/>
      <c r="J4754" s="622"/>
      <c r="K4754" s="617"/>
      <c r="L4754" s="619">
        <f t="shared" si="332"/>
        <v>0</v>
      </c>
      <c r="M4754" s="619">
        <f t="shared" si="333"/>
        <v>0</v>
      </c>
      <c r="N4754" s="622"/>
      <c r="O4754" s="623"/>
      <c r="P4754" s="624"/>
      <c r="Q4754" s="623">
        <v>928293.45</v>
      </c>
      <c r="R4754" s="623">
        <v>928293.45</v>
      </c>
    </row>
    <row r="4755" spans="1:18" s="625" customFormat="1" ht="82.5">
      <c r="A4755" s="615">
        <v>124</v>
      </c>
      <c r="B4755" s="616" t="s">
        <v>6374</v>
      </c>
      <c r="C4755" s="617" t="s">
        <v>139</v>
      </c>
      <c r="D4755" s="618" t="s">
        <v>6467</v>
      </c>
      <c r="E4755" s="618" t="s">
        <v>6480</v>
      </c>
      <c r="F4755" s="617"/>
      <c r="G4755" s="918">
        <v>29555</v>
      </c>
      <c r="H4755" s="919">
        <v>29555</v>
      </c>
      <c r="I4755" s="621"/>
      <c r="J4755" s="622"/>
      <c r="K4755" s="617"/>
      <c r="L4755" s="619">
        <f t="shared" si="332"/>
        <v>0</v>
      </c>
      <c r="M4755" s="619">
        <f t="shared" si="333"/>
        <v>0</v>
      </c>
      <c r="N4755" s="622"/>
      <c r="O4755" s="623"/>
      <c r="P4755" s="624"/>
      <c r="Q4755" s="623">
        <v>1163065.75</v>
      </c>
      <c r="R4755" s="623">
        <v>1163065.75</v>
      </c>
    </row>
    <row r="4756" spans="1:18" s="625" customFormat="1" ht="82.5">
      <c r="A4756" s="615">
        <v>125</v>
      </c>
      <c r="B4756" s="616" t="s">
        <v>6374</v>
      </c>
      <c r="C4756" s="617" t="s">
        <v>139</v>
      </c>
      <c r="D4756" s="618" t="s">
        <v>6468</v>
      </c>
      <c r="E4756" s="618" t="s">
        <v>6480</v>
      </c>
      <c r="F4756" s="617"/>
      <c r="G4756" s="918">
        <v>39600</v>
      </c>
      <c r="H4756" s="919">
        <v>39600</v>
      </c>
      <c r="I4756" s="621"/>
      <c r="J4756" s="622"/>
      <c r="K4756" s="617"/>
      <c r="L4756" s="619">
        <f t="shared" si="332"/>
        <v>0</v>
      </c>
      <c r="M4756" s="619">
        <f t="shared" si="333"/>
        <v>0</v>
      </c>
      <c r="N4756" s="622"/>
      <c r="O4756" s="623"/>
      <c r="P4756" s="624"/>
      <c r="Q4756" s="623">
        <v>366230.89999999997</v>
      </c>
      <c r="R4756" s="623">
        <v>366230.89999999997</v>
      </c>
    </row>
    <row r="4757" spans="1:18" s="625" customFormat="1" ht="82.5">
      <c r="A4757" s="615">
        <v>126</v>
      </c>
      <c r="B4757" s="616" t="s">
        <v>6374</v>
      </c>
      <c r="C4757" s="617" t="s">
        <v>139</v>
      </c>
      <c r="D4757" s="618" t="s">
        <v>6469</v>
      </c>
      <c r="E4757" s="618" t="s">
        <v>6480</v>
      </c>
      <c r="F4757" s="617"/>
      <c r="G4757" s="918">
        <v>50745</v>
      </c>
      <c r="H4757" s="919">
        <v>50745</v>
      </c>
      <c r="I4757" s="621"/>
      <c r="J4757" s="622"/>
      <c r="K4757" s="617"/>
      <c r="L4757" s="619">
        <f t="shared" si="332"/>
        <v>0</v>
      </c>
      <c r="M4757" s="619">
        <f t="shared" si="333"/>
        <v>0</v>
      </c>
      <c r="N4757" s="622"/>
      <c r="O4757" s="623"/>
      <c r="P4757" s="624"/>
      <c r="Q4757" s="623">
        <v>477627.85</v>
      </c>
      <c r="R4757" s="623">
        <v>477627.85</v>
      </c>
    </row>
    <row r="4758" spans="1:18" s="625" customFormat="1" ht="82.5">
      <c r="A4758" s="615">
        <v>127</v>
      </c>
      <c r="B4758" s="616" t="s">
        <v>6374</v>
      </c>
      <c r="C4758" s="617" t="s">
        <v>139</v>
      </c>
      <c r="D4758" s="618" t="s">
        <v>6470</v>
      </c>
      <c r="E4758" s="618" t="s">
        <v>6480</v>
      </c>
      <c r="F4758" s="617"/>
      <c r="G4758" s="918">
        <v>68855</v>
      </c>
      <c r="H4758" s="919">
        <v>68855</v>
      </c>
      <c r="I4758" s="621"/>
      <c r="J4758" s="622"/>
      <c r="K4758" s="617"/>
      <c r="L4758" s="619">
        <f t="shared" si="332"/>
        <v>0</v>
      </c>
      <c r="M4758" s="619">
        <f t="shared" si="333"/>
        <v>0</v>
      </c>
      <c r="N4758" s="622"/>
      <c r="O4758" s="623"/>
      <c r="P4758" s="624"/>
      <c r="Q4758" s="623">
        <v>569896.25</v>
      </c>
      <c r="R4758" s="623">
        <v>569896.25</v>
      </c>
    </row>
    <row r="4759" spans="1:18" s="625" customFormat="1" ht="82.5">
      <c r="A4759" s="615">
        <v>128</v>
      </c>
      <c r="B4759" s="616" t="s">
        <v>6374</v>
      </c>
      <c r="C4759" s="617" t="s">
        <v>139</v>
      </c>
      <c r="D4759" s="618" t="s">
        <v>6471</v>
      </c>
      <c r="E4759" s="618" t="s">
        <v>6480</v>
      </c>
      <c r="F4759" s="617"/>
      <c r="G4759" s="918">
        <v>94327</v>
      </c>
      <c r="H4759" s="919">
        <v>94327</v>
      </c>
      <c r="I4759" s="621"/>
      <c r="J4759" s="622"/>
      <c r="K4759" s="617"/>
      <c r="L4759" s="619">
        <f t="shared" si="332"/>
        <v>0</v>
      </c>
      <c r="M4759" s="619">
        <f t="shared" si="333"/>
        <v>0</v>
      </c>
      <c r="N4759" s="622"/>
      <c r="O4759" s="623"/>
      <c r="P4759" s="624"/>
      <c r="Q4759" s="623">
        <v>709665.95</v>
      </c>
      <c r="R4759" s="623">
        <v>709665.95</v>
      </c>
    </row>
    <row r="4760" spans="1:18" s="625" customFormat="1" ht="82.5">
      <c r="A4760" s="615">
        <v>129</v>
      </c>
      <c r="B4760" s="616" t="s">
        <v>6374</v>
      </c>
      <c r="C4760" s="617" t="s">
        <v>139</v>
      </c>
      <c r="D4760" s="618" t="s">
        <v>6472</v>
      </c>
      <c r="E4760" s="618" t="s">
        <v>6480</v>
      </c>
      <c r="F4760" s="617"/>
      <c r="G4760" s="918">
        <v>124473</v>
      </c>
      <c r="H4760" s="919">
        <v>124473</v>
      </c>
      <c r="I4760" s="621"/>
      <c r="J4760" s="622"/>
      <c r="K4760" s="617"/>
      <c r="L4760" s="619">
        <f t="shared" ref="L4760:L4761" si="336">+V4760/1.1</f>
        <v>0</v>
      </c>
      <c r="M4760" s="619">
        <f t="shared" ref="M4760:M4761" si="337">+W4760/1.1</f>
        <v>0</v>
      </c>
      <c r="N4760" s="622"/>
      <c r="O4760" s="623"/>
      <c r="P4760" s="624"/>
      <c r="Q4760" s="623">
        <v>928293.45</v>
      </c>
      <c r="R4760" s="623">
        <v>928293.45</v>
      </c>
    </row>
    <row r="4761" spans="1:18" s="625" customFormat="1" ht="82.5">
      <c r="A4761" s="615">
        <v>130</v>
      </c>
      <c r="B4761" s="616" t="s">
        <v>6374</v>
      </c>
      <c r="C4761" s="617" t="s">
        <v>139</v>
      </c>
      <c r="D4761" s="618" t="s">
        <v>6473</v>
      </c>
      <c r="E4761" s="618" t="s">
        <v>6480</v>
      </c>
      <c r="F4761" s="617"/>
      <c r="G4761" s="918">
        <v>157609</v>
      </c>
      <c r="H4761" s="919">
        <v>157609</v>
      </c>
      <c r="I4761" s="621"/>
      <c r="J4761" s="622"/>
      <c r="K4761" s="617"/>
      <c r="L4761" s="619">
        <f t="shared" si="336"/>
        <v>0</v>
      </c>
      <c r="M4761" s="619">
        <f t="shared" si="337"/>
        <v>0</v>
      </c>
      <c r="N4761" s="622"/>
      <c r="O4761" s="623"/>
      <c r="P4761" s="624"/>
      <c r="Q4761" s="623">
        <v>1163065.75</v>
      </c>
      <c r="R4761" s="623">
        <v>1163065.75</v>
      </c>
    </row>
    <row r="4762" spans="1:18" s="6" customFormat="1" ht="66.75" hidden="1" customHeight="1">
      <c r="A4762" s="100"/>
      <c r="B4762" s="1066" t="s">
        <v>4622</v>
      </c>
      <c r="C4762" s="1066"/>
      <c r="D4762" s="1066"/>
      <c r="E4762" s="1066"/>
      <c r="F4762" s="1066"/>
      <c r="G4762" s="1066"/>
      <c r="H4762" s="1066"/>
      <c r="I4762" s="2"/>
      <c r="J4762" s="2"/>
      <c r="K4762" s="2"/>
      <c r="L4762" s="2"/>
      <c r="M4762" s="2"/>
      <c r="N4762" s="2"/>
      <c r="O4762" s="612"/>
      <c r="P4762" s="613"/>
      <c r="Q4762" s="614"/>
    </row>
    <row r="4763" spans="1:18" s="625" customFormat="1" ht="66.75" hidden="1" customHeight="1">
      <c r="A4763" s="630">
        <v>1</v>
      </c>
      <c r="B4763" s="337" t="s">
        <v>4623</v>
      </c>
      <c r="C4763" s="617" t="s">
        <v>139</v>
      </c>
      <c r="D4763" s="631"/>
      <c r="E4763" s="631" t="s">
        <v>4710</v>
      </c>
      <c r="F4763" s="631"/>
      <c r="G4763" s="632">
        <v>4100</v>
      </c>
      <c r="H4763" s="633">
        <f>G4763</f>
        <v>4100</v>
      </c>
      <c r="I4763" s="634"/>
      <c r="J4763" s="635"/>
      <c r="K4763" s="631"/>
      <c r="L4763" s="636"/>
      <c r="M4763" s="636"/>
      <c r="N4763" s="635"/>
      <c r="O4763" s="637"/>
      <c r="P4763" s="624"/>
      <c r="Q4763" s="623"/>
      <c r="R4763" s="623"/>
    </row>
    <row r="4764" spans="1:18" s="625" customFormat="1" ht="66.75" hidden="1" customHeight="1">
      <c r="A4764" s="615">
        <v>2</v>
      </c>
      <c r="B4764" s="337" t="s">
        <v>4624</v>
      </c>
      <c r="C4764" s="617" t="s">
        <v>139</v>
      </c>
      <c r="D4764" s="617"/>
      <c r="E4764" s="631" t="s">
        <v>4710</v>
      </c>
      <c r="F4764" s="617"/>
      <c r="G4764" s="619">
        <v>5770</v>
      </c>
      <c r="H4764" s="633">
        <f t="shared" ref="H4764:H4827" si="338">G4764</f>
        <v>5770</v>
      </c>
      <c r="I4764" s="621"/>
      <c r="J4764" s="622"/>
      <c r="K4764" s="617"/>
      <c r="L4764" s="619">
        <f t="shared" ref="L4764:M4766" si="339">+V4764/1.1</f>
        <v>0</v>
      </c>
      <c r="M4764" s="619">
        <f t="shared" si="339"/>
        <v>0</v>
      </c>
      <c r="N4764" s="622"/>
      <c r="O4764" s="623"/>
      <c r="P4764" s="624"/>
      <c r="Q4764" s="623">
        <v>2452.1</v>
      </c>
      <c r="R4764" s="623">
        <v>2452.1</v>
      </c>
    </row>
    <row r="4765" spans="1:18" s="625" customFormat="1" ht="66.75" hidden="1" customHeight="1">
      <c r="A4765" s="630">
        <v>3</v>
      </c>
      <c r="B4765" s="337" t="s">
        <v>4625</v>
      </c>
      <c r="C4765" s="617" t="s">
        <v>139</v>
      </c>
      <c r="D4765" s="617"/>
      <c r="E4765" s="631" t="s">
        <v>4710</v>
      </c>
      <c r="F4765" s="617"/>
      <c r="G4765" s="619">
        <v>7410</v>
      </c>
      <c r="H4765" s="633">
        <f t="shared" si="338"/>
        <v>7410</v>
      </c>
      <c r="I4765" s="621"/>
      <c r="J4765" s="622"/>
      <c r="K4765" s="617"/>
      <c r="L4765" s="619">
        <f t="shared" si="339"/>
        <v>0</v>
      </c>
      <c r="M4765" s="619">
        <f t="shared" si="339"/>
        <v>0</v>
      </c>
      <c r="N4765" s="622"/>
      <c r="O4765" s="623"/>
      <c r="P4765" s="624"/>
      <c r="Q4765" s="623">
        <v>3406.9</v>
      </c>
      <c r="R4765" s="623">
        <v>3406.9</v>
      </c>
    </row>
    <row r="4766" spans="1:18" s="625" customFormat="1" ht="66.75" hidden="1" customHeight="1">
      <c r="A4766" s="615">
        <v>4</v>
      </c>
      <c r="B4766" s="337" t="s">
        <v>4626</v>
      </c>
      <c r="C4766" s="617" t="s">
        <v>139</v>
      </c>
      <c r="D4766" s="617"/>
      <c r="E4766" s="631" t="s">
        <v>4710</v>
      </c>
      <c r="F4766" s="617"/>
      <c r="G4766" s="619">
        <v>10550</v>
      </c>
      <c r="H4766" s="633">
        <f t="shared" si="338"/>
        <v>10550</v>
      </c>
      <c r="I4766" s="621"/>
      <c r="J4766" s="622"/>
      <c r="K4766" s="617"/>
      <c r="L4766" s="619">
        <f t="shared" si="339"/>
        <v>0</v>
      </c>
      <c r="M4766" s="619">
        <f t="shared" si="339"/>
        <v>0</v>
      </c>
      <c r="N4766" s="622"/>
      <c r="O4766" s="623"/>
      <c r="P4766" s="624"/>
      <c r="Q4766" s="623">
        <v>4372.55</v>
      </c>
      <c r="R4766" s="623">
        <v>4372.55</v>
      </c>
    </row>
    <row r="4767" spans="1:18" s="625" customFormat="1" ht="66.75" hidden="1" customHeight="1">
      <c r="A4767" s="630">
        <v>5</v>
      </c>
      <c r="B4767" s="337" t="s">
        <v>4627</v>
      </c>
      <c r="C4767" s="617" t="s">
        <v>139</v>
      </c>
      <c r="D4767" s="631"/>
      <c r="E4767" s="631" t="s">
        <v>4710</v>
      </c>
      <c r="F4767" s="631"/>
      <c r="G4767" s="619">
        <v>17100</v>
      </c>
      <c r="H4767" s="633">
        <f t="shared" si="338"/>
        <v>17100</v>
      </c>
      <c r="I4767" s="621"/>
      <c r="J4767" s="622"/>
      <c r="K4767" s="631"/>
      <c r="L4767" s="619"/>
      <c r="M4767" s="619"/>
      <c r="N4767" s="622"/>
      <c r="O4767" s="623"/>
      <c r="P4767" s="624"/>
      <c r="Q4767" s="637"/>
      <c r="R4767" s="637"/>
    </row>
    <row r="4768" spans="1:18" s="625" customFormat="1" ht="66.75" hidden="1" customHeight="1">
      <c r="A4768" s="615">
        <v>6</v>
      </c>
      <c r="B4768" s="337" t="s">
        <v>4628</v>
      </c>
      <c r="C4768" s="617" t="s">
        <v>139</v>
      </c>
      <c r="D4768" s="617"/>
      <c r="E4768" s="631" t="s">
        <v>4710</v>
      </c>
      <c r="F4768" s="617"/>
      <c r="G4768" s="619">
        <v>6800</v>
      </c>
      <c r="H4768" s="633">
        <f t="shared" si="338"/>
        <v>6800</v>
      </c>
      <c r="I4768" s="621"/>
      <c r="J4768" s="622"/>
      <c r="K4768" s="617"/>
      <c r="L4768" s="619">
        <f t="shared" ref="L4768:M4771" si="340">+V4768/1.1</f>
        <v>0</v>
      </c>
      <c r="M4768" s="619">
        <f t="shared" si="340"/>
        <v>0</v>
      </c>
      <c r="N4768" s="622"/>
      <c r="O4768" s="623"/>
      <c r="P4768" s="624"/>
      <c r="Q4768" s="623">
        <v>6423.2</v>
      </c>
      <c r="R4768" s="623">
        <v>6423.2</v>
      </c>
    </row>
    <row r="4769" spans="1:18" s="625" customFormat="1" ht="66.75" hidden="1" customHeight="1">
      <c r="A4769" s="630">
        <v>7</v>
      </c>
      <c r="B4769" s="337" t="s">
        <v>4629</v>
      </c>
      <c r="C4769" s="617" t="s">
        <v>139</v>
      </c>
      <c r="D4769" s="617"/>
      <c r="E4769" s="631" t="s">
        <v>4710</v>
      </c>
      <c r="F4769" s="617"/>
      <c r="G4769" s="619">
        <v>8500</v>
      </c>
      <c r="H4769" s="633">
        <f t="shared" si="338"/>
        <v>8500</v>
      </c>
      <c r="I4769" s="621"/>
      <c r="J4769" s="622"/>
      <c r="K4769" s="617"/>
      <c r="L4769" s="619">
        <f t="shared" si="340"/>
        <v>0</v>
      </c>
      <c r="M4769" s="619">
        <f t="shared" si="340"/>
        <v>0</v>
      </c>
      <c r="N4769" s="622"/>
      <c r="O4769" s="623"/>
      <c r="P4769" s="624"/>
      <c r="Q4769" s="623">
        <v>10285.799999999999</v>
      </c>
      <c r="R4769" s="623">
        <v>10285.799999999999</v>
      </c>
    </row>
    <row r="4770" spans="1:18" s="625" customFormat="1" ht="66.75" hidden="1" customHeight="1">
      <c r="A4770" s="615">
        <v>8</v>
      </c>
      <c r="B4770" s="337" t="s">
        <v>4630</v>
      </c>
      <c r="C4770" s="617" t="s">
        <v>139</v>
      </c>
      <c r="D4770" s="617"/>
      <c r="E4770" s="631" t="s">
        <v>4710</v>
      </c>
      <c r="F4770" s="617"/>
      <c r="G4770" s="619">
        <v>11980</v>
      </c>
      <c r="H4770" s="633">
        <f t="shared" si="338"/>
        <v>11980</v>
      </c>
      <c r="I4770" s="621"/>
      <c r="J4770" s="622"/>
      <c r="K4770" s="617"/>
      <c r="L4770" s="619">
        <f t="shared" si="340"/>
        <v>0</v>
      </c>
      <c r="M4770" s="619">
        <f t="shared" si="340"/>
        <v>0</v>
      </c>
      <c r="N4770" s="622"/>
      <c r="O4770" s="623"/>
      <c r="P4770" s="624"/>
      <c r="Q4770" s="623">
        <v>15906.1</v>
      </c>
      <c r="R4770" s="623">
        <v>15906.1</v>
      </c>
    </row>
    <row r="4771" spans="1:18" s="625" customFormat="1" ht="66.75" hidden="1" customHeight="1">
      <c r="A4771" s="630">
        <v>9</v>
      </c>
      <c r="B4771" s="337" t="s">
        <v>4631</v>
      </c>
      <c r="C4771" s="617" t="s">
        <v>139</v>
      </c>
      <c r="D4771" s="617"/>
      <c r="E4771" s="631" t="s">
        <v>4710</v>
      </c>
      <c r="F4771" s="617"/>
      <c r="G4771" s="619">
        <v>19300</v>
      </c>
      <c r="H4771" s="633">
        <f t="shared" si="338"/>
        <v>19300</v>
      </c>
      <c r="I4771" s="621"/>
      <c r="J4771" s="622"/>
      <c r="K4771" s="617"/>
      <c r="L4771" s="619">
        <f t="shared" si="340"/>
        <v>0</v>
      </c>
      <c r="M4771" s="619">
        <f t="shared" si="340"/>
        <v>0</v>
      </c>
      <c r="N4771" s="622"/>
      <c r="O4771" s="623"/>
      <c r="P4771" s="624"/>
      <c r="Q4771" s="623">
        <v>24097.85</v>
      </c>
      <c r="R4771" s="623">
        <v>24097.85</v>
      </c>
    </row>
    <row r="4772" spans="1:18" s="625" customFormat="1" ht="66.75" hidden="1" customHeight="1">
      <c r="A4772" s="615">
        <v>10</v>
      </c>
      <c r="B4772" s="337" t="s">
        <v>4632</v>
      </c>
      <c r="C4772" s="617" t="s">
        <v>139</v>
      </c>
      <c r="D4772" s="617"/>
      <c r="E4772" s="631" t="s">
        <v>4710</v>
      </c>
      <c r="F4772" s="617"/>
      <c r="G4772" s="619">
        <v>29180</v>
      </c>
      <c r="H4772" s="633">
        <f t="shared" si="338"/>
        <v>29180</v>
      </c>
      <c r="I4772" s="621"/>
      <c r="J4772" s="622"/>
      <c r="K4772" s="617"/>
      <c r="L4772" s="619"/>
      <c r="M4772" s="619"/>
      <c r="N4772" s="622"/>
      <c r="O4772" s="623"/>
      <c r="P4772" s="624"/>
      <c r="Q4772" s="638"/>
      <c r="R4772" s="638"/>
    </row>
    <row r="4773" spans="1:18" s="625" customFormat="1" ht="66.75" hidden="1" customHeight="1">
      <c r="A4773" s="630">
        <v>11</v>
      </c>
      <c r="B4773" s="337" t="s">
        <v>4633</v>
      </c>
      <c r="C4773" s="617" t="s">
        <v>139</v>
      </c>
      <c r="D4773" s="617"/>
      <c r="E4773" s="631" t="s">
        <v>4710</v>
      </c>
      <c r="F4773" s="617"/>
      <c r="G4773" s="619">
        <v>43620</v>
      </c>
      <c r="H4773" s="633">
        <f t="shared" si="338"/>
        <v>43620</v>
      </c>
      <c r="I4773" s="621"/>
      <c r="J4773" s="622"/>
      <c r="K4773" s="617"/>
      <c r="L4773" s="619">
        <f>+V4773/1.1</f>
        <v>0</v>
      </c>
      <c r="M4773" s="619">
        <f>+W4773/1.1</f>
        <v>0</v>
      </c>
      <c r="N4773" s="622"/>
      <c r="O4773" s="623"/>
      <c r="P4773" s="624"/>
      <c r="Q4773" s="623">
        <v>34839.35</v>
      </c>
      <c r="R4773" s="623">
        <v>34839.35</v>
      </c>
    </row>
    <row r="4774" spans="1:18" s="625" customFormat="1" ht="66.75" hidden="1" customHeight="1">
      <c r="A4774" s="615">
        <v>12</v>
      </c>
      <c r="B4774" s="337" t="s">
        <v>4634</v>
      </c>
      <c r="C4774" s="617" t="s">
        <v>139</v>
      </c>
      <c r="D4774" s="617"/>
      <c r="E4774" s="631" t="s">
        <v>4710</v>
      </c>
      <c r="F4774" s="617"/>
      <c r="G4774" s="619">
        <v>7610</v>
      </c>
      <c r="H4774" s="633">
        <f t="shared" si="338"/>
        <v>7610</v>
      </c>
      <c r="I4774" s="621"/>
      <c r="J4774" s="622"/>
      <c r="K4774" s="617"/>
      <c r="L4774" s="619">
        <f>+V4774/1.1</f>
        <v>0</v>
      </c>
      <c r="M4774" s="619">
        <f>+W4774/1.1</f>
        <v>0</v>
      </c>
      <c r="N4774" s="622"/>
      <c r="O4774" s="623"/>
      <c r="P4774" s="624"/>
      <c r="Q4774" s="623">
        <v>61139.75</v>
      </c>
      <c r="R4774" s="623">
        <v>61139.75</v>
      </c>
    </row>
    <row r="4775" spans="1:18" s="625" customFormat="1" ht="66.75" hidden="1" customHeight="1">
      <c r="A4775" s="630">
        <v>13</v>
      </c>
      <c r="B4775" s="337" t="s">
        <v>4635</v>
      </c>
      <c r="C4775" s="617" t="s">
        <v>139</v>
      </c>
      <c r="D4775" s="631"/>
      <c r="E4775" s="631" t="s">
        <v>4710</v>
      </c>
      <c r="F4775" s="631"/>
      <c r="G4775" s="619">
        <v>9400</v>
      </c>
      <c r="H4775" s="633">
        <f t="shared" si="338"/>
        <v>9400</v>
      </c>
      <c r="I4775" s="621"/>
      <c r="J4775" s="622"/>
      <c r="K4775" s="631"/>
      <c r="L4775" s="619"/>
      <c r="M4775" s="619"/>
      <c r="N4775" s="622"/>
      <c r="O4775" s="623"/>
      <c r="P4775" s="624"/>
      <c r="Q4775" s="637"/>
      <c r="R4775" s="637"/>
    </row>
    <row r="4776" spans="1:18" s="625" customFormat="1" ht="66.75" hidden="1" customHeight="1">
      <c r="A4776" s="615">
        <v>14</v>
      </c>
      <c r="B4776" s="337" t="s">
        <v>4636</v>
      </c>
      <c r="C4776" s="617" t="s">
        <v>139</v>
      </c>
      <c r="D4776" s="617"/>
      <c r="E4776" s="631" t="s">
        <v>4710</v>
      </c>
      <c r="F4776" s="617"/>
      <c r="G4776" s="619">
        <v>13220</v>
      </c>
      <c r="H4776" s="633">
        <f t="shared" si="338"/>
        <v>13220</v>
      </c>
      <c r="I4776" s="621"/>
      <c r="J4776" s="622"/>
      <c r="K4776" s="617"/>
      <c r="L4776" s="619">
        <f t="shared" ref="L4776:L4787" si="341">+V4776/1.1</f>
        <v>0</v>
      </c>
      <c r="M4776" s="619">
        <f t="shared" ref="M4776:M4787" si="342">+W4776/1.1</f>
        <v>0</v>
      </c>
      <c r="N4776" s="622"/>
      <c r="O4776" s="623"/>
      <c r="P4776" s="624"/>
      <c r="Q4776" s="623">
        <v>43410.85</v>
      </c>
      <c r="R4776" s="623">
        <v>43410.85</v>
      </c>
    </row>
    <row r="4777" spans="1:18" s="625" customFormat="1" ht="66.75" hidden="1" customHeight="1">
      <c r="A4777" s="630">
        <v>15</v>
      </c>
      <c r="B4777" s="337" t="s">
        <v>4637</v>
      </c>
      <c r="C4777" s="617" t="s">
        <v>139</v>
      </c>
      <c r="D4777" s="617"/>
      <c r="E4777" s="631" t="s">
        <v>4710</v>
      </c>
      <c r="F4777" s="617"/>
      <c r="G4777" s="619">
        <v>21030</v>
      </c>
      <c r="H4777" s="633">
        <f t="shared" si="338"/>
        <v>21030</v>
      </c>
      <c r="I4777" s="621"/>
      <c r="J4777" s="622"/>
      <c r="K4777" s="617"/>
      <c r="L4777" s="619">
        <f t="shared" si="341"/>
        <v>0</v>
      </c>
      <c r="M4777" s="619">
        <f t="shared" si="342"/>
        <v>0</v>
      </c>
      <c r="N4777" s="622"/>
      <c r="O4777" s="623"/>
      <c r="P4777" s="624"/>
      <c r="Q4777" s="623">
        <v>64047.549999999996</v>
      </c>
      <c r="R4777" s="623">
        <v>64047.549999999996</v>
      </c>
    </row>
    <row r="4778" spans="1:18" s="625" customFormat="1" ht="66.75" hidden="1" customHeight="1">
      <c r="A4778" s="615">
        <v>16</v>
      </c>
      <c r="B4778" s="337" t="s">
        <v>4638</v>
      </c>
      <c r="C4778" s="617" t="s">
        <v>139</v>
      </c>
      <c r="D4778" s="617"/>
      <c r="E4778" s="631" t="s">
        <v>4710</v>
      </c>
      <c r="F4778" s="617"/>
      <c r="G4778" s="619">
        <v>31450</v>
      </c>
      <c r="H4778" s="633">
        <f t="shared" si="338"/>
        <v>31450</v>
      </c>
      <c r="I4778" s="621"/>
      <c r="J4778" s="622"/>
      <c r="K4778" s="617"/>
      <c r="L4778" s="619">
        <f t="shared" si="341"/>
        <v>0</v>
      </c>
      <c r="M4778" s="619">
        <f t="shared" si="342"/>
        <v>0</v>
      </c>
      <c r="N4778" s="622"/>
      <c r="O4778" s="623"/>
      <c r="P4778" s="624"/>
      <c r="Q4778" s="623">
        <v>95847.45</v>
      </c>
      <c r="R4778" s="623">
        <v>95847.45</v>
      </c>
    </row>
    <row r="4779" spans="1:18" s="625" customFormat="1" ht="66.75" hidden="1" customHeight="1">
      <c r="A4779" s="630">
        <v>17</v>
      </c>
      <c r="B4779" s="337" t="s">
        <v>4639</v>
      </c>
      <c r="C4779" s="617" t="s">
        <v>139</v>
      </c>
      <c r="D4779" s="617"/>
      <c r="E4779" s="631" t="s">
        <v>4710</v>
      </c>
      <c r="F4779" s="617"/>
      <c r="G4779" s="619">
        <v>46590</v>
      </c>
      <c r="H4779" s="633">
        <f t="shared" si="338"/>
        <v>46590</v>
      </c>
      <c r="I4779" s="621"/>
      <c r="J4779" s="622"/>
      <c r="K4779" s="617"/>
      <c r="L4779" s="619">
        <f t="shared" si="341"/>
        <v>0</v>
      </c>
      <c r="M4779" s="619">
        <f t="shared" si="342"/>
        <v>0</v>
      </c>
      <c r="N4779" s="622"/>
      <c r="O4779" s="623"/>
      <c r="P4779" s="624"/>
      <c r="Q4779" s="623">
        <v>135889.875</v>
      </c>
      <c r="R4779" s="623">
        <v>135889.875</v>
      </c>
    </row>
    <row r="4780" spans="1:18" s="625" customFormat="1" ht="66.75" hidden="1" customHeight="1">
      <c r="A4780" s="615">
        <v>18</v>
      </c>
      <c r="B4780" s="337" t="s">
        <v>4640</v>
      </c>
      <c r="C4780" s="617" t="s">
        <v>139</v>
      </c>
      <c r="D4780" s="617"/>
      <c r="E4780" s="631" t="s">
        <v>4710</v>
      </c>
      <c r="F4780" s="617"/>
      <c r="G4780" s="619">
        <v>10280</v>
      </c>
      <c r="H4780" s="633">
        <f t="shared" si="338"/>
        <v>10280</v>
      </c>
      <c r="I4780" s="621"/>
      <c r="J4780" s="622"/>
      <c r="K4780" s="617"/>
      <c r="L4780" s="619">
        <f t="shared" si="341"/>
        <v>0</v>
      </c>
      <c r="M4780" s="619">
        <f t="shared" si="342"/>
        <v>0</v>
      </c>
      <c r="N4780" s="622"/>
      <c r="O4780" s="623"/>
      <c r="P4780" s="624"/>
      <c r="Q4780" s="623">
        <v>195343.65</v>
      </c>
      <c r="R4780" s="623">
        <v>195343.65</v>
      </c>
    </row>
    <row r="4781" spans="1:18" s="625" customFormat="1" ht="66.75" hidden="1" customHeight="1">
      <c r="A4781" s="630">
        <v>19</v>
      </c>
      <c r="B4781" s="337" t="s">
        <v>4641</v>
      </c>
      <c r="C4781" s="617" t="s">
        <v>139</v>
      </c>
      <c r="D4781" s="617"/>
      <c r="E4781" s="631" t="s">
        <v>4710</v>
      </c>
      <c r="F4781" s="617"/>
      <c r="G4781" s="619">
        <v>12770</v>
      </c>
      <c r="H4781" s="633">
        <f t="shared" si="338"/>
        <v>12770</v>
      </c>
      <c r="I4781" s="621"/>
      <c r="J4781" s="622"/>
      <c r="K4781" s="617"/>
      <c r="L4781" s="619">
        <f t="shared" si="341"/>
        <v>0</v>
      </c>
      <c r="M4781" s="619">
        <f t="shared" si="342"/>
        <v>0</v>
      </c>
      <c r="N4781" s="622"/>
      <c r="O4781" s="623"/>
      <c r="P4781" s="624"/>
      <c r="Q4781" s="623">
        <v>271790.17499999999</v>
      </c>
      <c r="R4781" s="623">
        <v>271790.17499999999</v>
      </c>
    </row>
    <row r="4782" spans="1:18" s="625" customFormat="1" ht="66.75" hidden="1" customHeight="1">
      <c r="A4782" s="615">
        <v>20</v>
      </c>
      <c r="B4782" s="337" t="s">
        <v>4642</v>
      </c>
      <c r="C4782" s="617" t="s">
        <v>139</v>
      </c>
      <c r="D4782" s="617"/>
      <c r="E4782" s="631" t="s">
        <v>4710</v>
      </c>
      <c r="F4782" s="617"/>
      <c r="G4782" s="619">
        <v>18590</v>
      </c>
      <c r="H4782" s="633">
        <f t="shared" si="338"/>
        <v>18590</v>
      </c>
      <c r="I4782" s="621"/>
      <c r="J4782" s="622"/>
      <c r="K4782" s="617"/>
      <c r="L4782" s="619">
        <f t="shared" si="341"/>
        <v>0</v>
      </c>
      <c r="M4782" s="619">
        <f t="shared" si="342"/>
        <v>0</v>
      </c>
      <c r="N4782" s="622"/>
      <c r="O4782" s="623"/>
      <c r="P4782" s="624"/>
      <c r="Q4782" s="623">
        <v>356222.25</v>
      </c>
      <c r="R4782" s="623">
        <v>356222.25</v>
      </c>
    </row>
    <row r="4783" spans="1:18" s="625" customFormat="1" ht="66.75" hidden="1" customHeight="1">
      <c r="A4783" s="630">
        <v>21</v>
      </c>
      <c r="B4783" s="337" t="s">
        <v>4643</v>
      </c>
      <c r="C4783" s="617" t="s">
        <v>139</v>
      </c>
      <c r="D4783" s="617"/>
      <c r="E4783" s="631" t="s">
        <v>4710</v>
      </c>
      <c r="F4783" s="617"/>
      <c r="G4783" s="619">
        <v>29420</v>
      </c>
      <c r="H4783" s="633">
        <f t="shared" si="338"/>
        <v>29420</v>
      </c>
      <c r="I4783" s="621"/>
      <c r="J4783" s="622"/>
      <c r="K4783" s="617"/>
      <c r="L4783" s="619">
        <f t="shared" si="341"/>
        <v>0</v>
      </c>
      <c r="M4783" s="619">
        <f t="shared" si="342"/>
        <v>0</v>
      </c>
      <c r="N4783" s="622"/>
      <c r="O4783" s="623"/>
      <c r="P4783" s="624"/>
      <c r="Q4783" s="623">
        <v>450818.7</v>
      </c>
      <c r="R4783" s="623">
        <v>450818.7</v>
      </c>
    </row>
    <row r="4784" spans="1:18" s="625" customFormat="1" ht="66.75" hidden="1" customHeight="1">
      <c r="A4784" s="615">
        <v>22</v>
      </c>
      <c r="B4784" s="337" t="s">
        <v>4644</v>
      </c>
      <c r="C4784" s="617" t="s">
        <v>139</v>
      </c>
      <c r="D4784" s="617"/>
      <c r="E4784" s="631" t="s">
        <v>4710</v>
      </c>
      <c r="F4784" s="617"/>
      <c r="G4784" s="619">
        <v>44050</v>
      </c>
      <c r="H4784" s="633">
        <f t="shared" si="338"/>
        <v>44050</v>
      </c>
      <c r="I4784" s="621"/>
      <c r="J4784" s="622"/>
      <c r="K4784" s="617"/>
      <c r="L4784" s="619">
        <f t="shared" si="341"/>
        <v>0</v>
      </c>
      <c r="M4784" s="619">
        <f t="shared" si="342"/>
        <v>0</v>
      </c>
      <c r="N4784" s="622"/>
      <c r="O4784" s="623"/>
      <c r="P4784" s="624"/>
      <c r="Q4784" s="623">
        <v>585228.22499999998</v>
      </c>
      <c r="R4784" s="623">
        <v>585228.22499999998</v>
      </c>
    </row>
    <row r="4785" spans="1:18" s="625" customFormat="1" ht="66.75" hidden="1" customHeight="1">
      <c r="A4785" s="630">
        <v>23</v>
      </c>
      <c r="B4785" s="337" t="s">
        <v>4645</v>
      </c>
      <c r="C4785" s="617" t="s">
        <v>139</v>
      </c>
      <c r="D4785" s="617"/>
      <c r="E4785" s="631" t="s">
        <v>4710</v>
      </c>
      <c r="F4785" s="617"/>
      <c r="G4785" s="619">
        <v>66710</v>
      </c>
      <c r="H4785" s="633">
        <f t="shared" si="338"/>
        <v>66710</v>
      </c>
      <c r="I4785" s="621"/>
      <c r="J4785" s="622"/>
      <c r="K4785" s="617"/>
      <c r="L4785" s="619">
        <f t="shared" si="341"/>
        <v>0</v>
      </c>
      <c r="M4785" s="619">
        <f t="shared" si="342"/>
        <v>0</v>
      </c>
      <c r="N4785" s="622"/>
      <c r="O4785" s="623"/>
      <c r="P4785" s="624"/>
      <c r="Q4785" s="623">
        <v>693168.67499999993</v>
      </c>
      <c r="R4785" s="623">
        <v>693168.67499999993</v>
      </c>
    </row>
    <row r="4786" spans="1:18" s="625" customFormat="1" ht="66.75" hidden="1" customHeight="1">
      <c r="A4786" s="615">
        <v>24</v>
      </c>
      <c r="B4786" s="337" t="s">
        <v>4646</v>
      </c>
      <c r="C4786" s="617" t="s">
        <v>139</v>
      </c>
      <c r="D4786" s="617"/>
      <c r="E4786" s="631" t="s">
        <v>4710</v>
      </c>
      <c r="F4786" s="617"/>
      <c r="G4786" s="619">
        <v>13190</v>
      </c>
      <c r="H4786" s="633">
        <f t="shared" si="338"/>
        <v>13190</v>
      </c>
      <c r="I4786" s="621"/>
      <c r="J4786" s="622"/>
      <c r="K4786" s="617"/>
      <c r="L4786" s="619">
        <f t="shared" si="341"/>
        <v>0</v>
      </c>
      <c r="M4786" s="619">
        <f t="shared" si="342"/>
        <v>0</v>
      </c>
      <c r="N4786" s="622"/>
      <c r="O4786" s="623"/>
      <c r="P4786" s="624"/>
      <c r="Q4786" s="623">
        <v>917035.125</v>
      </c>
      <c r="R4786" s="623">
        <v>917035.125</v>
      </c>
    </row>
    <row r="4787" spans="1:18" s="625" customFormat="1" ht="66.75" hidden="1" customHeight="1">
      <c r="A4787" s="630">
        <v>25</v>
      </c>
      <c r="B4787" s="337" t="s">
        <v>4647</v>
      </c>
      <c r="C4787" s="617" t="s">
        <v>139</v>
      </c>
      <c r="D4787" s="617"/>
      <c r="E4787" s="631" t="s">
        <v>4710</v>
      </c>
      <c r="F4787" s="617"/>
      <c r="G4787" s="619">
        <v>16700</v>
      </c>
      <c r="H4787" s="633">
        <f t="shared" si="338"/>
        <v>16700</v>
      </c>
      <c r="I4787" s="621"/>
      <c r="J4787" s="622"/>
      <c r="K4787" s="617"/>
      <c r="L4787" s="619">
        <f t="shared" si="341"/>
        <v>0</v>
      </c>
      <c r="M4787" s="619">
        <f t="shared" si="342"/>
        <v>0</v>
      </c>
      <c r="N4787" s="622"/>
      <c r="O4787" s="623"/>
      <c r="P4787" s="624"/>
      <c r="Q4787" s="623">
        <v>1144665</v>
      </c>
      <c r="R4787" s="623">
        <v>1144665</v>
      </c>
    </row>
    <row r="4788" spans="1:18" s="625" customFormat="1" ht="66.75" hidden="1" customHeight="1">
      <c r="A4788" s="615">
        <v>26</v>
      </c>
      <c r="B4788" s="337" t="s">
        <v>4648</v>
      </c>
      <c r="C4788" s="617" t="s">
        <v>139</v>
      </c>
      <c r="D4788" s="631"/>
      <c r="E4788" s="631" t="s">
        <v>4710</v>
      </c>
      <c r="F4788" s="631"/>
      <c r="G4788" s="619">
        <v>24140</v>
      </c>
      <c r="H4788" s="633">
        <f t="shared" si="338"/>
        <v>24140</v>
      </c>
      <c r="I4788" s="621"/>
      <c r="J4788" s="622"/>
      <c r="K4788" s="631"/>
      <c r="L4788" s="619"/>
      <c r="M4788" s="619"/>
      <c r="N4788" s="622"/>
      <c r="O4788" s="623"/>
      <c r="P4788" s="624"/>
      <c r="Q4788" s="637"/>
      <c r="R4788" s="637"/>
    </row>
    <row r="4789" spans="1:18" s="625" customFormat="1" ht="66.75" hidden="1" customHeight="1">
      <c r="A4789" s="630">
        <v>27</v>
      </c>
      <c r="B4789" s="337" t="s">
        <v>4649</v>
      </c>
      <c r="C4789" s="617" t="s">
        <v>139</v>
      </c>
      <c r="D4789" s="617"/>
      <c r="E4789" s="631" t="s">
        <v>4710</v>
      </c>
      <c r="F4789" s="617"/>
      <c r="G4789" s="619">
        <v>37930</v>
      </c>
      <c r="H4789" s="633">
        <f t="shared" si="338"/>
        <v>37930</v>
      </c>
      <c r="I4789" s="621"/>
      <c r="J4789" s="622"/>
      <c r="K4789" s="617"/>
      <c r="L4789" s="619">
        <f t="shared" ref="L4789:L4794" si="343">+V4789/1.1</f>
        <v>0</v>
      </c>
      <c r="M4789" s="619">
        <f t="shared" ref="M4789:M4794" si="344">+W4789/1.1</f>
        <v>0</v>
      </c>
      <c r="N4789" s="622"/>
      <c r="O4789" s="623"/>
      <c r="P4789" s="624"/>
      <c r="Q4789" s="623">
        <v>8072.4</v>
      </c>
      <c r="R4789" s="623">
        <v>8072.4</v>
      </c>
    </row>
    <row r="4790" spans="1:18" s="625" customFormat="1" ht="66.75" hidden="1" customHeight="1">
      <c r="A4790" s="615">
        <v>28</v>
      </c>
      <c r="B4790" s="337" t="s">
        <v>4650</v>
      </c>
      <c r="C4790" s="617" t="s">
        <v>139</v>
      </c>
      <c r="D4790" s="617"/>
      <c r="E4790" s="631" t="s">
        <v>4710</v>
      </c>
      <c r="F4790" s="617"/>
      <c r="G4790" s="619">
        <v>57600</v>
      </c>
      <c r="H4790" s="633">
        <f t="shared" si="338"/>
        <v>57600</v>
      </c>
      <c r="I4790" s="621"/>
      <c r="J4790" s="622"/>
      <c r="K4790" s="617"/>
      <c r="L4790" s="619">
        <f t="shared" si="343"/>
        <v>0</v>
      </c>
      <c r="M4790" s="619">
        <f t="shared" si="344"/>
        <v>0</v>
      </c>
      <c r="N4790" s="622"/>
      <c r="O4790" s="623"/>
      <c r="P4790" s="624"/>
      <c r="Q4790" s="623">
        <v>10112.199999999999</v>
      </c>
      <c r="R4790" s="623">
        <v>10112.199999999999</v>
      </c>
    </row>
    <row r="4791" spans="1:18" s="625" customFormat="1" ht="66.75" hidden="1" customHeight="1">
      <c r="A4791" s="630">
        <v>29</v>
      </c>
      <c r="B4791" s="337" t="s">
        <v>4651</v>
      </c>
      <c r="C4791" s="617" t="s">
        <v>139</v>
      </c>
      <c r="D4791" s="617"/>
      <c r="E4791" s="631" t="s">
        <v>4710</v>
      </c>
      <c r="F4791" s="617"/>
      <c r="G4791" s="619">
        <v>86880</v>
      </c>
      <c r="H4791" s="633">
        <f t="shared" si="338"/>
        <v>86880</v>
      </c>
      <c r="I4791" s="621"/>
      <c r="J4791" s="622"/>
      <c r="K4791" s="617"/>
      <c r="L4791" s="619">
        <f t="shared" si="343"/>
        <v>0</v>
      </c>
      <c r="M4791" s="619">
        <f t="shared" si="344"/>
        <v>0</v>
      </c>
      <c r="N4791" s="622"/>
      <c r="O4791" s="623"/>
      <c r="P4791" s="624"/>
      <c r="Q4791" s="623">
        <v>14246.05</v>
      </c>
      <c r="R4791" s="623">
        <v>14246.05</v>
      </c>
    </row>
    <row r="4792" spans="1:18" s="625" customFormat="1" ht="66.75" hidden="1" customHeight="1">
      <c r="A4792" s="615">
        <v>30</v>
      </c>
      <c r="B4792" s="337" t="s">
        <v>4652</v>
      </c>
      <c r="C4792" s="617" t="s">
        <v>139</v>
      </c>
      <c r="D4792" s="617"/>
      <c r="E4792" s="631" t="s">
        <v>4710</v>
      </c>
      <c r="F4792" s="617"/>
      <c r="G4792" s="619">
        <v>5490</v>
      </c>
      <c r="H4792" s="633">
        <f t="shared" si="338"/>
        <v>5490</v>
      </c>
      <c r="I4792" s="621"/>
      <c r="J4792" s="622"/>
      <c r="K4792" s="617"/>
      <c r="L4792" s="619">
        <f t="shared" si="343"/>
        <v>0</v>
      </c>
      <c r="M4792" s="619">
        <f t="shared" si="344"/>
        <v>0</v>
      </c>
      <c r="N4792" s="622"/>
      <c r="O4792" s="623"/>
      <c r="P4792" s="624"/>
      <c r="Q4792" s="623">
        <v>22947.75</v>
      </c>
      <c r="R4792" s="623">
        <v>22947.75</v>
      </c>
    </row>
    <row r="4793" spans="1:18" s="625" customFormat="1" ht="66.75" hidden="1" customHeight="1">
      <c r="A4793" s="630">
        <v>31</v>
      </c>
      <c r="B4793" s="337" t="s">
        <v>4653</v>
      </c>
      <c r="C4793" s="617" t="s">
        <v>139</v>
      </c>
      <c r="D4793" s="617"/>
      <c r="E4793" s="631" t="s">
        <v>4710</v>
      </c>
      <c r="F4793" s="617"/>
      <c r="G4793" s="619">
        <v>8950</v>
      </c>
      <c r="H4793" s="633">
        <f t="shared" si="338"/>
        <v>8950</v>
      </c>
      <c r="I4793" s="621"/>
      <c r="J4793" s="622"/>
      <c r="K4793" s="617"/>
      <c r="L4793" s="619">
        <f t="shared" si="343"/>
        <v>0</v>
      </c>
      <c r="M4793" s="619">
        <f t="shared" si="344"/>
        <v>0</v>
      </c>
      <c r="N4793" s="622"/>
      <c r="O4793" s="623"/>
      <c r="P4793" s="624"/>
      <c r="Q4793" s="623">
        <v>34676.6</v>
      </c>
      <c r="R4793" s="623">
        <v>34676.6</v>
      </c>
    </row>
    <row r="4794" spans="1:18" s="625" customFormat="1" ht="66.75" hidden="1" customHeight="1">
      <c r="A4794" s="615">
        <v>32</v>
      </c>
      <c r="B4794" s="337" t="s">
        <v>4654</v>
      </c>
      <c r="C4794" s="617" t="s">
        <v>139</v>
      </c>
      <c r="D4794" s="617"/>
      <c r="E4794" s="631" t="s">
        <v>4710</v>
      </c>
      <c r="F4794" s="617"/>
      <c r="G4794" s="619">
        <v>13540</v>
      </c>
      <c r="H4794" s="633">
        <f t="shared" si="338"/>
        <v>13540</v>
      </c>
      <c r="I4794" s="621"/>
      <c r="J4794" s="622"/>
      <c r="K4794" s="617"/>
      <c r="L4794" s="619">
        <f t="shared" si="343"/>
        <v>0</v>
      </c>
      <c r="M4794" s="619">
        <f t="shared" si="344"/>
        <v>0</v>
      </c>
      <c r="N4794" s="622"/>
      <c r="O4794" s="623"/>
      <c r="P4794" s="624"/>
      <c r="Q4794" s="623">
        <v>51841.299999999996</v>
      </c>
      <c r="R4794" s="623">
        <v>51841.299999999996</v>
      </c>
    </row>
    <row r="4795" spans="1:18" s="625" customFormat="1" ht="66.75" hidden="1" customHeight="1">
      <c r="A4795" s="630">
        <v>33</v>
      </c>
      <c r="B4795" s="337" t="s">
        <v>4655</v>
      </c>
      <c r="C4795" s="617" t="s">
        <v>139</v>
      </c>
      <c r="D4795" s="631"/>
      <c r="E4795" s="631" t="s">
        <v>4710</v>
      </c>
      <c r="F4795" s="631"/>
      <c r="G4795" s="619">
        <v>19910</v>
      </c>
      <c r="H4795" s="633">
        <f t="shared" si="338"/>
        <v>19910</v>
      </c>
      <c r="I4795" s="621"/>
      <c r="J4795" s="622"/>
      <c r="K4795" s="631"/>
      <c r="L4795" s="619"/>
      <c r="M4795" s="619"/>
      <c r="N4795" s="622"/>
      <c r="O4795" s="623"/>
      <c r="P4795" s="624"/>
      <c r="Q4795" s="637"/>
      <c r="R4795" s="637"/>
    </row>
    <row r="4796" spans="1:18" s="625" customFormat="1" ht="66.75" hidden="1" customHeight="1">
      <c r="A4796" s="615">
        <v>34</v>
      </c>
      <c r="B4796" s="337" t="s">
        <v>4656</v>
      </c>
      <c r="C4796" s="617" t="s">
        <v>139</v>
      </c>
      <c r="D4796" s="617"/>
      <c r="E4796" s="631" t="s">
        <v>4710</v>
      </c>
      <c r="F4796" s="617"/>
      <c r="G4796" s="619">
        <v>32930</v>
      </c>
      <c r="H4796" s="633">
        <f t="shared" si="338"/>
        <v>32930</v>
      </c>
      <c r="I4796" s="621"/>
      <c r="J4796" s="622"/>
      <c r="K4796" s="617"/>
      <c r="L4796" s="619">
        <f t="shared" ref="L4796:M4800" si="345">+V4796/1.1</f>
        <v>0</v>
      </c>
      <c r="M4796" s="619">
        <f t="shared" si="345"/>
        <v>0</v>
      </c>
      <c r="N4796" s="622"/>
      <c r="O4796" s="623"/>
      <c r="P4796" s="624"/>
      <c r="Q4796" s="623">
        <v>4871.6499999999996</v>
      </c>
      <c r="R4796" s="623">
        <v>4871.6499999999996</v>
      </c>
    </row>
    <row r="4797" spans="1:18" s="625" customFormat="1" ht="66.75" hidden="1" customHeight="1">
      <c r="A4797" s="630">
        <v>35</v>
      </c>
      <c r="B4797" s="337" t="s">
        <v>4657</v>
      </c>
      <c r="C4797" s="617" t="s">
        <v>139</v>
      </c>
      <c r="D4797" s="617"/>
      <c r="E4797" s="631" t="s">
        <v>4710</v>
      </c>
      <c r="F4797" s="617"/>
      <c r="G4797" s="619">
        <v>52030</v>
      </c>
      <c r="H4797" s="633">
        <f t="shared" si="338"/>
        <v>52030</v>
      </c>
      <c r="I4797" s="621"/>
      <c r="J4797" s="622"/>
      <c r="K4797" s="617"/>
      <c r="L4797" s="619">
        <f t="shared" si="345"/>
        <v>0</v>
      </c>
      <c r="M4797" s="619">
        <f t="shared" si="345"/>
        <v>0</v>
      </c>
      <c r="N4797" s="622"/>
      <c r="O4797" s="623"/>
      <c r="P4797" s="624"/>
      <c r="Q4797" s="623">
        <v>6868.05</v>
      </c>
      <c r="R4797" s="623">
        <v>6868.05</v>
      </c>
    </row>
    <row r="4798" spans="1:18" s="625" customFormat="1" ht="66.75" hidden="1" customHeight="1">
      <c r="A4798" s="615">
        <v>36</v>
      </c>
      <c r="B4798" s="337" t="s">
        <v>4658</v>
      </c>
      <c r="C4798" s="617" t="s">
        <v>139</v>
      </c>
      <c r="D4798" s="617"/>
      <c r="E4798" s="631" t="s">
        <v>4710</v>
      </c>
      <c r="F4798" s="617"/>
      <c r="G4798" s="619">
        <v>81590</v>
      </c>
      <c r="H4798" s="633">
        <f t="shared" si="338"/>
        <v>81590</v>
      </c>
      <c r="I4798" s="621"/>
      <c r="J4798" s="622"/>
      <c r="K4798" s="617"/>
      <c r="L4798" s="619">
        <f t="shared" si="345"/>
        <v>0</v>
      </c>
      <c r="M4798" s="619">
        <f t="shared" si="345"/>
        <v>0</v>
      </c>
      <c r="N4798" s="622"/>
      <c r="O4798" s="623"/>
      <c r="P4798" s="624"/>
      <c r="Q4798" s="623">
        <v>8810.1999999999989</v>
      </c>
      <c r="R4798" s="623">
        <v>8810.1999999999989</v>
      </c>
    </row>
    <row r="4799" spans="1:18" s="625" customFormat="1" ht="66.75" hidden="1" customHeight="1">
      <c r="A4799" s="630">
        <v>37</v>
      </c>
      <c r="B4799" s="337" t="s">
        <v>4659</v>
      </c>
      <c r="C4799" s="617" t="s">
        <v>139</v>
      </c>
      <c r="D4799" s="617"/>
      <c r="E4799" s="631" t="s">
        <v>4710</v>
      </c>
      <c r="F4799" s="617"/>
      <c r="G4799" s="619">
        <v>112840</v>
      </c>
      <c r="H4799" s="633">
        <f t="shared" si="338"/>
        <v>112840</v>
      </c>
      <c r="I4799" s="621"/>
      <c r="J4799" s="622"/>
      <c r="K4799" s="617"/>
      <c r="L4799" s="619">
        <f t="shared" si="345"/>
        <v>0</v>
      </c>
      <c r="M4799" s="619">
        <f t="shared" si="345"/>
        <v>0</v>
      </c>
      <c r="N4799" s="622"/>
      <c r="O4799" s="623"/>
      <c r="P4799" s="624"/>
      <c r="Q4799" s="623">
        <v>12542.6</v>
      </c>
      <c r="R4799" s="623">
        <v>12542.6</v>
      </c>
    </row>
    <row r="4800" spans="1:18" s="625" customFormat="1" ht="66.75" hidden="1" customHeight="1">
      <c r="A4800" s="615">
        <v>38</v>
      </c>
      <c r="B4800" s="337" t="s">
        <v>4660</v>
      </c>
      <c r="C4800" s="617" t="s">
        <v>139</v>
      </c>
      <c r="D4800" s="617"/>
      <c r="E4800" s="631" t="s">
        <v>4710</v>
      </c>
      <c r="F4800" s="617"/>
      <c r="G4800" s="619">
        <v>154390</v>
      </c>
      <c r="H4800" s="633">
        <f t="shared" si="338"/>
        <v>154390</v>
      </c>
      <c r="I4800" s="621"/>
      <c r="J4800" s="622"/>
      <c r="K4800" s="617"/>
      <c r="L4800" s="619">
        <f t="shared" si="345"/>
        <v>0</v>
      </c>
      <c r="M4800" s="619">
        <f t="shared" si="345"/>
        <v>0</v>
      </c>
      <c r="N4800" s="622"/>
      <c r="O4800" s="623"/>
      <c r="P4800" s="624"/>
      <c r="Q4800" s="623">
        <v>20332.899999999998</v>
      </c>
      <c r="R4800" s="623">
        <v>20332.899999999998</v>
      </c>
    </row>
    <row r="4801" spans="1:18" s="625" customFormat="1" ht="66.75" hidden="1" customHeight="1">
      <c r="A4801" s="630">
        <v>39</v>
      </c>
      <c r="B4801" s="337" t="s">
        <v>4661</v>
      </c>
      <c r="C4801" s="617" t="s">
        <v>139</v>
      </c>
      <c r="D4801" s="631"/>
      <c r="E4801" s="631" t="s">
        <v>4710</v>
      </c>
      <c r="F4801" s="631"/>
      <c r="G4801" s="619">
        <v>220290</v>
      </c>
      <c r="H4801" s="633">
        <f t="shared" si="338"/>
        <v>220290</v>
      </c>
      <c r="I4801" s="621"/>
      <c r="J4801" s="622"/>
      <c r="K4801" s="631"/>
      <c r="L4801" s="619"/>
      <c r="M4801" s="619"/>
      <c r="N4801" s="622"/>
      <c r="O4801" s="623"/>
      <c r="P4801" s="624"/>
      <c r="Q4801" s="637"/>
      <c r="R4801" s="637"/>
    </row>
    <row r="4802" spans="1:18" s="625" customFormat="1" ht="66.75" hidden="1" customHeight="1">
      <c r="A4802" s="615">
        <v>40</v>
      </c>
      <c r="B4802" s="337" t="s">
        <v>4662</v>
      </c>
      <c r="C4802" s="617" t="s">
        <v>139</v>
      </c>
      <c r="D4802" s="617"/>
      <c r="E4802" s="631" t="s">
        <v>4710</v>
      </c>
      <c r="F4802" s="617"/>
      <c r="G4802" s="619">
        <v>304650</v>
      </c>
      <c r="H4802" s="633">
        <f t="shared" si="338"/>
        <v>304650</v>
      </c>
      <c r="I4802" s="621"/>
      <c r="J4802" s="622"/>
      <c r="K4802" s="617"/>
      <c r="L4802" s="619">
        <f t="shared" ref="L4802:L4819" si="346">+V4802/1.1</f>
        <v>0</v>
      </c>
      <c r="M4802" s="619">
        <f t="shared" ref="M4802:M4819" si="347">+W4802/1.1</f>
        <v>0</v>
      </c>
      <c r="N4802" s="622"/>
      <c r="O4802" s="623"/>
      <c r="P4802" s="624"/>
      <c r="Q4802" s="623">
        <v>4752.3</v>
      </c>
      <c r="R4802" s="623">
        <v>4752.3</v>
      </c>
    </row>
    <row r="4803" spans="1:18" s="625" customFormat="1" ht="66.75" hidden="1" customHeight="1">
      <c r="A4803" s="630">
        <v>41</v>
      </c>
      <c r="B4803" s="337" t="s">
        <v>4663</v>
      </c>
      <c r="C4803" s="617" t="s">
        <v>139</v>
      </c>
      <c r="D4803" s="617"/>
      <c r="E4803" s="631" t="s">
        <v>4710</v>
      </c>
      <c r="F4803" s="617"/>
      <c r="G4803" s="619">
        <v>396860</v>
      </c>
      <c r="H4803" s="633">
        <f t="shared" si="338"/>
        <v>396860</v>
      </c>
      <c r="I4803" s="621"/>
      <c r="J4803" s="622"/>
      <c r="K4803" s="617"/>
      <c r="L4803" s="619">
        <f t="shared" si="346"/>
        <v>0</v>
      </c>
      <c r="M4803" s="619">
        <f t="shared" si="347"/>
        <v>0</v>
      </c>
      <c r="N4803" s="622"/>
      <c r="O4803" s="623"/>
      <c r="P4803" s="624"/>
      <c r="Q4803" s="623">
        <v>6542.55</v>
      </c>
      <c r="R4803" s="623">
        <v>6542.55</v>
      </c>
    </row>
    <row r="4804" spans="1:18" s="625" customFormat="1" ht="66.75" hidden="1" customHeight="1">
      <c r="A4804" s="615">
        <v>42</v>
      </c>
      <c r="B4804" s="337" t="s">
        <v>4664</v>
      </c>
      <c r="C4804" s="617" t="s">
        <v>139</v>
      </c>
      <c r="D4804" s="617"/>
      <c r="E4804" s="631" t="s">
        <v>4710</v>
      </c>
      <c r="F4804" s="617"/>
      <c r="G4804" s="619">
        <v>474290</v>
      </c>
      <c r="H4804" s="633">
        <f t="shared" si="338"/>
        <v>474290</v>
      </c>
      <c r="I4804" s="621"/>
      <c r="J4804" s="622"/>
      <c r="K4804" s="617"/>
      <c r="L4804" s="619">
        <f t="shared" si="346"/>
        <v>0</v>
      </c>
      <c r="M4804" s="619">
        <f t="shared" si="347"/>
        <v>0</v>
      </c>
      <c r="N4804" s="622"/>
      <c r="O4804" s="623"/>
      <c r="P4804" s="624"/>
      <c r="Q4804" s="623">
        <v>10676.4</v>
      </c>
      <c r="R4804" s="623">
        <v>10676.4</v>
      </c>
    </row>
    <row r="4805" spans="1:18" s="625" customFormat="1" ht="66.75" hidden="1" customHeight="1">
      <c r="A4805" s="630">
        <v>43</v>
      </c>
      <c r="B4805" s="337" t="s">
        <v>4665</v>
      </c>
      <c r="C4805" s="617" t="s">
        <v>139</v>
      </c>
      <c r="D4805" s="617"/>
      <c r="E4805" s="631" t="s">
        <v>4710</v>
      </c>
      <c r="F4805" s="617"/>
      <c r="G4805" s="619">
        <v>592200</v>
      </c>
      <c r="H4805" s="633">
        <f t="shared" si="338"/>
        <v>592200</v>
      </c>
      <c r="I4805" s="621"/>
      <c r="J4805" s="622"/>
      <c r="K4805" s="617"/>
      <c r="L4805" s="619">
        <f t="shared" si="346"/>
        <v>0</v>
      </c>
      <c r="M4805" s="619">
        <f t="shared" si="347"/>
        <v>0</v>
      </c>
      <c r="N4805" s="622"/>
      <c r="O4805" s="623"/>
      <c r="P4805" s="624"/>
      <c r="Q4805" s="623">
        <v>16166.5</v>
      </c>
      <c r="R4805" s="623">
        <v>16166.5</v>
      </c>
    </row>
    <row r="4806" spans="1:18" s="625" customFormat="1" ht="66.75" hidden="1" customHeight="1">
      <c r="A4806" s="615">
        <v>44</v>
      </c>
      <c r="B4806" s="337" t="s">
        <v>4666</v>
      </c>
      <c r="C4806" s="617" t="s">
        <v>139</v>
      </c>
      <c r="D4806" s="617"/>
      <c r="E4806" s="631" t="s">
        <v>4710</v>
      </c>
      <c r="F4806" s="617"/>
      <c r="G4806" s="619">
        <v>776000</v>
      </c>
      <c r="H4806" s="633">
        <f t="shared" si="338"/>
        <v>776000</v>
      </c>
      <c r="I4806" s="621"/>
      <c r="J4806" s="622"/>
      <c r="K4806" s="617"/>
      <c r="L4806" s="619">
        <f t="shared" si="346"/>
        <v>0</v>
      </c>
      <c r="M4806" s="619">
        <f t="shared" si="347"/>
        <v>0</v>
      </c>
      <c r="N4806" s="622"/>
      <c r="O4806" s="623"/>
      <c r="P4806" s="624"/>
      <c r="Q4806" s="623">
        <v>23728.95</v>
      </c>
      <c r="R4806" s="623">
        <v>23728.95</v>
      </c>
    </row>
    <row r="4807" spans="1:18" s="625" customFormat="1" ht="66.75" hidden="1" customHeight="1">
      <c r="A4807" s="630">
        <v>45</v>
      </c>
      <c r="B4807" s="337" t="s">
        <v>4667</v>
      </c>
      <c r="C4807" s="617" t="s">
        <v>139</v>
      </c>
      <c r="D4807" s="617"/>
      <c r="E4807" s="631" t="s">
        <v>4710</v>
      </c>
      <c r="F4807" s="617"/>
      <c r="G4807" s="619">
        <v>973360</v>
      </c>
      <c r="H4807" s="633">
        <f t="shared" si="338"/>
        <v>973360</v>
      </c>
      <c r="I4807" s="621"/>
      <c r="J4807" s="622"/>
      <c r="K4807" s="617"/>
      <c r="L4807" s="619">
        <f t="shared" si="346"/>
        <v>0</v>
      </c>
      <c r="M4807" s="619">
        <f t="shared" si="347"/>
        <v>0</v>
      </c>
      <c r="N4807" s="622"/>
      <c r="O4807" s="623"/>
      <c r="P4807" s="624"/>
      <c r="Q4807" s="623">
        <v>39309.549999999996</v>
      </c>
      <c r="R4807" s="623">
        <v>39309.549999999996</v>
      </c>
    </row>
    <row r="4808" spans="1:18" s="625" customFormat="1" ht="66.75" hidden="1" customHeight="1">
      <c r="A4808" s="615">
        <v>46</v>
      </c>
      <c r="B4808" s="337" t="s">
        <v>4668</v>
      </c>
      <c r="C4808" s="617" t="s">
        <v>139</v>
      </c>
      <c r="D4808" s="617"/>
      <c r="E4808" s="631" t="s">
        <v>4710</v>
      </c>
      <c r="F4808" s="617"/>
      <c r="G4808" s="619">
        <v>7890</v>
      </c>
      <c r="H4808" s="633">
        <f t="shared" si="338"/>
        <v>7890</v>
      </c>
      <c r="I4808" s="621"/>
      <c r="J4808" s="622"/>
      <c r="K4808" s="617"/>
      <c r="L4808" s="619">
        <f t="shared" si="346"/>
        <v>0</v>
      </c>
      <c r="M4808" s="619">
        <f t="shared" si="347"/>
        <v>0</v>
      </c>
      <c r="N4808" s="622"/>
      <c r="O4808" s="623"/>
      <c r="P4808" s="624"/>
      <c r="Q4808" s="623">
        <v>59859.45</v>
      </c>
      <c r="R4808" s="623">
        <v>59859.45</v>
      </c>
    </row>
    <row r="4809" spans="1:18" s="625" customFormat="1" ht="66.75" hidden="1" customHeight="1">
      <c r="A4809" s="630">
        <v>47</v>
      </c>
      <c r="B4809" s="337" t="s">
        <v>4669</v>
      </c>
      <c r="C4809" s="617" t="s">
        <v>139</v>
      </c>
      <c r="D4809" s="617"/>
      <c r="E4809" s="631" t="s">
        <v>4710</v>
      </c>
      <c r="F4809" s="617"/>
      <c r="G4809" s="619">
        <v>11830</v>
      </c>
      <c r="H4809" s="633">
        <f t="shared" si="338"/>
        <v>11830</v>
      </c>
      <c r="I4809" s="621"/>
      <c r="J4809" s="622"/>
      <c r="K4809" s="617"/>
      <c r="L4809" s="619">
        <f t="shared" si="346"/>
        <v>0</v>
      </c>
      <c r="M4809" s="619">
        <f t="shared" si="347"/>
        <v>0</v>
      </c>
      <c r="N4809" s="622"/>
      <c r="O4809" s="623"/>
      <c r="P4809" s="624"/>
      <c r="Q4809" s="623">
        <v>94405.849999999991</v>
      </c>
      <c r="R4809" s="623">
        <v>94405.849999999991</v>
      </c>
    </row>
    <row r="4810" spans="1:18" s="625" customFormat="1" ht="66.75" hidden="1" customHeight="1">
      <c r="A4810" s="615">
        <v>48</v>
      </c>
      <c r="B4810" s="337" t="s">
        <v>4670</v>
      </c>
      <c r="C4810" s="617" t="s">
        <v>139</v>
      </c>
      <c r="D4810" s="617"/>
      <c r="E4810" s="631" t="s">
        <v>4710</v>
      </c>
      <c r="F4810" s="617"/>
      <c r="G4810" s="619">
        <v>16820</v>
      </c>
      <c r="H4810" s="633">
        <f t="shared" si="338"/>
        <v>16820</v>
      </c>
      <c r="I4810" s="621"/>
      <c r="J4810" s="622"/>
      <c r="K4810" s="617"/>
      <c r="L4810" s="619">
        <f t="shared" si="346"/>
        <v>0</v>
      </c>
      <c r="M4810" s="619">
        <f t="shared" si="347"/>
        <v>0</v>
      </c>
      <c r="N4810" s="622"/>
      <c r="O4810" s="623"/>
      <c r="P4810" s="624"/>
      <c r="Q4810" s="623">
        <v>130634</v>
      </c>
      <c r="R4810" s="623">
        <v>130634</v>
      </c>
    </row>
    <row r="4811" spans="1:18" s="625" customFormat="1" ht="66.75" hidden="1" customHeight="1">
      <c r="A4811" s="630">
        <v>49</v>
      </c>
      <c r="B4811" s="337" t="s">
        <v>4671</v>
      </c>
      <c r="C4811" s="617" t="s">
        <v>139</v>
      </c>
      <c r="D4811" s="617"/>
      <c r="E4811" s="631" t="s">
        <v>4710</v>
      </c>
      <c r="F4811" s="617"/>
      <c r="G4811" s="619">
        <v>23720</v>
      </c>
      <c r="H4811" s="633">
        <f t="shared" si="338"/>
        <v>23720</v>
      </c>
      <c r="I4811" s="621"/>
      <c r="J4811" s="622"/>
      <c r="K4811" s="617"/>
      <c r="L4811" s="619">
        <f t="shared" si="346"/>
        <v>0</v>
      </c>
      <c r="M4811" s="619">
        <f t="shared" si="347"/>
        <v>0</v>
      </c>
      <c r="N4811" s="622"/>
      <c r="O4811" s="623"/>
      <c r="P4811" s="624"/>
      <c r="Q4811" s="623">
        <v>178721.19999999998</v>
      </c>
      <c r="R4811" s="623">
        <v>178721.19999999998</v>
      </c>
    </row>
    <row r="4812" spans="1:18" s="625" customFormat="1" ht="66.75" hidden="1" customHeight="1">
      <c r="A4812" s="615">
        <v>50</v>
      </c>
      <c r="B4812" s="337" t="s">
        <v>4672</v>
      </c>
      <c r="C4812" s="617" t="s">
        <v>139</v>
      </c>
      <c r="D4812" s="617"/>
      <c r="E4812" s="631" t="s">
        <v>4710</v>
      </c>
      <c r="F4812" s="617"/>
      <c r="G4812" s="619">
        <v>37560</v>
      </c>
      <c r="H4812" s="633">
        <f t="shared" si="338"/>
        <v>37560</v>
      </c>
      <c r="I4812" s="621"/>
      <c r="J4812" s="622"/>
      <c r="K4812" s="617"/>
      <c r="L4812" s="619">
        <f t="shared" si="346"/>
        <v>0</v>
      </c>
      <c r="M4812" s="619">
        <f t="shared" si="347"/>
        <v>0</v>
      </c>
      <c r="N4812" s="622"/>
      <c r="O4812" s="623"/>
      <c r="P4812" s="624"/>
      <c r="Q4812" s="623">
        <v>254964.15</v>
      </c>
      <c r="R4812" s="623">
        <v>254964.15</v>
      </c>
    </row>
    <row r="4813" spans="1:18" s="625" customFormat="1" ht="66.75" hidden="1" customHeight="1">
      <c r="A4813" s="630">
        <v>51</v>
      </c>
      <c r="B4813" s="337" t="s">
        <v>4673</v>
      </c>
      <c r="C4813" s="617" t="s">
        <v>139</v>
      </c>
      <c r="D4813" s="617"/>
      <c r="E4813" s="631" t="s">
        <v>4710</v>
      </c>
      <c r="F4813" s="617"/>
      <c r="G4813" s="619">
        <v>56350</v>
      </c>
      <c r="H4813" s="633">
        <f t="shared" si="338"/>
        <v>56350</v>
      </c>
      <c r="I4813" s="621"/>
      <c r="J4813" s="622"/>
      <c r="K4813" s="617"/>
      <c r="L4813" s="619">
        <f t="shared" si="346"/>
        <v>0</v>
      </c>
      <c r="M4813" s="619">
        <f t="shared" si="347"/>
        <v>0</v>
      </c>
      <c r="N4813" s="622"/>
      <c r="O4813" s="623"/>
      <c r="P4813" s="624"/>
      <c r="Q4813" s="623">
        <v>352581.6</v>
      </c>
      <c r="R4813" s="623">
        <v>352581.6</v>
      </c>
    </row>
    <row r="4814" spans="1:18" s="625" customFormat="1" ht="66.75" hidden="1" customHeight="1">
      <c r="A4814" s="615">
        <v>52</v>
      </c>
      <c r="B4814" s="337" t="s">
        <v>4674</v>
      </c>
      <c r="C4814" s="617" t="s">
        <v>139</v>
      </c>
      <c r="D4814" s="617"/>
      <c r="E4814" s="631" t="s">
        <v>4710</v>
      </c>
      <c r="F4814" s="617"/>
      <c r="G4814" s="619">
        <v>87290</v>
      </c>
      <c r="H4814" s="633">
        <f t="shared" si="338"/>
        <v>87290</v>
      </c>
      <c r="I4814" s="621"/>
      <c r="J4814" s="622"/>
      <c r="K4814" s="617"/>
      <c r="L4814" s="619">
        <f t="shared" si="346"/>
        <v>0</v>
      </c>
      <c r="M4814" s="619">
        <f t="shared" si="347"/>
        <v>0</v>
      </c>
      <c r="N4814" s="622"/>
      <c r="O4814" s="623"/>
      <c r="P4814" s="624"/>
      <c r="Q4814" s="623">
        <v>459215.39999999997</v>
      </c>
      <c r="R4814" s="623">
        <v>459215.39999999997</v>
      </c>
    </row>
    <row r="4815" spans="1:18" s="625" customFormat="1" ht="66.75" hidden="1" customHeight="1">
      <c r="A4815" s="630">
        <v>53</v>
      </c>
      <c r="B4815" s="337" t="s">
        <v>4675</v>
      </c>
      <c r="C4815" s="617" t="s">
        <v>139</v>
      </c>
      <c r="D4815" s="617"/>
      <c r="E4815" s="631" t="s">
        <v>4710</v>
      </c>
      <c r="F4815" s="617"/>
      <c r="G4815" s="619">
        <v>119600</v>
      </c>
      <c r="H4815" s="633">
        <f t="shared" si="338"/>
        <v>119600</v>
      </c>
      <c r="I4815" s="621"/>
      <c r="J4815" s="622"/>
      <c r="K4815" s="617"/>
      <c r="L4815" s="619">
        <f t="shared" si="346"/>
        <v>0</v>
      </c>
      <c r="M4815" s="619">
        <f t="shared" si="347"/>
        <v>0</v>
      </c>
      <c r="N4815" s="622"/>
      <c r="O4815" s="623"/>
      <c r="P4815" s="624"/>
      <c r="Q4815" s="623">
        <v>548879.79999999993</v>
      </c>
      <c r="R4815" s="623">
        <v>548879.79999999993</v>
      </c>
    </row>
    <row r="4816" spans="1:18" s="625" customFormat="1" ht="66.75" hidden="1" customHeight="1">
      <c r="A4816" s="615">
        <v>54</v>
      </c>
      <c r="B4816" s="337" t="s">
        <v>4676</v>
      </c>
      <c r="C4816" s="617" t="s">
        <v>139</v>
      </c>
      <c r="D4816" s="617"/>
      <c r="E4816" s="631" t="s">
        <v>4710</v>
      </c>
      <c r="F4816" s="617"/>
      <c r="G4816" s="619">
        <v>162410</v>
      </c>
      <c r="H4816" s="633">
        <f t="shared" si="338"/>
        <v>162410</v>
      </c>
      <c r="I4816" s="621"/>
      <c r="J4816" s="622"/>
      <c r="K4816" s="617"/>
      <c r="L4816" s="619">
        <f t="shared" si="346"/>
        <v>0</v>
      </c>
      <c r="M4816" s="619">
        <f t="shared" si="347"/>
        <v>0</v>
      </c>
      <c r="N4816" s="622"/>
      <c r="O4816" s="623"/>
      <c r="P4816" s="624"/>
      <c r="Q4816" s="623">
        <v>685329.4</v>
      </c>
      <c r="R4816" s="623">
        <v>685329.4</v>
      </c>
    </row>
    <row r="4817" spans="1:18" s="625" customFormat="1" ht="66.75" hidden="1" customHeight="1">
      <c r="A4817" s="630">
        <v>55</v>
      </c>
      <c r="B4817" s="337" t="s">
        <v>4677</v>
      </c>
      <c r="C4817" s="617" t="s">
        <v>139</v>
      </c>
      <c r="D4817" s="617"/>
      <c r="E4817" s="631" t="s">
        <v>4710</v>
      </c>
      <c r="F4817" s="617"/>
      <c r="G4817" s="619">
        <v>230290</v>
      </c>
      <c r="H4817" s="633">
        <f t="shared" si="338"/>
        <v>230290</v>
      </c>
      <c r="I4817" s="621"/>
      <c r="J4817" s="622"/>
      <c r="K4817" s="617"/>
      <c r="L4817" s="619">
        <f t="shared" si="346"/>
        <v>0</v>
      </c>
      <c r="M4817" s="619">
        <f t="shared" si="347"/>
        <v>0</v>
      </c>
      <c r="N4817" s="622"/>
      <c r="O4817" s="623"/>
      <c r="P4817" s="624"/>
      <c r="Q4817" s="623">
        <v>898011.1</v>
      </c>
      <c r="R4817" s="623">
        <v>898011.1</v>
      </c>
    </row>
    <row r="4818" spans="1:18" s="625" customFormat="1" ht="66.75" hidden="1" customHeight="1">
      <c r="A4818" s="615">
        <v>56</v>
      </c>
      <c r="B4818" s="337" t="s">
        <v>4678</v>
      </c>
      <c r="C4818" s="617" t="s">
        <v>139</v>
      </c>
      <c r="D4818" s="617"/>
      <c r="E4818" s="631" t="s">
        <v>4710</v>
      </c>
      <c r="F4818" s="617"/>
      <c r="G4818" s="619">
        <v>316500</v>
      </c>
      <c r="H4818" s="633">
        <f t="shared" si="338"/>
        <v>316500</v>
      </c>
      <c r="I4818" s="621"/>
      <c r="J4818" s="622"/>
      <c r="K4818" s="617"/>
      <c r="L4818" s="619">
        <f t="shared" si="346"/>
        <v>0</v>
      </c>
      <c r="M4818" s="619">
        <f t="shared" si="347"/>
        <v>0</v>
      </c>
      <c r="N4818" s="622"/>
      <c r="O4818" s="623"/>
      <c r="P4818" s="624"/>
      <c r="Q4818" s="623">
        <v>1126371.05</v>
      </c>
      <c r="R4818" s="623">
        <v>1126371.05</v>
      </c>
    </row>
    <row r="4819" spans="1:18" s="625" customFormat="1" ht="66.75" hidden="1" customHeight="1">
      <c r="A4819" s="630">
        <v>57</v>
      </c>
      <c r="B4819" s="337" t="s">
        <v>4679</v>
      </c>
      <c r="C4819" s="617" t="s">
        <v>139</v>
      </c>
      <c r="D4819" s="617"/>
      <c r="E4819" s="631" t="s">
        <v>4710</v>
      </c>
      <c r="F4819" s="617"/>
      <c r="G4819" s="619">
        <v>412720</v>
      </c>
      <c r="H4819" s="633">
        <f t="shared" si="338"/>
        <v>412720</v>
      </c>
      <c r="I4819" s="621"/>
      <c r="J4819" s="622"/>
      <c r="K4819" s="617"/>
      <c r="L4819" s="619">
        <f t="shared" si="346"/>
        <v>0</v>
      </c>
      <c r="M4819" s="619">
        <f t="shared" si="347"/>
        <v>0</v>
      </c>
      <c r="N4819" s="622"/>
      <c r="O4819" s="623"/>
      <c r="P4819" s="624"/>
      <c r="Q4819" s="623">
        <v>1436681.05</v>
      </c>
      <c r="R4819" s="623">
        <v>1436681.05</v>
      </c>
    </row>
    <row r="4820" spans="1:18" s="625" customFormat="1" ht="66.75" hidden="1" customHeight="1">
      <c r="A4820" s="615">
        <v>58</v>
      </c>
      <c r="B4820" s="337" t="s">
        <v>4680</v>
      </c>
      <c r="C4820" s="617" t="s">
        <v>139</v>
      </c>
      <c r="D4820" s="639"/>
      <c r="E4820" s="631" t="s">
        <v>4710</v>
      </c>
      <c r="F4820" s="639"/>
      <c r="G4820" s="619">
        <v>492450</v>
      </c>
      <c r="H4820" s="633">
        <f t="shared" si="338"/>
        <v>492450</v>
      </c>
      <c r="I4820" s="621"/>
      <c r="J4820" s="622"/>
      <c r="K4820" s="639"/>
      <c r="L4820" s="619"/>
      <c r="M4820" s="619"/>
      <c r="N4820" s="622"/>
      <c r="O4820" s="623"/>
      <c r="P4820" s="624"/>
      <c r="Q4820" s="640"/>
      <c r="R4820" s="640"/>
    </row>
    <row r="4821" spans="1:18" s="625" customFormat="1" ht="66.75" hidden="1" customHeight="1">
      <c r="A4821" s="630">
        <v>59</v>
      </c>
      <c r="B4821" s="337" t="s">
        <v>4681</v>
      </c>
      <c r="C4821" s="617" t="s">
        <v>139</v>
      </c>
      <c r="D4821" s="617"/>
      <c r="E4821" s="631" t="s">
        <v>4710</v>
      </c>
      <c r="F4821" s="617"/>
      <c r="G4821" s="619">
        <v>613300</v>
      </c>
      <c r="H4821" s="633">
        <f t="shared" si="338"/>
        <v>613300</v>
      </c>
      <c r="I4821" s="621"/>
      <c r="J4821" s="622"/>
      <c r="K4821" s="617"/>
      <c r="L4821" s="619">
        <f t="shared" ref="L4821:L4828" si="348">+V4821/1.1</f>
        <v>0</v>
      </c>
      <c r="M4821" s="619">
        <f t="shared" ref="M4821:M4828" si="349">+W4821/1.1</f>
        <v>0</v>
      </c>
      <c r="N4821" s="622"/>
      <c r="O4821" s="623"/>
      <c r="P4821" s="624"/>
      <c r="Q4821" s="623">
        <v>5056.0999999999995</v>
      </c>
      <c r="R4821" s="623">
        <v>5056.0999999999995</v>
      </c>
    </row>
    <row r="4822" spans="1:18" s="625" customFormat="1" ht="66.75" hidden="1" customHeight="1">
      <c r="A4822" s="615">
        <v>60</v>
      </c>
      <c r="B4822" s="337" t="s">
        <v>4682</v>
      </c>
      <c r="C4822" s="617" t="s">
        <v>139</v>
      </c>
      <c r="D4822" s="617"/>
      <c r="E4822" s="631" t="s">
        <v>4710</v>
      </c>
      <c r="F4822" s="617"/>
      <c r="G4822" s="619">
        <v>802180</v>
      </c>
      <c r="H4822" s="633">
        <f t="shared" si="338"/>
        <v>802180</v>
      </c>
      <c r="I4822" s="621"/>
      <c r="J4822" s="622"/>
      <c r="K4822" s="617"/>
      <c r="L4822" s="619">
        <f t="shared" si="348"/>
        <v>0</v>
      </c>
      <c r="M4822" s="619">
        <f t="shared" si="349"/>
        <v>0</v>
      </c>
      <c r="N4822" s="622"/>
      <c r="O4822" s="623"/>
      <c r="P4822" s="624"/>
      <c r="Q4822" s="623">
        <v>8473.85</v>
      </c>
      <c r="R4822" s="623">
        <v>8473.85</v>
      </c>
    </row>
    <row r="4823" spans="1:18" s="625" customFormat="1" ht="66.75" hidden="1" customHeight="1">
      <c r="A4823" s="630">
        <v>61</v>
      </c>
      <c r="B4823" s="337" t="s">
        <v>4683</v>
      </c>
      <c r="C4823" s="617" t="s">
        <v>139</v>
      </c>
      <c r="D4823" s="617"/>
      <c r="E4823" s="631" t="s">
        <v>4710</v>
      </c>
      <c r="F4823" s="617"/>
      <c r="G4823" s="619">
        <v>1005070</v>
      </c>
      <c r="H4823" s="633">
        <f t="shared" si="338"/>
        <v>1005070</v>
      </c>
      <c r="I4823" s="621"/>
      <c r="J4823" s="622"/>
      <c r="K4823" s="617"/>
      <c r="L4823" s="619">
        <f t="shared" si="348"/>
        <v>0</v>
      </c>
      <c r="M4823" s="619">
        <f t="shared" si="349"/>
        <v>0</v>
      </c>
      <c r="N4823" s="622"/>
      <c r="O4823" s="623"/>
      <c r="P4823" s="624"/>
      <c r="Q4823" s="623">
        <v>14365.4</v>
      </c>
      <c r="R4823" s="623">
        <v>14365.4</v>
      </c>
    </row>
    <row r="4824" spans="1:18" s="625" customFormat="1" ht="66.75" hidden="1" customHeight="1">
      <c r="A4824" s="615">
        <v>62</v>
      </c>
      <c r="B4824" s="337" t="s">
        <v>4684</v>
      </c>
      <c r="C4824" s="617" t="s">
        <v>139</v>
      </c>
      <c r="D4824" s="617"/>
      <c r="E4824" s="631" t="s">
        <v>4711</v>
      </c>
      <c r="F4824" s="617"/>
      <c r="G4824" s="619">
        <v>11240</v>
      </c>
      <c r="H4824" s="633">
        <f t="shared" si="338"/>
        <v>11240</v>
      </c>
      <c r="I4824" s="621"/>
      <c r="J4824" s="622"/>
      <c r="K4824" s="617"/>
      <c r="L4824" s="619">
        <f t="shared" si="348"/>
        <v>0</v>
      </c>
      <c r="M4824" s="619">
        <f t="shared" si="349"/>
        <v>0</v>
      </c>
      <c r="N4824" s="622"/>
      <c r="O4824" s="623"/>
      <c r="P4824" s="624"/>
      <c r="Q4824" s="623">
        <v>22242.5</v>
      </c>
      <c r="R4824" s="623">
        <v>22242.5</v>
      </c>
    </row>
    <row r="4825" spans="1:18" s="625" customFormat="1" ht="66.75" hidden="1" customHeight="1">
      <c r="A4825" s="630">
        <v>63</v>
      </c>
      <c r="B4825" s="337" t="s">
        <v>4685</v>
      </c>
      <c r="C4825" s="617" t="s">
        <v>139</v>
      </c>
      <c r="D4825" s="617"/>
      <c r="E4825" s="631" t="s">
        <v>4711</v>
      </c>
      <c r="F4825" s="617"/>
      <c r="G4825" s="619">
        <v>12220</v>
      </c>
      <c r="H4825" s="633">
        <f t="shared" si="338"/>
        <v>12220</v>
      </c>
      <c r="I4825" s="621"/>
      <c r="J4825" s="622"/>
      <c r="K4825" s="617"/>
      <c r="L4825" s="619">
        <f t="shared" si="348"/>
        <v>0</v>
      </c>
      <c r="M4825" s="619">
        <f t="shared" si="349"/>
        <v>0</v>
      </c>
      <c r="N4825" s="622"/>
      <c r="O4825" s="623"/>
      <c r="P4825" s="624"/>
      <c r="Q4825" s="623">
        <v>31877.3</v>
      </c>
      <c r="R4825" s="623">
        <v>31877.3</v>
      </c>
    </row>
    <row r="4826" spans="1:18" s="625" customFormat="1" ht="66.75" hidden="1" customHeight="1">
      <c r="A4826" s="615">
        <v>64</v>
      </c>
      <c r="B4826" s="337" t="s">
        <v>4686</v>
      </c>
      <c r="C4826" s="617" t="s">
        <v>139</v>
      </c>
      <c r="D4826" s="617"/>
      <c r="E4826" s="631" t="s">
        <v>4711</v>
      </c>
      <c r="F4826" s="617"/>
      <c r="G4826" s="619">
        <v>15980</v>
      </c>
      <c r="H4826" s="633">
        <f t="shared" si="338"/>
        <v>15980</v>
      </c>
      <c r="I4826" s="621"/>
      <c r="J4826" s="622"/>
      <c r="K4826" s="617"/>
      <c r="L4826" s="619">
        <f t="shared" si="348"/>
        <v>0</v>
      </c>
      <c r="M4826" s="619">
        <f t="shared" si="349"/>
        <v>0</v>
      </c>
      <c r="N4826" s="622"/>
      <c r="O4826" s="623"/>
      <c r="P4826" s="624"/>
      <c r="Q4826" s="623">
        <v>55552</v>
      </c>
      <c r="R4826" s="623">
        <v>55552</v>
      </c>
    </row>
    <row r="4827" spans="1:18" s="625" customFormat="1" ht="66.75" hidden="1" customHeight="1">
      <c r="A4827" s="630">
        <v>65</v>
      </c>
      <c r="B4827" s="337" t="s">
        <v>4687</v>
      </c>
      <c r="C4827" s="617" t="s">
        <v>139</v>
      </c>
      <c r="D4827" s="617"/>
      <c r="E4827" s="631" t="s">
        <v>4711</v>
      </c>
      <c r="F4827" s="617"/>
      <c r="G4827" s="619">
        <v>21110</v>
      </c>
      <c r="H4827" s="633">
        <f t="shared" si="338"/>
        <v>21110</v>
      </c>
      <c r="I4827" s="621"/>
      <c r="J4827" s="622"/>
      <c r="K4827" s="617"/>
      <c r="L4827" s="619">
        <f t="shared" si="348"/>
        <v>0</v>
      </c>
      <c r="M4827" s="619">
        <f t="shared" si="349"/>
        <v>0</v>
      </c>
      <c r="N4827" s="622"/>
      <c r="O4827" s="623"/>
      <c r="P4827" s="624"/>
      <c r="Q4827" s="623">
        <v>84716.800000000003</v>
      </c>
      <c r="R4827" s="623">
        <v>84716.800000000003</v>
      </c>
    </row>
    <row r="4828" spans="1:18" s="625" customFormat="1" ht="66.75" hidden="1" customHeight="1">
      <c r="A4828" s="615">
        <v>66</v>
      </c>
      <c r="B4828" s="337" t="s">
        <v>4688</v>
      </c>
      <c r="C4828" s="617" t="s">
        <v>139</v>
      </c>
      <c r="D4828" s="617"/>
      <c r="E4828" s="631" t="s">
        <v>4711</v>
      </c>
      <c r="F4828" s="617"/>
      <c r="G4828" s="619">
        <v>26880</v>
      </c>
      <c r="H4828" s="633">
        <f t="shared" ref="H4828:H4849" si="350">G4828</f>
        <v>26880</v>
      </c>
      <c r="I4828" s="621"/>
      <c r="J4828" s="622"/>
      <c r="K4828" s="617"/>
      <c r="L4828" s="619">
        <f t="shared" si="348"/>
        <v>0</v>
      </c>
      <c r="M4828" s="619">
        <f t="shared" si="349"/>
        <v>0</v>
      </c>
      <c r="N4828" s="622"/>
      <c r="O4828" s="623"/>
      <c r="P4828" s="624"/>
      <c r="Q4828" s="623">
        <v>141972.25</v>
      </c>
      <c r="R4828" s="623">
        <v>141972.25</v>
      </c>
    </row>
    <row r="4829" spans="1:18" s="625" customFormat="1" ht="66.75" hidden="1" customHeight="1">
      <c r="A4829" s="630">
        <v>67</v>
      </c>
      <c r="B4829" s="337" t="s">
        <v>4689</v>
      </c>
      <c r="C4829" s="617" t="s">
        <v>139</v>
      </c>
      <c r="D4829" s="618"/>
      <c r="E4829" s="631" t="s">
        <v>4711</v>
      </c>
      <c r="F4829" s="618"/>
      <c r="G4829" s="619">
        <v>39330</v>
      </c>
      <c r="H4829" s="633">
        <f t="shared" si="350"/>
        <v>39330</v>
      </c>
      <c r="I4829" s="621"/>
      <c r="J4829" s="622"/>
      <c r="K4829" s="618"/>
      <c r="L4829" s="619"/>
      <c r="M4829" s="619"/>
      <c r="N4829" s="622"/>
      <c r="O4829" s="623"/>
      <c r="P4829" s="624"/>
      <c r="Q4829" s="641"/>
      <c r="R4829" s="641"/>
    </row>
    <row r="4830" spans="1:18" s="625" customFormat="1" ht="66.75" hidden="1" customHeight="1">
      <c r="A4830" s="615">
        <v>68</v>
      </c>
      <c r="B4830" s="337" t="s">
        <v>4690</v>
      </c>
      <c r="C4830" s="617" t="s">
        <v>139</v>
      </c>
      <c r="D4830" s="617"/>
      <c r="E4830" s="631" t="s">
        <v>4711</v>
      </c>
      <c r="F4830" s="617"/>
      <c r="G4830" s="619">
        <v>50750</v>
      </c>
      <c r="H4830" s="633">
        <f t="shared" si="350"/>
        <v>50750</v>
      </c>
      <c r="I4830" s="621"/>
      <c r="J4830" s="622"/>
      <c r="K4830" s="617"/>
      <c r="L4830" s="619">
        <f t="shared" ref="L4830:L4847" si="351">+V4830/1.1</f>
        <v>0</v>
      </c>
      <c r="M4830" s="619">
        <f t="shared" ref="M4830:M4847" si="352">+W4830/1.1</f>
        <v>0</v>
      </c>
      <c r="N4830" s="622"/>
      <c r="O4830" s="623"/>
      <c r="P4830" s="624"/>
      <c r="Q4830" s="623">
        <v>7378</v>
      </c>
      <c r="R4830" s="623">
        <v>7378</v>
      </c>
    </row>
    <row r="4831" spans="1:18" s="625" customFormat="1" ht="66.75" hidden="1" customHeight="1">
      <c r="A4831" s="630">
        <v>69</v>
      </c>
      <c r="B4831" s="337" t="s">
        <v>4691</v>
      </c>
      <c r="C4831" s="617" t="s">
        <v>139</v>
      </c>
      <c r="D4831" s="617"/>
      <c r="E4831" s="631" t="s">
        <v>4711</v>
      </c>
      <c r="F4831" s="617"/>
      <c r="G4831" s="619">
        <v>65210</v>
      </c>
      <c r="H4831" s="633">
        <f t="shared" si="350"/>
        <v>65210</v>
      </c>
      <c r="I4831" s="621"/>
      <c r="J4831" s="622"/>
      <c r="K4831" s="617"/>
      <c r="L4831" s="619">
        <f t="shared" si="351"/>
        <v>0</v>
      </c>
      <c r="M4831" s="619">
        <f t="shared" si="352"/>
        <v>0</v>
      </c>
      <c r="N4831" s="622"/>
      <c r="O4831" s="623"/>
      <c r="P4831" s="624"/>
      <c r="Q4831" s="623">
        <v>9515.4499999999989</v>
      </c>
      <c r="R4831" s="623">
        <v>9515.4499999999989</v>
      </c>
    </row>
    <row r="4832" spans="1:18" s="625" customFormat="1" ht="66.75" hidden="1" customHeight="1">
      <c r="A4832" s="615">
        <v>70</v>
      </c>
      <c r="B4832" s="337" t="s">
        <v>4692</v>
      </c>
      <c r="C4832" s="617" t="s">
        <v>139</v>
      </c>
      <c r="D4832" s="617"/>
      <c r="E4832" s="631" t="s">
        <v>4711</v>
      </c>
      <c r="F4832" s="617"/>
      <c r="G4832" s="619">
        <v>82460</v>
      </c>
      <c r="H4832" s="633">
        <f t="shared" si="350"/>
        <v>82460</v>
      </c>
      <c r="I4832" s="621"/>
      <c r="J4832" s="622"/>
      <c r="K4832" s="617"/>
      <c r="L4832" s="619">
        <f t="shared" si="351"/>
        <v>0</v>
      </c>
      <c r="M4832" s="619">
        <f t="shared" si="352"/>
        <v>0</v>
      </c>
      <c r="N4832" s="622"/>
      <c r="O4832" s="623"/>
      <c r="P4832" s="624"/>
      <c r="Q4832" s="623">
        <v>13736.1</v>
      </c>
      <c r="R4832" s="623">
        <v>13736.1</v>
      </c>
    </row>
    <row r="4833" spans="1:18" s="625" customFormat="1" ht="66.75" hidden="1" customHeight="1">
      <c r="A4833" s="630">
        <v>71</v>
      </c>
      <c r="B4833" s="337" t="s">
        <v>4693</v>
      </c>
      <c r="C4833" s="617" t="s">
        <v>139</v>
      </c>
      <c r="D4833" s="617"/>
      <c r="E4833" s="631" t="s">
        <v>4711</v>
      </c>
      <c r="F4833" s="617"/>
      <c r="G4833" s="619">
        <v>99150</v>
      </c>
      <c r="H4833" s="633">
        <f t="shared" si="350"/>
        <v>99150</v>
      </c>
      <c r="I4833" s="621"/>
      <c r="J4833" s="622"/>
      <c r="K4833" s="617"/>
      <c r="L4833" s="619">
        <f t="shared" si="351"/>
        <v>0</v>
      </c>
      <c r="M4833" s="619">
        <f t="shared" si="352"/>
        <v>0</v>
      </c>
      <c r="N4833" s="622"/>
      <c r="O4833" s="623"/>
      <c r="P4833" s="624"/>
      <c r="Q4833" s="623">
        <v>19974.849999999999</v>
      </c>
      <c r="R4833" s="623">
        <v>19974.849999999999</v>
      </c>
    </row>
    <row r="4834" spans="1:18" s="625" customFormat="1" ht="66.75" hidden="1" customHeight="1">
      <c r="A4834" s="615">
        <v>72</v>
      </c>
      <c r="B4834" s="337" t="s">
        <v>4694</v>
      </c>
      <c r="C4834" s="617" t="s">
        <v>139</v>
      </c>
      <c r="D4834" s="617"/>
      <c r="E4834" s="631" t="s">
        <v>4711</v>
      </c>
      <c r="F4834" s="617"/>
      <c r="G4834" s="619">
        <v>23080</v>
      </c>
      <c r="H4834" s="633">
        <f t="shared" si="350"/>
        <v>23080</v>
      </c>
      <c r="I4834" s="621"/>
      <c r="J4834" s="622"/>
      <c r="K4834" s="617"/>
      <c r="L4834" s="619">
        <f t="shared" si="351"/>
        <v>0</v>
      </c>
      <c r="M4834" s="619">
        <f t="shared" si="352"/>
        <v>0</v>
      </c>
      <c r="N4834" s="622"/>
      <c r="O4834" s="623"/>
      <c r="P4834" s="624"/>
      <c r="Q4834" s="623">
        <v>28025.55</v>
      </c>
      <c r="R4834" s="623">
        <v>28025.55</v>
      </c>
    </row>
    <row r="4835" spans="1:18" s="625" customFormat="1" ht="66.75" hidden="1" customHeight="1">
      <c r="A4835" s="630">
        <v>73</v>
      </c>
      <c r="B4835" s="337" t="s">
        <v>4695</v>
      </c>
      <c r="C4835" s="617" t="s">
        <v>139</v>
      </c>
      <c r="D4835" s="617"/>
      <c r="E4835" s="631" t="s">
        <v>4711</v>
      </c>
      <c r="F4835" s="617"/>
      <c r="G4835" s="619">
        <v>30700</v>
      </c>
      <c r="H4835" s="633">
        <f t="shared" si="350"/>
        <v>30700</v>
      </c>
      <c r="I4835" s="621"/>
      <c r="J4835" s="622"/>
      <c r="K4835" s="617"/>
      <c r="L4835" s="619">
        <f t="shared" si="351"/>
        <v>0</v>
      </c>
      <c r="M4835" s="619">
        <f t="shared" si="352"/>
        <v>0</v>
      </c>
      <c r="N4835" s="622"/>
      <c r="O4835" s="623"/>
      <c r="P4835" s="624"/>
      <c r="Q4835" s="623">
        <v>43823.15</v>
      </c>
      <c r="R4835" s="623">
        <v>43823.15</v>
      </c>
    </row>
    <row r="4836" spans="1:18" s="625" customFormat="1" ht="66.75" hidden="1" customHeight="1">
      <c r="A4836" s="615">
        <v>74</v>
      </c>
      <c r="B4836" s="337" t="s">
        <v>4696</v>
      </c>
      <c r="C4836" s="617" t="s">
        <v>139</v>
      </c>
      <c r="D4836" s="617"/>
      <c r="E4836" s="631" t="s">
        <v>4711</v>
      </c>
      <c r="F4836" s="617"/>
      <c r="G4836" s="619">
        <v>39330</v>
      </c>
      <c r="H4836" s="633">
        <f t="shared" si="350"/>
        <v>39330</v>
      </c>
      <c r="I4836" s="621"/>
      <c r="J4836" s="622"/>
      <c r="K4836" s="617"/>
      <c r="L4836" s="619">
        <f t="shared" si="351"/>
        <v>0</v>
      </c>
      <c r="M4836" s="619">
        <f t="shared" si="352"/>
        <v>0</v>
      </c>
      <c r="N4836" s="622"/>
      <c r="O4836" s="623"/>
      <c r="P4836" s="624"/>
      <c r="Q4836" s="623">
        <v>65078.299999999996</v>
      </c>
      <c r="R4836" s="623">
        <v>65078.299999999996</v>
      </c>
    </row>
    <row r="4837" spans="1:18" s="625" customFormat="1" ht="66.75" hidden="1" customHeight="1">
      <c r="A4837" s="630">
        <v>75</v>
      </c>
      <c r="B4837" s="337" t="s">
        <v>4697</v>
      </c>
      <c r="C4837" s="617" t="s">
        <v>139</v>
      </c>
      <c r="D4837" s="617"/>
      <c r="E4837" s="631" t="s">
        <v>4711</v>
      </c>
      <c r="F4837" s="617"/>
      <c r="G4837" s="619">
        <v>54450</v>
      </c>
      <c r="H4837" s="633">
        <f t="shared" si="350"/>
        <v>54450</v>
      </c>
      <c r="I4837" s="621"/>
      <c r="J4837" s="622"/>
      <c r="K4837" s="617"/>
      <c r="L4837" s="619">
        <f t="shared" si="351"/>
        <v>0</v>
      </c>
      <c r="M4837" s="619">
        <f t="shared" si="352"/>
        <v>0</v>
      </c>
      <c r="N4837" s="622"/>
      <c r="O4837" s="623"/>
      <c r="P4837" s="624"/>
      <c r="Q4837" s="623">
        <v>100698.84999999999</v>
      </c>
      <c r="R4837" s="623">
        <v>100698.84999999999</v>
      </c>
    </row>
    <row r="4838" spans="1:18" s="625" customFormat="1" ht="66.75" hidden="1" customHeight="1">
      <c r="A4838" s="615">
        <v>76</v>
      </c>
      <c r="B4838" s="337" t="s">
        <v>4698</v>
      </c>
      <c r="C4838" s="617" t="s">
        <v>139</v>
      </c>
      <c r="D4838" s="617"/>
      <c r="E4838" s="631" t="s">
        <v>4711</v>
      </c>
      <c r="F4838" s="617"/>
      <c r="G4838" s="619">
        <v>72930</v>
      </c>
      <c r="H4838" s="633">
        <f t="shared" si="350"/>
        <v>72930</v>
      </c>
      <c r="I4838" s="621"/>
      <c r="J4838" s="622"/>
      <c r="K4838" s="617"/>
      <c r="L4838" s="619">
        <f t="shared" si="351"/>
        <v>0</v>
      </c>
      <c r="M4838" s="619">
        <f t="shared" si="352"/>
        <v>0</v>
      </c>
      <c r="N4838" s="622"/>
      <c r="O4838" s="623"/>
      <c r="P4838" s="624"/>
      <c r="Q4838" s="623">
        <v>137154.85</v>
      </c>
      <c r="R4838" s="623">
        <v>137154.85</v>
      </c>
    </row>
    <row r="4839" spans="1:18" s="625" customFormat="1" ht="66.75" hidden="1" customHeight="1">
      <c r="A4839" s="630">
        <v>77</v>
      </c>
      <c r="B4839" s="337" t="s">
        <v>4699</v>
      </c>
      <c r="C4839" s="617" t="s">
        <v>139</v>
      </c>
      <c r="D4839" s="617"/>
      <c r="E4839" s="631" t="s">
        <v>4711</v>
      </c>
      <c r="F4839" s="617"/>
      <c r="G4839" s="619">
        <v>97250</v>
      </c>
      <c r="H4839" s="633">
        <f t="shared" si="350"/>
        <v>97250</v>
      </c>
      <c r="I4839" s="621"/>
      <c r="J4839" s="622"/>
      <c r="K4839" s="617"/>
      <c r="L4839" s="619">
        <f t="shared" si="351"/>
        <v>0</v>
      </c>
      <c r="M4839" s="619">
        <f t="shared" si="352"/>
        <v>0</v>
      </c>
      <c r="N4839" s="622"/>
      <c r="O4839" s="623"/>
      <c r="P4839" s="624"/>
      <c r="Q4839" s="623">
        <v>186565.75</v>
      </c>
      <c r="R4839" s="623">
        <v>186565.75</v>
      </c>
    </row>
    <row r="4840" spans="1:18" s="625" customFormat="1" ht="66.75" hidden="1" customHeight="1">
      <c r="A4840" s="615">
        <v>78</v>
      </c>
      <c r="B4840" s="337" t="s">
        <v>4700</v>
      </c>
      <c r="C4840" s="617" t="s">
        <v>139</v>
      </c>
      <c r="D4840" s="617"/>
      <c r="E4840" s="631" t="s">
        <v>4711</v>
      </c>
      <c r="F4840" s="617"/>
      <c r="G4840" s="619">
        <v>121780</v>
      </c>
      <c r="H4840" s="633">
        <f t="shared" si="350"/>
        <v>121780</v>
      </c>
      <c r="I4840" s="621"/>
      <c r="J4840" s="622"/>
      <c r="K4840" s="617"/>
      <c r="L4840" s="619">
        <f t="shared" si="351"/>
        <v>0</v>
      </c>
      <c r="M4840" s="619">
        <f t="shared" si="352"/>
        <v>0</v>
      </c>
      <c r="N4840" s="622"/>
      <c r="O4840" s="623"/>
      <c r="P4840" s="624"/>
      <c r="Q4840" s="623">
        <v>263991.34999999998</v>
      </c>
      <c r="R4840" s="623">
        <v>263991.34999999998</v>
      </c>
    </row>
    <row r="4841" spans="1:18" s="625" customFormat="1" ht="66.75" hidden="1" customHeight="1">
      <c r="A4841" s="630">
        <v>79</v>
      </c>
      <c r="B4841" s="337" t="s">
        <v>4701</v>
      </c>
      <c r="C4841" s="617" t="s">
        <v>139</v>
      </c>
      <c r="D4841" s="617"/>
      <c r="E4841" s="631" t="s">
        <v>4711</v>
      </c>
      <c r="F4841" s="617"/>
      <c r="G4841" s="619">
        <v>146880</v>
      </c>
      <c r="H4841" s="633">
        <f t="shared" si="350"/>
        <v>146880</v>
      </c>
      <c r="I4841" s="621"/>
      <c r="J4841" s="622"/>
      <c r="K4841" s="617"/>
      <c r="L4841" s="619">
        <f t="shared" si="351"/>
        <v>0</v>
      </c>
      <c r="M4841" s="619">
        <f t="shared" si="352"/>
        <v>0</v>
      </c>
      <c r="N4841" s="622"/>
      <c r="O4841" s="623"/>
      <c r="P4841" s="624"/>
      <c r="Q4841" s="623">
        <v>364332.14999999997</v>
      </c>
      <c r="R4841" s="623">
        <v>364332.14999999997</v>
      </c>
    </row>
    <row r="4842" spans="1:18" s="625" customFormat="1" ht="16.5" hidden="1">
      <c r="A4842" s="615">
        <v>80</v>
      </c>
      <c r="B4842" s="337" t="s">
        <v>4702</v>
      </c>
      <c r="C4842" s="617" t="s">
        <v>139</v>
      </c>
      <c r="D4842" s="617"/>
      <c r="E4842" s="631" t="s">
        <v>4711</v>
      </c>
      <c r="F4842" s="617"/>
      <c r="G4842" s="619">
        <v>30250</v>
      </c>
      <c r="H4842" s="633">
        <f t="shared" si="350"/>
        <v>30250</v>
      </c>
      <c r="I4842" s="621"/>
      <c r="J4842" s="622"/>
      <c r="K4842" s="617"/>
      <c r="L4842" s="619">
        <f t="shared" si="351"/>
        <v>0</v>
      </c>
      <c r="M4842" s="619">
        <f t="shared" si="352"/>
        <v>0</v>
      </c>
      <c r="N4842" s="622"/>
      <c r="O4842" s="623"/>
      <c r="P4842" s="624"/>
      <c r="Q4842" s="623">
        <v>472994.89999999997</v>
      </c>
      <c r="R4842" s="623">
        <v>472994.89999999997</v>
      </c>
    </row>
    <row r="4843" spans="1:18" s="625" customFormat="1" ht="16.5" hidden="1">
      <c r="A4843" s="630">
        <v>81</v>
      </c>
      <c r="B4843" s="337" t="s">
        <v>4703</v>
      </c>
      <c r="C4843" s="617" t="s">
        <v>139</v>
      </c>
      <c r="D4843" s="617"/>
      <c r="E4843" s="631" t="s">
        <v>4711</v>
      </c>
      <c r="F4843" s="617"/>
      <c r="G4843" s="619">
        <v>40560</v>
      </c>
      <c r="H4843" s="633">
        <f t="shared" si="350"/>
        <v>40560</v>
      </c>
      <c r="I4843" s="621"/>
      <c r="J4843" s="622"/>
      <c r="K4843" s="617"/>
      <c r="L4843" s="619">
        <f t="shared" si="351"/>
        <v>0</v>
      </c>
      <c r="M4843" s="619">
        <f t="shared" si="352"/>
        <v>0</v>
      </c>
      <c r="N4843" s="622"/>
      <c r="O4843" s="623"/>
      <c r="P4843" s="624"/>
      <c r="Q4843" s="623">
        <v>563603.25</v>
      </c>
      <c r="R4843" s="623">
        <v>563603.25</v>
      </c>
    </row>
    <row r="4844" spans="1:18" s="625" customFormat="1" ht="16.5" hidden="1">
      <c r="A4844" s="615">
        <v>82</v>
      </c>
      <c r="B4844" s="337" t="s">
        <v>4704</v>
      </c>
      <c r="C4844" s="617" t="s">
        <v>139</v>
      </c>
      <c r="D4844" s="617"/>
      <c r="E4844" s="631" t="s">
        <v>4711</v>
      </c>
      <c r="F4844" s="617"/>
      <c r="G4844" s="619">
        <v>51990</v>
      </c>
      <c r="H4844" s="633">
        <f t="shared" si="350"/>
        <v>51990</v>
      </c>
      <c r="I4844" s="621"/>
      <c r="J4844" s="622"/>
      <c r="K4844" s="617"/>
      <c r="L4844" s="619">
        <f t="shared" si="351"/>
        <v>0</v>
      </c>
      <c r="M4844" s="619">
        <f t="shared" si="352"/>
        <v>0</v>
      </c>
      <c r="N4844" s="622"/>
      <c r="O4844" s="623"/>
      <c r="P4844" s="624"/>
      <c r="Q4844" s="623">
        <v>703134.25</v>
      </c>
      <c r="R4844" s="623">
        <v>703134.25</v>
      </c>
    </row>
    <row r="4845" spans="1:18" s="625" customFormat="1" ht="16.5" hidden="1">
      <c r="A4845" s="630">
        <v>83</v>
      </c>
      <c r="B4845" s="337" t="s">
        <v>4705</v>
      </c>
      <c r="C4845" s="617" t="s">
        <v>139</v>
      </c>
      <c r="D4845" s="617"/>
      <c r="E4845" s="631" t="s">
        <v>4711</v>
      </c>
      <c r="F4845" s="617"/>
      <c r="G4845" s="619">
        <v>70470</v>
      </c>
      <c r="H4845" s="633">
        <f t="shared" si="350"/>
        <v>70470</v>
      </c>
      <c r="I4845" s="621"/>
      <c r="J4845" s="622"/>
      <c r="K4845" s="617"/>
      <c r="L4845" s="619">
        <f t="shared" si="351"/>
        <v>0</v>
      </c>
      <c r="M4845" s="619">
        <f t="shared" si="352"/>
        <v>0</v>
      </c>
      <c r="N4845" s="622"/>
      <c r="O4845" s="623"/>
      <c r="P4845" s="624"/>
      <c r="Q4845" s="623">
        <v>919863</v>
      </c>
      <c r="R4845" s="623">
        <v>919863</v>
      </c>
    </row>
    <row r="4846" spans="1:18" s="625" customFormat="1" ht="16.5" hidden="1">
      <c r="A4846" s="615">
        <v>84</v>
      </c>
      <c r="B4846" s="337" t="s">
        <v>4706</v>
      </c>
      <c r="C4846" s="617" t="s">
        <v>139</v>
      </c>
      <c r="D4846" s="617"/>
      <c r="E4846" s="631" t="s">
        <v>4711</v>
      </c>
      <c r="F4846" s="617"/>
      <c r="G4846" s="619">
        <v>96570</v>
      </c>
      <c r="H4846" s="633">
        <f t="shared" si="350"/>
        <v>96570</v>
      </c>
      <c r="I4846" s="621"/>
      <c r="J4846" s="622"/>
      <c r="K4846" s="617"/>
      <c r="L4846" s="619">
        <f t="shared" si="351"/>
        <v>0</v>
      </c>
      <c r="M4846" s="619">
        <f t="shared" si="352"/>
        <v>0</v>
      </c>
      <c r="N4846" s="622"/>
      <c r="O4846" s="623"/>
      <c r="P4846" s="624"/>
      <c r="Q4846" s="623">
        <v>1153930.05</v>
      </c>
      <c r="R4846" s="623">
        <v>1153930.05</v>
      </c>
    </row>
    <row r="4847" spans="1:18" s="625" customFormat="1" ht="16.5" hidden="1">
      <c r="A4847" s="630">
        <v>85</v>
      </c>
      <c r="B4847" s="337" t="s">
        <v>4707</v>
      </c>
      <c r="C4847" s="617" t="s">
        <v>139</v>
      </c>
      <c r="D4847" s="617"/>
      <c r="E4847" s="631" t="s">
        <v>4711</v>
      </c>
      <c r="F4847" s="617"/>
      <c r="G4847" s="619">
        <v>127380</v>
      </c>
      <c r="H4847" s="633">
        <f t="shared" si="350"/>
        <v>127380</v>
      </c>
      <c r="I4847" s="621"/>
      <c r="J4847" s="622"/>
      <c r="K4847" s="617"/>
      <c r="L4847" s="619">
        <f t="shared" si="351"/>
        <v>0</v>
      </c>
      <c r="M4847" s="619">
        <f t="shared" si="352"/>
        <v>0</v>
      </c>
      <c r="N4847" s="622"/>
      <c r="O4847" s="623"/>
      <c r="P4847" s="624"/>
      <c r="Q4847" s="623">
        <v>1469806.0999999999</v>
      </c>
      <c r="R4847" s="623">
        <v>1469806.0999999999</v>
      </c>
    </row>
    <row r="4848" spans="1:18" s="625" customFormat="1" ht="66.75" hidden="1" customHeight="1">
      <c r="A4848" s="615">
        <v>86</v>
      </c>
      <c r="B4848" s="337" t="s">
        <v>4708</v>
      </c>
      <c r="C4848" s="617" t="s">
        <v>139</v>
      </c>
      <c r="D4848" s="642"/>
      <c r="E4848" s="631" t="s">
        <v>4711</v>
      </c>
      <c r="F4848" s="642"/>
      <c r="G4848" s="619">
        <v>161330</v>
      </c>
      <c r="H4848" s="633">
        <f t="shared" si="350"/>
        <v>161330</v>
      </c>
      <c r="I4848" s="621"/>
      <c r="J4848" s="622"/>
      <c r="K4848" s="642"/>
      <c r="L4848" s="619"/>
      <c r="M4848" s="619"/>
      <c r="N4848" s="622"/>
      <c r="O4848" s="623"/>
      <c r="P4848" s="624"/>
      <c r="Q4848" s="643"/>
      <c r="R4848" s="643"/>
    </row>
    <row r="4849" spans="1:18" s="625" customFormat="1" ht="66.75" hidden="1" customHeight="1">
      <c r="A4849" s="630">
        <v>87</v>
      </c>
      <c r="B4849" s="337" t="s">
        <v>4709</v>
      </c>
      <c r="C4849" s="617" t="s">
        <v>139</v>
      </c>
      <c r="D4849" s="617"/>
      <c r="E4849" s="631" t="s">
        <v>4711</v>
      </c>
      <c r="F4849" s="617"/>
      <c r="G4849" s="619">
        <v>194600</v>
      </c>
      <c r="H4849" s="633">
        <f t="shared" si="350"/>
        <v>194600</v>
      </c>
      <c r="I4849" s="621"/>
      <c r="J4849" s="622"/>
      <c r="K4849" s="617"/>
      <c r="L4849" s="619">
        <f>+V4849/1.1</f>
        <v>0</v>
      </c>
      <c r="M4849" s="619">
        <f>+W4849/1.1</f>
        <v>0</v>
      </c>
      <c r="N4849" s="622"/>
      <c r="O4849" s="623"/>
      <c r="P4849" s="624"/>
      <c r="Q4849" s="623">
        <v>7052.5</v>
      </c>
      <c r="R4849" s="623">
        <v>7052.5</v>
      </c>
    </row>
    <row r="4850" spans="1:18" s="235" customFormat="1" ht="66.75" hidden="1" customHeight="1">
      <c r="A4850" s="1092" t="s">
        <v>2138</v>
      </c>
      <c r="B4850" s="1092"/>
      <c r="C4850" s="1092"/>
      <c r="D4850" s="1092"/>
      <c r="E4850" s="1092"/>
      <c r="F4850" s="1092"/>
      <c r="G4850" s="1092"/>
      <c r="H4850" s="1092"/>
      <c r="I4850" s="644"/>
      <c r="J4850" s="645"/>
      <c r="K4850" s="645"/>
      <c r="L4850" s="645"/>
      <c r="M4850" s="645"/>
      <c r="N4850" s="645"/>
      <c r="O4850" s="646"/>
      <c r="P4850" s="156"/>
      <c r="Q4850" s="16"/>
    </row>
    <row r="4851" spans="1:18" s="235" customFormat="1" ht="66.75" hidden="1" customHeight="1">
      <c r="A4851" s="107">
        <v>1</v>
      </c>
      <c r="B4851" s="452" t="s">
        <v>2139</v>
      </c>
      <c r="C4851" s="107" t="s">
        <v>190</v>
      </c>
      <c r="D4851" s="107"/>
      <c r="E4851" s="107"/>
      <c r="F4851" s="647">
        <v>3500000</v>
      </c>
      <c r="G4851" s="261"/>
      <c r="H4851" s="114"/>
      <c r="I4851" s="644"/>
      <c r="J4851" s="645"/>
      <c r="K4851" s="647">
        <v>3500000</v>
      </c>
      <c r="L4851" s="261"/>
      <c r="M4851" s="261"/>
      <c r="N4851" s="645"/>
      <c r="O4851" s="646"/>
      <c r="P4851" s="156"/>
      <c r="Q4851" s="16"/>
    </row>
    <row r="4852" spans="1:18" s="235" customFormat="1" ht="66.75" hidden="1" customHeight="1">
      <c r="A4852" s="107">
        <f>1+A4851</f>
        <v>2</v>
      </c>
      <c r="B4852" s="452" t="s">
        <v>2140</v>
      </c>
      <c r="C4852" s="107" t="s">
        <v>190</v>
      </c>
      <c r="D4852" s="107"/>
      <c r="E4852" s="107"/>
      <c r="F4852" s="647">
        <v>3740000</v>
      </c>
      <c r="G4852" s="261"/>
      <c r="H4852" s="114"/>
      <c r="I4852" s="644"/>
      <c r="J4852" s="645"/>
      <c r="K4852" s="647">
        <v>3740000</v>
      </c>
      <c r="L4852" s="261"/>
      <c r="M4852" s="261"/>
      <c r="N4852" s="645"/>
      <c r="O4852" s="646"/>
      <c r="P4852" s="156"/>
      <c r="Q4852" s="16"/>
    </row>
    <row r="4853" spans="1:18" s="235" customFormat="1" ht="66.75" hidden="1" customHeight="1">
      <c r="A4853" s="107">
        <f t="shared" ref="A4853:A4872" si="353">1+A4852</f>
        <v>3</v>
      </c>
      <c r="B4853" s="452" t="s">
        <v>2141</v>
      </c>
      <c r="C4853" s="107" t="s">
        <v>190</v>
      </c>
      <c r="D4853" s="107"/>
      <c r="E4853" s="107"/>
      <c r="F4853" s="647">
        <v>3850000</v>
      </c>
      <c r="G4853" s="261"/>
      <c r="H4853" s="114"/>
      <c r="I4853" s="644"/>
      <c r="J4853" s="645"/>
      <c r="K4853" s="647">
        <v>3850000</v>
      </c>
      <c r="L4853" s="261"/>
      <c r="M4853" s="261"/>
      <c r="N4853" s="645"/>
      <c r="O4853" s="646"/>
      <c r="P4853" s="156"/>
      <c r="Q4853" s="16"/>
    </row>
    <row r="4854" spans="1:18" s="235" customFormat="1" ht="66.75" hidden="1" customHeight="1">
      <c r="A4854" s="107">
        <f t="shared" si="353"/>
        <v>4</v>
      </c>
      <c r="B4854" s="452" t="s">
        <v>2142</v>
      </c>
      <c r="C4854" s="107" t="s">
        <v>190</v>
      </c>
      <c r="D4854" s="107"/>
      <c r="E4854" s="107"/>
      <c r="F4854" s="647">
        <v>5500000</v>
      </c>
      <c r="G4854" s="261"/>
      <c r="H4854" s="114"/>
      <c r="I4854" s="644"/>
      <c r="J4854" s="645"/>
      <c r="K4854" s="647">
        <v>5500000</v>
      </c>
      <c r="L4854" s="261"/>
      <c r="M4854" s="261"/>
      <c r="N4854" s="645"/>
      <c r="O4854" s="646"/>
      <c r="P4854" s="156"/>
      <c r="Q4854" s="16"/>
    </row>
    <row r="4855" spans="1:18" s="235" customFormat="1" ht="66.75" hidden="1" customHeight="1">
      <c r="A4855" s="107">
        <f t="shared" si="353"/>
        <v>5</v>
      </c>
      <c r="B4855" s="452" t="s">
        <v>2143</v>
      </c>
      <c r="C4855" s="107" t="s">
        <v>190</v>
      </c>
      <c r="D4855" s="107"/>
      <c r="E4855" s="107"/>
      <c r="F4855" s="647">
        <v>5650000</v>
      </c>
      <c r="G4855" s="261"/>
      <c r="H4855" s="114"/>
      <c r="I4855" s="644"/>
      <c r="J4855" s="645"/>
      <c r="K4855" s="647">
        <v>5650000</v>
      </c>
      <c r="L4855" s="261"/>
      <c r="M4855" s="261"/>
      <c r="N4855" s="645"/>
      <c r="O4855" s="646"/>
      <c r="P4855" s="156"/>
      <c r="Q4855" s="16"/>
    </row>
    <row r="4856" spans="1:18" s="235" customFormat="1" ht="66.75" hidden="1" customHeight="1">
      <c r="A4856" s="107">
        <f t="shared" si="353"/>
        <v>6</v>
      </c>
      <c r="B4856" s="452" t="s">
        <v>2144</v>
      </c>
      <c r="C4856" s="107" t="s">
        <v>190</v>
      </c>
      <c r="D4856" s="107"/>
      <c r="E4856" s="107"/>
      <c r="F4856" s="647">
        <v>6100000</v>
      </c>
      <c r="G4856" s="261"/>
      <c r="H4856" s="114"/>
      <c r="I4856" s="644"/>
      <c r="J4856" s="645"/>
      <c r="K4856" s="647">
        <v>6100000</v>
      </c>
      <c r="L4856" s="261"/>
      <c r="M4856" s="261"/>
      <c r="N4856" s="645"/>
      <c r="O4856" s="646"/>
      <c r="P4856" s="156"/>
      <c r="Q4856" s="16"/>
    </row>
    <row r="4857" spans="1:18" s="235" customFormat="1" ht="66.75" hidden="1" customHeight="1">
      <c r="A4857" s="107">
        <f t="shared" si="353"/>
        <v>7</v>
      </c>
      <c r="B4857" s="452" t="s">
        <v>2145</v>
      </c>
      <c r="C4857" s="107" t="s">
        <v>190</v>
      </c>
      <c r="D4857" s="107"/>
      <c r="E4857" s="107"/>
      <c r="F4857" s="647">
        <v>6900000</v>
      </c>
      <c r="G4857" s="261"/>
      <c r="H4857" s="114"/>
      <c r="I4857" s="644"/>
      <c r="J4857" s="645"/>
      <c r="K4857" s="647">
        <v>6900000</v>
      </c>
      <c r="L4857" s="261"/>
      <c r="M4857" s="261"/>
      <c r="N4857" s="645"/>
      <c r="O4857" s="646"/>
      <c r="P4857" s="156"/>
      <c r="Q4857" s="16"/>
    </row>
    <row r="4858" spans="1:18" s="235" customFormat="1" ht="66.75" hidden="1" customHeight="1">
      <c r="A4858" s="107">
        <f t="shared" si="353"/>
        <v>8</v>
      </c>
      <c r="B4858" s="452" t="s">
        <v>2146</v>
      </c>
      <c r="C4858" s="107" t="s">
        <v>190</v>
      </c>
      <c r="D4858" s="107"/>
      <c r="E4858" s="107"/>
      <c r="F4858" s="647">
        <v>8200000</v>
      </c>
      <c r="G4858" s="261"/>
      <c r="H4858" s="114"/>
      <c r="I4858" s="644"/>
      <c r="J4858" s="645"/>
      <c r="K4858" s="647">
        <v>8200000</v>
      </c>
      <c r="L4858" s="261"/>
      <c r="M4858" s="261"/>
      <c r="N4858" s="645"/>
      <c r="O4858" s="646"/>
      <c r="P4858" s="156"/>
      <c r="Q4858" s="16"/>
    </row>
    <row r="4859" spans="1:18" s="235" customFormat="1" ht="66.75" hidden="1" customHeight="1">
      <c r="A4859" s="107">
        <f t="shared" si="353"/>
        <v>9</v>
      </c>
      <c r="B4859" s="452" t="s">
        <v>2147</v>
      </c>
      <c r="C4859" s="107" t="s">
        <v>190</v>
      </c>
      <c r="D4859" s="107"/>
      <c r="E4859" s="107"/>
      <c r="F4859" s="647">
        <v>9000000</v>
      </c>
      <c r="G4859" s="261"/>
      <c r="H4859" s="114"/>
      <c r="I4859" s="644"/>
      <c r="J4859" s="645"/>
      <c r="K4859" s="647">
        <v>9000000</v>
      </c>
      <c r="L4859" s="261"/>
      <c r="M4859" s="261"/>
      <c r="N4859" s="645"/>
      <c r="O4859" s="646"/>
      <c r="P4859" s="156"/>
      <c r="Q4859" s="16"/>
    </row>
    <row r="4860" spans="1:18" s="235" customFormat="1" ht="66.75" hidden="1" customHeight="1">
      <c r="A4860" s="107">
        <f t="shared" si="353"/>
        <v>10</v>
      </c>
      <c r="B4860" s="452" t="s">
        <v>2148</v>
      </c>
      <c r="C4860" s="107" t="s">
        <v>190</v>
      </c>
      <c r="D4860" s="107"/>
      <c r="E4860" s="107"/>
      <c r="F4860" s="647">
        <v>10500000</v>
      </c>
      <c r="G4860" s="261"/>
      <c r="H4860" s="114"/>
      <c r="I4860" s="644"/>
      <c r="J4860" s="645"/>
      <c r="K4860" s="647">
        <v>10500000</v>
      </c>
      <c r="L4860" s="261"/>
      <c r="M4860" s="261"/>
      <c r="N4860" s="645"/>
      <c r="O4860" s="646"/>
      <c r="P4860" s="156"/>
      <c r="Q4860" s="16"/>
    </row>
    <row r="4861" spans="1:18" s="235" customFormat="1" ht="66.75" hidden="1" customHeight="1">
      <c r="A4861" s="107">
        <f t="shared" si="353"/>
        <v>11</v>
      </c>
      <c r="B4861" s="452" t="s">
        <v>2149</v>
      </c>
      <c r="C4861" s="107" t="s">
        <v>190</v>
      </c>
      <c r="D4861" s="107"/>
      <c r="E4861" s="107"/>
      <c r="F4861" s="647">
        <v>10900000</v>
      </c>
      <c r="G4861" s="261"/>
      <c r="H4861" s="114"/>
      <c r="I4861" s="644"/>
      <c r="J4861" s="645"/>
      <c r="K4861" s="647">
        <v>10900000</v>
      </c>
      <c r="L4861" s="261"/>
      <c r="M4861" s="261"/>
      <c r="N4861" s="645"/>
      <c r="O4861" s="646"/>
      <c r="P4861" s="156"/>
      <c r="Q4861" s="16"/>
    </row>
    <row r="4862" spans="1:18" s="235" customFormat="1" ht="66.75" hidden="1" customHeight="1">
      <c r="A4862" s="107">
        <f t="shared" si="353"/>
        <v>12</v>
      </c>
      <c r="B4862" s="452" t="s">
        <v>2150</v>
      </c>
      <c r="C4862" s="107" t="s">
        <v>190</v>
      </c>
      <c r="D4862" s="107"/>
      <c r="E4862" s="107"/>
      <c r="F4862" s="647">
        <v>13500000</v>
      </c>
      <c r="G4862" s="261"/>
      <c r="H4862" s="114"/>
      <c r="I4862" s="644"/>
      <c r="J4862" s="645"/>
      <c r="K4862" s="647">
        <v>13500000</v>
      </c>
      <c r="L4862" s="261"/>
      <c r="M4862" s="261"/>
      <c r="N4862" s="645"/>
      <c r="O4862" s="646"/>
      <c r="P4862" s="156"/>
      <c r="Q4862" s="16"/>
    </row>
    <row r="4863" spans="1:18" s="235" customFormat="1" ht="66.75" hidden="1" customHeight="1">
      <c r="A4863" s="107">
        <f t="shared" si="353"/>
        <v>13</v>
      </c>
      <c r="B4863" s="452" t="s">
        <v>2151</v>
      </c>
      <c r="C4863" s="107" t="s">
        <v>190</v>
      </c>
      <c r="D4863" s="107"/>
      <c r="E4863" s="107"/>
      <c r="F4863" s="647">
        <v>13800000</v>
      </c>
      <c r="G4863" s="261"/>
      <c r="H4863" s="114"/>
      <c r="I4863" s="644"/>
      <c r="J4863" s="645"/>
      <c r="K4863" s="647">
        <v>13800000</v>
      </c>
      <c r="L4863" s="261"/>
      <c r="M4863" s="261"/>
      <c r="N4863" s="645"/>
      <c r="O4863" s="646"/>
      <c r="P4863" s="156"/>
      <c r="Q4863" s="16"/>
    </row>
    <row r="4864" spans="1:18" s="235" customFormat="1" ht="66.75" hidden="1" customHeight="1">
      <c r="A4864" s="107">
        <f t="shared" si="353"/>
        <v>14</v>
      </c>
      <c r="B4864" s="452" t="s">
        <v>2152</v>
      </c>
      <c r="C4864" s="107" t="s">
        <v>190</v>
      </c>
      <c r="D4864" s="107"/>
      <c r="E4864" s="107"/>
      <c r="F4864" s="647">
        <v>14100000</v>
      </c>
      <c r="G4864" s="261"/>
      <c r="H4864" s="114"/>
      <c r="I4864" s="644"/>
      <c r="J4864" s="645"/>
      <c r="K4864" s="647">
        <v>14100000</v>
      </c>
      <c r="L4864" s="261"/>
      <c r="M4864" s="261"/>
      <c r="N4864" s="645"/>
      <c r="O4864" s="646"/>
      <c r="P4864" s="156"/>
      <c r="Q4864" s="16"/>
    </row>
    <row r="4865" spans="1:17" s="235" customFormat="1" ht="66.75" hidden="1" customHeight="1">
      <c r="A4865" s="107">
        <f t="shared" si="353"/>
        <v>15</v>
      </c>
      <c r="B4865" s="452" t="s">
        <v>2153</v>
      </c>
      <c r="C4865" s="107" t="s">
        <v>190</v>
      </c>
      <c r="D4865" s="107"/>
      <c r="E4865" s="107"/>
      <c r="F4865" s="647">
        <v>15900000</v>
      </c>
      <c r="G4865" s="261"/>
      <c r="H4865" s="114"/>
      <c r="I4865" s="644"/>
      <c r="J4865" s="645"/>
      <c r="K4865" s="647">
        <v>15900000</v>
      </c>
      <c r="L4865" s="261"/>
      <c r="M4865" s="261"/>
      <c r="N4865" s="645"/>
      <c r="O4865" s="646"/>
      <c r="P4865" s="156"/>
      <c r="Q4865" s="16"/>
    </row>
    <row r="4866" spans="1:17" s="17" customFormat="1" ht="66.75" hidden="1" customHeight="1">
      <c r="A4866" s="107">
        <f t="shared" si="353"/>
        <v>16</v>
      </c>
      <c r="B4866" s="452" t="s">
        <v>2154</v>
      </c>
      <c r="C4866" s="107" t="s">
        <v>190</v>
      </c>
      <c r="D4866" s="107"/>
      <c r="E4866" s="107"/>
      <c r="F4866" s="647">
        <v>5500000</v>
      </c>
      <c r="G4866" s="261"/>
      <c r="H4866" s="114"/>
      <c r="I4866" s="474"/>
      <c r="J4866" s="475"/>
      <c r="K4866" s="647">
        <v>5500000</v>
      </c>
      <c r="L4866" s="261"/>
      <c r="M4866" s="261"/>
      <c r="N4866" s="475"/>
      <c r="O4866" s="648"/>
      <c r="P4866" s="244"/>
      <c r="Q4866" s="274"/>
    </row>
    <row r="4867" spans="1:17" s="17" customFormat="1" ht="66.75" hidden="1" customHeight="1">
      <c r="A4867" s="107">
        <f t="shared" si="353"/>
        <v>17</v>
      </c>
      <c r="B4867" s="452" t="s">
        <v>2155</v>
      </c>
      <c r="C4867" s="107" t="s">
        <v>190</v>
      </c>
      <c r="D4867" s="107"/>
      <c r="E4867" s="107"/>
      <c r="F4867" s="647">
        <v>5500000</v>
      </c>
      <c r="G4867" s="261"/>
      <c r="H4867" s="114"/>
      <c r="I4867" s="474"/>
      <c r="J4867" s="475"/>
      <c r="K4867" s="647">
        <v>5500000</v>
      </c>
      <c r="L4867" s="261"/>
      <c r="M4867" s="261"/>
      <c r="N4867" s="475"/>
      <c r="O4867" s="476"/>
      <c r="P4867" s="15"/>
      <c r="Q4867" s="16"/>
    </row>
    <row r="4868" spans="1:17" s="17" customFormat="1" ht="66.75" hidden="1" customHeight="1">
      <c r="A4868" s="107">
        <f t="shared" si="353"/>
        <v>18</v>
      </c>
      <c r="B4868" s="452" t="s">
        <v>2156</v>
      </c>
      <c r="C4868" s="107" t="s">
        <v>190</v>
      </c>
      <c r="D4868" s="107"/>
      <c r="E4868" s="107"/>
      <c r="F4868" s="647">
        <v>8750000</v>
      </c>
      <c r="G4868" s="261"/>
      <c r="H4868" s="114"/>
      <c r="I4868" s="474"/>
      <c r="J4868" s="475"/>
      <c r="K4868" s="647">
        <v>8750000</v>
      </c>
      <c r="L4868" s="261"/>
      <c r="M4868" s="261"/>
      <c r="N4868" s="475"/>
      <c r="O4868" s="476"/>
      <c r="P4868" s="15"/>
      <c r="Q4868" s="16"/>
    </row>
    <row r="4869" spans="1:17" s="17" customFormat="1" ht="66.75" hidden="1" customHeight="1">
      <c r="A4869" s="107">
        <f t="shared" si="353"/>
        <v>19</v>
      </c>
      <c r="B4869" s="452" t="s">
        <v>2157</v>
      </c>
      <c r="C4869" s="107" t="s">
        <v>190</v>
      </c>
      <c r="D4869" s="107"/>
      <c r="E4869" s="107"/>
      <c r="F4869" s="647">
        <v>11990000</v>
      </c>
      <c r="G4869" s="261"/>
      <c r="H4869" s="114"/>
      <c r="I4869" s="474"/>
      <c r="J4869" s="475"/>
      <c r="K4869" s="647">
        <v>11990000</v>
      </c>
      <c r="L4869" s="261"/>
      <c r="M4869" s="261"/>
      <c r="N4869" s="475"/>
      <c r="O4869" s="476"/>
      <c r="P4869" s="15"/>
      <c r="Q4869" s="16"/>
    </row>
    <row r="4870" spans="1:17" s="17" customFormat="1" ht="66.75" hidden="1" customHeight="1">
      <c r="A4870" s="107">
        <f t="shared" si="353"/>
        <v>20</v>
      </c>
      <c r="B4870" s="452" t="s">
        <v>2158</v>
      </c>
      <c r="C4870" s="107" t="s">
        <v>190</v>
      </c>
      <c r="D4870" s="107"/>
      <c r="E4870" s="107"/>
      <c r="F4870" s="647">
        <v>13200000</v>
      </c>
      <c r="G4870" s="261"/>
      <c r="H4870" s="114"/>
      <c r="I4870" s="474"/>
      <c r="J4870" s="475"/>
      <c r="K4870" s="647">
        <v>13200000</v>
      </c>
      <c r="L4870" s="261"/>
      <c r="M4870" s="261"/>
      <c r="N4870" s="475"/>
      <c r="O4870" s="476"/>
      <c r="P4870" s="15"/>
      <c r="Q4870" s="16"/>
    </row>
    <row r="4871" spans="1:17" s="17" customFormat="1" ht="66.75" hidden="1" customHeight="1">
      <c r="A4871" s="107">
        <f t="shared" si="353"/>
        <v>21</v>
      </c>
      <c r="B4871" s="452" t="s">
        <v>2159</v>
      </c>
      <c r="C4871" s="107" t="s">
        <v>190</v>
      </c>
      <c r="D4871" s="107"/>
      <c r="E4871" s="107"/>
      <c r="F4871" s="647">
        <v>16280000</v>
      </c>
      <c r="G4871" s="261"/>
      <c r="H4871" s="114"/>
      <c r="I4871" s="474"/>
      <c r="J4871" s="475"/>
      <c r="K4871" s="647">
        <v>16280000</v>
      </c>
      <c r="L4871" s="261"/>
      <c r="M4871" s="261"/>
      <c r="N4871" s="475"/>
      <c r="O4871" s="476"/>
      <c r="P4871" s="15"/>
      <c r="Q4871" s="16"/>
    </row>
    <row r="4872" spans="1:17" s="17" customFormat="1" ht="66.75" hidden="1" customHeight="1">
      <c r="A4872" s="107">
        <f t="shared" si="353"/>
        <v>22</v>
      </c>
      <c r="B4872" s="452" t="s">
        <v>2160</v>
      </c>
      <c r="C4872" s="107" t="s">
        <v>190</v>
      </c>
      <c r="D4872" s="107"/>
      <c r="E4872" s="107"/>
      <c r="F4872" s="647">
        <v>21890000</v>
      </c>
      <c r="G4872" s="261"/>
      <c r="H4872" s="114"/>
      <c r="I4872" s="474"/>
      <c r="J4872" s="475"/>
      <c r="K4872" s="647">
        <v>21890000</v>
      </c>
      <c r="L4872" s="261"/>
      <c r="M4872" s="261"/>
      <c r="N4872" s="475"/>
      <c r="O4872" s="476"/>
      <c r="P4872" s="15"/>
      <c r="Q4872" s="16"/>
    </row>
    <row r="4873" spans="1:17" s="17" customFormat="1" ht="66.75" hidden="1" customHeight="1">
      <c r="A4873" s="135" t="s">
        <v>2161</v>
      </c>
      <c r="B4873" s="174"/>
      <c r="C4873" s="174"/>
      <c r="D4873" s="174"/>
      <c r="E4873" s="174"/>
      <c r="F4873" s="647"/>
      <c r="G4873" s="261"/>
      <c r="H4873" s="114"/>
      <c r="I4873" s="474"/>
      <c r="J4873" s="474"/>
      <c r="K4873" s="647"/>
      <c r="L4873" s="261"/>
      <c r="M4873" s="261"/>
      <c r="N4873" s="474"/>
      <c r="O4873" s="649"/>
      <c r="P4873" s="15"/>
      <c r="Q4873" s="16"/>
    </row>
    <row r="4874" spans="1:17" s="17" customFormat="1" ht="66.75" hidden="1" customHeight="1">
      <c r="A4874" s="472">
        <v>1</v>
      </c>
      <c r="B4874" s="213" t="s">
        <v>4100</v>
      </c>
      <c r="C4874" s="107" t="s">
        <v>4059</v>
      </c>
      <c r="D4874" s="107"/>
      <c r="E4874" s="107"/>
      <c r="F4874" s="647"/>
      <c r="G4874" s="295">
        <v>16410000</v>
      </c>
      <c r="H4874" s="295">
        <v>16410000</v>
      </c>
      <c r="I4874" s="650"/>
      <c r="J4874" s="650"/>
      <c r="K4874" s="647"/>
      <c r="L4874" s="295">
        <v>16410000</v>
      </c>
      <c r="M4874" s="295">
        <v>16410000</v>
      </c>
      <c r="N4874" s="650"/>
      <c r="O4874" s="649"/>
      <c r="P4874" s="15"/>
      <c r="Q4874" s="16"/>
    </row>
    <row r="4875" spans="1:17" s="17" customFormat="1" ht="66.75" hidden="1" customHeight="1">
      <c r="A4875" s="472">
        <v>2</v>
      </c>
      <c r="B4875" s="213" t="s">
        <v>4101</v>
      </c>
      <c r="C4875" s="107" t="s">
        <v>4059</v>
      </c>
      <c r="D4875" s="107"/>
      <c r="E4875" s="107"/>
      <c r="F4875" s="647"/>
      <c r="G4875" s="295">
        <v>18360000</v>
      </c>
      <c r="H4875" s="295">
        <v>18360000</v>
      </c>
      <c r="I4875" s="650"/>
      <c r="J4875" s="650"/>
      <c r="K4875" s="647"/>
      <c r="L4875" s="295">
        <v>18360000</v>
      </c>
      <c r="M4875" s="295">
        <v>18360000</v>
      </c>
      <c r="N4875" s="650"/>
      <c r="O4875" s="649"/>
      <c r="P4875" s="15"/>
      <c r="Q4875" s="16"/>
    </row>
    <row r="4876" spans="1:17" s="17" customFormat="1" ht="66.75" hidden="1" customHeight="1">
      <c r="A4876" s="135" t="s">
        <v>2162</v>
      </c>
      <c r="B4876" s="213"/>
      <c r="C4876" s="107"/>
      <c r="D4876" s="107"/>
      <c r="E4876" s="107"/>
      <c r="F4876" s="647"/>
      <c r="G4876" s="295"/>
      <c r="H4876" s="295"/>
      <c r="I4876" s="650"/>
      <c r="J4876" s="650"/>
      <c r="K4876" s="647"/>
      <c r="L4876" s="295"/>
      <c r="M4876" s="295"/>
      <c r="N4876" s="650"/>
      <c r="O4876" s="649"/>
      <c r="P4876" s="15"/>
      <c r="Q4876" s="16"/>
    </row>
    <row r="4877" spans="1:17" s="17" customFormat="1" ht="66.75" hidden="1" customHeight="1">
      <c r="A4877" s="472">
        <v>1</v>
      </c>
      <c r="B4877" s="213" t="s">
        <v>2163</v>
      </c>
      <c r="C4877" s="107" t="s">
        <v>70</v>
      </c>
      <c r="D4877" s="107"/>
      <c r="E4877" s="107"/>
      <c r="F4877" s="647"/>
      <c r="G4877" s="295">
        <v>28100</v>
      </c>
      <c r="H4877" s="295">
        <v>28100</v>
      </c>
      <c r="I4877" s="650"/>
      <c r="J4877" s="650"/>
      <c r="K4877" s="647"/>
      <c r="L4877" s="295">
        <v>28100</v>
      </c>
      <c r="M4877" s="295">
        <v>28100</v>
      </c>
      <c r="N4877" s="650"/>
      <c r="O4877" s="649"/>
      <c r="P4877" s="15"/>
      <c r="Q4877" s="16"/>
    </row>
    <row r="4878" spans="1:17" s="17" customFormat="1" ht="66.75" hidden="1" customHeight="1">
      <c r="A4878" s="472">
        <f>1+A4877</f>
        <v>2</v>
      </c>
      <c r="B4878" s="213" t="s">
        <v>2164</v>
      </c>
      <c r="C4878" s="107" t="s">
        <v>70</v>
      </c>
      <c r="D4878" s="107"/>
      <c r="E4878" s="107"/>
      <c r="F4878" s="647"/>
      <c r="G4878" s="295">
        <v>85900</v>
      </c>
      <c r="H4878" s="295">
        <v>85900</v>
      </c>
      <c r="I4878" s="650"/>
      <c r="J4878" s="650"/>
      <c r="K4878" s="647"/>
      <c r="L4878" s="295">
        <v>85900</v>
      </c>
      <c r="M4878" s="295">
        <v>85900</v>
      </c>
      <c r="N4878" s="650"/>
      <c r="O4878" s="649"/>
      <c r="P4878" s="15"/>
      <c r="Q4878" s="16"/>
    </row>
    <row r="4879" spans="1:17" s="17" customFormat="1" ht="66.75" hidden="1" customHeight="1">
      <c r="A4879" s="472">
        <f t="shared" ref="A4879:A4888" si="354">1+A4878</f>
        <v>3</v>
      </c>
      <c r="B4879" s="213" t="s">
        <v>2165</v>
      </c>
      <c r="C4879" s="107" t="s">
        <v>70</v>
      </c>
      <c r="D4879" s="107"/>
      <c r="E4879" s="107"/>
      <c r="F4879" s="647"/>
      <c r="G4879" s="295">
        <v>640100</v>
      </c>
      <c r="H4879" s="295">
        <v>640100</v>
      </c>
      <c r="I4879" s="650"/>
      <c r="J4879" s="650"/>
      <c r="K4879" s="647"/>
      <c r="L4879" s="295">
        <v>640100</v>
      </c>
      <c r="M4879" s="295">
        <v>640100</v>
      </c>
      <c r="N4879" s="650"/>
      <c r="O4879" s="649"/>
      <c r="P4879" s="15"/>
      <c r="Q4879" s="16"/>
    </row>
    <row r="4880" spans="1:17" s="17" customFormat="1" ht="66.75" hidden="1" customHeight="1">
      <c r="A4880" s="472">
        <f t="shared" si="354"/>
        <v>4</v>
      </c>
      <c r="B4880" s="213" t="s">
        <v>2166</v>
      </c>
      <c r="C4880" s="107" t="s">
        <v>70</v>
      </c>
      <c r="D4880" s="107"/>
      <c r="E4880" s="107"/>
      <c r="F4880" s="647"/>
      <c r="G4880" s="295">
        <v>9716000</v>
      </c>
      <c r="H4880" s="295">
        <v>9716000</v>
      </c>
      <c r="I4880" s="650"/>
      <c r="J4880" s="650"/>
      <c r="K4880" s="647"/>
      <c r="L4880" s="295">
        <v>9716000</v>
      </c>
      <c r="M4880" s="295">
        <v>9716000</v>
      </c>
      <c r="N4880" s="650"/>
      <c r="O4880" s="649"/>
      <c r="P4880" s="15"/>
      <c r="Q4880" s="16"/>
    </row>
    <row r="4881" spans="1:17" s="17" customFormat="1" ht="66.75" hidden="1" customHeight="1">
      <c r="A4881" s="472">
        <f t="shared" si="354"/>
        <v>5</v>
      </c>
      <c r="B4881" s="213" t="s">
        <v>2167</v>
      </c>
      <c r="C4881" s="107" t="s">
        <v>70</v>
      </c>
      <c r="D4881" s="107"/>
      <c r="E4881" s="107"/>
      <c r="F4881" s="647"/>
      <c r="G4881" s="295">
        <v>110600</v>
      </c>
      <c r="H4881" s="295">
        <v>110600</v>
      </c>
      <c r="I4881" s="650"/>
      <c r="J4881" s="650"/>
      <c r="K4881" s="647"/>
      <c r="L4881" s="295">
        <v>110600</v>
      </c>
      <c r="M4881" s="295">
        <v>110600</v>
      </c>
      <c r="N4881" s="650"/>
      <c r="O4881" s="649"/>
      <c r="P4881" s="15"/>
      <c r="Q4881" s="16"/>
    </row>
    <row r="4882" spans="1:17" s="17" customFormat="1" ht="66.75" hidden="1" customHeight="1">
      <c r="A4882" s="472">
        <f t="shared" si="354"/>
        <v>6</v>
      </c>
      <c r="B4882" s="213" t="s">
        <v>2168</v>
      </c>
      <c r="C4882" s="107" t="s">
        <v>70</v>
      </c>
      <c r="D4882" s="107"/>
      <c r="E4882" s="107"/>
      <c r="F4882" s="647"/>
      <c r="G4882" s="295">
        <v>34600</v>
      </c>
      <c r="H4882" s="295">
        <v>34600</v>
      </c>
      <c r="I4882" s="650"/>
      <c r="J4882" s="650"/>
      <c r="K4882" s="647"/>
      <c r="L4882" s="295">
        <v>34600</v>
      </c>
      <c r="M4882" s="295">
        <v>34600</v>
      </c>
      <c r="N4882" s="650"/>
      <c r="O4882" s="649"/>
      <c r="P4882" s="15"/>
      <c r="Q4882" s="16"/>
    </row>
    <row r="4883" spans="1:17" s="17" customFormat="1" ht="66.75" hidden="1" customHeight="1">
      <c r="A4883" s="472">
        <f t="shared" si="354"/>
        <v>7</v>
      </c>
      <c r="B4883" s="213" t="s">
        <v>2169</v>
      </c>
      <c r="C4883" s="107" t="s">
        <v>70</v>
      </c>
      <c r="D4883" s="107"/>
      <c r="E4883" s="107"/>
      <c r="F4883" s="647"/>
      <c r="G4883" s="295">
        <v>39500</v>
      </c>
      <c r="H4883" s="295">
        <v>39500</v>
      </c>
      <c r="I4883" s="650"/>
      <c r="J4883" s="650"/>
      <c r="K4883" s="647"/>
      <c r="L4883" s="295">
        <v>39500</v>
      </c>
      <c r="M4883" s="295">
        <v>39500</v>
      </c>
      <c r="N4883" s="650"/>
      <c r="O4883" s="649"/>
      <c r="P4883" s="15"/>
      <c r="Q4883" s="16"/>
    </row>
    <row r="4884" spans="1:17" s="17" customFormat="1" ht="66.75" hidden="1" customHeight="1">
      <c r="A4884" s="472">
        <f t="shared" si="354"/>
        <v>8</v>
      </c>
      <c r="B4884" s="213" t="s">
        <v>2170</v>
      </c>
      <c r="C4884" s="107" t="s">
        <v>190</v>
      </c>
      <c r="D4884" s="107"/>
      <c r="E4884" s="107"/>
      <c r="F4884" s="647"/>
      <c r="G4884" s="295">
        <v>1479000</v>
      </c>
      <c r="H4884" s="295">
        <v>1479000</v>
      </c>
      <c r="I4884" s="650"/>
      <c r="J4884" s="650"/>
      <c r="K4884" s="647"/>
      <c r="L4884" s="295">
        <v>1479000</v>
      </c>
      <c r="M4884" s="295">
        <v>1479000</v>
      </c>
      <c r="N4884" s="650"/>
      <c r="O4884" s="649"/>
      <c r="P4884" s="15"/>
      <c r="Q4884" s="16"/>
    </row>
    <row r="4885" spans="1:17" s="17" customFormat="1" ht="66.75" hidden="1" customHeight="1">
      <c r="A4885" s="472">
        <f t="shared" si="354"/>
        <v>9</v>
      </c>
      <c r="B4885" s="213" t="s">
        <v>2171</v>
      </c>
      <c r="C4885" s="107" t="s">
        <v>384</v>
      </c>
      <c r="D4885" s="107"/>
      <c r="E4885" s="107"/>
      <c r="F4885" s="647"/>
      <c r="G4885" s="295">
        <v>602000</v>
      </c>
      <c r="H4885" s="295">
        <v>602000</v>
      </c>
      <c r="I4885" s="650"/>
      <c r="J4885" s="650"/>
      <c r="K4885" s="647"/>
      <c r="L4885" s="295">
        <v>602000</v>
      </c>
      <c r="M4885" s="295">
        <v>602000</v>
      </c>
      <c r="N4885" s="650"/>
      <c r="O4885" s="649"/>
      <c r="P4885" s="15"/>
      <c r="Q4885" s="16"/>
    </row>
    <row r="4886" spans="1:17" s="17" customFormat="1" ht="66.75" hidden="1" customHeight="1">
      <c r="A4886" s="472">
        <f t="shared" si="354"/>
        <v>10</v>
      </c>
      <c r="B4886" s="213" t="s">
        <v>2172</v>
      </c>
      <c r="C4886" s="107" t="s">
        <v>384</v>
      </c>
      <c r="D4886" s="107"/>
      <c r="E4886" s="107"/>
      <c r="F4886" s="647"/>
      <c r="G4886" s="295">
        <v>928000</v>
      </c>
      <c r="H4886" s="295">
        <v>928000</v>
      </c>
      <c r="I4886" s="650"/>
      <c r="J4886" s="650"/>
      <c r="K4886" s="647"/>
      <c r="L4886" s="295">
        <v>928000</v>
      </c>
      <c r="M4886" s="295">
        <v>928000</v>
      </c>
      <c r="N4886" s="650"/>
      <c r="O4886" s="649"/>
      <c r="P4886" s="15"/>
      <c r="Q4886" s="16"/>
    </row>
    <row r="4887" spans="1:17" s="17" customFormat="1" ht="66.75" hidden="1" customHeight="1">
      <c r="A4887" s="472">
        <f t="shared" si="354"/>
        <v>11</v>
      </c>
      <c r="B4887" s="213" t="s">
        <v>2173</v>
      </c>
      <c r="C4887" s="107" t="s">
        <v>190</v>
      </c>
      <c r="D4887" s="107"/>
      <c r="E4887" s="107"/>
      <c r="F4887" s="647"/>
      <c r="G4887" s="295">
        <v>53000</v>
      </c>
      <c r="H4887" s="295">
        <v>53000</v>
      </c>
      <c r="I4887" s="650"/>
      <c r="J4887" s="650"/>
      <c r="K4887" s="647"/>
      <c r="L4887" s="295">
        <v>53000</v>
      </c>
      <c r="M4887" s="295">
        <v>53000</v>
      </c>
      <c r="N4887" s="650"/>
      <c r="O4887" s="649"/>
      <c r="P4887" s="15"/>
      <c r="Q4887" s="16"/>
    </row>
    <row r="4888" spans="1:17" s="17" customFormat="1" ht="66.75" hidden="1" customHeight="1">
      <c r="A4888" s="472">
        <f t="shared" si="354"/>
        <v>12</v>
      </c>
      <c r="B4888" s="213" t="s">
        <v>2174</v>
      </c>
      <c r="C4888" s="107" t="s">
        <v>70</v>
      </c>
      <c r="D4888" s="107"/>
      <c r="E4888" s="107"/>
      <c r="F4888" s="647"/>
      <c r="G4888" s="295">
        <v>713000</v>
      </c>
      <c r="H4888" s="295">
        <v>713000</v>
      </c>
      <c r="I4888" s="650"/>
      <c r="J4888" s="650"/>
      <c r="K4888" s="647"/>
      <c r="L4888" s="295">
        <v>713000</v>
      </c>
      <c r="M4888" s="295">
        <v>713000</v>
      </c>
      <c r="N4888" s="650"/>
      <c r="O4888" s="649"/>
      <c r="P4888" s="15"/>
      <c r="Q4888" s="16"/>
    </row>
    <row r="4889" spans="1:17" s="17" customFormat="1" ht="66.75" hidden="1" customHeight="1">
      <c r="A4889" s="472">
        <v>13</v>
      </c>
      <c r="B4889" s="213" t="s">
        <v>2175</v>
      </c>
      <c r="C4889" s="107" t="s">
        <v>70</v>
      </c>
      <c r="D4889" s="107"/>
      <c r="E4889" s="107"/>
      <c r="F4889" s="647"/>
      <c r="G4889" s="295">
        <v>21000</v>
      </c>
      <c r="H4889" s="295">
        <v>21000</v>
      </c>
      <c r="I4889" s="650"/>
      <c r="J4889" s="650"/>
      <c r="K4889" s="647"/>
      <c r="L4889" s="295">
        <v>21000</v>
      </c>
      <c r="M4889" s="295">
        <v>21000</v>
      </c>
      <c r="N4889" s="650"/>
      <c r="O4889" s="649"/>
      <c r="P4889" s="15"/>
      <c r="Q4889" s="16"/>
    </row>
    <row r="4890" spans="1:17" s="17" customFormat="1" ht="66.75" hidden="1" customHeight="1">
      <c r="A4890" s="135" t="s">
        <v>2176</v>
      </c>
      <c r="B4890" s="213"/>
      <c r="C4890" s="107"/>
      <c r="D4890" s="107"/>
      <c r="E4890" s="107"/>
      <c r="F4890" s="647"/>
      <c r="G4890" s="295"/>
      <c r="H4890" s="295"/>
      <c r="I4890" s="650"/>
      <c r="J4890" s="650"/>
      <c r="K4890" s="647"/>
      <c r="L4890" s="295"/>
      <c r="M4890" s="295"/>
      <c r="N4890" s="650"/>
      <c r="O4890" s="649"/>
      <c r="P4890" s="15"/>
      <c r="Q4890" s="16"/>
    </row>
    <row r="4891" spans="1:17" s="17" customFormat="1" ht="66.75" hidden="1" customHeight="1">
      <c r="A4891" s="472">
        <v>1</v>
      </c>
      <c r="B4891" s="213" t="s">
        <v>2177</v>
      </c>
      <c r="C4891" s="107" t="s">
        <v>190</v>
      </c>
      <c r="D4891" s="107"/>
      <c r="E4891" s="107"/>
      <c r="F4891" s="647"/>
      <c r="G4891" s="295">
        <v>1200000</v>
      </c>
      <c r="H4891" s="295">
        <v>1200000</v>
      </c>
      <c r="I4891" s="650"/>
      <c r="J4891" s="650"/>
      <c r="K4891" s="647"/>
      <c r="L4891" s="295">
        <v>1200000</v>
      </c>
      <c r="M4891" s="295">
        <v>1200000</v>
      </c>
      <c r="N4891" s="650"/>
      <c r="O4891" s="649"/>
      <c r="P4891" s="15"/>
      <c r="Q4891" s="16"/>
    </row>
    <row r="4892" spans="1:17" s="17" customFormat="1" ht="66.75" hidden="1" customHeight="1">
      <c r="A4892" s="135" t="s">
        <v>2178</v>
      </c>
      <c r="B4892" s="213"/>
      <c r="C4892" s="107"/>
      <c r="D4892" s="107"/>
      <c r="E4892" s="107"/>
      <c r="F4892" s="647"/>
      <c r="G4892" s="295"/>
      <c r="H4892" s="295"/>
      <c r="I4892" s="650"/>
      <c r="J4892" s="650"/>
      <c r="K4892" s="647"/>
      <c r="L4892" s="295"/>
      <c r="M4892" s="295"/>
      <c r="N4892" s="650"/>
      <c r="O4892" s="649"/>
      <c r="P4892" s="15"/>
      <c r="Q4892" s="16"/>
    </row>
    <row r="4893" spans="1:17" s="17" customFormat="1" ht="66.75" hidden="1" customHeight="1">
      <c r="A4893" s="472">
        <v>1</v>
      </c>
      <c r="B4893" s="213" t="s">
        <v>2179</v>
      </c>
      <c r="C4893" s="107" t="s">
        <v>70</v>
      </c>
      <c r="D4893" s="107"/>
      <c r="E4893" s="107"/>
      <c r="F4893" s="647"/>
      <c r="G4893" s="295">
        <v>100000</v>
      </c>
      <c r="H4893" s="295">
        <v>100000</v>
      </c>
      <c r="I4893" s="650"/>
      <c r="J4893" s="650"/>
      <c r="K4893" s="647"/>
      <c r="L4893" s="295">
        <v>100000</v>
      </c>
      <c r="M4893" s="295">
        <v>100000</v>
      </c>
      <c r="N4893" s="650"/>
      <c r="O4893" s="649"/>
      <c r="P4893" s="15"/>
      <c r="Q4893" s="16"/>
    </row>
    <row r="4894" spans="1:17" s="17" customFormat="1" ht="66.75" hidden="1" customHeight="1">
      <c r="A4894" s="472">
        <v>2</v>
      </c>
      <c r="B4894" s="213" t="s">
        <v>2180</v>
      </c>
      <c r="C4894" s="107" t="s">
        <v>70</v>
      </c>
      <c r="D4894" s="107"/>
      <c r="E4894" s="107"/>
      <c r="F4894" s="647"/>
      <c r="G4894" s="295">
        <v>26000</v>
      </c>
      <c r="H4894" s="295">
        <v>26000</v>
      </c>
      <c r="I4894" s="650"/>
      <c r="J4894" s="650"/>
      <c r="K4894" s="647"/>
      <c r="L4894" s="295">
        <v>26000</v>
      </c>
      <c r="M4894" s="295">
        <v>26000</v>
      </c>
      <c r="N4894" s="650"/>
      <c r="O4894" s="649"/>
      <c r="P4894" s="15"/>
      <c r="Q4894" s="16"/>
    </row>
    <row r="4895" spans="1:17" s="17" customFormat="1" ht="66.75" hidden="1" customHeight="1">
      <c r="A4895" s="135" t="s">
        <v>2181</v>
      </c>
      <c r="B4895" s="213"/>
      <c r="C4895" s="107"/>
      <c r="D4895" s="107"/>
      <c r="E4895" s="107"/>
      <c r="F4895" s="647"/>
      <c r="G4895" s="295"/>
      <c r="H4895" s="295"/>
      <c r="I4895" s="650"/>
      <c r="J4895" s="650"/>
      <c r="K4895" s="647"/>
      <c r="L4895" s="295"/>
      <c r="M4895" s="295"/>
      <c r="N4895" s="650"/>
      <c r="O4895" s="649"/>
      <c r="P4895" s="15"/>
      <c r="Q4895" s="16"/>
    </row>
    <row r="4896" spans="1:17" s="17" customFormat="1" ht="66.75" hidden="1" customHeight="1">
      <c r="A4896" s="472">
        <v>1</v>
      </c>
      <c r="B4896" s="213" t="s">
        <v>4102</v>
      </c>
      <c r="C4896" s="107" t="s">
        <v>4059</v>
      </c>
      <c r="D4896" s="107"/>
      <c r="E4896" s="107"/>
      <c r="F4896" s="647"/>
      <c r="G4896" s="295">
        <v>18690000</v>
      </c>
      <c r="H4896" s="295">
        <v>18690000</v>
      </c>
      <c r="I4896" s="650"/>
      <c r="J4896" s="650"/>
      <c r="K4896" s="647"/>
      <c r="L4896" s="295">
        <v>18690000</v>
      </c>
      <c r="M4896" s="295">
        <v>18690000</v>
      </c>
      <c r="N4896" s="650"/>
      <c r="O4896" s="649"/>
      <c r="P4896" s="15"/>
      <c r="Q4896" s="16"/>
    </row>
    <row r="4897" spans="1:17" s="17" customFormat="1" ht="66.75" hidden="1" customHeight="1">
      <c r="A4897" s="135" t="s">
        <v>2182</v>
      </c>
      <c r="B4897" s="213"/>
      <c r="C4897" s="107"/>
      <c r="D4897" s="107"/>
      <c r="E4897" s="107"/>
      <c r="F4897" s="647"/>
      <c r="G4897" s="295"/>
      <c r="H4897" s="295"/>
      <c r="I4897" s="650"/>
      <c r="J4897" s="650"/>
      <c r="K4897" s="647"/>
      <c r="L4897" s="295"/>
      <c r="M4897" s="295"/>
      <c r="N4897" s="650"/>
      <c r="O4897" s="649"/>
      <c r="P4897" s="15"/>
      <c r="Q4897" s="16"/>
    </row>
    <row r="4898" spans="1:17" s="17" customFormat="1" ht="66.75" hidden="1" customHeight="1">
      <c r="A4898" s="472">
        <v>1</v>
      </c>
      <c r="B4898" s="213" t="s">
        <v>2183</v>
      </c>
      <c r="C4898" s="107" t="s">
        <v>70</v>
      </c>
      <c r="D4898" s="107"/>
      <c r="E4898" s="107"/>
      <c r="F4898" s="111"/>
      <c r="G4898" s="295">
        <v>32000</v>
      </c>
      <c r="H4898" s="295">
        <v>32000</v>
      </c>
      <c r="I4898" s="650"/>
      <c r="J4898" s="650"/>
      <c r="K4898" s="111"/>
      <c r="L4898" s="295">
        <v>32000</v>
      </c>
      <c r="M4898" s="295">
        <v>32000</v>
      </c>
      <c r="N4898" s="650"/>
      <c r="O4898" s="649"/>
      <c r="P4898" s="15"/>
      <c r="Q4898" s="16"/>
    </row>
    <row r="4899" spans="1:17" s="17" customFormat="1" ht="66.75" hidden="1" customHeight="1">
      <c r="A4899" s="472">
        <f>1+A4898</f>
        <v>2</v>
      </c>
      <c r="B4899" s="213" t="s">
        <v>2184</v>
      </c>
      <c r="C4899" s="107" t="s">
        <v>70</v>
      </c>
      <c r="D4899" s="107"/>
      <c r="E4899" s="107"/>
      <c r="F4899" s="210"/>
      <c r="G4899" s="295">
        <v>2332000</v>
      </c>
      <c r="H4899" s="295">
        <v>2332000</v>
      </c>
      <c r="I4899" s="650"/>
      <c r="J4899" s="650"/>
      <c r="K4899" s="210"/>
      <c r="L4899" s="295">
        <v>2332000</v>
      </c>
      <c r="M4899" s="295">
        <v>2332000</v>
      </c>
      <c r="N4899" s="650"/>
      <c r="O4899" s="649"/>
      <c r="P4899" s="15"/>
      <c r="Q4899" s="16"/>
    </row>
    <row r="4900" spans="1:17" s="17" customFormat="1" ht="66.75" hidden="1" customHeight="1">
      <c r="A4900" s="472">
        <f t="shared" ref="A4900:A4963" si="355">1+A4899</f>
        <v>3</v>
      </c>
      <c r="B4900" s="213" t="s">
        <v>2185</v>
      </c>
      <c r="C4900" s="107" t="s">
        <v>70</v>
      </c>
      <c r="D4900" s="107"/>
      <c r="E4900" s="107"/>
      <c r="F4900" s="210"/>
      <c r="G4900" s="295">
        <v>1070000</v>
      </c>
      <c r="H4900" s="295">
        <v>1070000</v>
      </c>
      <c r="I4900" s="650"/>
      <c r="J4900" s="650"/>
      <c r="K4900" s="210"/>
      <c r="L4900" s="295">
        <v>1070000</v>
      </c>
      <c r="M4900" s="295">
        <v>1070000</v>
      </c>
      <c r="N4900" s="650"/>
      <c r="O4900" s="649"/>
      <c r="P4900" s="15"/>
      <c r="Q4900" s="16"/>
    </row>
    <row r="4901" spans="1:17" s="17" customFormat="1" ht="66.75" hidden="1" customHeight="1">
      <c r="A4901" s="472">
        <f t="shared" si="355"/>
        <v>4</v>
      </c>
      <c r="B4901" s="213" t="s">
        <v>2186</v>
      </c>
      <c r="C4901" s="107" t="s">
        <v>4112</v>
      </c>
      <c r="D4901" s="107"/>
      <c r="E4901" s="107"/>
      <c r="F4901" s="210"/>
      <c r="G4901" s="295">
        <v>26100</v>
      </c>
      <c r="H4901" s="295">
        <v>26100</v>
      </c>
      <c r="I4901" s="650"/>
      <c r="J4901" s="650"/>
      <c r="K4901" s="210"/>
      <c r="L4901" s="295">
        <v>26100</v>
      </c>
      <c r="M4901" s="295">
        <v>26100</v>
      </c>
      <c r="N4901" s="650"/>
      <c r="O4901" s="649"/>
      <c r="P4901" s="15"/>
      <c r="Q4901" s="16"/>
    </row>
    <row r="4902" spans="1:17" s="17" customFormat="1" ht="66.75" hidden="1" customHeight="1">
      <c r="A4902" s="472">
        <f t="shared" si="355"/>
        <v>5</v>
      </c>
      <c r="B4902" s="213" t="s">
        <v>2187</v>
      </c>
      <c r="C4902" s="107" t="s">
        <v>4112</v>
      </c>
      <c r="D4902" s="107"/>
      <c r="E4902" s="107"/>
      <c r="F4902" s="210"/>
      <c r="G4902" s="295">
        <v>72700</v>
      </c>
      <c r="H4902" s="295">
        <v>72700</v>
      </c>
      <c r="I4902" s="650"/>
      <c r="J4902" s="650"/>
      <c r="K4902" s="210"/>
      <c r="L4902" s="295">
        <v>72700</v>
      </c>
      <c r="M4902" s="295">
        <v>72700</v>
      </c>
      <c r="N4902" s="650"/>
      <c r="O4902" s="649"/>
      <c r="P4902" s="15"/>
      <c r="Q4902" s="16"/>
    </row>
    <row r="4903" spans="1:17" s="17" customFormat="1" ht="66.75" hidden="1" customHeight="1">
      <c r="A4903" s="472">
        <f t="shared" si="355"/>
        <v>6</v>
      </c>
      <c r="B4903" s="213" t="s">
        <v>4123</v>
      </c>
      <c r="C4903" s="107" t="s">
        <v>70</v>
      </c>
      <c r="D4903" s="107"/>
      <c r="E4903" s="107"/>
      <c r="F4903" s="210"/>
      <c r="G4903" s="295">
        <v>587000</v>
      </c>
      <c r="H4903" s="295">
        <v>587000</v>
      </c>
      <c r="I4903" s="650"/>
      <c r="J4903" s="650"/>
      <c r="K4903" s="210"/>
      <c r="L4903" s="295">
        <v>587000</v>
      </c>
      <c r="M4903" s="295">
        <v>587000</v>
      </c>
      <c r="N4903" s="650"/>
      <c r="O4903" s="649"/>
      <c r="P4903" s="15"/>
      <c r="Q4903" s="16"/>
    </row>
    <row r="4904" spans="1:17" s="17" customFormat="1" ht="66.75" hidden="1" customHeight="1">
      <c r="A4904" s="472">
        <f t="shared" si="355"/>
        <v>7</v>
      </c>
      <c r="B4904" s="213" t="s">
        <v>2188</v>
      </c>
      <c r="C4904" s="107" t="s">
        <v>68</v>
      </c>
      <c r="D4904" s="107"/>
      <c r="E4904" s="107"/>
      <c r="F4904" s="210"/>
      <c r="G4904" s="295">
        <v>500000</v>
      </c>
      <c r="H4904" s="295">
        <v>500000</v>
      </c>
      <c r="I4904" s="650"/>
      <c r="J4904" s="650"/>
      <c r="K4904" s="210"/>
      <c r="L4904" s="295">
        <v>500000</v>
      </c>
      <c r="M4904" s="295">
        <v>500000</v>
      </c>
      <c r="N4904" s="650"/>
      <c r="O4904" s="649"/>
      <c r="P4904" s="15"/>
      <c r="Q4904" s="16"/>
    </row>
    <row r="4905" spans="1:17" s="17" customFormat="1" ht="66.75" hidden="1" customHeight="1">
      <c r="A4905" s="472">
        <f t="shared" si="355"/>
        <v>8</v>
      </c>
      <c r="B4905" s="213" t="s">
        <v>2189</v>
      </c>
      <c r="C4905" s="107" t="s">
        <v>70</v>
      </c>
      <c r="D4905" s="107"/>
      <c r="E4905" s="107"/>
      <c r="F4905" s="210"/>
      <c r="G4905" s="295">
        <v>45000</v>
      </c>
      <c r="H4905" s="295">
        <v>45000</v>
      </c>
      <c r="I4905" s="650"/>
      <c r="J4905" s="650"/>
      <c r="K4905" s="210"/>
      <c r="L4905" s="295">
        <v>45000</v>
      </c>
      <c r="M4905" s="295">
        <v>45000</v>
      </c>
      <c r="N4905" s="650"/>
      <c r="O4905" s="649"/>
      <c r="P4905" s="15"/>
      <c r="Q4905" s="16"/>
    </row>
    <row r="4906" spans="1:17" s="17" customFormat="1" ht="66.75" hidden="1" customHeight="1">
      <c r="A4906" s="472">
        <f t="shared" si="355"/>
        <v>9</v>
      </c>
      <c r="B4906" s="213" t="s">
        <v>2190</v>
      </c>
      <c r="C4906" s="107" t="s">
        <v>70</v>
      </c>
      <c r="D4906" s="107"/>
      <c r="E4906" s="107"/>
      <c r="F4906" s="210"/>
      <c r="G4906" s="295">
        <v>34800</v>
      </c>
      <c r="H4906" s="295">
        <v>34800</v>
      </c>
      <c r="I4906" s="650"/>
      <c r="J4906" s="650"/>
      <c r="K4906" s="210"/>
      <c r="L4906" s="295">
        <v>34800</v>
      </c>
      <c r="M4906" s="295">
        <v>34800</v>
      </c>
      <c r="N4906" s="650"/>
      <c r="O4906" s="649"/>
      <c r="P4906" s="15"/>
      <c r="Q4906" s="16"/>
    </row>
    <row r="4907" spans="1:17" s="17" customFormat="1" ht="66.75" hidden="1" customHeight="1">
      <c r="A4907" s="472">
        <f t="shared" si="355"/>
        <v>10</v>
      </c>
      <c r="B4907" s="213" t="s">
        <v>2191</v>
      </c>
      <c r="C4907" s="107" t="s">
        <v>68</v>
      </c>
      <c r="D4907" s="107"/>
      <c r="E4907" s="107"/>
      <c r="F4907" s="210"/>
      <c r="G4907" s="295">
        <v>5000000</v>
      </c>
      <c r="H4907" s="295">
        <v>5000000</v>
      </c>
      <c r="I4907" s="650"/>
      <c r="J4907" s="650"/>
      <c r="K4907" s="210"/>
      <c r="L4907" s="295">
        <v>5000000</v>
      </c>
      <c r="M4907" s="295">
        <v>5000000</v>
      </c>
      <c r="N4907" s="650"/>
      <c r="O4907" s="649"/>
      <c r="P4907" s="15"/>
      <c r="Q4907" s="16"/>
    </row>
    <row r="4908" spans="1:17" s="17" customFormat="1" ht="66.75" hidden="1" customHeight="1">
      <c r="A4908" s="472">
        <f t="shared" si="355"/>
        <v>11</v>
      </c>
      <c r="B4908" s="213" t="s">
        <v>2192</v>
      </c>
      <c r="C4908" s="107" t="s">
        <v>68</v>
      </c>
      <c r="D4908" s="107"/>
      <c r="E4908" s="107"/>
      <c r="F4908" s="210"/>
      <c r="G4908" s="295">
        <v>4100000</v>
      </c>
      <c r="H4908" s="295">
        <v>4100000</v>
      </c>
      <c r="I4908" s="650"/>
      <c r="J4908" s="650"/>
      <c r="K4908" s="210"/>
      <c r="L4908" s="295">
        <v>4100000</v>
      </c>
      <c r="M4908" s="295">
        <v>4100000</v>
      </c>
      <c r="N4908" s="650"/>
      <c r="O4908" s="649"/>
      <c r="P4908" s="15"/>
      <c r="Q4908" s="16"/>
    </row>
    <row r="4909" spans="1:17" s="17" customFormat="1" ht="66.75" hidden="1" customHeight="1">
      <c r="A4909" s="472">
        <f t="shared" si="355"/>
        <v>12</v>
      </c>
      <c r="B4909" s="213" t="s">
        <v>2193</v>
      </c>
      <c r="C4909" s="107" t="s">
        <v>68</v>
      </c>
      <c r="D4909" s="107"/>
      <c r="E4909" s="107"/>
      <c r="F4909" s="210"/>
      <c r="G4909" s="295">
        <v>550000</v>
      </c>
      <c r="H4909" s="295">
        <v>550000</v>
      </c>
      <c r="I4909" s="650"/>
      <c r="J4909" s="650"/>
      <c r="K4909" s="210"/>
      <c r="L4909" s="295">
        <v>550000</v>
      </c>
      <c r="M4909" s="295">
        <v>550000</v>
      </c>
      <c r="N4909" s="650"/>
      <c r="O4909" s="649"/>
      <c r="P4909" s="15"/>
      <c r="Q4909" s="16"/>
    </row>
    <row r="4910" spans="1:17" s="17" customFormat="1" ht="66.75" hidden="1" customHeight="1">
      <c r="A4910" s="472">
        <f t="shared" si="355"/>
        <v>13</v>
      </c>
      <c r="B4910" s="213" t="s">
        <v>2194</v>
      </c>
      <c r="C4910" s="107" t="s">
        <v>68</v>
      </c>
      <c r="D4910" s="107"/>
      <c r="E4910" s="107"/>
      <c r="F4910" s="210"/>
      <c r="G4910" s="295">
        <v>380000</v>
      </c>
      <c r="H4910" s="295">
        <v>380000</v>
      </c>
      <c r="I4910" s="650"/>
      <c r="J4910" s="650"/>
      <c r="K4910" s="210"/>
      <c r="L4910" s="295">
        <v>380000</v>
      </c>
      <c r="M4910" s="295">
        <v>380000</v>
      </c>
      <c r="N4910" s="650"/>
      <c r="O4910" s="649"/>
      <c r="P4910" s="15"/>
      <c r="Q4910" s="16"/>
    </row>
    <row r="4911" spans="1:17" s="17" customFormat="1" ht="66.75" hidden="1" customHeight="1">
      <c r="A4911" s="472">
        <f t="shared" si="355"/>
        <v>14</v>
      </c>
      <c r="B4911" s="213" t="s">
        <v>2195</v>
      </c>
      <c r="C4911" s="107" t="s">
        <v>70</v>
      </c>
      <c r="D4911" s="107"/>
      <c r="E4911" s="107"/>
      <c r="F4911" s="210"/>
      <c r="G4911" s="295">
        <v>350000</v>
      </c>
      <c r="H4911" s="295">
        <v>350000</v>
      </c>
      <c r="I4911" s="650"/>
      <c r="J4911" s="650"/>
      <c r="K4911" s="210"/>
      <c r="L4911" s="295">
        <v>350000</v>
      </c>
      <c r="M4911" s="295">
        <v>350000</v>
      </c>
      <c r="N4911" s="650"/>
      <c r="O4911" s="649"/>
      <c r="P4911" s="15"/>
      <c r="Q4911" s="16"/>
    </row>
    <row r="4912" spans="1:17" s="17" customFormat="1" ht="66.75" hidden="1" customHeight="1">
      <c r="A4912" s="472">
        <f t="shared" si="355"/>
        <v>15</v>
      </c>
      <c r="B4912" s="213" t="s">
        <v>2196</v>
      </c>
      <c r="C4912" s="107" t="s">
        <v>70</v>
      </c>
      <c r="D4912" s="107"/>
      <c r="E4912" s="107"/>
      <c r="F4912" s="210"/>
      <c r="G4912" s="295">
        <v>250000</v>
      </c>
      <c r="H4912" s="295">
        <v>250000</v>
      </c>
      <c r="I4912" s="650"/>
      <c r="J4912" s="650"/>
      <c r="K4912" s="210"/>
      <c r="L4912" s="295">
        <v>250000</v>
      </c>
      <c r="M4912" s="295">
        <v>250000</v>
      </c>
      <c r="N4912" s="650"/>
      <c r="O4912" s="649"/>
      <c r="P4912" s="15"/>
      <c r="Q4912" s="16"/>
    </row>
    <row r="4913" spans="1:17" s="17" customFormat="1" ht="66.75" hidden="1" customHeight="1">
      <c r="A4913" s="472">
        <f t="shared" si="355"/>
        <v>16</v>
      </c>
      <c r="B4913" s="108" t="s">
        <v>2197</v>
      </c>
      <c r="C4913" s="107" t="s">
        <v>70</v>
      </c>
      <c r="D4913" s="107"/>
      <c r="E4913" s="107"/>
      <c r="F4913" s="210"/>
      <c r="G4913" s="295">
        <v>360000</v>
      </c>
      <c r="H4913" s="295">
        <v>360000</v>
      </c>
      <c r="I4913" s="650"/>
      <c r="J4913" s="650"/>
      <c r="K4913" s="210"/>
      <c r="L4913" s="295">
        <v>360000</v>
      </c>
      <c r="M4913" s="295">
        <v>360000</v>
      </c>
      <c r="N4913" s="650"/>
      <c r="O4913" s="649"/>
      <c r="P4913" s="15"/>
      <c r="Q4913" s="16"/>
    </row>
    <row r="4914" spans="1:17" s="17" customFormat="1" ht="66.75" hidden="1" customHeight="1">
      <c r="A4914" s="472">
        <f t="shared" si="355"/>
        <v>17</v>
      </c>
      <c r="B4914" s="213" t="s">
        <v>2198</v>
      </c>
      <c r="C4914" s="107" t="s">
        <v>70</v>
      </c>
      <c r="D4914" s="107"/>
      <c r="E4914" s="107"/>
      <c r="F4914" s="210"/>
      <c r="G4914" s="295">
        <v>270000</v>
      </c>
      <c r="H4914" s="295">
        <v>270000</v>
      </c>
      <c r="I4914" s="650"/>
      <c r="J4914" s="650"/>
      <c r="K4914" s="210"/>
      <c r="L4914" s="295">
        <v>270000</v>
      </c>
      <c r="M4914" s="295">
        <v>270000</v>
      </c>
      <c r="N4914" s="650"/>
      <c r="O4914" s="649"/>
      <c r="P4914" s="15"/>
      <c r="Q4914" s="16"/>
    </row>
    <row r="4915" spans="1:17" s="17" customFormat="1" ht="66.75" hidden="1" customHeight="1">
      <c r="A4915" s="472">
        <f t="shared" si="355"/>
        <v>18</v>
      </c>
      <c r="B4915" s="213" t="s">
        <v>2199</v>
      </c>
      <c r="C4915" s="107" t="s">
        <v>70</v>
      </c>
      <c r="D4915" s="107"/>
      <c r="E4915" s="107"/>
      <c r="F4915" s="210"/>
      <c r="G4915" s="295">
        <v>250000</v>
      </c>
      <c r="H4915" s="295">
        <v>250000</v>
      </c>
      <c r="I4915" s="650"/>
      <c r="J4915" s="650"/>
      <c r="K4915" s="210"/>
      <c r="L4915" s="295">
        <v>250000</v>
      </c>
      <c r="M4915" s="295">
        <v>250000</v>
      </c>
      <c r="N4915" s="650"/>
      <c r="O4915" s="649"/>
      <c r="P4915" s="15"/>
      <c r="Q4915" s="16"/>
    </row>
    <row r="4916" spans="1:17" s="17" customFormat="1" ht="66.75" hidden="1" customHeight="1">
      <c r="A4916" s="472">
        <f t="shared" si="355"/>
        <v>19</v>
      </c>
      <c r="B4916" s="108" t="s">
        <v>2200</v>
      </c>
      <c r="C4916" s="107" t="s">
        <v>70</v>
      </c>
      <c r="D4916" s="107"/>
      <c r="E4916" s="107"/>
      <c r="F4916" s="210"/>
      <c r="G4916" s="295">
        <v>360000</v>
      </c>
      <c r="H4916" s="295">
        <v>360000</v>
      </c>
      <c r="I4916" s="650"/>
      <c r="J4916" s="650"/>
      <c r="K4916" s="210"/>
      <c r="L4916" s="295">
        <v>360000</v>
      </c>
      <c r="M4916" s="295">
        <v>360000</v>
      </c>
      <c r="N4916" s="650"/>
      <c r="O4916" s="649"/>
      <c r="P4916" s="15"/>
      <c r="Q4916" s="16"/>
    </row>
    <row r="4917" spans="1:17" s="17" customFormat="1" ht="66.75" hidden="1" customHeight="1">
      <c r="A4917" s="472">
        <f t="shared" si="355"/>
        <v>20</v>
      </c>
      <c r="B4917" s="108" t="s">
        <v>2201</v>
      </c>
      <c r="C4917" s="107" t="s">
        <v>70</v>
      </c>
      <c r="D4917" s="107"/>
      <c r="E4917" s="107"/>
      <c r="F4917" s="210"/>
      <c r="G4917" s="295">
        <v>250000</v>
      </c>
      <c r="H4917" s="295">
        <v>250000</v>
      </c>
      <c r="I4917" s="650"/>
      <c r="J4917" s="650"/>
      <c r="K4917" s="210"/>
      <c r="L4917" s="295">
        <v>250000</v>
      </c>
      <c r="M4917" s="295">
        <v>250000</v>
      </c>
      <c r="N4917" s="650"/>
      <c r="O4917" s="649"/>
      <c r="P4917" s="15"/>
      <c r="Q4917" s="16"/>
    </row>
    <row r="4918" spans="1:17" s="17" customFormat="1" ht="66.75" hidden="1" customHeight="1">
      <c r="A4918" s="472">
        <f t="shared" si="355"/>
        <v>21</v>
      </c>
      <c r="B4918" s="108" t="s">
        <v>2202</v>
      </c>
      <c r="C4918" s="107" t="s">
        <v>70</v>
      </c>
      <c r="D4918" s="107"/>
      <c r="E4918" s="107"/>
      <c r="F4918" s="210"/>
      <c r="G4918" s="295">
        <v>450000</v>
      </c>
      <c r="H4918" s="295">
        <v>450000</v>
      </c>
      <c r="I4918" s="650"/>
      <c r="J4918" s="650"/>
      <c r="K4918" s="210"/>
      <c r="L4918" s="295">
        <v>450000</v>
      </c>
      <c r="M4918" s="295">
        <v>450000</v>
      </c>
      <c r="N4918" s="650"/>
      <c r="O4918" s="649"/>
      <c r="P4918" s="15"/>
      <c r="Q4918" s="16"/>
    </row>
    <row r="4919" spans="1:17" s="17" customFormat="1" ht="66.75" hidden="1" customHeight="1">
      <c r="A4919" s="472">
        <f t="shared" si="355"/>
        <v>22</v>
      </c>
      <c r="B4919" s="108" t="s">
        <v>2203</v>
      </c>
      <c r="C4919" s="107" t="s">
        <v>70</v>
      </c>
      <c r="D4919" s="107"/>
      <c r="E4919" s="107"/>
      <c r="F4919" s="210"/>
      <c r="G4919" s="295">
        <v>270000</v>
      </c>
      <c r="H4919" s="295">
        <v>270000</v>
      </c>
      <c r="I4919" s="650"/>
      <c r="J4919" s="650"/>
      <c r="K4919" s="210"/>
      <c r="L4919" s="295">
        <v>270000</v>
      </c>
      <c r="M4919" s="295">
        <v>270000</v>
      </c>
      <c r="N4919" s="650"/>
      <c r="O4919" s="649"/>
      <c r="P4919" s="15"/>
      <c r="Q4919" s="16"/>
    </row>
    <row r="4920" spans="1:17" s="17" customFormat="1" ht="66.75" hidden="1" customHeight="1">
      <c r="A4920" s="472">
        <f t="shared" si="355"/>
        <v>23</v>
      </c>
      <c r="B4920" s="108" t="s">
        <v>2204</v>
      </c>
      <c r="C4920" s="107" t="s">
        <v>70</v>
      </c>
      <c r="D4920" s="107"/>
      <c r="E4920" s="107"/>
      <c r="F4920" s="210"/>
      <c r="G4920" s="295">
        <v>500000</v>
      </c>
      <c r="H4920" s="295">
        <v>500000</v>
      </c>
      <c r="I4920" s="650"/>
      <c r="J4920" s="650"/>
      <c r="K4920" s="210"/>
      <c r="L4920" s="295">
        <v>500000</v>
      </c>
      <c r="M4920" s="295">
        <v>500000</v>
      </c>
      <c r="N4920" s="650"/>
      <c r="O4920" s="649"/>
      <c r="P4920" s="15"/>
      <c r="Q4920" s="16"/>
    </row>
    <row r="4921" spans="1:17" s="17" customFormat="1" ht="66.75" hidden="1" customHeight="1">
      <c r="A4921" s="472">
        <f t="shared" si="355"/>
        <v>24</v>
      </c>
      <c r="B4921" s="213" t="s">
        <v>2205</v>
      </c>
      <c r="C4921" s="107" t="s">
        <v>70</v>
      </c>
      <c r="D4921" s="107"/>
      <c r="E4921" s="107"/>
      <c r="F4921" s="210"/>
      <c r="G4921" s="295">
        <v>350000</v>
      </c>
      <c r="H4921" s="295">
        <v>350000</v>
      </c>
      <c r="I4921" s="650"/>
      <c r="J4921" s="650"/>
      <c r="K4921" s="210"/>
      <c r="L4921" s="295">
        <v>350000</v>
      </c>
      <c r="M4921" s="295">
        <v>350000</v>
      </c>
      <c r="N4921" s="650"/>
      <c r="O4921" s="649"/>
      <c r="P4921" s="15"/>
      <c r="Q4921" s="16"/>
    </row>
    <row r="4922" spans="1:17" s="17" customFormat="1" ht="66.75" hidden="1" customHeight="1">
      <c r="A4922" s="472">
        <f t="shared" si="355"/>
        <v>25</v>
      </c>
      <c r="B4922" s="108" t="s">
        <v>2206</v>
      </c>
      <c r="C4922" s="107" t="s">
        <v>70</v>
      </c>
      <c r="D4922" s="107"/>
      <c r="E4922" s="107"/>
      <c r="F4922" s="210"/>
      <c r="G4922" s="295">
        <v>360000</v>
      </c>
      <c r="H4922" s="295">
        <v>360000</v>
      </c>
      <c r="I4922" s="650"/>
      <c r="J4922" s="650"/>
      <c r="K4922" s="210"/>
      <c r="L4922" s="295">
        <v>360000</v>
      </c>
      <c r="M4922" s="295">
        <v>360000</v>
      </c>
      <c r="N4922" s="650"/>
      <c r="O4922" s="649"/>
      <c r="P4922" s="15"/>
      <c r="Q4922" s="16"/>
    </row>
    <row r="4923" spans="1:17" s="17" customFormat="1" ht="66.75" hidden="1" customHeight="1">
      <c r="A4923" s="472">
        <f t="shared" si="355"/>
        <v>26</v>
      </c>
      <c r="B4923" s="108" t="s">
        <v>2207</v>
      </c>
      <c r="C4923" s="107" t="s">
        <v>70</v>
      </c>
      <c r="D4923" s="107"/>
      <c r="E4923" s="107"/>
      <c r="F4923" s="210"/>
      <c r="G4923" s="295">
        <v>360000</v>
      </c>
      <c r="H4923" s="295">
        <v>360000</v>
      </c>
      <c r="I4923" s="650"/>
      <c r="J4923" s="650"/>
      <c r="K4923" s="210"/>
      <c r="L4923" s="295">
        <v>360000</v>
      </c>
      <c r="M4923" s="295">
        <v>360000</v>
      </c>
      <c r="N4923" s="650"/>
      <c r="O4923" s="649"/>
      <c r="P4923" s="15"/>
      <c r="Q4923" s="16"/>
    </row>
    <row r="4924" spans="1:17" s="17" customFormat="1" ht="66.75" hidden="1" customHeight="1">
      <c r="A4924" s="472">
        <f t="shared" si="355"/>
        <v>27</v>
      </c>
      <c r="B4924" s="108" t="s">
        <v>2208</v>
      </c>
      <c r="C4924" s="107" t="s">
        <v>70</v>
      </c>
      <c r="D4924" s="107"/>
      <c r="E4924" s="107"/>
      <c r="F4924" s="210"/>
      <c r="G4924" s="295">
        <v>450000</v>
      </c>
      <c r="H4924" s="295">
        <v>450000</v>
      </c>
      <c r="I4924" s="650"/>
      <c r="J4924" s="650"/>
      <c r="K4924" s="210"/>
      <c r="L4924" s="295">
        <v>450000</v>
      </c>
      <c r="M4924" s="295">
        <v>450000</v>
      </c>
      <c r="N4924" s="650"/>
      <c r="O4924" s="649"/>
      <c r="P4924" s="15"/>
      <c r="Q4924" s="16"/>
    </row>
    <row r="4925" spans="1:17" s="17" customFormat="1" ht="66.75" hidden="1" customHeight="1">
      <c r="A4925" s="472">
        <f t="shared" si="355"/>
        <v>28</v>
      </c>
      <c r="B4925" s="213" t="s">
        <v>2209</v>
      </c>
      <c r="C4925" s="107" t="s">
        <v>70</v>
      </c>
      <c r="D4925" s="107"/>
      <c r="E4925" s="107"/>
      <c r="F4925" s="210"/>
      <c r="G4925" s="295">
        <v>65000</v>
      </c>
      <c r="H4925" s="295">
        <v>65000</v>
      </c>
      <c r="I4925" s="650"/>
      <c r="J4925" s="650"/>
      <c r="K4925" s="210"/>
      <c r="L4925" s="295">
        <v>65000</v>
      </c>
      <c r="M4925" s="295">
        <v>65000</v>
      </c>
      <c r="N4925" s="650"/>
      <c r="O4925" s="649"/>
      <c r="P4925" s="15"/>
      <c r="Q4925" s="16"/>
    </row>
    <row r="4926" spans="1:17" s="17" customFormat="1" ht="66.75" hidden="1" customHeight="1">
      <c r="A4926" s="472">
        <f t="shared" si="355"/>
        <v>29</v>
      </c>
      <c r="B4926" s="213" t="s">
        <v>2210</v>
      </c>
      <c r="C4926" s="107" t="s">
        <v>70</v>
      </c>
      <c r="D4926" s="107"/>
      <c r="E4926" s="107"/>
      <c r="F4926" s="210"/>
      <c r="G4926" s="295">
        <v>32000</v>
      </c>
      <c r="H4926" s="295">
        <v>32000</v>
      </c>
      <c r="I4926" s="650"/>
      <c r="J4926" s="650"/>
      <c r="K4926" s="210"/>
      <c r="L4926" s="295">
        <v>32000</v>
      </c>
      <c r="M4926" s="295">
        <v>32000</v>
      </c>
      <c r="N4926" s="650"/>
      <c r="O4926" s="649"/>
      <c r="P4926" s="15"/>
      <c r="Q4926" s="16"/>
    </row>
    <row r="4927" spans="1:17" s="17" customFormat="1" ht="66.75" hidden="1" customHeight="1">
      <c r="A4927" s="472">
        <f t="shared" si="355"/>
        <v>30</v>
      </c>
      <c r="B4927" s="213" t="s">
        <v>2211</v>
      </c>
      <c r="C4927" s="107" t="s">
        <v>70</v>
      </c>
      <c r="D4927" s="107"/>
      <c r="E4927" s="107"/>
      <c r="F4927" s="210"/>
      <c r="G4927" s="295">
        <v>52000</v>
      </c>
      <c r="H4927" s="295">
        <v>52000</v>
      </c>
      <c r="I4927" s="650"/>
      <c r="J4927" s="650"/>
      <c r="K4927" s="210"/>
      <c r="L4927" s="295">
        <v>52000</v>
      </c>
      <c r="M4927" s="295">
        <v>52000</v>
      </c>
      <c r="N4927" s="650"/>
      <c r="O4927" s="649"/>
      <c r="P4927" s="15"/>
      <c r="Q4927" s="16"/>
    </row>
    <row r="4928" spans="1:17" s="17" customFormat="1" ht="66.75" hidden="1" customHeight="1">
      <c r="A4928" s="472">
        <f t="shared" si="355"/>
        <v>31</v>
      </c>
      <c r="B4928" s="213" t="s">
        <v>2212</v>
      </c>
      <c r="C4928" s="107" t="s">
        <v>70</v>
      </c>
      <c r="D4928" s="107"/>
      <c r="E4928" s="107"/>
      <c r="F4928" s="210"/>
      <c r="G4928" s="295">
        <v>52000</v>
      </c>
      <c r="H4928" s="295">
        <v>52000</v>
      </c>
      <c r="I4928" s="650"/>
      <c r="J4928" s="650"/>
      <c r="K4928" s="210"/>
      <c r="L4928" s="295">
        <v>52000</v>
      </c>
      <c r="M4928" s="295">
        <v>52000</v>
      </c>
      <c r="N4928" s="650"/>
      <c r="O4928" s="649"/>
      <c r="P4928" s="15"/>
      <c r="Q4928" s="16"/>
    </row>
    <row r="4929" spans="1:17" s="17" customFormat="1" ht="66.75" hidden="1" customHeight="1">
      <c r="A4929" s="472">
        <f t="shared" si="355"/>
        <v>32</v>
      </c>
      <c r="B4929" s="213" t="s">
        <v>2213</v>
      </c>
      <c r="C4929" s="107" t="s">
        <v>70</v>
      </c>
      <c r="D4929" s="107"/>
      <c r="E4929" s="107"/>
      <c r="F4929" s="210"/>
      <c r="G4929" s="295">
        <v>145000</v>
      </c>
      <c r="H4929" s="295">
        <v>145000</v>
      </c>
      <c r="I4929" s="650"/>
      <c r="J4929" s="650"/>
      <c r="K4929" s="210"/>
      <c r="L4929" s="295">
        <v>145000</v>
      </c>
      <c r="M4929" s="295">
        <v>145000</v>
      </c>
      <c r="N4929" s="650"/>
      <c r="O4929" s="649"/>
      <c r="P4929" s="15"/>
      <c r="Q4929" s="16"/>
    </row>
    <row r="4930" spans="1:17" s="17" customFormat="1" ht="66.75" hidden="1" customHeight="1">
      <c r="A4930" s="472">
        <f t="shared" si="355"/>
        <v>33</v>
      </c>
      <c r="B4930" s="108" t="s">
        <v>2214</v>
      </c>
      <c r="C4930" s="107" t="s">
        <v>70</v>
      </c>
      <c r="D4930" s="107"/>
      <c r="E4930" s="107"/>
      <c r="F4930" s="210"/>
      <c r="G4930" s="295">
        <v>170000</v>
      </c>
      <c r="H4930" s="295">
        <v>170000</v>
      </c>
      <c r="I4930" s="650"/>
      <c r="J4930" s="650"/>
      <c r="K4930" s="210"/>
      <c r="L4930" s="295">
        <v>170000</v>
      </c>
      <c r="M4930" s="295">
        <v>170000</v>
      </c>
      <c r="N4930" s="650"/>
      <c r="O4930" s="649"/>
      <c r="P4930" s="15"/>
      <c r="Q4930" s="16"/>
    </row>
    <row r="4931" spans="1:17" s="17" customFormat="1" ht="66.75" hidden="1" customHeight="1">
      <c r="A4931" s="472">
        <f t="shared" si="355"/>
        <v>34</v>
      </c>
      <c r="B4931" s="213" t="s">
        <v>2215</v>
      </c>
      <c r="C4931" s="107" t="s">
        <v>70</v>
      </c>
      <c r="D4931" s="107"/>
      <c r="E4931" s="107"/>
      <c r="F4931" s="210"/>
      <c r="G4931" s="295">
        <v>90000</v>
      </c>
      <c r="H4931" s="295">
        <v>90000</v>
      </c>
      <c r="I4931" s="650"/>
      <c r="J4931" s="650"/>
      <c r="K4931" s="210"/>
      <c r="L4931" s="295">
        <v>90000</v>
      </c>
      <c r="M4931" s="295">
        <v>90000</v>
      </c>
      <c r="N4931" s="650"/>
      <c r="O4931" s="649"/>
      <c r="P4931" s="15"/>
      <c r="Q4931" s="16"/>
    </row>
    <row r="4932" spans="1:17" s="17" customFormat="1" ht="66.75" hidden="1" customHeight="1">
      <c r="A4932" s="472">
        <f t="shared" si="355"/>
        <v>35</v>
      </c>
      <c r="B4932" s="213" t="s">
        <v>2216</v>
      </c>
      <c r="C4932" s="107" t="s">
        <v>70</v>
      </c>
      <c r="D4932" s="107"/>
      <c r="E4932" s="107"/>
      <c r="F4932" s="210"/>
      <c r="G4932" s="295">
        <v>120000</v>
      </c>
      <c r="H4932" s="295">
        <v>120000</v>
      </c>
      <c r="I4932" s="650"/>
      <c r="J4932" s="650"/>
      <c r="K4932" s="210"/>
      <c r="L4932" s="295">
        <v>120000</v>
      </c>
      <c r="M4932" s="295">
        <v>120000</v>
      </c>
      <c r="N4932" s="650"/>
      <c r="O4932" s="649"/>
      <c r="P4932" s="15"/>
      <c r="Q4932" s="16"/>
    </row>
    <row r="4933" spans="1:17" s="17" customFormat="1" ht="66.75" hidden="1" customHeight="1">
      <c r="A4933" s="472">
        <f t="shared" si="355"/>
        <v>36</v>
      </c>
      <c r="B4933" s="213" t="s">
        <v>2217</v>
      </c>
      <c r="C4933" s="107" t="s">
        <v>70</v>
      </c>
      <c r="D4933" s="107"/>
      <c r="E4933" s="107"/>
      <c r="F4933" s="210"/>
      <c r="G4933" s="295">
        <v>135000</v>
      </c>
      <c r="H4933" s="295">
        <v>135000</v>
      </c>
      <c r="I4933" s="650"/>
      <c r="J4933" s="650"/>
      <c r="K4933" s="210"/>
      <c r="L4933" s="295">
        <v>135000</v>
      </c>
      <c r="M4933" s="295">
        <v>135000</v>
      </c>
      <c r="N4933" s="650"/>
      <c r="O4933" s="649"/>
      <c r="P4933" s="15"/>
      <c r="Q4933" s="16"/>
    </row>
    <row r="4934" spans="1:17" s="17" customFormat="1" ht="66.75" hidden="1" customHeight="1">
      <c r="A4934" s="472">
        <f t="shared" si="355"/>
        <v>37</v>
      </c>
      <c r="B4934" s="213" t="s">
        <v>2218</v>
      </c>
      <c r="C4934" s="107" t="s">
        <v>70</v>
      </c>
      <c r="D4934" s="107"/>
      <c r="E4934" s="107"/>
      <c r="F4934" s="210"/>
      <c r="G4934" s="295">
        <v>135000</v>
      </c>
      <c r="H4934" s="295">
        <v>135000</v>
      </c>
      <c r="I4934" s="650"/>
      <c r="J4934" s="650"/>
      <c r="K4934" s="210"/>
      <c r="L4934" s="295">
        <v>135000</v>
      </c>
      <c r="M4934" s="295">
        <v>135000</v>
      </c>
      <c r="N4934" s="650"/>
      <c r="O4934" s="649"/>
      <c r="P4934" s="15"/>
      <c r="Q4934" s="16"/>
    </row>
    <row r="4935" spans="1:17" s="17" customFormat="1" ht="66.75" hidden="1" customHeight="1">
      <c r="A4935" s="472">
        <f t="shared" si="355"/>
        <v>38</v>
      </c>
      <c r="B4935" s="213" t="s">
        <v>2219</v>
      </c>
      <c r="C4935" s="107" t="s">
        <v>68</v>
      </c>
      <c r="D4935" s="107"/>
      <c r="E4935" s="107"/>
      <c r="F4935" s="210"/>
      <c r="G4935" s="295">
        <v>8500000</v>
      </c>
      <c r="H4935" s="295">
        <v>8500000</v>
      </c>
      <c r="I4935" s="650"/>
      <c r="J4935" s="650"/>
      <c r="K4935" s="210"/>
      <c r="L4935" s="295">
        <v>8500000</v>
      </c>
      <c r="M4935" s="295">
        <v>8500000</v>
      </c>
      <c r="N4935" s="650"/>
      <c r="O4935" s="649"/>
      <c r="P4935" s="15"/>
      <c r="Q4935" s="16"/>
    </row>
    <row r="4936" spans="1:17" s="17" customFormat="1" ht="66.75" hidden="1" customHeight="1">
      <c r="A4936" s="472">
        <f t="shared" si="355"/>
        <v>39</v>
      </c>
      <c r="B4936" s="213" t="s">
        <v>2220</v>
      </c>
      <c r="C4936" s="107" t="s">
        <v>70</v>
      </c>
      <c r="D4936" s="107"/>
      <c r="E4936" s="107"/>
      <c r="F4936" s="210"/>
      <c r="G4936" s="295">
        <v>125000</v>
      </c>
      <c r="H4936" s="295">
        <v>125000</v>
      </c>
      <c r="I4936" s="650"/>
      <c r="J4936" s="650"/>
      <c r="K4936" s="210"/>
      <c r="L4936" s="295">
        <v>125000</v>
      </c>
      <c r="M4936" s="295">
        <v>125000</v>
      </c>
      <c r="N4936" s="650"/>
      <c r="O4936" s="649"/>
      <c r="P4936" s="15"/>
      <c r="Q4936" s="16"/>
    </row>
    <row r="4937" spans="1:17" s="17" customFormat="1" ht="66.75" hidden="1" customHeight="1">
      <c r="A4937" s="472">
        <f t="shared" si="355"/>
        <v>40</v>
      </c>
      <c r="B4937" s="108" t="s">
        <v>2221</v>
      </c>
      <c r="C4937" s="107" t="s">
        <v>70</v>
      </c>
      <c r="D4937" s="107"/>
      <c r="E4937" s="107"/>
      <c r="F4937" s="210"/>
      <c r="G4937" s="295">
        <v>37000</v>
      </c>
      <c r="H4937" s="295">
        <v>37000</v>
      </c>
      <c r="I4937" s="650"/>
      <c r="J4937" s="650"/>
      <c r="K4937" s="210"/>
      <c r="L4937" s="295">
        <v>37000</v>
      </c>
      <c r="M4937" s="295">
        <v>37000</v>
      </c>
      <c r="N4937" s="650"/>
      <c r="O4937" s="649"/>
      <c r="P4937" s="15"/>
      <c r="Q4937" s="16"/>
    </row>
    <row r="4938" spans="1:17" s="17" customFormat="1" ht="66.75" hidden="1" customHeight="1">
      <c r="A4938" s="472">
        <f t="shared" si="355"/>
        <v>41</v>
      </c>
      <c r="B4938" s="213" t="s">
        <v>2222</v>
      </c>
      <c r="C4938" s="107" t="s">
        <v>1628</v>
      </c>
      <c r="D4938" s="107"/>
      <c r="E4938" s="107"/>
      <c r="F4938" s="210"/>
      <c r="G4938" s="295">
        <v>55000</v>
      </c>
      <c r="H4938" s="295">
        <v>55000</v>
      </c>
      <c r="I4938" s="650"/>
      <c r="J4938" s="650"/>
      <c r="K4938" s="210"/>
      <c r="L4938" s="295">
        <v>55000</v>
      </c>
      <c r="M4938" s="295">
        <v>55000</v>
      </c>
      <c r="N4938" s="650"/>
      <c r="O4938" s="649"/>
      <c r="P4938" s="15"/>
      <c r="Q4938" s="16"/>
    </row>
    <row r="4939" spans="1:17" s="17" customFormat="1" ht="66.75" hidden="1" customHeight="1">
      <c r="A4939" s="472">
        <f t="shared" si="355"/>
        <v>42</v>
      </c>
      <c r="B4939" s="213" t="s">
        <v>2223</v>
      </c>
      <c r="C4939" s="107" t="s">
        <v>70</v>
      </c>
      <c r="D4939" s="107"/>
      <c r="E4939" s="107"/>
      <c r="F4939" s="210"/>
      <c r="G4939" s="295">
        <v>65000</v>
      </c>
      <c r="H4939" s="295">
        <v>65000</v>
      </c>
      <c r="I4939" s="650"/>
      <c r="J4939" s="650"/>
      <c r="K4939" s="210"/>
      <c r="L4939" s="295">
        <v>65000</v>
      </c>
      <c r="M4939" s="295">
        <v>65000</v>
      </c>
      <c r="N4939" s="650"/>
      <c r="O4939" s="649"/>
      <c r="P4939" s="15"/>
      <c r="Q4939" s="16"/>
    </row>
    <row r="4940" spans="1:17" s="17" customFormat="1" ht="66.75" hidden="1" customHeight="1">
      <c r="A4940" s="472">
        <f t="shared" si="355"/>
        <v>43</v>
      </c>
      <c r="B4940" s="213" t="s">
        <v>2224</v>
      </c>
      <c r="C4940" s="107" t="s">
        <v>70</v>
      </c>
      <c r="D4940" s="107"/>
      <c r="E4940" s="107"/>
      <c r="F4940" s="210"/>
      <c r="G4940" s="295">
        <v>70000</v>
      </c>
      <c r="H4940" s="295">
        <v>70000</v>
      </c>
      <c r="I4940" s="650"/>
      <c r="J4940" s="650"/>
      <c r="K4940" s="210"/>
      <c r="L4940" s="295">
        <v>70000</v>
      </c>
      <c r="M4940" s="295">
        <v>70000</v>
      </c>
      <c r="N4940" s="650"/>
      <c r="O4940" s="649"/>
      <c r="P4940" s="15"/>
      <c r="Q4940" s="16"/>
    </row>
    <row r="4941" spans="1:17" s="17" customFormat="1" ht="66.75" hidden="1" customHeight="1">
      <c r="A4941" s="472">
        <f t="shared" si="355"/>
        <v>44</v>
      </c>
      <c r="B4941" s="213" t="s">
        <v>2225</v>
      </c>
      <c r="C4941" s="107" t="s">
        <v>70</v>
      </c>
      <c r="D4941" s="107"/>
      <c r="E4941" s="107"/>
      <c r="F4941" s="210"/>
      <c r="G4941" s="295">
        <v>135000</v>
      </c>
      <c r="H4941" s="295">
        <v>135000</v>
      </c>
      <c r="I4941" s="650"/>
      <c r="J4941" s="650"/>
      <c r="K4941" s="210"/>
      <c r="L4941" s="295">
        <v>135000</v>
      </c>
      <c r="M4941" s="295">
        <v>135000</v>
      </c>
      <c r="N4941" s="650"/>
      <c r="O4941" s="649"/>
      <c r="P4941" s="15"/>
      <c r="Q4941" s="16"/>
    </row>
    <row r="4942" spans="1:17" s="17" customFormat="1" ht="66.75" hidden="1" customHeight="1">
      <c r="A4942" s="472">
        <f t="shared" si="355"/>
        <v>45</v>
      </c>
      <c r="B4942" s="213" t="s">
        <v>2226</v>
      </c>
      <c r="C4942" s="107" t="s">
        <v>70</v>
      </c>
      <c r="D4942" s="107"/>
      <c r="E4942" s="107"/>
      <c r="F4942" s="210"/>
      <c r="G4942" s="295">
        <v>110000</v>
      </c>
      <c r="H4942" s="295">
        <v>110000</v>
      </c>
      <c r="I4942" s="650"/>
      <c r="J4942" s="650"/>
      <c r="K4942" s="210"/>
      <c r="L4942" s="295">
        <v>110000</v>
      </c>
      <c r="M4942" s="295">
        <v>110000</v>
      </c>
      <c r="N4942" s="650"/>
      <c r="O4942" s="649"/>
      <c r="P4942" s="15"/>
      <c r="Q4942" s="16"/>
    </row>
    <row r="4943" spans="1:17" s="17" customFormat="1" ht="66.75" hidden="1" customHeight="1">
      <c r="A4943" s="472">
        <f t="shared" si="355"/>
        <v>46</v>
      </c>
      <c r="B4943" s="213" t="s">
        <v>2227</v>
      </c>
      <c r="C4943" s="107" t="s">
        <v>70</v>
      </c>
      <c r="D4943" s="107"/>
      <c r="E4943" s="107"/>
      <c r="F4943" s="210"/>
      <c r="G4943" s="295">
        <v>135000</v>
      </c>
      <c r="H4943" s="295">
        <v>135000</v>
      </c>
      <c r="I4943" s="650"/>
      <c r="J4943" s="650"/>
      <c r="K4943" s="210"/>
      <c r="L4943" s="295">
        <v>135000</v>
      </c>
      <c r="M4943" s="295">
        <v>135000</v>
      </c>
      <c r="N4943" s="650"/>
      <c r="O4943" s="649"/>
      <c r="P4943" s="15"/>
      <c r="Q4943" s="16"/>
    </row>
    <row r="4944" spans="1:17" s="17" customFormat="1" ht="66.75" hidden="1" customHeight="1">
      <c r="A4944" s="472">
        <f t="shared" si="355"/>
        <v>47</v>
      </c>
      <c r="B4944" s="213" t="s">
        <v>2228</v>
      </c>
      <c r="C4944" s="107" t="s">
        <v>68</v>
      </c>
      <c r="D4944" s="107"/>
      <c r="E4944" s="107"/>
      <c r="F4944" s="210"/>
      <c r="G4944" s="295">
        <v>6500000</v>
      </c>
      <c r="H4944" s="295">
        <v>6500000</v>
      </c>
      <c r="I4944" s="650"/>
      <c r="J4944" s="650"/>
      <c r="K4944" s="210"/>
      <c r="L4944" s="295">
        <v>6500000</v>
      </c>
      <c r="M4944" s="295">
        <v>6500000</v>
      </c>
      <c r="N4944" s="650"/>
      <c r="O4944" s="649"/>
      <c r="P4944" s="15"/>
      <c r="Q4944" s="16"/>
    </row>
    <row r="4945" spans="1:17" s="17" customFormat="1" ht="66.75" hidden="1" customHeight="1">
      <c r="A4945" s="472">
        <f t="shared" si="355"/>
        <v>48</v>
      </c>
      <c r="B4945" s="213" t="s">
        <v>2229</v>
      </c>
      <c r="C4945" s="107" t="s">
        <v>139</v>
      </c>
      <c r="D4945" s="107"/>
      <c r="E4945" s="107"/>
      <c r="F4945" s="210"/>
      <c r="G4945" s="295">
        <v>20000</v>
      </c>
      <c r="H4945" s="295">
        <v>20000</v>
      </c>
      <c r="I4945" s="650"/>
      <c r="J4945" s="650"/>
      <c r="K4945" s="210"/>
      <c r="L4945" s="295">
        <v>20000</v>
      </c>
      <c r="M4945" s="295">
        <v>20000</v>
      </c>
      <c r="N4945" s="650"/>
      <c r="O4945" s="649"/>
      <c r="P4945" s="15"/>
      <c r="Q4945" s="16"/>
    </row>
    <row r="4946" spans="1:17" s="17" customFormat="1" ht="66.75" hidden="1" customHeight="1">
      <c r="A4946" s="472">
        <f t="shared" si="355"/>
        <v>49</v>
      </c>
      <c r="B4946" s="213" t="s">
        <v>2230</v>
      </c>
      <c r="C4946" s="107" t="s">
        <v>70</v>
      </c>
      <c r="D4946" s="107"/>
      <c r="E4946" s="107"/>
      <c r="F4946" s="210"/>
      <c r="G4946" s="295">
        <v>5000</v>
      </c>
      <c r="H4946" s="295">
        <v>5000</v>
      </c>
      <c r="I4946" s="650"/>
      <c r="J4946" s="650"/>
      <c r="K4946" s="210"/>
      <c r="L4946" s="295">
        <v>5000</v>
      </c>
      <c r="M4946" s="295">
        <v>5000</v>
      </c>
      <c r="N4946" s="650"/>
      <c r="O4946" s="649"/>
      <c r="P4946" s="15"/>
      <c r="Q4946" s="16"/>
    </row>
    <row r="4947" spans="1:17" s="17" customFormat="1" ht="66.75" hidden="1" customHeight="1">
      <c r="A4947" s="472">
        <f t="shared" si="355"/>
        <v>50</v>
      </c>
      <c r="B4947" s="213" t="s">
        <v>2231</v>
      </c>
      <c r="C4947" s="107" t="s">
        <v>70</v>
      </c>
      <c r="D4947" s="107"/>
      <c r="E4947" s="107"/>
      <c r="F4947" s="210"/>
      <c r="G4947" s="295">
        <v>870000</v>
      </c>
      <c r="H4947" s="295">
        <v>870000</v>
      </c>
      <c r="I4947" s="650"/>
      <c r="J4947" s="650"/>
      <c r="K4947" s="210"/>
      <c r="L4947" s="295">
        <v>870000</v>
      </c>
      <c r="M4947" s="295">
        <v>870000</v>
      </c>
      <c r="N4947" s="650"/>
      <c r="O4947" s="649"/>
      <c r="P4947" s="15"/>
      <c r="Q4947" s="16"/>
    </row>
    <row r="4948" spans="1:17" s="17" customFormat="1" ht="66.75" hidden="1" customHeight="1">
      <c r="A4948" s="472">
        <f t="shared" si="355"/>
        <v>51</v>
      </c>
      <c r="B4948" s="213" t="s">
        <v>2232</v>
      </c>
      <c r="C4948" s="107" t="s">
        <v>70</v>
      </c>
      <c r="D4948" s="107"/>
      <c r="E4948" s="107"/>
      <c r="F4948" s="210"/>
      <c r="G4948" s="295">
        <v>36000</v>
      </c>
      <c r="H4948" s="295">
        <v>36000</v>
      </c>
      <c r="I4948" s="650"/>
      <c r="J4948" s="650"/>
      <c r="K4948" s="210"/>
      <c r="L4948" s="295">
        <v>36000</v>
      </c>
      <c r="M4948" s="295">
        <v>36000</v>
      </c>
      <c r="N4948" s="650"/>
      <c r="O4948" s="649"/>
      <c r="P4948" s="15"/>
      <c r="Q4948" s="16"/>
    </row>
    <row r="4949" spans="1:17" s="17" customFormat="1" ht="66.75" hidden="1" customHeight="1">
      <c r="A4949" s="472">
        <f t="shared" si="355"/>
        <v>52</v>
      </c>
      <c r="B4949" s="213" t="s">
        <v>2233</v>
      </c>
      <c r="C4949" s="107" t="s">
        <v>70</v>
      </c>
      <c r="D4949" s="107"/>
      <c r="E4949" s="107"/>
      <c r="F4949" s="210"/>
      <c r="G4949" s="295">
        <v>2493000</v>
      </c>
      <c r="H4949" s="295">
        <v>2493000</v>
      </c>
      <c r="I4949" s="650"/>
      <c r="J4949" s="650"/>
      <c r="K4949" s="210"/>
      <c r="L4949" s="295">
        <v>2493000</v>
      </c>
      <c r="M4949" s="295">
        <v>2493000</v>
      </c>
      <c r="N4949" s="650"/>
      <c r="O4949" s="649"/>
      <c r="P4949" s="15"/>
      <c r="Q4949" s="16"/>
    </row>
    <row r="4950" spans="1:17" s="17" customFormat="1" ht="66.75" hidden="1" customHeight="1">
      <c r="A4950" s="472">
        <f t="shared" si="355"/>
        <v>53</v>
      </c>
      <c r="B4950" s="213" t="s">
        <v>2234</v>
      </c>
      <c r="C4950" s="107" t="s">
        <v>139</v>
      </c>
      <c r="D4950" s="107"/>
      <c r="E4950" s="107"/>
      <c r="F4950" s="210"/>
      <c r="G4950" s="295">
        <v>18760</v>
      </c>
      <c r="H4950" s="295">
        <v>18760</v>
      </c>
      <c r="I4950" s="650"/>
      <c r="J4950" s="650"/>
      <c r="K4950" s="210"/>
      <c r="L4950" s="295">
        <v>18760</v>
      </c>
      <c r="M4950" s="295">
        <v>18760</v>
      </c>
      <c r="N4950" s="650"/>
      <c r="O4950" s="649"/>
      <c r="P4950" s="15"/>
      <c r="Q4950" s="16"/>
    </row>
    <row r="4951" spans="1:17" s="17" customFormat="1" ht="66.75" hidden="1" customHeight="1">
      <c r="A4951" s="472">
        <f t="shared" si="355"/>
        <v>54</v>
      </c>
      <c r="B4951" s="213" t="s">
        <v>2235</v>
      </c>
      <c r="C4951" s="107" t="s">
        <v>139</v>
      </c>
      <c r="D4951" s="107"/>
      <c r="E4951" s="107"/>
      <c r="F4951" s="210"/>
      <c r="G4951" s="295">
        <v>79710</v>
      </c>
      <c r="H4951" s="295">
        <v>79710</v>
      </c>
      <c r="I4951" s="650"/>
      <c r="J4951" s="650"/>
      <c r="K4951" s="210"/>
      <c r="L4951" s="295">
        <v>79710</v>
      </c>
      <c r="M4951" s="295">
        <v>79710</v>
      </c>
      <c r="N4951" s="650"/>
      <c r="O4951" s="649"/>
      <c r="P4951" s="15"/>
      <c r="Q4951" s="16"/>
    </row>
    <row r="4952" spans="1:17" s="17" customFormat="1" ht="66.75" hidden="1" customHeight="1">
      <c r="A4952" s="472">
        <f t="shared" si="355"/>
        <v>55</v>
      </c>
      <c r="B4952" s="213" t="s">
        <v>2236</v>
      </c>
      <c r="C4952" s="107" t="s">
        <v>139</v>
      </c>
      <c r="D4952" s="107"/>
      <c r="E4952" s="107"/>
      <c r="F4952" s="210"/>
      <c r="G4952" s="295">
        <v>120160</v>
      </c>
      <c r="H4952" s="295">
        <v>120160</v>
      </c>
      <c r="I4952" s="650"/>
      <c r="J4952" s="650"/>
      <c r="K4952" s="210"/>
      <c r="L4952" s="295">
        <v>120160</v>
      </c>
      <c r="M4952" s="295">
        <v>120160</v>
      </c>
      <c r="N4952" s="650"/>
      <c r="O4952" s="649"/>
      <c r="P4952" s="15"/>
      <c r="Q4952" s="16"/>
    </row>
    <row r="4953" spans="1:17" s="17" customFormat="1" ht="66.75" hidden="1" customHeight="1">
      <c r="A4953" s="472">
        <f t="shared" si="355"/>
        <v>56</v>
      </c>
      <c r="B4953" s="213" t="s">
        <v>2237</v>
      </c>
      <c r="C4953" s="107" t="s">
        <v>139</v>
      </c>
      <c r="D4953" s="107"/>
      <c r="E4953" s="107"/>
      <c r="F4953" s="210"/>
      <c r="G4953" s="295">
        <v>88690</v>
      </c>
      <c r="H4953" s="295">
        <v>88690</v>
      </c>
      <c r="I4953" s="650"/>
      <c r="J4953" s="650"/>
      <c r="K4953" s="210"/>
      <c r="L4953" s="295">
        <v>88690</v>
      </c>
      <c r="M4953" s="295">
        <v>88690</v>
      </c>
      <c r="N4953" s="650"/>
      <c r="O4953" s="649"/>
      <c r="P4953" s="15"/>
      <c r="Q4953" s="16"/>
    </row>
    <row r="4954" spans="1:17" s="17" customFormat="1" ht="66.75" hidden="1" customHeight="1">
      <c r="A4954" s="472">
        <f t="shared" si="355"/>
        <v>57</v>
      </c>
      <c r="B4954" s="213" t="s">
        <v>2238</v>
      </c>
      <c r="C4954" s="107" t="s">
        <v>139</v>
      </c>
      <c r="D4954" s="107"/>
      <c r="E4954" s="107"/>
      <c r="F4954" s="210"/>
      <c r="G4954" s="295">
        <v>204300</v>
      </c>
      <c r="H4954" s="295">
        <v>204300</v>
      </c>
      <c r="I4954" s="650"/>
      <c r="J4954" s="650"/>
      <c r="K4954" s="210"/>
      <c r="L4954" s="295">
        <v>204300</v>
      </c>
      <c r="M4954" s="295">
        <v>204300</v>
      </c>
      <c r="N4954" s="650"/>
      <c r="O4954" s="649"/>
      <c r="P4954" s="15"/>
      <c r="Q4954" s="16"/>
    </row>
    <row r="4955" spans="1:17" s="17" customFormat="1" ht="66.75" hidden="1" customHeight="1">
      <c r="A4955" s="472">
        <f t="shared" si="355"/>
        <v>58</v>
      </c>
      <c r="B4955" s="213" t="s">
        <v>2239</v>
      </c>
      <c r="C4955" s="107" t="s">
        <v>139</v>
      </c>
      <c r="D4955" s="107"/>
      <c r="E4955" s="107"/>
      <c r="F4955" s="210"/>
      <c r="G4955" s="295">
        <v>265520</v>
      </c>
      <c r="H4955" s="295">
        <v>265520</v>
      </c>
      <c r="I4955" s="650"/>
      <c r="J4955" s="650"/>
      <c r="K4955" s="210"/>
      <c r="L4955" s="295">
        <v>265520</v>
      </c>
      <c r="M4955" s="295">
        <v>265520</v>
      </c>
      <c r="N4955" s="650"/>
      <c r="O4955" s="649"/>
      <c r="P4955" s="15"/>
      <c r="Q4955" s="16"/>
    </row>
    <row r="4956" spans="1:17" s="17" customFormat="1" ht="66.75" hidden="1" customHeight="1">
      <c r="A4956" s="472">
        <f t="shared" si="355"/>
        <v>59</v>
      </c>
      <c r="B4956" s="213" t="s">
        <v>2240</v>
      </c>
      <c r="C4956" s="107" t="s">
        <v>139</v>
      </c>
      <c r="D4956" s="107"/>
      <c r="E4956" s="107"/>
      <c r="F4956" s="210"/>
      <c r="G4956" s="295">
        <v>56380</v>
      </c>
      <c r="H4956" s="295">
        <v>56380</v>
      </c>
      <c r="I4956" s="650"/>
      <c r="J4956" s="650"/>
      <c r="K4956" s="210"/>
      <c r="L4956" s="295">
        <v>56380</v>
      </c>
      <c r="M4956" s="295">
        <v>56380</v>
      </c>
      <c r="N4956" s="650"/>
      <c r="O4956" s="649"/>
      <c r="P4956" s="15"/>
      <c r="Q4956" s="16"/>
    </row>
    <row r="4957" spans="1:17" s="17" customFormat="1" ht="66.75" hidden="1" customHeight="1">
      <c r="A4957" s="472">
        <f t="shared" si="355"/>
        <v>60</v>
      </c>
      <c r="B4957" s="213" t="s">
        <v>2241</v>
      </c>
      <c r="C4957" s="107" t="s">
        <v>68</v>
      </c>
      <c r="D4957" s="107"/>
      <c r="E4957" s="107"/>
      <c r="F4957" s="210"/>
      <c r="G4957" s="295">
        <v>1284000</v>
      </c>
      <c r="H4957" s="295">
        <v>1284000</v>
      </c>
      <c r="I4957" s="650"/>
      <c r="J4957" s="650"/>
      <c r="K4957" s="210"/>
      <c r="L4957" s="295">
        <v>1284000</v>
      </c>
      <c r="M4957" s="295">
        <v>1284000</v>
      </c>
      <c r="N4957" s="650"/>
      <c r="O4957" s="649"/>
      <c r="P4957" s="15"/>
      <c r="Q4957" s="16"/>
    </row>
    <row r="4958" spans="1:17" s="17" customFormat="1" ht="66.75" hidden="1" customHeight="1">
      <c r="A4958" s="472">
        <f t="shared" si="355"/>
        <v>61</v>
      </c>
      <c r="B4958" s="108" t="s">
        <v>2242</v>
      </c>
      <c r="C4958" s="107" t="s">
        <v>4511</v>
      </c>
      <c r="D4958" s="107"/>
      <c r="E4958" s="107"/>
      <c r="F4958" s="210"/>
      <c r="G4958" s="295">
        <v>82200</v>
      </c>
      <c r="H4958" s="295">
        <v>82200</v>
      </c>
      <c r="I4958" s="650"/>
      <c r="J4958" s="650"/>
      <c r="K4958" s="210"/>
      <c r="L4958" s="295">
        <v>82200</v>
      </c>
      <c r="M4958" s="295">
        <v>82200</v>
      </c>
      <c r="N4958" s="650"/>
      <c r="O4958" s="649"/>
      <c r="P4958" s="15"/>
      <c r="Q4958" s="16"/>
    </row>
    <row r="4959" spans="1:17" s="17" customFormat="1" ht="66.75" hidden="1" customHeight="1">
      <c r="A4959" s="472">
        <f t="shared" si="355"/>
        <v>62</v>
      </c>
      <c r="B4959" s="213" t="s">
        <v>2243</v>
      </c>
      <c r="C4959" s="107" t="s">
        <v>70</v>
      </c>
      <c r="D4959" s="107"/>
      <c r="E4959" s="107"/>
      <c r="F4959" s="210"/>
      <c r="G4959" s="295">
        <v>385000</v>
      </c>
      <c r="H4959" s="295">
        <v>385000</v>
      </c>
      <c r="I4959" s="650"/>
      <c r="J4959" s="650"/>
      <c r="K4959" s="210"/>
      <c r="L4959" s="295">
        <v>385000</v>
      </c>
      <c r="M4959" s="295">
        <v>385000</v>
      </c>
      <c r="N4959" s="650"/>
      <c r="O4959" s="649"/>
      <c r="P4959" s="15"/>
      <c r="Q4959" s="16"/>
    </row>
    <row r="4960" spans="1:17" s="17" customFormat="1" ht="66.75" hidden="1" customHeight="1">
      <c r="A4960" s="472">
        <f t="shared" si="355"/>
        <v>63</v>
      </c>
      <c r="B4960" s="213" t="s">
        <v>2244</v>
      </c>
      <c r="C4960" s="107" t="s">
        <v>1087</v>
      </c>
      <c r="D4960" s="107"/>
      <c r="E4960" s="107"/>
      <c r="F4960" s="210"/>
      <c r="G4960" s="295">
        <v>36866</v>
      </c>
      <c r="H4960" s="295">
        <v>36866</v>
      </c>
      <c r="I4960" s="650"/>
      <c r="J4960" s="650"/>
      <c r="K4960" s="210"/>
      <c r="L4960" s="295">
        <v>36866</v>
      </c>
      <c r="M4960" s="295">
        <v>36866</v>
      </c>
      <c r="N4960" s="650"/>
      <c r="O4960" s="649"/>
      <c r="P4960" s="15"/>
      <c r="Q4960" s="16"/>
    </row>
    <row r="4961" spans="1:17" s="17" customFormat="1" ht="66.75" hidden="1" customHeight="1">
      <c r="A4961" s="472">
        <f t="shared" si="355"/>
        <v>64</v>
      </c>
      <c r="B4961" s="108" t="s">
        <v>2245</v>
      </c>
      <c r="C4961" s="107" t="s">
        <v>139</v>
      </c>
      <c r="D4961" s="107"/>
      <c r="E4961" s="107"/>
      <c r="F4961" s="210"/>
      <c r="G4961" s="295">
        <v>117100</v>
      </c>
      <c r="H4961" s="295">
        <v>117100</v>
      </c>
      <c r="I4961" s="650"/>
      <c r="J4961" s="650"/>
      <c r="K4961" s="210"/>
      <c r="L4961" s="295">
        <v>117100</v>
      </c>
      <c r="M4961" s="295">
        <v>117100</v>
      </c>
      <c r="N4961" s="650"/>
      <c r="O4961" s="649"/>
      <c r="P4961" s="15"/>
      <c r="Q4961" s="16"/>
    </row>
    <row r="4962" spans="1:17" s="17" customFormat="1" ht="66.75" hidden="1" customHeight="1">
      <c r="A4962" s="472">
        <f t="shared" si="355"/>
        <v>65</v>
      </c>
      <c r="B4962" s="213" t="s">
        <v>2246</v>
      </c>
      <c r="C4962" s="107" t="s">
        <v>70</v>
      </c>
      <c r="D4962" s="107"/>
      <c r="E4962" s="107"/>
      <c r="F4962" s="210"/>
      <c r="G4962" s="295">
        <v>80000</v>
      </c>
      <c r="H4962" s="295">
        <v>80000</v>
      </c>
      <c r="I4962" s="650"/>
      <c r="J4962" s="650"/>
      <c r="K4962" s="210"/>
      <c r="L4962" s="295">
        <v>80000</v>
      </c>
      <c r="M4962" s="295">
        <v>80000</v>
      </c>
      <c r="N4962" s="650"/>
      <c r="O4962" s="649"/>
      <c r="P4962" s="15"/>
      <c r="Q4962" s="16"/>
    </row>
    <row r="4963" spans="1:17" s="17" customFormat="1" ht="66.75" hidden="1" customHeight="1">
      <c r="A4963" s="472">
        <f t="shared" si="355"/>
        <v>66</v>
      </c>
      <c r="B4963" s="213" t="s">
        <v>2247</v>
      </c>
      <c r="C4963" s="107" t="s">
        <v>70</v>
      </c>
      <c r="D4963" s="107"/>
      <c r="E4963" s="107"/>
      <c r="F4963" s="210"/>
      <c r="G4963" s="295">
        <v>320000</v>
      </c>
      <c r="H4963" s="295">
        <v>320000</v>
      </c>
      <c r="I4963" s="650"/>
      <c r="J4963" s="650"/>
      <c r="K4963" s="210"/>
      <c r="L4963" s="295">
        <v>320000</v>
      </c>
      <c r="M4963" s="295">
        <v>320000</v>
      </c>
      <c r="N4963" s="650"/>
      <c r="O4963" s="649"/>
      <c r="P4963" s="15"/>
      <c r="Q4963" s="16"/>
    </row>
    <row r="4964" spans="1:17" s="17" customFormat="1" ht="66.75" hidden="1" customHeight="1">
      <c r="A4964" s="472">
        <f>1+A4963</f>
        <v>67</v>
      </c>
      <c r="B4964" s="213" t="s">
        <v>2248</v>
      </c>
      <c r="C4964" s="107" t="s">
        <v>70</v>
      </c>
      <c r="D4964" s="107"/>
      <c r="E4964" s="107"/>
      <c r="F4964" s="210"/>
      <c r="G4964" s="295">
        <v>15000</v>
      </c>
      <c r="H4964" s="295">
        <v>15000</v>
      </c>
      <c r="I4964" s="650"/>
      <c r="J4964" s="650"/>
      <c r="K4964" s="210"/>
      <c r="L4964" s="295">
        <v>15000</v>
      </c>
      <c r="M4964" s="295">
        <v>15000</v>
      </c>
      <c r="N4964" s="650"/>
      <c r="O4964" s="649"/>
      <c r="P4964" s="15"/>
      <c r="Q4964" s="16"/>
    </row>
    <row r="4965" spans="1:17" s="17" customFormat="1" ht="66.75" hidden="1" customHeight="1">
      <c r="A4965" s="472">
        <f>1+A4964</f>
        <v>68</v>
      </c>
      <c r="B4965" s="213" t="s">
        <v>2249</v>
      </c>
      <c r="C4965" s="107" t="s">
        <v>139</v>
      </c>
      <c r="D4965" s="107"/>
      <c r="E4965" s="107"/>
      <c r="F4965" s="210"/>
      <c r="G4965" s="295">
        <v>37110</v>
      </c>
      <c r="H4965" s="295">
        <v>37110</v>
      </c>
      <c r="I4965" s="650"/>
      <c r="J4965" s="650"/>
      <c r="K4965" s="210"/>
      <c r="L4965" s="295">
        <v>37110</v>
      </c>
      <c r="M4965" s="295">
        <v>37110</v>
      </c>
      <c r="N4965" s="650"/>
      <c r="O4965" s="649"/>
      <c r="P4965" s="15"/>
      <c r="Q4965" s="16"/>
    </row>
    <row r="4966" spans="1:17" s="17" customFormat="1" ht="66.75" hidden="1" customHeight="1">
      <c r="A4966" s="135" t="s">
        <v>2250</v>
      </c>
      <c r="B4966" s="213"/>
      <c r="C4966" s="107"/>
      <c r="D4966" s="107"/>
      <c r="E4966" s="107"/>
      <c r="F4966" s="647"/>
      <c r="G4966" s="295"/>
      <c r="H4966" s="295"/>
      <c r="I4966" s="650"/>
      <c r="J4966" s="650"/>
      <c r="K4966" s="647"/>
      <c r="L4966" s="295"/>
      <c r="M4966" s="295"/>
      <c r="N4966" s="650"/>
      <c r="O4966" s="649"/>
      <c r="P4966" s="15"/>
      <c r="Q4966" s="16"/>
    </row>
    <row r="4967" spans="1:17" s="17" customFormat="1" ht="66.75" hidden="1" customHeight="1">
      <c r="A4967" s="472">
        <v>1</v>
      </c>
      <c r="B4967" s="213" t="s">
        <v>2251</v>
      </c>
      <c r="C4967" s="107" t="s">
        <v>70</v>
      </c>
      <c r="D4967" s="107"/>
      <c r="E4967" s="107"/>
      <c r="F4967" s="647"/>
      <c r="G4967" s="295">
        <v>110000</v>
      </c>
      <c r="H4967" s="295">
        <v>110000</v>
      </c>
      <c r="I4967" s="650"/>
      <c r="J4967" s="650"/>
      <c r="K4967" s="647"/>
      <c r="L4967" s="295">
        <v>110000</v>
      </c>
      <c r="M4967" s="295">
        <v>110000</v>
      </c>
      <c r="N4967" s="650"/>
      <c r="O4967" s="649"/>
      <c r="P4967" s="15"/>
      <c r="Q4967" s="16"/>
    </row>
    <row r="4968" spans="1:17" s="17" customFormat="1" ht="66.75" hidden="1" customHeight="1">
      <c r="A4968" s="135" t="s">
        <v>2252</v>
      </c>
      <c r="B4968" s="213"/>
      <c r="C4968" s="107"/>
      <c r="D4968" s="107"/>
      <c r="E4968" s="107"/>
      <c r="F4968" s="647"/>
      <c r="G4968" s="295"/>
      <c r="H4968" s="295"/>
      <c r="I4968" s="650"/>
      <c r="J4968" s="650"/>
      <c r="K4968" s="647"/>
      <c r="L4968" s="295"/>
      <c r="M4968" s="295"/>
      <c r="N4968" s="650"/>
      <c r="O4968" s="649"/>
      <c r="P4968" s="15"/>
      <c r="Q4968" s="16"/>
    </row>
    <row r="4969" spans="1:17" s="17" customFormat="1" ht="66.75" hidden="1" customHeight="1">
      <c r="A4969" s="472">
        <v>1</v>
      </c>
      <c r="B4969" s="651" t="s">
        <v>2253</v>
      </c>
      <c r="C4969" s="107" t="s">
        <v>70</v>
      </c>
      <c r="D4969" s="107"/>
      <c r="E4969" s="107"/>
      <c r="F4969" s="647"/>
      <c r="G4969" s="302">
        <v>26300</v>
      </c>
      <c r="H4969" s="295">
        <v>26300</v>
      </c>
      <c r="I4969" s="652"/>
      <c r="J4969" s="652"/>
      <c r="K4969" s="647"/>
      <c r="L4969" s="302">
        <v>26300</v>
      </c>
      <c r="M4969" s="302">
        <v>26300</v>
      </c>
      <c r="N4969" s="652"/>
      <c r="O4969" s="649"/>
      <c r="P4969" s="15"/>
      <c r="Q4969" s="16"/>
    </row>
    <row r="4970" spans="1:17" s="17" customFormat="1" ht="66.75" hidden="1" customHeight="1">
      <c r="A4970" s="472">
        <f>1+1</f>
        <v>2</v>
      </c>
      <c r="B4970" s="651" t="s">
        <v>2254</v>
      </c>
      <c r="C4970" s="107" t="s">
        <v>68</v>
      </c>
      <c r="D4970" s="107"/>
      <c r="E4970" s="107"/>
      <c r="F4970" s="647"/>
      <c r="G4970" s="302">
        <v>1588600</v>
      </c>
      <c r="H4970" s="295">
        <v>1588600</v>
      </c>
      <c r="I4970" s="652"/>
      <c r="J4970" s="652"/>
      <c r="K4970" s="647"/>
      <c r="L4970" s="302">
        <v>1588600</v>
      </c>
      <c r="M4970" s="302">
        <v>1588600</v>
      </c>
      <c r="N4970" s="652"/>
      <c r="O4970" s="649"/>
      <c r="P4970" s="15"/>
      <c r="Q4970" s="16"/>
    </row>
    <row r="4971" spans="1:17" s="17" customFormat="1" ht="66.75" hidden="1" customHeight="1">
      <c r="A4971" s="472">
        <f>1+A4970</f>
        <v>3</v>
      </c>
      <c r="B4971" s="651" t="s">
        <v>4103</v>
      </c>
      <c r="C4971" s="107" t="s">
        <v>4059</v>
      </c>
      <c r="D4971" s="107"/>
      <c r="E4971" s="107"/>
      <c r="F4971" s="647"/>
      <c r="G4971" s="302">
        <v>5460000</v>
      </c>
      <c r="H4971" s="295">
        <v>5460000</v>
      </c>
      <c r="I4971" s="652"/>
      <c r="J4971" s="652"/>
      <c r="K4971" s="647"/>
      <c r="L4971" s="302">
        <v>5460000</v>
      </c>
      <c r="M4971" s="302">
        <v>5460000</v>
      </c>
      <c r="N4971" s="652"/>
      <c r="O4971" s="649"/>
      <c r="P4971" s="15"/>
      <c r="Q4971" s="16"/>
    </row>
    <row r="4972" spans="1:17" s="17" customFormat="1" ht="66.75" hidden="1" customHeight="1">
      <c r="A4972" s="472">
        <f>1+A4971</f>
        <v>4</v>
      </c>
      <c r="B4972" s="651" t="s">
        <v>4104</v>
      </c>
      <c r="C4972" s="107" t="s">
        <v>4059</v>
      </c>
      <c r="D4972" s="107"/>
      <c r="E4972" s="107"/>
      <c r="F4972" s="647"/>
      <c r="G4972" s="302">
        <v>6480000</v>
      </c>
      <c r="H4972" s="295">
        <v>6480000</v>
      </c>
      <c r="I4972" s="652"/>
      <c r="J4972" s="652"/>
      <c r="K4972" s="647"/>
      <c r="L4972" s="302">
        <v>6480000</v>
      </c>
      <c r="M4972" s="302">
        <v>6480000</v>
      </c>
      <c r="N4972" s="652"/>
      <c r="O4972" s="649"/>
      <c r="P4972" s="15"/>
      <c r="Q4972" s="16"/>
    </row>
    <row r="4973" spans="1:17" s="17" customFormat="1" ht="66.75" hidden="1" customHeight="1">
      <c r="A4973" s="472">
        <f>1+A4972</f>
        <v>5</v>
      </c>
      <c r="B4973" s="651" t="s">
        <v>2255</v>
      </c>
      <c r="C4973" s="107" t="s">
        <v>70</v>
      </c>
      <c r="D4973" s="107"/>
      <c r="E4973" s="107"/>
      <c r="F4973" s="647"/>
      <c r="G4973" s="302">
        <v>50000</v>
      </c>
      <c r="H4973" s="295">
        <v>50000</v>
      </c>
      <c r="I4973" s="652"/>
      <c r="J4973" s="652"/>
      <c r="K4973" s="647"/>
      <c r="L4973" s="302">
        <v>50000</v>
      </c>
      <c r="M4973" s="302">
        <v>50000</v>
      </c>
      <c r="N4973" s="652"/>
      <c r="O4973" s="649"/>
      <c r="P4973" s="15"/>
      <c r="Q4973" s="16"/>
    </row>
    <row r="4974" spans="1:17" s="17" customFormat="1" ht="66.75" hidden="1" customHeight="1">
      <c r="A4974" s="135" t="s">
        <v>2256</v>
      </c>
      <c r="B4974" s="651"/>
      <c r="C4974" s="107"/>
      <c r="D4974" s="107"/>
      <c r="E4974" s="107"/>
      <c r="F4974" s="647"/>
      <c r="G4974" s="302"/>
      <c r="H4974" s="295"/>
      <c r="I4974" s="652"/>
      <c r="J4974" s="652"/>
      <c r="K4974" s="647"/>
      <c r="L4974" s="302"/>
      <c r="M4974" s="302"/>
      <c r="N4974" s="652"/>
      <c r="O4974" s="649"/>
      <c r="P4974" s="15"/>
      <c r="Q4974" s="16"/>
    </row>
    <row r="4975" spans="1:17" s="17" customFormat="1" ht="66.75" hidden="1" customHeight="1">
      <c r="A4975" s="472">
        <v>1</v>
      </c>
      <c r="B4975" s="213" t="s">
        <v>2257</v>
      </c>
      <c r="C4975" s="107" t="s">
        <v>4521</v>
      </c>
      <c r="D4975" s="107"/>
      <c r="E4975" s="107"/>
      <c r="F4975" s="647"/>
      <c r="G4975" s="302">
        <v>640000</v>
      </c>
      <c r="H4975" s="295">
        <v>640000</v>
      </c>
      <c r="I4975" s="652"/>
      <c r="J4975" s="652"/>
      <c r="K4975" s="647"/>
      <c r="L4975" s="302">
        <v>640000</v>
      </c>
      <c r="M4975" s="302">
        <v>640000</v>
      </c>
      <c r="N4975" s="652"/>
      <c r="O4975" s="649"/>
      <c r="P4975" s="15"/>
      <c r="Q4975" s="16"/>
    </row>
    <row r="4976" spans="1:17" s="17" customFormat="1" ht="66.75" hidden="1" customHeight="1">
      <c r="A4976" s="472">
        <v>2</v>
      </c>
      <c r="B4976" s="213" t="s">
        <v>2258</v>
      </c>
      <c r="C4976" s="107" t="s">
        <v>4521</v>
      </c>
      <c r="D4976" s="107"/>
      <c r="E4976" s="107"/>
      <c r="F4976" s="647"/>
      <c r="G4976" s="302">
        <v>792000</v>
      </c>
      <c r="H4976" s="295">
        <v>792000</v>
      </c>
      <c r="I4976" s="652"/>
      <c r="J4976" s="652"/>
      <c r="K4976" s="647"/>
      <c r="L4976" s="302">
        <v>792000</v>
      </c>
      <c r="M4976" s="302">
        <v>792000</v>
      </c>
      <c r="N4976" s="652"/>
      <c r="O4976" s="649"/>
      <c r="P4976" s="15"/>
      <c r="Q4976" s="16"/>
    </row>
    <row r="4977" spans="1:17" s="17" customFormat="1" ht="66.75" hidden="1" customHeight="1">
      <c r="A4977" s="472">
        <v>3</v>
      </c>
      <c r="B4977" s="213" t="s">
        <v>2259</v>
      </c>
      <c r="C4977" s="107" t="s">
        <v>70</v>
      </c>
      <c r="D4977" s="107"/>
      <c r="E4977" s="107"/>
      <c r="F4977" s="647"/>
      <c r="G4977" s="302">
        <v>909000</v>
      </c>
      <c r="H4977" s="295">
        <v>909000</v>
      </c>
      <c r="I4977" s="652"/>
      <c r="J4977" s="652"/>
      <c r="K4977" s="647"/>
      <c r="L4977" s="302">
        <v>909000</v>
      </c>
      <c r="M4977" s="302">
        <v>909000</v>
      </c>
      <c r="N4977" s="652"/>
      <c r="O4977" s="649"/>
      <c r="P4977" s="15"/>
      <c r="Q4977" s="16"/>
    </row>
    <row r="4978" spans="1:17" s="17" customFormat="1" ht="66.75" hidden="1" customHeight="1">
      <c r="A4978" s="472">
        <v>4</v>
      </c>
      <c r="B4978" s="213" t="s">
        <v>2260</v>
      </c>
      <c r="C4978" s="107" t="s">
        <v>4521</v>
      </c>
      <c r="D4978" s="107"/>
      <c r="E4978" s="107"/>
      <c r="F4978" s="647"/>
      <c r="G4978" s="302">
        <v>326000</v>
      </c>
      <c r="H4978" s="295">
        <v>326000</v>
      </c>
      <c r="I4978" s="652"/>
      <c r="J4978" s="652"/>
      <c r="K4978" s="647"/>
      <c r="L4978" s="302">
        <v>326000</v>
      </c>
      <c r="M4978" s="302">
        <v>326000</v>
      </c>
      <c r="N4978" s="652"/>
      <c r="O4978" s="649"/>
      <c r="P4978" s="15"/>
      <c r="Q4978" s="16"/>
    </row>
    <row r="4979" spans="1:17" s="17" customFormat="1" ht="66.75" hidden="1" customHeight="1">
      <c r="A4979" s="472">
        <v>5</v>
      </c>
      <c r="B4979" s="213" t="s">
        <v>2261</v>
      </c>
      <c r="C4979" s="107" t="s">
        <v>4521</v>
      </c>
      <c r="D4979" s="107"/>
      <c r="E4979" s="107"/>
      <c r="F4979" s="647"/>
      <c r="G4979" s="302">
        <v>124000</v>
      </c>
      <c r="H4979" s="295">
        <v>124000</v>
      </c>
      <c r="I4979" s="652"/>
      <c r="J4979" s="652"/>
      <c r="K4979" s="647"/>
      <c r="L4979" s="302">
        <v>124000</v>
      </c>
      <c r="M4979" s="302">
        <v>124000</v>
      </c>
      <c r="N4979" s="652"/>
      <c r="O4979" s="649"/>
      <c r="P4979" s="15"/>
      <c r="Q4979" s="16"/>
    </row>
    <row r="4980" spans="1:17" s="17" customFormat="1" ht="66.75" hidden="1" customHeight="1">
      <c r="A4980" s="472">
        <v>6</v>
      </c>
      <c r="B4980" s="213" t="s">
        <v>2262</v>
      </c>
      <c r="C4980" s="107" t="s">
        <v>70</v>
      </c>
      <c r="D4980" s="107"/>
      <c r="E4980" s="107"/>
      <c r="F4980" s="647"/>
      <c r="G4980" s="302">
        <v>182000</v>
      </c>
      <c r="H4980" s="295">
        <v>182000</v>
      </c>
      <c r="I4980" s="652"/>
      <c r="J4980" s="652"/>
      <c r="K4980" s="647"/>
      <c r="L4980" s="302">
        <v>182000</v>
      </c>
      <c r="M4980" s="302">
        <v>182000</v>
      </c>
      <c r="N4980" s="652"/>
      <c r="O4980" s="649"/>
      <c r="P4980" s="15"/>
      <c r="Q4980" s="16"/>
    </row>
    <row r="4981" spans="1:17" s="17" customFormat="1" ht="66.75" hidden="1" customHeight="1">
      <c r="A4981" s="472">
        <v>7</v>
      </c>
      <c r="B4981" s="213" t="s">
        <v>2263</v>
      </c>
      <c r="C4981" s="107" t="s">
        <v>4521</v>
      </c>
      <c r="D4981" s="107"/>
      <c r="E4981" s="107"/>
      <c r="F4981" s="647"/>
      <c r="G4981" s="302">
        <v>251000</v>
      </c>
      <c r="H4981" s="295">
        <v>251000</v>
      </c>
      <c r="I4981" s="652"/>
      <c r="J4981" s="652"/>
      <c r="K4981" s="647"/>
      <c r="L4981" s="302">
        <v>251000</v>
      </c>
      <c r="M4981" s="302">
        <v>251000</v>
      </c>
      <c r="N4981" s="652"/>
      <c r="O4981" s="649"/>
      <c r="P4981" s="15"/>
      <c r="Q4981" s="16"/>
    </row>
    <row r="4982" spans="1:17" s="17" customFormat="1" ht="66.75" hidden="1" customHeight="1">
      <c r="A4982" s="472">
        <v>8</v>
      </c>
      <c r="B4982" s="213" t="s">
        <v>2264</v>
      </c>
      <c r="C4982" s="107" t="s">
        <v>1087</v>
      </c>
      <c r="D4982" s="107"/>
      <c r="E4982" s="107"/>
      <c r="F4982" s="647"/>
      <c r="G4982" s="302">
        <v>662728</v>
      </c>
      <c r="H4982" s="295">
        <v>662728</v>
      </c>
      <c r="I4982" s="652"/>
      <c r="J4982" s="652"/>
      <c r="K4982" s="647"/>
      <c r="L4982" s="302">
        <v>662728</v>
      </c>
      <c r="M4982" s="302">
        <v>662728</v>
      </c>
      <c r="N4982" s="652"/>
      <c r="O4982" s="649"/>
      <c r="P4982" s="15"/>
      <c r="Q4982" s="16"/>
    </row>
    <row r="4983" spans="1:17" s="17" customFormat="1" ht="66.75" hidden="1" customHeight="1">
      <c r="A4983" s="472">
        <v>9</v>
      </c>
      <c r="B4983" s="213" t="s">
        <v>2265</v>
      </c>
      <c r="C4983" s="107" t="s">
        <v>70</v>
      </c>
      <c r="D4983" s="107"/>
      <c r="E4983" s="107"/>
      <c r="F4983" s="647"/>
      <c r="G4983" s="302">
        <v>535000</v>
      </c>
      <c r="H4983" s="295">
        <v>535000</v>
      </c>
      <c r="I4983" s="652"/>
      <c r="J4983" s="652"/>
      <c r="K4983" s="647"/>
      <c r="L4983" s="302">
        <v>535000</v>
      </c>
      <c r="M4983" s="302">
        <v>535000</v>
      </c>
      <c r="N4983" s="652"/>
      <c r="O4983" s="649"/>
      <c r="P4983" s="15"/>
      <c r="Q4983" s="16"/>
    </row>
    <row r="4984" spans="1:17" s="17" customFormat="1" ht="66.75" hidden="1" customHeight="1">
      <c r="A4984" s="472">
        <v>10</v>
      </c>
      <c r="B4984" s="213" t="s">
        <v>2266</v>
      </c>
      <c r="C4984" s="107" t="s">
        <v>70</v>
      </c>
      <c r="D4984" s="107"/>
      <c r="E4984" s="107"/>
      <c r="F4984" s="647"/>
      <c r="G4984" s="302">
        <v>535000</v>
      </c>
      <c r="H4984" s="295">
        <v>535000</v>
      </c>
      <c r="I4984" s="652"/>
      <c r="J4984" s="652"/>
      <c r="K4984" s="647"/>
      <c r="L4984" s="302">
        <v>535000</v>
      </c>
      <c r="M4984" s="302">
        <v>535000</v>
      </c>
      <c r="N4984" s="652"/>
      <c r="O4984" s="649"/>
      <c r="P4984" s="15"/>
      <c r="Q4984" s="16"/>
    </row>
    <row r="4985" spans="1:17" s="17" customFormat="1" ht="66.75" hidden="1" customHeight="1">
      <c r="A4985" s="135" t="s">
        <v>2267</v>
      </c>
      <c r="B4985" s="213"/>
      <c r="C4985" s="107"/>
      <c r="D4985" s="107"/>
      <c r="E4985" s="107"/>
      <c r="F4985" s="647"/>
      <c r="G4985" s="210"/>
      <c r="H4985" s="109"/>
      <c r="I4985" s="653"/>
      <c r="J4985" s="653"/>
      <c r="K4985" s="647"/>
      <c r="L4985" s="210"/>
      <c r="M4985" s="213"/>
      <c r="N4985" s="653"/>
      <c r="O4985" s="649"/>
      <c r="P4985" s="15"/>
      <c r="Q4985" s="16"/>
    </row>
    <row r="4986" spans="1:17" s="17" customFormat="1" ht="66.75" hidden="1" customHeight="1">
      <c r="A4986" s="472">
        <v>1</v>
      </c>
      <c r="B4986" s="651" t="s">
        <v>2268</v>
      </c>
      <c r="C4986" s="107" t="s">
        <v>68</v>
      </c>
      <c r="D4986" s="107"/>
      <c r="E4986" s="107"/>
      <c r="F4986" s="647"/>
      <c r="G4986" s="210">
        <v>1588600</v>
      </c>
      <c r="H4986" s="111">
        <v>1588600</v>
      </c>
      <c r="I4986" s="212"/>
      <c r="J4986" s="212"/>
      <c r="K4986" s="647"/>
      <c r="L4986" s="210">
        <v>1588600</v>
      </c>
      <c r="M4986" s="210">
        <v>1588600</v>
      </c>
      <c r="N4986" s="212"/>
      <c r="O4986" s="649"/>
      <c r="P4986" s="15"/>
      <c r="Q4986" s="16"/>
    </row>
    <row r="4987" spans="1:17" s="17" customFormat="1" ht="66.75" hidden="1" customHeight="1">
      <c r="A4987" s="472">
        <v>2</v>
      </c>
      <c r="B4987" s="651" t="s">
        <v>3989</v>
      </c>
      <c r="C4987" s="107" t="s">
        <v>68</v>
      </c>
      <c r="D4987" s="107"/>
      <c r="E4987" s="107"/>
      <c r="F4987" s="647"/>
      <c r="G4987" s="210">
        <v>1398700</v>
      </c>
      <c r="H4987" s="111">
        <v>1398700</v>
      </c>
      <c r="I4987" s="212"/>
      <c r="J4987" s="212"/>
      <c r="K4987" s="647"/>
      <c r="L4987" s="210">
        <v>1398700</v>
      </c>
      <c r="M4987" s="210">
        <v>1398700</v>
      </c>
      <c r="N4987" s="212"/>
      <c r="O4987" s="649"/>
      <c r="P4987" s="15"/>
      <c r="Q4987" s="16"/>
    </row>
    <row r="4988" spans="1:17" s="17" customFormat="1" ht="66.75" hidden="1" customHeight="1">
      <c r="A4988" s="472">
        <v>3</v>
      </c>
      <c r="B4988" s="651" t="s">
        <v>2269</v>
      </c>
      <c r="C4988" s="107" t="s">
        <v>70</v>
      </c>
      <c r="D4988" s="107"/>
      <c r="E4988" s="107"/>
      <c r="F4988" s="647"/>
      <c r="G4988" s="210">
        <v>106600</v>
      </c>
      <c r="H4988" s="111">
        <v>106600</v>
      </c>
      <c r="I4988" s="212"/>
      <c r="J4988" s="212"/>
      <c r="K4988" s="647"/>
      <c r="L4988" s="210">
        <v>106600</v>
      </c>
      <c r="M4988" s="210">
        <v>106600</v>
      </c>
      <c r="N4988" s="212"/>
      <c r="O4988" s="649"/>
      <c r="P4988" s="15"/>
      <c r="Q4988" s="16"/>
    </row>
    <row r="4989" spans="1:17" s="17" customFormat="1" ht="66.75" hidden="1" customHeight="1">
      <c r="A4989" s="472">
        <v>4</v>
      </c>
      <c r="B4989" s="651" t="s">
        <v>2270</v>
      </c>
      <c r="C4989" s="107" t="s">
        <v>68</v>
      </c>
      <c r="D4989" s="107"/>
      <c r="E4989" s="107"/>
      <c r="F4989" s="647"/>
      <c r="G4989" s="210">
        <v>34800</v>
      </c>
      <c r="H4989" s="111">
        <v>34800</v>
      </c>
      <c r="I4989" s="212"/>
      <c r="J4989" s="212"/>
      <c r="K4989" s="647"/>
      <c r="L4989" s="210">
        <v>34800</v>
      </c>
      <c r="M4989" s="210">
        <v>34800</v>
      </c>
      <c r="N4989" s="212"/>
      <c r="O4989" s="649"/>
      <c r="P4989" s="15"/>
      <c r="Q4989" s="16"/>
    </row>
    <row r="4990" spans="1:17" s="17" customFormat="1" ht="66.75" hidden="1" customHeight="1">
      <c r="A4990" s="472">
        <v>5</v>
      </c>
      <c r="B4990" s="651" t="s">
        <v>2271</v>
      </c>
      <c r="C4990" s="107" t="s">
        <v>70</v>
      </c>
      <c r="D4990" s="107"/>
      <c r="E4990" s="107"/>
      <c r="F4990" s="647"/>
      <c r="G4990" s="210">
        <v>220200</v>
      </c>
      <c r="H4990" s="111">
        <v>220200</v>
      </c>
      <c r="I4990" s="212"/>
      <c r="J4990" s="212"/>
      <c r="K4990" s="647"/>
      <c r="L4990" s="210">
        <v>220200</v>
      </c>
      <c r="M4990" s="210">
        <v>220200</v>
      </c>
      <c r="N4990" s="212"/>
      <c r="O4990" s="649"/>
      <c r="P4990" s="15"/>
      <c r="Q4990" s="16"/>
    </row>
    <row r="4991" spans="1:17" s="17" customFormat="1" ht="66.75" hidden="1" customHeight="1">
      <c r="A4991" s="472">
        <v>6</v>
      </c>
      <c r="B4991" s="651" t="s">
        <v>2272</v>
      </c>
      <c r="C4991" s="107" t="s">
        <v>70</v>
      </c>
      <c r="D4991" s="107"/>
      <c r="E4991" s="107"/>
      <c r="F4991" s="647"/>
      <c r="G4991" s="210">
        <v>6800</v>
      </c>
      <c r="H4991" s="111">
        <v>6800</v>
      </c>
      <c r="I4991" s="212"/>
      <c r="J4991" s="212"/>
      <c r="K4991" s="647"/>
      <c r="L4991" s="210">
        <v>6800</v>
      </c>
      <c r="M4991" s="210">
        <v>6800</v>
      </c>
      <c r="N4991" s="212"/>
      <c r="O4991" s="649"/>
      <c r="P4991" s="15"/>
      <c r="Q4991" s="16"/>
    </row>
    <row r="4992" spans="1:17" s="17" customFormat="1" ht="66.75" hidden="1" customHeight="1">
      <c r="A4992" s="135" t="s">
        <v>2273</v>
      </c>
      <c r="B4992" s="651"/>
      <c r="C4992" s="107"/>
      <c r="D4992" s="107"/>
      <c r="E4992" s="107"/>
      <c r="F4992" s="647"/>
      <c r="G4992" s="210"/>
      <c r="H4992" s="111"/>
      <c r="I4992" s="212"/>
      <c r="J4992" s="212"/>
      <c r="K4992" s="647"/>
      <c r="L4992" s="210"/>
      <c r="M4992" s="210"/>
      <c r="N4992" s="212"/>
      <c r="O4992" s="649"/>
      <c r="P4992" s="15"/>
      <c r="Q4992" s="16"/>
    </row>
    <row r="4993" spans="1:17" s="17" customFormat="1" ht="66.75" hidden="1" customHeight="1">
      <c r="A4993" s="472">
        <v>1</v>
      </c>
      <c r="B4993" s="108" t="s">
        <v>2274</v>
      </c>
      <c r="C4993" s="107" t="s">
        <v>70</v>
      </c>
      <c r="D4993" s="107"/>
      <c r="E4993" s="107"/>
      <c r="F4993" s="647"/>
      <c r="G4993" s="210">
        <v>194992</v>
      </c>
      <c r="H4993" s="111">
        <v>194992</v>
      </c>
      <c r="I4993" s="212"/>
      <c r="J4993" s="212"/>
      <c r="K4993" s="647"/>
      <c r="L4993" s="210">
        <v>194992</v>
      </c>
      <c r="M4993" s="210">
        <v>194992</v>
      </c>
      <c r="N4993" s="212"/>
      <c r="O4993" s="649"/>
      <c r="P4993" s="15"/>
      <c r="Q4993" s="16"/>
    </row>
    <row r="4994" spans="1:17" s="17" customFormat="1" ht="66.75" hidden="1" customHeight="1">
      <c r="A4994" s="472">
        <v>2</v>
      </c>
      <c r="B4994" s="108" t="s">
        <v>4124</v>
      </c>
      <c r="C4994" s="107" t="s">
        <v>68</v>
      </c>
      <c r="D4994" s="107"/>
      <c r="E4994" s="107"/>
      <c r="F4994" s="647"/>
      <c r="G4994" s="210">
        <v>2087000</v>
      </c>
      <c r="H4994" s="111">
        <v>2087000</v>
      </c>
      <c r="I4994" s="212"/>
      <c r="J4994" s="212"/>
      <c r="K4994" s="647"/>
      <c r="L4994" s="210">
        <v>2087000</v>
      </c>
      <c r="M4994" s="210">
        <v>2087000</v>
      </c>
      <c r="N4994" s="212"/>
      <c r="O4994" s="649"/>
      <c r="P4994" s="15"/>
      <c r="Q4994" s="16"/>
    </row>
    <row r="4995" spans="1:17" s="17" customFormat="1" ht="66.75" hidden="1" customHeight="1">
      <c r="A4995" s="472">
        <v>3</v>
      </c>
      <c r="B4995" s="108" t="s">
        <v>2275</v>
      </c>
      <c r="C4995" s="107" t="s">
        <v>70</v>
      </c>
      <c r="D4995" s="107"/>
      <c r="E4995" s="107"/>
      <c r="F4995" s="647"/>
      <c r="G4995" s="210">
        <v>70000</v>
      </c>
      <c r="H4995" s="111">
        <v>70000</v>
      </c>
      <c r="I4995" s="212"/>
      <c r="J4995" s="212"/>
      <c r="K4995" s="647"/>
      <c r="L4995" s="210">
        <v>70000</v>
      </c>
      <c r="M4995" s="210">
        <v>70000</v>
      </c>
      <c r="N4995" s="212"/>
      <c r="O4995" s="649"/>
      <c r="P4995" s="15"/>
      <c r="Q4995" s="16"/>
    </row>
    <row r="4996" spans="1:17" s="17" customFormat="1" ht="66.75" hidden="1" customHeight="1">
      <c r="A4996" s="135" t="s">
        <v>2276</v>
      </c>
      <c r="B4996" s="108"/>
      <c r="C4996" s="107"/>
      <c r="D4996" s="107"/>
      <c r="E4996" s="107"/>
      <c r="F4996" s="647"/>
      <c r="G4996" s="210"/>
      <c r="H4996" s="300"/>
      <c r="I4996" s="277"/>
      <c r="J4996" s="277"/>
      <c r="K4996" s="647"/>
      <c r="L4996" s="210"/>
      <c r="M4996" s="107"/>
      <c r="N4996" s="277"/>
      <c r="O4996" s="649"/>
      <c r="P4996" s="15"/>
      <c r="Q4996" s="16"/>
    </row>
    <row r="4997" spans="1:17" s="17" customFormat="1" ht="66.75" hidden="1" customHeight="1">
      <c r="A4997" s="472">
        <v>1</v>
      </c>
      <c r="B4997" s="213" t="s">
        <v>2277</v>
      </c>
      <c r="C4997" s="107" t="s">
        <v>139</v>
      </c>
      <c r="D4997" s="107"/>
      <c r="E4997" s="107"/>
      <c r="F4997" s="647"/>
      <c r="G4997" s="295">
        <v>8500</v>
      </c>
      <c r="H4997" s="295">
        <v>8500</v>
      </c>
      <c r="I4997" s="650"/>
      <c r="J4997" s="650"/>
      <c r="K4997" s="647"/>
      <c r="L4997" s="295">
        <v>8500</v>
      </c>
      <c r="M4997" s="295">
        <v>8500</v>
      </c>
      <c r="N4997" s="650"/>
      <c r="O4997" s="649"/>
      <c r="P4997" s="15"/>
      <c r="Q4997" s="16"/>
    </row>
    <row r="4998" spans="1:17" s="17" customFormat="1" ht="66.75" hidden="1" customHeight="1">
      <c r="A4998" s="472">
        <v>2</v>
      </c>
      <c r="B4998" s="213" t="s">
        <v>2278</v>
      </c>
      <c r="C4998" s="107" t="s">
        <v>1087</v>
      </c>
      <c r="D4998" s="107"/>
      <c r="E4998" s="107"/>
      <c r="F4998" s="647"/>
      <c r="G4998" s="295">
        <v>141000</v>
      </c>
      <c r="H4998" s="295">
        <v>141000</v>
      </c>
      <c r="I4998" s="650"/>
      <c r="J4998" s="650"/>
      <c r="K4998" s="647"/>
      <c r="L4998" s="295">
        <v>141000</v>
      </c>
      <c r="M4998" s="295">
        <v>141000</v>
      </c>
      <c r="N4998" s="650"/>
      <c r="O4998" s="649"/>
      <c r="P4998" s="15"/>
      <c r="Q4998" s="16"/>
    </row>
    <row r="4999" spans="1:17" s="17" customFormat="1" ht="66.75" hidden="1" customHeight="1">
      <c r="A4999" s="472">
        <v>3</v>
      </c>
      <c r="B4999" s="213" t="s">
        <v>2279</v>
      </c>
      <c r="C4999" s="107" t="s">
        <v>70</v>
      </c>
      <c r="D4999" s="107"/>
      <c r="E4999" s="107"/>
      <c r="F4999" s="647"/>
      <c r="G4999" s="295">
        <v>36600</v>
      </c>
      <c r="H4999" s="295">
        <v>36600</v>
      </c>
      <c r="I4999" s="650"/>
      <c r="J4999" s="650"/>
      <c r="K4999" s="647"/>
      <c r="L4999" s="295">
        <v>36600</v>
      </c>
      <c r="M4999" s="295">
        <v>36600</v>
      </c>
      <c r="N4999" s="650"/>
      <c r="O4999" s="649"/>
      <c r="P4999" s="15"/>
      <c r="Q4999" s="16"/>
    </row>
    <row r="5000" spans="1:17" s="17" customFormat="1" ht="66.75" hidden="1" customHeight="1">
      <c r="A5000" s="472">
        <v>4</v>
      </c>
      <c r="B5000" s="213" t="s">
        <v>4247</v>
      </c>
      <c r="C5000" s="107" t="s">
        <v>70</v>
      </c>
      <c r="D5000" s="107"/>
      <c r="E5000" s="107"/>
      <c r="F5000" s="647"/>
      <c r="G5000" s="295">
        <v>1800</v>
      </c>
      <c r="H5000" s="295">
        <v>1800</v>
      </c>
      <c r="I5000" s="650"/>
      <c r="J5000" s="650"/>
      <c r="K5000" s="647"/>
      <c r="L5000" s="295">
        <v>1800</v>
      </c>
      <c r="M5000" s="295">
        <v>1800</v>
      </c>
      <c r="N5000" s="650"/>
      <c r="O5000" s="649"/>
      <c r="P5000" s="15"/>
      <c r="Q5000" s="16"/>
    </row>
    <row r="5001" spans="1:17" s="17" customFormat="1" ht="66.75" hidden="1" customHeight="1">
      <c r="A5001" s="472">
        <v>5</v>
      </c>
      <c r="B5001" s="213" t="s">
        <v>2280</v>
      </c>
      <c r="C5001" s="107" t="s">
        <v>70</v>
      </c>
      <c r="D5001" s="107"/>
      <c r="E5001" s="107"/>
      <c r="F5001" s="647"/>
      <c r="G5001" s="295">
        <v>13000</v>
      </c>
      <c r="H5001" s="295">
        <v>13000</v>
      </c>
      <c r="I5001" s="650"/>
      <c r="J5001" s="650"/>
      <c r="K5001" s="647"/>
      <c r="L5001" s="295">
        <v>13000</v>
      </c>
      <c r="M5001" s="295">
        <v>13000</v>
      </c>
      <c r="N5001" s="650"/>
      <c r="O5001" s="649"/>
      <c r="P5001" s="15"/>
      <c r="Q5001" s="16"/>
    </row>
    <row r="5002" spans="1:17" s="17" customFormat="1" ht="66.75" hidden="1" customHeight="1">
      <c r="A5002" s="472">
        <v>6</v>
      </c>
      <c r="B5002" s="213" t="s">
        <v>2281</v>
      </c>
      <c r="C5002" s="107" t="s">
        <v>70</v>
      </c>
      <c r="D5002" s="107"/>
      <c r="E5002" s="107"/>
      <c r="F5002" s="647"/>
      <c r="G5002" s="295">
        <v>62800</v>
      </c>
      <c r="H5002" s="295">
        <v>62800</v>
      </c>
      <c r="I5002" s="650"/>
      <c r="J5002" s="650"/>
      <c r="K5002" s="647"/>
      <c r="L5002" s="295">
        <v>62800</v>
      </c>
      <c r="M5002" s="295">
        <v>62800</v>
      </c>
      <c r="N5002" s="650"/>
      <c r="O5002" s="649"/>
      <c r="P5002" s="15"/>
      <c r="Q5002" s="16"/>
    </row>
    <row r="5003" spans="1:17" s="17" customFormat="1" ht="66.75" hidden="1" customHeight="1">
      <c r="A5003" s="472">
        <v>7</v>
      </c>
      <c r="B5003" s="213" t="s">
        <v>4105</v>
      </c>
      <c r="C5003" s="107" t="s">
        <v>4059</v>
      </c>
      <c r="D5003" s="107"/>
      <c r="E5003" s="107"/>
      <c r="F5003" s="647"/>
      <c r="G5003" s="295">
        <v>17350000</v>
      </c>
      <c r="H5003" s="295">
        <v>17350000</v>
      </c>
      <c r="I5003" s="650"/>
      <c r="J5003" s="650"/>
      <c r="K5003" s="647"/>
      <c r="L5003" s="295">
        <v>17350000</v>
      </c>
      <c r="M5003" s="295">
        <v>17350000</v>
      </c>
      <c r="N5003" s="650"/>
      <c r="O5003" s="649"/>
      <c r="P5003" s="15"/>
      <c r="Q5003" s="16"/>
    </row>
    <row r="5004" spans="1:17" s="17" customFormat="1" ht="66.75" hidden="1" customHeight="1">
      <c r="A5004" s="472">
        <v>8</v>
      </c>
      <c r="B5004" s="213" t="s">
        <v>2282</v>
      </c>
      <c r="C5004" s="107" t="s">
        <v>70</v>
      </c>
      <c r="D5004" s="107"/>
      <c r="E5004" s="107"/>
      <c r="F5004" s="647"/>
      <c r="G5004" s="295">
        <v>74800</v>
      </c>
      <c r="H5004" s="295">
        <v>74800</v>
      </c>
      <c r="I5004" s="650"/>
      <c r="J5004" s="650"/>
      <c r="K5004" s="647"/>
      <c r="L5004" s="295">
        <v>74800</v>
      </c>
      <c r="M5004" s="295">
        <v>74800</v>
      </c>
      <c r="N5004" s="650"/>
      <c r="O5004" s="649"/>
      <c r="P5004" s="15"/>
      <c r="Q5004" s="16"/>
    </row>
    <row r="5005" spans="1:17" s="17" customFormat="1" ht="66.75" hidden="1" customHeight="1">
      <c r="A5005" s="1138" t="s">
        <v>2283</v>
      </c>
      <c r="B5005" s="1138"/>
      <c r="C5005" s="1138"/>
      <c r="D5005" s="1138"/>
      <c r="E5005" s="1138"/>
      <c r="F5005" s="1138"/>
      <c r="G5005" s="1138"/>
      <c r="H5005" s="1138"/>
      <c r="I5005" s="650"/>
      <c r="J5005" s="650"/>
      <c r="K5005" s="650"/>
      <c r="L5005" s="650"/>
      <c r="M5005" s="295"/>
      <c r="N5005" s="650"/>
      <c r="O5005" s="649"/>
      <c r="P5005" s="15"/>
      <c r="Q5005" s="16"/>
    </row>
    <row r="5006" spans="1:17" s="17" customFormat="1" ht="66.75" hidden="1" customHeight="1">
      <c r="A5006" s="472">
        <v>1</v>
      </c>
      <c r="B5006" s="213" t="s">
        <v>2284</v>
      </c>
      <c r="C5006" s="107" t="s">
        <v>139</v>
      </c>
      <c r="D5006" s="107"/>
      <c r="E5006" s="107"/>
      <c r="F5006" s="647"/>
      <c r="G5006" s="295">
        <v>54840</v>
      </c>
      <c r="H5006" s="295">
        <v>54840</v>
      </c>
      <c r="I5006" s="650"/>
      <c r="J5006" s="650"/>
      <c r="K5006" s="647"/>
      <c r="L5006" s="295">
        <v>54840</v>
      </c>
      <c r="M5006" s="295">
        <v>54840</v>
      </c>
      <c r="N5006" s="650"/>
      <c r="O5006" s="649"/>
      <c r="P5006" s="15"/>
      <c r="Q5006" s="16"/>
    </row>
    <row r="5007" spans="1:17" s="17" customFormat="1" ht="66.75" hidden="1" customHeight="1">
      <c r="A5007" s="1138" t="s">
        <v>2285</v>
      </c>
      <c r="B5007" s="1138"/>
      <c r="C5007" s="1138"/>
      <c r="D5007" s="1138"/>
      <c r="E5007" s="1138"/>
      <c r="F5007" s="1138"/>
      <c r="G5007" s="1138"/>
      <c r="H5007" s="1138"/>
      <c r="I5007" s="650"/>
      <c r="J5007" s="650"/>
      <c r="K5007" s="650"/>
      <c r="L5007" s="650"/>
      <c r="M5007" s="295"/>
      <c r="N5007" s="650"/>
      <c r="O5007" s="649"/>
      <c r="P5007" s="15"/>
      <c r="Q5007" s="16"/>
    </row>
    <row r="5008" spans="1:17" s="17" customFormat="1" ht="66.75" hidden="1" customHeight="1">
      <c r="A5008" s="472">
        <v>1</v>
      </c>
      <c r="B5008" s="213" t="s">
        <v>4125</v>
      </c>
      <c r="C5008" s="107" t="s">
        <v>70</v>
      </c>
      <c r="D5008" s="107"/>
      <c r="E5008" s="107"/>
      <c r="F5008" s="647"/>
      <c r="G5008" s="295">
        <v>121500</v>
      </c>
      <c r="H5008" s="295">
        <v>121500</v>
      </c>
      <c r="I5008" s="650"/>
      <c r="J5008" s="650"/>
      <c r="K5008" s="647"/>
      <c r="L5008" s="295">
        <v>121500</v>
      </c>
      <c r="M5008" s="295">
        <v>121500</v>
      </c>
      <c r="N5008" s="650"/>
      <c r="O5008" s="649"/>
      <c r="P5008" s="15"/>
      <c r="Q5008" s="16"/>
    </row>
    <row r="5009" spans="1:17" s="17" customFormat="1" ht="66.75" hidden="1" customHeight="1">
      <c r="A5009" s="472">
        <v>2</v>
      </c>
      <c r="B5009" s="213" t="s">
        <v>2286</v>
      </c>
      <c r="C5009" s="107" t="s">
        <v>70</v>
      </c>
      <c r="D5009" s="107"/>
      <c r="E5009" s="107"/>
      <c r="F5009" s="647"/>
      <c r="G5009" s="295">
        <v>140000</v>
      </c>
      <c r="H5009" s="295">
        <v>140000</v>
      </c>
      <c r="I5009" s="650"/>
      <c r="J5009" s="650"/>
      <c r="K5009" s="647"/>
      <c r="L5009" s="295">
        <v>140000</v>
      </c>
      <c r="M5009" s="295">
        <v>140000</v>
      </c>
      <c r="N5009" s="650"/>
      <c r="O5009" s="649"/>
      <c r="P5009" s="15"/>
      <c r="Q5009" s="16"/>
    </row>
    <row r="5010" spans="1:17" s="17" customFormat="1" ht="66.75" hidden="1" customHeight="1">
      <c r="A5010" s="1138" t="s">
        <v>2287</v>
      </c>
      <c r="B5010" s="1138"/>
      <c r="C5010" s="1138"/>
      <c r="D5010" s="1138"/>
      <c r="E5010" s="1138"/>
      <c r="F5010" s="1138"/>
      <c r="G5010" s="1138"/>
      <c r="H5010" s="1138"/>
      <c r="I5010" s="650"/>
      <c r="J5010" s="650"/>
      <c r="K5010" s="650"/>
      <c r="L5010" s="650"/>
      <c r="M5010" s="295"/>
      <c r="N5010" s="650"/>
      <c r="O5010" s="649"/>
      <c r="P5010" s="15"/>
      <c r="Q5010" s="16"/>
    </row>
    <row r="5011" spans="1:17" s="17" customFormat="1" ht="66.75" hidden="1" customHeight="1">
      <c r="A5011" s="472">
        <v>1</v>
      </c>
      <c r="B5011" s="213" t="s">
        <v>2288</v>
      </c>
      <c r="C5011" s="107" t="s">
        <v>70</v>
      </c>
      <c r="D5011" s="107"/>
      <c r="E5011" s="107"/>
      <c r="F5011" s="647"/>
      <c r="G5011" s="295">
        <v>633000</v>
      </c>
      <c r="H5011" s="295">
        <v>633000</v>
      </c>
      <c r="I5011" s="650"/>
      <c r="J5011" s="650"/>
      <c r="K5011" s="647"/>
      <c r="L5011" s="295">
        <v>633000</v>
      </c>
      <c r="M5011" s="295">
        <v>633000</v>
      </c>
      <c r="N5011" s="650"/>
      <c r="O5011" s="649"/>
      <c r="P5011" s="15"/>
      <c r="Q5011" s="16"/>
    </row>
    <row r="5012" spans="1:17" s="17" customFormat="1" ht="66.75" hidden="1" customHeight="1">
      <c r="A5012" s="472">
        <v>2</v>
      </c>
      <c r="B5012" s="213" t="s">
        <v>2289</v>
      </c>
      <c r="C5012" s="107" t="s">
        <v>384</v>
      </c>
      <c r="D5012" s="107"/>
      <c r="E5012" s="107"/>
      <c r="F5012" s="647"/>
      <c r="G5012" s="295">
        <v>1012400</v>
      </c>
      <c r="H5012" s="295">
        <v>1012400</v>
      </c>
      <c r="I5012" s="650"/>
      <c r="J5012" s="650"/>
      <c r="K5012" s="647"/>
      <c r="L5012" s="295">
        <v>1012400</v>
      </c>
      <c r="M5012" s="295">
        <v>1012400</v>
      </c>
      <c r="N5012" s="650"/>
      <c r="O5012" s="649"/>
      <c r="P5012" s="15"/>
      <c r="Q5012" s="16"/>
    </row>
    <row r="5013" spans="1:17" s="17" customFormat="1" ht="66.75" hidden="1" customHeight="1">
      <c r="A5013" s="472">
        <v>3</v>
      </c>
      <c r="B5013" s="213" t="s">
        <v>2290</v>
      </c>
      <c r="C5013" s="107" t="s">
        <v>70</v>
      </c>
      <c r="D5013" s="107"/>
      <c r="E5013" s="107"/>
      <c r="F5013" s="647"/>
      <c r="G5013" s="295">
        <v>1496000</v>
      </c>
      <c r="H5013" s="295">
        <v>1496000</v>
      </c>
      <c r="I5013" s="650"/>
      <c r="J5013" s="650"/>
      <c r="K5013" s="647"/>
      <c r="L5013" s="295">
        <v>1496000</v>
      </c>
      <c r="M5013" s="295">
        <v>1496000</v>
      </c>
      <c r="N5013" s="650"/>
      <c r="O5013" s="649"/>
      <c r="P5013" s="15"/>
      <c r="Q5013" s="16"/>
    </row>
    <row r="5014" spans="1:17" s="17" customFormat="1" ht="66.75" hidden="1" customHeight="1">
      <c r="A5014" s="472">
        <v>4</v>
      </c>
      <c r="B5014" s="213" t="s">
        <v>2291</v>
      </c>
      <c r="C5014" s="107" t="s">
        <v>70</v>
      </c>
      <c r="D5014" s="107"/>
      <c r="E5014" s="107"/>
      <c r="F5014" s="647"/>
      <c r="G5014" s="295">
        <v>23500</v>
      </c>
      <c r="H5014" s="295">
        <v>23500</v>
      </c>
      <c r="I5014" s="650"/>
      <c r="J5014" s="650"/>
      <c r="K5014" s="647"/>
      <c r="L5014" s="295">
        <v>23500</v>
      </c>
      <c r="M5014" s="295">
        <v>23500</v>
      </c>
      <c r="N5014" s="650"/>
      <c r="O5014" s="649"/>
      <c r="P5014" s="15"/>
      <c r="Q5014" s="16"/>
    </row>
    <row r="5015" spans="1:17" s="17" customFormat="1" ht="66.75" hidden="1" customHeight="1">
      <c r="A5015" s="472">
        <v>5</v>
      </c>
      <c r="B5015" s="213" t="s">
        <v>2292</v>
      </c>
      <c r="C5015" s="107" t="s">
        <v>4112</v>
      </c>
      <c r="D5015" s="107"/>
      <c r="E5015" s="107"/>
      <c r="F5015" s="647"/>
      <c r="G5015" s="295">
        <v>26000</v>
      </c>
      <c r="H5015" s="295">
        <v>26000</v>
      </c>
      <c r="I5015" s="650"/>
      <c r="J5015" s="650"/>
      <c r="K5015" s="647"/>
      <c r="L5015" s="295">
        <v>26000</v>
      </c>
      <c r="M5015" s="295">
        <v>26000</v>
      </c>
      <c r="N5015" s="650"/>
      <c r="O5015" s="649"/>
      <c r="P5015" s="15"/>
      <c r="Q5015" s="16"/>
    </row>
    <row r="5016" spans="1:17" s="17" customFormat="1" ht="66.75" hidden="1" customHeight="1">
      <c r="A5016" s="472">
        <v>6</v>
      </c>
      <c r="B5016" s="213" t="s">
        <v>2293</v>
      </c>
      <c r="C5016" s="107" t="s">
        <v>4112</v>
      </c>
      <c r="D5016" s="107"/>
      <c r="E5016" s="107"/>
      <c r="F5016" s="647"/>
      <c r="G5016" s="295">
        <v>28000</v>
      </c>
      <c r="H5016" s="295">
        <v>28000</v>
      </c>
      <c r="I5016" s="650"/>
      <c r="J5016" s="650"/>
      <c r="K5016" s="647"/>
      <c r="L5016" s="295">
        <v>28000</v>
      </c>
      <c r="M5016" s="295">
        <v>28000</v>
      </c>
      <c r="N5016" s="650"/>
      <c r="O5016" s="649"/>
      <c r="P5016" s="15"/>
      <c r="Q5016" s="16"/>
    </row>
    <row r="5017" spans="1:17" s="17" customFormat="1" ht="66.75" hidden="1" customHeight="1">
      <c r="A5017" s="1138" t="s">
        <v>2294</v>
      </c>
      <c r="B5017" s="1138"/>
      <c r="C5017" s="1138"/>
      <c r="D5017" s="1138"/>
      <c r="E5017" s="1138"/>
      <c r="F5017" s="1138"/>
      <c r="G5017" s="1138"/>
      <c r="H5017" s="1138"/>
      <c r="I5017" s="650"/>
      <c r="J5017" s="650"/>
      <c r="K5017" s="650"/>
      <c r="L5017" s="650"/>
      <c r="M5017" s="295"/>
      <c r="N5017" s="650"/>
      <c r="O5017" s="649"/>
      <c r="P5017" s="15"/>
      <c r="Q5017" s="16"/>
    </row>
    <row r="5018" spans="1:17" s="17" customFormat="1" ht="66.75" hidden="1" customHeight="1">
      <c r="A5018" s="472">
        <v>1</v>
      </c>
      <c r="B5018" s="213" t="s">
        <v>2295</v>
      </c>
      <c r="C5018" s="107" t="s">
        <v>70</v>
      </c>
      <c r="D5018" s="107"/>
      <c r="E5018" s="107"/>
      <c r="F5018" s="647"/>
      <c r="G5018" s="295">
        <v>210000</v>
      </c>
      <c r="H5018" s="295">
        <v>210000</v>
      </c>
      <c r="I5018" s="650"/>
      <c r="J5018" s="650"/>
      <c r="K5018" s="647"/>
      <c r="L5018" s="295">
        <v>210000</v>
      </c>
      <c r="M5018" s="295">
        <v>210000</v>
      </c>
      <c r="N5018" s="650"/>
      <c r="O5018" s="649"/>
      <c r="P5018" s="15"/>
      <c r="Q5018" s="16"/>
    </row>
    <row r="5019" spans="1:17" s="17" customFormat="1" ht="66.75" hidden="1" customHeight="1">
      <c r="A5019" s="472">
        <v>2</v>
      </c>
      <c r="B5019" s="213" t="s">
        <v>2296</v>
      </c>
      <c r="C5019" s="107" t="s">
        <v>70</v>
      </c>
      <c r="D5019" s="107"/>
      <c r="E5019" s="107"/>
      <c r="F5019" s="647"/>
      <c r="G5019" s="295">
        <v>2506200</v>
      </c>
      <c r="H5019" s="295">
        <v>2506200</v>
      </c>
      <c r="I5019" s="650"/>
      <c r="J5019" s="650"/>
      <c r="K5019" s="647"/>
      <c r="L5019" s="295">
        <v>2506200</v>
      </c>
      <c r="M5019" s="295">
        <v>2506200</v>
      </c>
      <c r="N5019" s="650"/>
      <c r="O5019" s="649"/>
      <c r="P5019" s="15"/>
      <c r="Q5019" s="16"/>
    </row>
    <row r="5020" spans="1:17" s="17" customFormat="1" ht="66.75" hidden="1" customHeight="1">
      <c r="A5020" s="472">
        <v>3</v>
      </c>
      <c r="B5020" s="213" t="s">
        <v>2297</v>
      </c>
      <c r="C5020" s="107" t="s">
        <v>70</v>
      </c>
      <c r="D5020" s="107"/>
      <c r="E5020" s="107"/>
      <c r="F5020" s="647"/>
      <c r="G5020" s="295">
        <v>39600</v>
      </c>
      <c r="H5020" s="295">
        <v>39600</v>
      </c>
      <c r="I5020" s="650"/>
      <c r="J5020" s="650"/>
      <c r="K5020" s="647"/>
      <c r="L5020" s="295">
        <v>39600</v>
      </c>
      <c r="M5020" s="295">
        <v>39600</v>
      </c>
      <c r="N5020" s="650"/>
      <c r="O5020" s="649"/>
      <c r="P5020" s="15"/>
      <c r="Q5020" s="16"/>
    </row>
    <row r="5021" spans="1:17" s="17" customFormat="1" ht="66.75" hidden="1" customHeight="1">
      <c r="A5021" s="472">
        <v>4</v>
      </c>
      <c r="B5021" s="213" t="s">
        <v>2298</v>
      </c>
      <c r="C5021" s="107" t="s">
        <v>70</v>
      </c>
      <c r="D5021" s="107"/>
      <c r="E5021" s="107"/>
      <c r="F5021" s="647"/>
      <c r="G5021" s="295">
        <v>97500</v>
      </c>
      <c r="H5021" s="295">
        <v>97500</v>
      </c>
      <c r="I5021" s="650"/>
      <c r="J5021" s="650"/>
      <c r="K5021" s="647"/>
      <c r="L5021" s="295">
        <v>97500</v>
      </c>
      <c r="M5021" s="295">
        <v>97500</v>
      </c>
      <c r="N5021" s="650"/>
      <c r="O5021" s="649"/>
      <c r="P5021" s="15"/>
      <c r="Q5021" s="16"/>
    </row>
    <row r="5022" spans="1:17" s="17" customFormat="1" ht="66.75" hidden="1" customHeight="1">
      <c r="A5022" s="472">
        <v>5</v>
      </c>
      <c r="B5022" s="213" t="s">
        <v>2299</v>
      </c>
      <c r="C5022" s="107" t="s">
        <v>70</v>
      </c>
      <c r="D5022" s="107"/>
      <c r="E5022" s="107"/>
      <c r="F5022" s="647"/>
      <c r="G5022" s="295">
        <v>146100</v>
      </c>
      <c r="H5022" s="295">
        <v>146100</v>
      </c>
      <c r="I5022" s="650"/>
      <c r="J5022" s="650"/>
      <c r="K5022" s="647"/>
      <c r="L5022" s="295">
        <v>146100</v>
      </c>
      <c r="M5022" s="295">
        <v>146100</v>
      </c>
      <c r="N5022" s="650"/>
      <c r="O5022" s="649"/>
      <c r="P5022" s="15"/>
      <c r="Q5022" s="16"/>
    </row>
    <row r="5023" spans="1:17" s="17" customFormat="1" ht="66.75" hidden="1" customHeight="1">
      <c r="A5023" s="472">
        <v>6</v>
      </c>
      <c r="B5023" s="213" t="s">
        <v>2300</v>
      </c>
      <c r="C5023" s="107" t="s">
        <v>68</v>
      </c>
      <c r="D5023" s="107"/>
      <c r="E5023" s="107"/>
      <c r="F5023" s="647"/>
      <c r="G5023" s="295">
        <v>91700</v>
      </c>
      <c r="H5023" s="295">
        <v>91700</v>
      </c>
      <c r="I5023" s="650"/>
      <c r="J5023" s="650"/>
      <c r="K5023" s="647"/>
      <c r="L5023" s="295">
        <v>91700</v>
      </c>
      <c r="M5023" s="295">
        <v>91700</v>
      </c>
      <c r="N5023" s="650"/>
      <c r="O5023" s="649"/>
      <c r="P5023" s="15"/>
      <c r="Q5023" s="16"/>
    </row>
    <row r="5024" spans="1:17" s="17" customFormat="1" ht="66.75" hidden="1" customHeight="1">
      <c r="A5024" s="472">
        <v>7</v>
      </c>
      <c r="B5024" s="213" t="s">
        <v>2301</v>
      </c>
      <c r="C5024" s="107" t="s">
        <v>70</v>
      </c>
      <c r="D5024" s="107"/>
      <c r="E5024" s="107"/>
      <c r="F5024" s="647"/>
      <c r="G5024" s="295">
        <v>229000</v>
      </c>
      <c r="H5024" s="295">
        <v>229000</v>
      </c>
      <c r="I5024" s="650"/>
      <c r="J5024" s="650"/>
      <c r="K5024" s="647"/>
      <c r="L5024" s="295">
        <v>229000</v>
      </c>
      <c r="M5024" s="295">
        <v>229000</v>
      </c>
      <c r="N5024" s="650"/>
      <c r="O5024" s="649"/>
      <c r="P5024" s="15"/>
      <c r="Q5024" s="16"/>
    </row>
    <row r="5025" spans="1:17" s="6" customFormat="1" ht="66.75" hidden="1" customHeight="1">
      <c r="A5025" s="514"/>
      <c r="B5025" s="1128" t="s">
        <v>5107</v>
      </c>
      <c r="C5025" s="1129"/>
      <c r="D5025" s="1129"/>
      <c r="E5025" s="1129"/>
      <c r="F5025" s="1129"/>
      <c r="G5025" s="1129"/>
      <c r="H5025" s="1130"/>
      <c r="I5025" s="654"/>
      <c r="J5025" s="654"/>
      <c r="K5025" s="655"/>
      <c r="L5025" s="654"/>
      <c r="M5025" s="656"/>
      <c r="N5025" s="654"/>
      <c r="O5025" s="657"/>
      <c r="P5025" s="9"/>
      <c r="Q5025" s="5"/>
    </row>
    <row r="5026" spans="1:17" s="6" customFormat="1" ht="66.75" hidden="1" customHeight="1">
      <c r="A5026" s="514">
        <v>1</v>
      </c>
      <c r="B5026" s="658" t="s">
        <v>5099</v>
      </c>
      <c r="C5026" s="617" t="s">
        <v>70</v>
      </c>
      <c r="D5026" s="659"/>
      <c r="E5026" s="659"/>
      <c r="F5026" s="660"/>
      <c r="G5026" s="661">
        <v>3146100</v>
      </c>
      <c r="H5026" s="662">
        <v>3146100</v>
      </c>
      <c r="I5026" s="654"/>
      <c r="J5026" s="654"/>
      <c r="K5026" s="655"/>
      <c r="L5026" s="654"/>
      <c r="M5026" s="656"/>
      <c r="N5026" s="654"/>
      <c r="O5026" s="657"/>
      <c r="P5026" s="9"/>
      <c r="Q5026" s="5"/>
    </row>
    <row r="5027" spans="1:17" s="6" customFormat="1" ht="66.75" hidden="1" customHeight="1">
      <c r="A5027" s="514">
        <v>2</v>
      </c>
      <c r="B5027" s="658" t="s">
        <v>5100</v>
      </c>
      <c r="C5027" s="617" t="s">
        <v>70</v>
      </c>
      <c r="D5027" s="659"/>
      <c r="E5027" s="659"/>
      <c r="F5027" s="660"/>
      <c r="G5027" s="661">
        <v>365000</v>
      </c>
      <c r="H5027" s="662">
        <v>365000</v>
      </c>
      <c r="I5027" s="654"/>
      <c r="J5027" s="654"/>
      <c r="K5027" s="655"/>
      <c r="L5027" s="654"/>
      <c r="M5027" s="656"/>
      <c r="N5027" s="654"/>
      <c r="O5027" s="657"/>
      <c r="P5027" s="9"/>
      <c r="Q5027" s="5"/>
    </row>
    <row r="5028" spans="1:17" s="6" customFormat="1" ht="66.75" hidden="1" customHeight="1">
      <c r="A5028" s="514">
        <v>3</v>
      </c>
      <c r="B5028" s="658" t="s">
        <v>5101</v>
      </c>
      <c r="C5028" s="617" t="s">
        <v>4785</v>
      </c>
      <c r="D5028" s="659"/>
      <c r="E5028" s="659"/>
      <c r="F5028" s="660"/>
      <c r="G5028" s="661">
        <v>559036</v>
      </c>
      <c r="H5028" s="662">
        <v>559036</v>
      </c>
      <c r="I5028" s="654"/>
      <c r="J5028" s="654"/>
      <c r="K5028" s="655"/>
      <c r="L5028" s="654"/>
      <c r="M5028" s="656"/>
      <c r="N5028" s="654"/>
      <c r="O5028" s="657"/>
      <c r="P5028" s="9"/>
      <c r="Q5028" s="5"/>
    </row>
    <row r="5029" spans="1:17" s="6" customFormat="1" ht="66.75" hidden="1" customHeight="1">
      <c r="A5029" s="514">
        <v>4</v>
      </c>
      <c r="B5029" s="658" t="s">
        <v>2179</v>
      </c>
      <c r="C5029" s="617" t="s">
        <v>70</v>
      </c>
      <c r="D5029" s="659"/>
      <c r="E5029" s="659"/>
      <c r="F5029" s="660"/>
      <c r="G5029" s="661">
        <v>37250</v>
      </c>
      <c r="H5029" s="662">
        <v>37250</v>
      </c>
      <c r="I5029" s="654"/>
      <c r="J5029" s="654"/>
      <c r="K5029" s="655"/>
      <c r="L5029" s="654"/>
      <c r="M5029" s="656"/>
      <c r="N5029" s="654"/>
      <c r="O5029" s="657"/>
      <c r="P5029" s="9"/>
      <c r="Q5029" s="5"/>
    </row>
    <row r="5030" spans="1:17" s="6" customFormat="1" ht="66.75" hidden="1" customHeight="1">
      <c r="A5030" s="514">
        <v>5</v>
      </c>
      <c r="B5030" s="658" t="s">
        <v>5102</v>
      </c>
      <c r="C5030" s="617" t="s">
        <v>68</v>
      </c>
      <c r="D5030" s="659"/>
      <c r="E5030" s="659"/>
      <c r="F5030" s="660"/>
      <c r="G5030" s="661">
        <v>350000</v>
      </c>
      <c r="H5030" s="662">
        <v>350000</v>
      </c>
      <c r="I5030" s="654"/>
      <c r="J5030" s="654"/>
      <c r="K5030" s="655"/>
      <c r="L5030" s="654"/>
      <c r="M5030" s="656"/>
      <c r="N5030" s="654"/>
      <c r="O5030" s="657"/>
      <c r="P5030" s="9"/>
      <c r="Q5030" s="5"/>
    </row>
    <row r="5031" spans="1:17" s="6" customFormat="1" ht="66.75" hidden="1" customHeight="1">
      <c r="A5031" s="514">
        <v>6</v>
      </c>
      <c r="B5031" s="658" t="s">
        <v>5103</v>
      </c>
      <c r="C5031" s="617" t="s">
        <v>68</v>
      </c>
      <c r="D5031" s="659"/>
      <c r="E5031" s="659"/>
      <c r="F5031" s="660"/>
      <c r="G5031" s="661">
        <v>346000</v>
      </c>
      <c r="H5031" s="662">
        <v>346000</v>
      </c>
      <c r="I5031" s="654"/>
      <c r="J5031" s="654"/>
      <c r="K5031" s="655"/>
      <c r="L5031" s="654"/>
      <c r="M5031" s="656"/>
      <c r="N5031" s="654"/>
      <c r="O5031" s="657"/>
      <c r="P5031" s="9"/>
      <c r="Q5031" s="5"/>
    </row>
    <row r="5032" spans="1:17" s="6" customFormat="1" ht="66.75" hidden="1" customHeight="1">
      <c r="A5032" s="514">
        <v>7</v>
      </c>
      <c r="B5032" s="658" t="s">
        <v>5104</v>
      </c>
      <c r="C5032" s="617" t="s">
        <v>68</v>
      </c>
      <c r="D5032" s="659"/>
      <c r="E5032" s="659"/>
      <c r="F5032" s="660"/>
      <c r="G5032" s="661">
        <v>369000</v>
      </c>
      <c r="H5032" s="662">
        <v>369000</v>
      </c>
      <c r="I5032" s="654"/>
      <c r="J5032" s="654"/>
      <c r="K5032" s="655"/>
      <c r="L5032" s="654"/>
      <c r="M5032" s="656"/>
      <c r="N5032" s="654"/>
      <c r="O5032" s="657"/>
      <c r="P5032" s="9"/>
      <c r="Q5032" s="5"/>
    </row>
    <row r="5033" spans="1:17" s="6" customFormat="1" ht="66.75" hidden="1" customHeight="1">
      <c r="A5033" s="514">
        <v>8</v>
      </c>
      <c r="B5033" s="658" t="s">
        <v>5105</v>
      </c>
      <c r="C5033" s="617" t="s">
        <v>68</v>
      </c>
      <c r="D5033" s="659"/>
      <c r="E5033" s="659"/>
      <c r="F5033" s="660"/>
      <c r="G5033" s="661">
        <v>360981</v>
      </c>
      <c r="H5033" s="662">
        <v>360981</v>
      </c>
      <c r="I5033" s="654"/>
      <c r="J5033" s="654"/>
      <c r="K5033" s="655"/>
      <c r="L5033" s="654"/>
      <c r="M5033" s="656"/>
      <c r="N5033" s="654"/>
      <c r="O5033" s="657"/>
      <c r="P5033" s="9"/>
      <c r="Q5033" s="5"/>
    </row>
    <row r="5034" spans="1:17" s="6" customFormat="1" ht="66.75" hidden="1" customHeight="1">
      <c r="A5034" s="514">
        <v>9</v>
      </c>
      <c r="B5034" s="658" t="s">
        <v>5106</v>
      </c>
      <c r="C5034" s="617" t="s">
        <v>68</v>
      </c>
      <c r="D5034" s="659"/>
      <c r="E5034" s="659"/>
      <c r="F5034" s="660"/>
      <c r="G5034" s="661">
        <v>424000</v>
      </c>
      <c r="H5034" s="662">
        <v>424000</v>
      </c>
      <c r="I5034" s="654"/>
      <c r="J5034" s="654"/>
      <c r="K5034" s="655"/>
      <c r="L5034" s="654"/>
      <c r="M5034" s="656"/>
      <c r="N5034" s="654"/>
      <c r="O5034" s="657"/>
      <c r="P5034" s="9"/>
      <c r="Q5034" s="5"/>
    </row>
    <row r="5035" spans="1:17" s="6" customFormat="1" ht="66.75" hidden="1" customHeight="1">
      <c r="A5035" s="514"/>
      <c r="B5035" s="1128" t="s">
        <v>4970</v>
      </c>
      <c r="C5035" s="1129"/>
      <c r="D5035" s="1129"/>
      <c r="E5035" s="1129"/>
      <c r="F5035" s="1129"/>
      <c r="G5035" s="1129"/>
      <c r="H5035" s="1130"/>
      <c r="I5035" s="654"/>
      <c r="J5035" s="654"/>
      <c r="K5035" s="655"/>
      <c r="L5035" s="654"/>
      <c r="M5035" s="656"/>
      <c r="N5035" s="654"/>
      <c r="O5035" s="657"/>
      <c r="P5035" s="9"/>
      <c r="Q5035" s="5"/>
    </row>
    <row r="5036" spans="1:17" s="6" customFormat="1" ht="66.75" hidden="1" customHeight="1">
      <c r="A5036" s="514">
        <v>1</v>
      </c>
      <c r="B5036" s="658" t="s">
        <v>2253</v>
      </c>
      <c r="C5036" s="617" t="s">
        <v>70</v>
      </c>
      <c r="D5036" s="659"/>
      <c r="E5036" s="659" t="s">
        <v>4562</v>
      </c>
      <c r="F5036" s="660"/>
      <c r="G5036" s="661">
        <v>28000</v>
      </c>
      <c r="H5036" s="662">
        <v>28000</v>
      </c>
      <c r="I5036" s="654"/>
      <c r="J5036" s="654"/>
      <c r="K5036" s="655"/>
      <c r="L5036" s="654"/>
      <c r="M5036" s="656"/>
      <c r="N5036" s="654"/>
      <c r="O5036" s="657"/>
      <c r="P5036" s="9"/>
      <c r="Q5036" s="5"/>
    </row>
    <row r="5037" spans="1:17" s="17" customFormat="1" ht="66.75" hidden="1" customHeight="1">
      <c r="A5037" s="472">
        <v>2</v>
      </c>
      <c r="B5037" s="663" t="s">
        <v>4972</v>
      </c>
      <c r="C5037" s="617" t="s">
        <v>70</v>
      </c>
      <c r="D5037" s="664"/>
      <c r="E5037" s="664" t="s">
        <v>4562</v>
      </c>
      <c r="F5037" s="665"/>
      <c r="G5037" s="666">
        <v>407000</v>
      </c>
      <c r="H5037" s="667">
        <v>407000</v>
      </c>
      <c r="I5037" s="650"/>
      <c r="J5037" s="650"/>
      <c r="K5037" s="668"/>
      <c r="L5037" s="650"/>
      <c r="M5037" s="295"/>
      <c r="N5037" s="650"/>
      <c r="O5037" s="649"/>
      <c r="P5037" s="15"/>
      <c r="Q5037" s="16"/>
    </row>
    <row r="5038" spans="1:17" s="17" customFormat="1" ht="66.75" hidden="1" customHeight="1">
      <c r="A5038" s="472">
        <v>3</v>
      </c>
      <c r="B5038" s="663" t="s">
        <v>4973</v>
      </c>
      <c r="C5038" s="617" t="s">
        <v>70</v>
      </c>
      <c r="D5038" s="664"/>
      <c r="E5038" s="664" t="s">
        <v>4974</v>
      </c>
      <c r="F5038" s="665"/>
      <c r="G5038" s="666">
        <v>1936000</v>
      </c>
      <c r="H5038" s="667">
        <v>1936000</v>
      </c>
      <c r="I5038" s="650"/>
      <c r="J5038" s="650"/>
      <c r="K5038" s="668"/>
      <c r="L5038" s="650"/>
      <c r="M5038" s="295"/>
      <c r="N5038" s="650"/>
      <c r="O5038" s="649"/>
      <c r="P5038" s="15"/>
      <c r="Q5038" s="16"/>
    </row>
    <row r="5039" spans="1:17" s="17" customFormat="1" ht="66.75" hidden="1" customHeight="1">
      <c r="A5039" s="472">
        <v>4</v>
      </c>
      <c r="B5039" s="663" t="s">
        <v>4975</v>
      </c>
      <c r="C5039" s="617" t="s">
        <v>70</v>
      </c>
      <c r="D5039" s="664"/>
      <c r="E5039" s="664" t="s">
        <v>4976</v>
      </c>
      <c r="F5039" s="665"/>
      <c r="G5039" s="666">
        <v>199000</v>
      </c>
      <c r="H5039" s="667">
        <v>199000</v>
      </c>
      <c r="I5039" s="650"/>
      <c r="J5039" s="650"/>
      <c r="K5039" s="668"/>
      <c r="L5039" s="650"/>
      <c r="M5039" s="295"/>
      <c r="N5039" s="650"/>
      <c r="O5039" s="649"/>
      <c r="P5039" s="15"/>
      <c r="Q5039" s="16"/>
    </row>
    <row r="5040" spans="1:17" s="6" customFormat="1" ht="66.75" hidden="1" customHeight="1">
      <c r="A5040" s="514"/>
      <c r="B5040" s="1128" t="s">
        <v>4971</v>
      </c>
      <c r="C5040" s="1129"/>
      <c r="D5040" s="1129"/>
      <c r="E5040" s="1129"/>
      <c r="F5040" s="1129"/>
      <c r="G5040" s="1129"/>
      <c r="H5040" s="1130"/>
      <c r="I5040" s="654"/>
      <c r="J5040" s="654"/>
      <c r="K5040" s="655"/>
      <c r="L5040" s="654"/>
      <c r="M5040" s="656"/>
      <c r="N5040" s="654"/>
      <c r="O5040" s="657"/>
      <c r="P5040" s="9"/>
      <c r="Q5040" s="5"/>
    </row>
    <row r="5041" spans="1:18" s="6" customFormat="1" ht="66.75" hidden="1" customHeight="1">
      <c r="A5041" s="514">
        <v>1</v>
      </c>
      <c r="B5041" s="658" t="s">
        <v>4793</v>
      </c>
      <c r="C5041" s="617" t="s">
        <v>4785</v>
      </c>
      <c r="D5041" s="619"/>
      <c r="E5041" s="631" t="s">
        <v>4562</v>
      </c>
      <c r="F5041" s="619"/>
      <c r="G5041" s="619">
        <v>89800</v>
      </c>
      <c r="H5041" s="619">
        <v>89800</v>
      </c>
      <c r="I5041" s="654"/>
      <c r="J5041" s="654"/>
      <c r="K5041" s="655"/>
      <c r="L5041" s="654"/>
      <c r="M5041" s="656"/>
      <c r="N5041" s="654"/>
      <c r="O5041" s="657"/>
      <c r="P5041" s="9"/>
      <c r="Q5041" s="5"/>
    </row>
    <row r="5042" spans="1:18" s="6" customFormat="1" ht="66.75" hidden="1" customHeight="1">
      <c r="A5042" s="514">
        <v>2</v>
      </c>
      <c r="B5042" s="658" t="s">
        <v>4794</v>
      </c>
      <c r="C5042" s="617" t="s">
        <v>70</v>
      </c>
      <c r="D5042" s="619"/>
      <c r="E5042" s="631" t="s">
        <v>4562</v>
      </c>
      <c r="F5042" s="619"/>
      <c r="G5042" s="619">
        <v>60100</v>
      </c>
      <c r="H5042" s="619">
        <v>60100</v>
      </c>
      <c r="I5042" s="654"/>
      <c r="J5042" s="654"/>
      <c r="K5042" s="655"/>
      <c r="L5042" s="654"/>
      <c r="M5042" s="656"/>
      <c r="N5042" s="654"/>
      <c r="O5042" s="657"/>
      <c r="P5042" s="9"/>
      <c r="Q5042" s="5"/>
    </row>
    <row r="5043" spans="1:18" s="6" customFormat="1" ht="66.75" hidden="1" customHeight="1">
      <c r="A5043" s="514">
        <v>3</v>
      </c>
      <c r="B5043" s="658" t="s">
        <v>4795</v>
      </c>
      <c r="C5043" s="617" t="s">
        <v>70</v>
      </c>
      <c r="D5043" s="619"/>
      <c r="E5043" s="631" t="s">
        <v>4562</v>
      </c>
      <c r="F5043" s="619"/>
      <c r="G5043" s="619">
        <v>92800</v>
      </c>
      <c r="H5043" s="619">
        <v>92800</v>
      </c>
      <c r="I5043" s="654"/>
      <c r="J5043" s="654"/>
      <c r="K5043" s="655"/>
      <c r="L5043" s="654"/>
      <c r="M5043" s="656"/>
      <c r="N5043" s="654"/>
      <c r="O5043" s="657"/>
      <c r="P5043" s="9"/>
      <c r="Q5043" s="5"/>
    </row>
    <row r="5044" spans="1:18" s="6" customFormat="1" ht="66.75" hidden="1" customHeight="1">
      <c r="A5044" s="514">
        <v>4</v>
      </c>
      <c r="B5044" s="658" t="s">
        <v>4796</v>
      </c>
      <c r="C5044" s="617" t="s">
        <v>70</v>
      </c>
      <c r="D5044" s="619"/>
      <c r="E5044" s="631" t="s">
        <v>4562</v>
      </c>
      <c r="F5044" s="619"/>
      <c r="G5044" s="619">
        <v>83800</v>
      </c>
      <c r="H5044" s="619">
        <v>83800</v>
      </c>
      <c r="I5044" s="654"/>
      <c r="J5044" s="654"/>
      <c r="K5044" s="655"/>
      <c r="L5044" s="654"/>
      <c r="M5044" s="656"/>
      <c r="N5044" s="654"/>
      <c r="O5044" s="657"/>
      <c r="P5044" s="9"/>
      <c r="Q5044" s="5"/>
    </row>
    <row r="5045" spans="1:18" s="6" customFormat="1" ht="66.75" hidden="1" customHeight="1">
      <c r="A5045" s="514">
        <v>5</v>
      </c>
      <c r="B5045" s="658" t="s">
        <v>4797</v>
      </c>
      <c r="C5045" s="617" t="s">
        <v>70</v>
      </c>
      <c r="D5045" s="619"/>
      <c r="E5045" s="669" t="s">
        <v>4977</v>
      </c>
      <c r="F5045" s="619"/>
      <c r="G5045" s="619">
        <v>13674920</v>
      </c>
      <c r="H5045" s="619">
        <v>13674920</v>
      </c>
      <c r="I5045" s="654"/>
      <c r="J5045" s="654"/>
      <c r="K5045" s="655"/>
      <c r="L5045" s="654"/>
      <c r="M5045" s="656"/>
      <c r="N5045" s="654"/>
      <c r="O5045" s="657"/>
      <c r="P5045" s="9"/>
      <c r="Q5045" s="5"/>
    </row>
    <row r="5046" spans="1:18" s="6" customFormat="1" ht="66.75" hidden="1" customHeight="1">
      <c r="A5046" s="514">
        <v>6</v>
      </c>
      <c r="B5046" s="658" t="s">
        <v>4798</v>
      </c>
      <c r="C5046" s="617" t="s">
        <v>70</v>
      </c>
      <c r="D5046" s="619"/>
      <c r="E5046" s="631" t="s">
        <v>4562</v>
      </c>
      <c r="F5046" s="619"/>
      <c r="G5046" s="619">
        <v>4101600</v>
      </c>
      <c r="H5046" s="619">
        <v>4101600</v>
      </c>
      <c r="I5046" s="654"/>
      <c r="J5046" s="654"/>
      <c r="K5046" s="655"/>
      <c r="L5046" s="654"/>
      <c r="M5046" s="656"/>
      <c r="N5046" s="654"/>
      <c r="O5046" s="657"/>
      <c r="P5046" s="9"/>
      <c r="Q5046" s="5"/>
    </row>
    <row r="5047" spans="1:18" s="6" customFormat="1" ht="66.75" hidden="1" customHeight="1">
      <c r="A5047" s="514"/>
      <c r="B5047" s="1128" t="s">
        <v>4802</v>
      </c>
      <c r="C5047" s="1129"/>
      <c r="D5047" s="1129"/>
      <c r="E5047" s="1129"/>
      <c r="F5047" s="1129"/>
      <c r="G5047" s="1129"/>
      <c r="H5047" s="1130"/>
      <c r="I5047" s="654"/>
      <c r="J5047" s="654"/>
      <c r="K5047" s="655"/>
      <c r="L5047" s="654"/>
      <c r="M5047" s="656"/>
      <c r="N5047" s="654"/>
      <c r="O5047" s="657"/>
      <c r="P5047" s="9"/>
      <c r="Q5047" s="5"/>
    </row>
    <row r="5048" spans="1:18" s="6" customFormat="1" ht="66.75" hidden="1" customHeight="1">
      <c r="A5048" s="514">
        <v>1</v>
      </c>
      <c r="B5048" s="658" t="s">
        <v>4799</v>
      </c>
      <c r="C5048" s="617" t="s">
        <v>68</v>
      </c>
      <c r="D5048" s="619"/>
      <c r="E5048" s="631" t="s">
        <v>4562</v>
      </c>
      <c r="F5048" s="619"/>
      <c r="G5048" s="619">
        <v>250000</v>
      </c>
      <c r="H5048" s="619">
        <v>250000</v>
      </c>
      <c r="I5048" s="654"/>
      <c r="J5048" s="654"/>
      <c r="K5048" s="655"/>
      <c r="L5048" s="654"/>
      <c r="M5048" s="656"/>
      <c r="N5048" s="654"/>
      <c r="O5048" s="657"/>
      <c r="P5048" s="9"/>
      <c r="Q5048" s="5"/>
    </row>
    <row r="5049" spans="1:18" s="6" customFormat="1" ht="66.75" hidden="1" customHeight="1">
      <c r="A5049" s="514">
        <v>2</v>
      </c>
      <c r="B5049" s="658" t="s">
        <v>4800</v>
      </c>
      <c r="C5049" s="617" t="s">
        <v>70</v>
      </c>
      <c r="D5049" s="619"/>
      <c r="E5049" s="631" t="s">
        <v>4562</v>
      </c>
      <c r="F5049" s="619"/>
      <c r="G5049" s="619">
        <v>12668288</v>
      </c>
      <c r="H5049" s="619">
        <v>12668288</v>
      </c>
      <c r="I5049" s="654"/>
      <c r="J5049" s="654"/>
      <c r="K5049" s="655"/>
      <c r="L5049" s="654"/>
      <c r="M5049" s="656"/>
      <c r="N5049" s="654"/>
      <c r="O5049" s="657"/>
      <c r="P5049" s="9"/>
      <c r="Q5049" s="5"/>
    </row>
    <row r="5050" spans="1:18" s="6" customFormat="1" ht="66.75" hidden="1" customHeight="1">
      <c r="A5050" s="514">
        <v>3</v>
      </c>
      <c r="B5050" s="658" t="s">
        <v>4801</v>
      </c>
      <c r="C5050" s="617" t="s">
        <v>70</v>
      </c>
      <c r="D5050" s="619"/>
      <c r="E5050" s="631" t="s">
        <v>4562</v>
      </c>
      <c r="F5050" s="619"/>
      <c r="G5050" s="619">
        <v>82000</v>
      </c>
      <c r="H5050" s="619">
        <v>82000</v>
      </c>
      <c r="I5050" s="654"/>
      <c r="J5050" s="654"/>
      <c r="K5050" s="655"/>
      <c r="L5050" s="654"/>
      <c r="M5050" s="656"/>
      <c r="N5050" s="654"/>
      <c r="O5050" s="657"/>
      <c r="P5050" s="9"/>
      <c r="Q5050" s="5"/>
    </row>
    <row r="5051" spans="1:18" s="6" customFormat="1" ht="66.75" hidden="1" customHeight="1">
      <c r="A5051" s="514"/>
      <c r="B5051" s="1128" t="s">
        <v>4742</v>
      </c>
      <c r="C5051" s="1129"/>
      <c r="D5051" s="1129"/>
      <c r="E5051" s="1129"/>
      <c r="F5051" s="1129"/>
      <c r="G5051" s="1129"/>
      <c r="H5051" s="1130"/>
      <c r="I5051" s="654"/>
      <c r="J5051" s="654"/>
      <c r="K5051" s="655"/>
      <c r="L5051" s="654"/>
      <c r="M5051" s="656"/>
      <c r="N5051" s="654"/>
      <c r="O5051" s="657"/>
      <c r="P5051" s="9"/>
      <c r="Q5051" s="5"/>
    </row>
    <row r="5052" spans="1:18" s="625" customFormat="1" ht="66.75" hidden="1" customHeight="1">
      <c r="A5052" s="630">
        <v>1</v>
      </c>
      <c r="B5052" s="337" t="s">
        <v>4743</v>
      </c>
      <c r="C5052" s="617" t="s">
        <v>70</v>
      </c>
      <c r="D5052" s="617"/>
      <c r="E5052" s="631" t="s">
        <v>4562</v>
      </c>
      <c r="F5052" s="617"/>
      <c r="G5052" s="619">
        <v>27300</v>
      </c>
      <c r="H5052" s="633">
        <v>27300</v>
      </c>
      <c r="I5052" s="621"/>
      <c r="J5052" s="622"/>
      <c r="K5052" s="617"/>
      <c r="L5052" s="619"/>
      <c r="M5052" s="619"/>
      <c r="N5052" s="622"/>
      <c r="O5052" s="623"/>
      <c r="P5052" s="624"/>
      <c r="Q5052" s="623"/>
      <c r="R5052" s="623"/>
    </row>
    <row r="5053" spans="1:18" s="625" customFormat="1" ht="66.75" hidden="1" customHeight="1">
      <c r="A5053" s="630">
        <v>2</v>
      </c>
      <c r="B5053" s="337" t="s">
        <v>2249</v>
      </c>
      <c r="C5053" s="617" t="s">
        <v>4785</v>
      </c>
      <c r="D5053" s="617"/>
      <c r="E5053" s="631" t="s">
        <v>4562</v>
      </c>
      <c r="F5053" s="617"/>
      <c r="G5053" s="619">
        <v>38580</v>
      </c>
      <c r="H5053" s="633">
        <v>38580</v>
      </c>
      <c r="I5053" s="621"/>
      <c r="J5053" s="622"/>
      <c r="K5053" s="617"/>
      <c r="L5053" s="619"/>
      <c r="M5053" s="619"/>
      <c r="N5053" s="622"/>
      <c r="O5053" s="623"/>
      <c r="P5053" s="624"/>
      <c r="Q5053" s="623"/>
      <c r="R5053" s="623"/>
    </row>
    <row r="5054" spans="1:18" s="625" customFormat="1" ht="66.75" hidden="1" customHeight="1">
      <c r="A5054" s="630">
        <v>3</v>
      </c>
      <c r="B5054" s="337" t="s">
        <v>4744</v>
      </c>
      <c r="C5054" s="617" t="s">
        <v>4785</v>
      </c>
      <c r="D5054" s="617"/>
      <c r="E5054" s="631" t="s">
        <v>4562</v>
      </c>
      <c r="F5054" s="617"/>
      <c r="G5054" s="619">
        <v>45480</v>
      </c>
      <c r="H5054" s="633">
        <v>45480</v>
      </c>
      <c r="I5054" s="621"/>
      <c r="J5054" s="622"/>
      <c r="K5054" s="617"/>
      <c r="L5054" s="619"/>
      <c r="M5054" s="619"/>
      <c r="N5054" s="622"/>
      <c r="O5054" s="623"/>
      <c r="P5054" s="624"/>
      <c r="Q5054" s="623"/>
      <c r="R5054" s="623"/>
    </row>
    <row r="5055" spans="1:18" s="625" customFormat="1" ht="66.75" hidden="1" customHeight="1">
      <c r="A5055" s="630">
        <v>4</v>
      </c>
      <c r="B5055" s="337" t="s">
        <v>2212</v>
      </c>
      <c r="C5055" s="617" t="s">
        <v>70</v>
      </c>
      <c r="D5055" s="617"/>
      <c r="E5055" s="631" t="s">
        <v>4562</v>
      </c>
      <c r="F5055" s="617"/>
      <c r="G5055" s="619">
        <v>56300</v>
      </c>
      <c r="H5055" s="633">
        <v>56300</v>
      </c>
      <c r="I5055" s="621"/>
      <c r="J5055" s="622"/>
      <c r="K5055" s="617"/>
      <c r="L5055" s="619"/>
      <c r="M5055" s="619"/>
      <c r="N5055" s="622"/>
      <c r="O5055" s="623"/>
      <c r="P5055" s="624"/>
      <c r="Q5055" s="623"/>
      <c r="R5055" s="623"/>
    </row>
    <row r="5056" spans="1:18" s="625" customFormat="1" ht="66.75" hidden="1" customHeight="1">
      <c r="A5056" s="630">
        <v>5</v>
      </c>
      <c r="B5056" s="337" t="s">
        <v>4745</v>
      </c>
      <c r="C5056" s="617" t="s">
        <v>70</v>
      </c>
      <c r="D5056" s="617"/>
      <c r="E5056" s="631" t="s">
        <v>4562</v>
      </c>
      <c r="F5056" s="617"/>
      <c r="G5056" s="619">
        <v>670500</v>
      </c>
      <c r="H5056" s="633">
        <v>670500</v>
      </c>
      <c r="I5056" s="621"/>
      <c r="J5056" s="622"/>
      <c r="K5056" s="617"/>
      <c r="L5056" s="619"/>
      <c r="M5056" s="619"/>
      <c r="N5056" s="622"/>
      <c r="O5056" s="623"/>
      <c r="P5056" s="624"/>
      <c r="Q5056" s="623"/>
      <c r="R5056" s="623"/>
    </row>
    <row r="5057" spans="1:18" s="625" customFormat="1" ht="66.75" hidden="1" customHeight="1">
      <c r="A5057" s="630">
        <v>6</v>
      </c>
      <c r="B5057" s="337" t="s">
        <v>4746</v>
      </c>
      <c r="C5057" s="617" t="s">
        <v>70</v>
      </c>
      <c r="D5057" s="617"/>
      <c r="E5057" s="631" t="s">
        <v>4562</v>
      </c>
      <c r="F5057" s="617"/>
      <c r="G5057" s="619">
        <v>1992300</v>
      </c>
      <c r="H5057" s="633">
        <v>1992300</v>
      </c>
      <c r="I5057" s="621"/>
      <c r="J5057" s="622"/>
      <c r="K5057" s="617"/>
      <c r="L5057" s="619"/>
      <c r="M5057" s="619"/>
      <c r="N5057" s="622"/>
      <c r="O5057" s="623"/>
      <c r="P5057" s="624"/>
      <c r="Q5057" s="623"/>
      <c r="R5057" s="623"/>
    </row>
    <row r="5058" spans="1:18" s="625" customFormat="1" ht="66.75" hidden="1" customHeight="1">
      <c r="A5058" s="630">
        <v>7</v>
      </c>
      <c r="B5058" s="337" t="s">
        <v>4747</v>
      </c>
      <c r="C5058" s="617" t="s">
        <v>70</v>
      </c>
      <c r="D5058" s="617"/>
      <c r="E5058" s="631" t="s">
        <v>4562</v>
      </c>
      <c r="F5058" s="617"/>
      <c r="G5058" s="619">
        <v>1926300</v>
      </c>
      <c r="H5058" s="633">
        <v>1926300</v>
      </c>
      <c r="I5058" s="621"/>
      <c r="J5058" s="622"/>
      <c r="K5058" s="617"/>
      <c r="L5058" s="619"/>
      <c r="M5058" s="619"/>
      <c r="N5058" s="622"/>
      <c r="O5058" s="623"/>
      <c r="P5058" s="624"/>
      <c r="Q5058" s="623"/>
      <c r="R5058" s="623"/>
    </row>
    <row r="5059" spans="1:18" s="625" customFormat="1" ht="66.75" hidden="1" customHeight="1">
      <c r="A5059" s="630">
        <v>8</v>
      </c>
      <c r="B5059" s="337" t="s">
        <v>2290</v>
      </c>
      <c r="C5059" s="617" t="s">
        <v>70</v>
      </c>
      <c r="D5059" s="617"/>
      <c r="E5059" s="631" t="s">
        <v>4562</v>
      </c>
      <c r="F5059" s="617"/>
      <c r="G5059" s="619">
        <v>2008800</v>
      </c>
      <c r="H5059" s="633">
        <v>2008800</v>
      </c>
      <c r="I5059" s="621"/>
      <c r="J5059" s="622"/>
      <c r="K5059" s="617"/>
      <c r="L5059" s="619"/>
      <c r="M5059" s="619"/>
      <c r="N5059" s="622"/>
      <c r="O5059" s="623"/>
      <c r="P5059" s="624"/>
      <c r="Q5059" s="623"/>
      <c r="R5059" s="623"/>
    </row>
    <row r="5060" spans="1:18" s="625" customFormat="1" ht="66.75" hidden="1" customHeight="1">
      <c r="A5060" s="630">
        <v>9</v>
      </c>
      <c r="B5060" s="337" t="s">
        <v>4748</v>
      </c>
      <c r="C5060" s="617" t="s">
        <v>70</v>
      </c>
      <c r="D5060" s="617"/>
      <c r="E5060" s="631" t="s">
        <v>4562</v>
      </c>
      <c r="F5060" s="617"/>
      <c r="G5060" s="619">
        <v>2190000</v>
      </c>
      <c r="H5060" s="633">
        <v>2190000</v>
      </c>
      <c r="I5060" s="621"/>
      <c r="J5060" s="622"/>
      <c r="K5060" s="617"/>
      <c r="L5060" s="619"/>
      <c r="M5060" s="619"/>
      <c r="N5060" s="622"/>
      <c r="O5060" s="623"/>
      <c r="P5060" s="624"/>
      <c r="Q5060" s="623"/>
      <c r="R5060" s="623"/>
    </row>
    <row r="5061" spans="1:18" s="625" customFormat="1" ht="66.75" hidden="1" customHeight="1">
      <c r="A5061" s="630">
        <v>10</v>
      </c>
      <c r="B5061" s="337" t="s">
        <v>4749</v>
      </c>
      <c r="C5061" s="617" t="s">
        <v>70</v>
      </c>
      <c r="D5061" s="617"/>
      <c r="E5061" s="631" t="s">
        <v>4562</v>
      </c>
      <c r="F5061" s="617"/>
      <c r="G5061" s="619">
        <v>5400</v>
      </c>
      <c r="H5061" s="633">
        <v>5400</v>
      </c>
      <c r="I5061" s="621"/>
      <c r="J5061" s="622"/>
      <c r="K5061" s="617"/>
      <c r="L5061" s="619"/>
      <c r="M5061" s="619"/>
      <c r="N5061" s="622"/>
      <c r="O5061" s="623"/>
      <c r="P5061" s="624"/>
      <c r="Q5061" s="623"/>
      <c r="R5061" s="623"/>
    </row>
    <row r="5062" spans="1:18" s="625" customFormat="1" ht="66.75" hidden="1" customHeight="1">
      <c r="A5062" s="630">
        <v>11</v>
      </c>
      <c r="B5062" s="337" t="s">
        <v>4750</v>
      </c>
      <c r="C5062" s="617" t="s">
        <v>70</v>
      </c>
      <c r="D5062" s="617"/>
      <c r="E5062" s="631" t="s">
        <v>4562</v>
      </c>
      <c r="F5062" s="617"/>
      <c r="G5062" s="619">
        <v>6600</v>
      </c>
      <c r="H5062" s="633">
        <v>6600</v>
      </c>
      <c r="I5062" s="621"/>
      <c r="J5062" s="622"/>
      <c r="K5062" s="617"/>
      <c r="L5062" s="619"/>
      <c r="M5062" s="619"/>
      <c r="N5062" s="622"/>
      <c r="O5062" s="623"/>
      <c r="P5062" s="624"/>
      <c r="Q5062" s="623"/>
      <c r="R5062" s="623"/>
    </row>
    <row r="5063" spans="1:18" s="625" customFormat="1" ht="66.75" hidden="1" customHeight="1">
      <c r="A5063" s="630">
        <v>12</v>
      </c>
      <c r="B5063" s="337" t="s">
        <v>4751</v>
      </c>
      <c r="C5063" s="617" t="s">
        <v>70</v>
      </c>
      <c r="D5063" s="617"/>
      <c r="E5063" s="631" t="s">
        <v>4562</v>
      </c>
      <c r="F5063" s="617"/>
      <c r="G5063" s="619">
        <v>15900</v>
      </c>
      <c r="H5063" s="633">
        <v>15900</v>
      </c>
      <c r="I5063" s="621"/>
      <c r="J5063" s="622"/>
      <c r="K5063" s="617"/>
      <c r="L5063" s="619"/>
      <c r="M5063" s="619"/>
      <c r="N5063" s="622"/>
      <c r="O5063" s="623"/>
      <c r="P5063" s="624"/>
      <c r="Q5063" s="623"/>
      <c r="R5063" s="623"/>
    </row>
    <row r="5064" spans="1:18" s="625" customFormat="1" ht="66.75" hidden="1" customHeight="1">
      <c r="A5064" s="630">
        <v>13</v>
      </c>
      <c r="B5064" s="337" t="s">
        <v>4752</v>
      </c>
      <c r="C5064" s="617" t="s">
        <v>70</v>
      </c>
      <c r="D5064" s="617"/>
      <c r="E5064" s="631" t="s">
        <v>4562</v>
      </c>
      <c r="F5064" s="617"/>
      <c r="G5064" s="619">
        <v>32900</v>
      </c>
      <c r="H5064" s="633">
        <v>32900</v>
      </c>
      <c r="I5064" s="621"/>
      <c r="J5064" s="622"/>
      <c r="K5064" s="617"/>
      <c r="L5064" s="619"/>
      <c r="M5064" s="619"/>
      <c r="N5064" s="622"/>
      <c r="O5064" s="623"/>
      <c r="P5064" s="624"/>
      <c r="Q5064" s="623"/>
      <c r="R5064" s="623"/>
    </row>
    <row r="5065" spans="1:18" s="625" customFormat="1" ht="66.75" hidden="1" customHeight="1">
      <c r="A5065" s="630">
        <v>14</v>
      </c>
      <c r="B5065" s="337" t="s">
        <v>4753</v>
      </c>
      <c r="C5065" s="617" t="s">
        <v>70</v>
      </c>
      <c r="D5065" s="617"/>
      <c r="E5065" s="631" t="s">
        <v>4562</v>
      </c>
      <c r="F5065" s="617"/>
      <c r="G5065" s="619">
        <v>35800</v>
      </c>
      <c r="H5065" s="633">
        <v>35800</v>
      </c>
      <c r="I5065" s="621"/>
      <c r="J5065" s="622"/>
      <c r="K5065" s="617"/>
      <c r="L5065" s="619"/>
      <c r="M5065" s="619"/>
      <c r="N5065" s="622"/>
      <c r="O5065" s="623"/>
      <c r="P5065" s="624"/>
      <c r="Q5065" s="623"/>
      <c r="R5065" s="623"/>
    </row>
    <row r="5066" spans="1:18" s="625" customFormat="1" ht="66.75" hidden="1" customHeight="1">
      <c r="A5066" s="630">
        <v>15</v>
      </c>
      <c r="B5066" s="337" t="s">
        <v>4754</v>
      </c>
      <c r="C5066" s="617" t="s">
        <v>70</v>
      </c>
      <c r="D5066" s="617"/>
      <c r="E5066" s="631" t="s">
        <v>4562</v>
      </c>
      <c r="F5066" s="617"/>
      <c r="G5066" s="619">
        <v>36100</v>
      </c>
      <c r="H5066" s="633">
        <v>36100</v>
      </c>
      <c r="I5066" s="621"/>
      <c r="J5066" s="622"/>
      <c r="K5066" s="617"/>
      <c r="L5066" s="619"/>
      <c r="M5066" s="619"/>
      <c r="N5066" s="622"/>
      <c r="O5066" s="623"/>
      <c r="P5066" s="624"/>
      <c r="Q5066" s="623"/>
      <c r="R5066" s="623"/>
    </row>
    <row r="5067" spans="1:18" s="625" customFormat="1" ht="66.75" hidden="1" customHeight="1">
      <c r="A5067" s="630">
        <v>16</v>
      </c>
      <c r="B5067" s="337" t="s">
        <v>4755</v>
      </c>
      <c r="C5067" s="617" t="s">
        <v>70</v>
      </c>
      <c r="D5067" s="617"/>
      <c r="E5067" s="631" t="s">
        <v>4562</v>
      </c>
      <c r="F5067" s="617"/>
      <c r="G5067" s="619">
        <v>39100</v>
      </c>
      <c r="H5067" s="633">
        <v>39100</v>
      </c>
      <c r="I5067" s="621"/>
      <c r="J5067" s="622"/>
      <c r="K5067" s="617"/>
      <c r="L5067" s="619"/>
      <c r="M5067" s="619"/>
      <c r="N5067" s="622"/>
      <c r="O5067" s="623"/>
      <c r="P5067" s="624"/>
      <c r="Q5067" s="623"/>
      <c r="R5067" s="623"/>
    </row>
    <row r="5068" spans="1:18" s="625" customFormat="1" ht="66.75" hidden="1" customHeight="1">
      <c r="A5068" s="630">
        <v>17</v>
      </c>
      <c r="B5068" s="337" t="s">
        <v>4756</v>
      </c>
      <c r="C5068" s="617" t="s">
        <v>4511</v>
      </c>
      <c r="D5068" s="617"/>
      <c r="E5068" s="631" t="s">
        <v>4562</v>
      </c>
      <c r="F5068" s="617"/>
      <c r="G5068" s="619">
        <v>42100</v>
      </c>
      <c r="H5068" s="633">
        <v>42100</v>
      </c>
      <c r="I5068" s="621"/>
      <c r="J5068" s="622"/>
      <c r="K5068" s="617"/>
      <c r="L5068" s="619"/>
      <c r="M5068" s="619"/>
      <c r="N5068" s="622"/>
      <c r="O5068" s="623"/>
      <c r="P5068" s="624"/>
      <c r="Q5068" s="623"/>
      <c r="R5068" s="623"/>
    </row>
    <row r="5069" spans="1:18" s="625" customFormat="1" ht="66.75" hidden="1" customHeight="1">
      <c r="A5069" s="630">
        <v>18</v>
      </c>
      <c r="B5069" s="337" t="s">
        <v>4757</v>
      </c>
      <c r="C5069" s="617" t="s">
        <v>68</v>
      </c>
      <c r="D5069" s="617"/>
      <c r="E5069" s="631" t="s">
        <v>4562</v>
      </c>
      <c r="F5069" s="617"/>
      <c r="G5069" s="619">
        <v>77100</v>
      </c>
      <c r="H5069" s="633">
        <v>77100</v>
      </c>
      <c r="I5069" s="621"/>
      <c r="J5069" s="622"/>
      <c r="K5069" s="617"/>
      <c r="L5069" s="619"/>
      <c r="M5069" s="619"/>
      <c r="N5069" s="622"/>
      <c r="O5069" s="623"/>
      <c r="P5069" s="624"/>
      <c r="Q5069" s="623"/>
      <c r="R5069" s="623"/>
    </row>
    <row r="5070" spans="1:18" s="625" customFormat="1" ht="66.75" hidden="1" customHeight="1">
      <c r="A5070" s="630">
        <v>19</v>
      </c>
      <c r="B5070" s="337" t="s">
        <v>4758</v>
      </c>
      <c r="C5070" s="617" t="s">
        <v>68</v>
      </c>
      <c r="D5070" s="617"/>
      <c r="E5070" s="631" t="s">
        <v>4562</v>
      </c>
      <c r="F5070" s="617"/>
      <c r="G5070" s="619">
        <v>284600</v>
      </c>
      <c r="H5070" s="633">
        <v>284600</v>
      </c>
      <c r="I5070" s="621"/>
      <c r="J5070" s="622"/>
      <c r="K5070" s="617"/>
      <c r="L5070" s="619"/>
      <c r="M5070" s="619"/>
      <c r="N5070" s="622"/>
      <c r="O5070" s="623"/>
      <c r="P5070" s="624"/>
      <c r="Q5070" s="623"/>
      <c r="R5070" s="623"/>
    </row>
    <row r="5071" spans="1:18" s="625" customFormat="1" ht="66.75" hidden="1" customHeight="1">
      <c r="A5071" s="630">
        <v>20</v>
      </c>
      <c r="B5071" s="337" t="s">
        <v>4759</v>
      </c>
      <c r="C5071" s="617" t="s">
        <v>70</v>
      </c>
      <c r="D5071" s="617"/>
      <c r="E5071" s="631" t="s">
        <v>4562</v>
      </c>
      <c r="F5071" s="617"/>
      <c r="G5071" s="619">
        <v>37400</v>
      </c>
      <c r="H5071" s="633">
        <v>37400</v>
      </c>
      <c r="I5071" s="621"/>
      <c r="J5071" s="622"/>
      <c r="K5071" s="617"/>
      <c r="L5071" s="619"/>
      <c r="M5071" s="619"/>
      <c r="N5071" s="622"/>
      <c r="O5071" s="623"/>
      <c r="P5071" s="624"/>
      <c r="Q5071" s="623"/>
      <c r="R5071" s="623"/>
    </row>
    <row r="5072" spans="1:18" s="625" customFormat="1" ht="66.75" hidden="1" customHeight="1">
      <c r="A5072" s="630">
        <v>21</v>
      </c>
      <c r="B5072" s="337" t="s">
        <v>4760</v>
      </c>
      <c r="C5072" s="617" t="s">
        <v>70</v>
      </c>
      <c r="D5072" s="617"/>
      <c r="E5072" s="631" t="s">
        <v>4562</v>
      </c>
      <c r="F5072" s="617"/>
      <c r="G5072" s="619">
        <v>38300</v>
      </c>
      <c r="H5072" s="633">
        <v>38300</v>
      </c>
      <c r="I5072" s="621"/>
      <c r="J5072" s="622"/>
      <c r="K5072" s="617"/>
      <c r="L5072" s="619"/>
      <c r="M5072" s="619"/>
      <c r="N5072" s="622"/>
      <c r="O5072" s="623"/>
      <c r="P5072" s="624"/>
      <c r="Q5072" s="623"/>
      <c r="R5072" s="623"/>
    </row>
    <row r="5073" spans="1:18" s="625" customFormat="1" ht="66.75" hidden="1" customHeight="1">
      <c r="A5073" s="630">
        <v>22</v>
      </c>
      <c r="B5073" s="337" t="s">
        <v>4761</v>
      </c>
      <c r="C5073" s="617" t="s">
        <v>70</v>
      </c>
      <c r="D5073" s="617"/>
      <c r="E5073" s="631" t="s">
        <v>4562</v>
      </c>
      <c r="F5073" s="617"/>
      <c r="G5073" s="619">
        <v>76500</v>
      </c>
      <c r="H5073" s="633">
        <v>76500</v>
      </c>
      <c r="I5073" s="621"/>
      <c r="J5073" s="622"/>
      <c r="K5073" s="617"/>
      <c r="L5073" s="619"/>
      <c r="M5073" s="619"/>
      <c r="N5073" s="622"/>
      <c r="O5073" s="623"/>
      <c r="P5073" s="624"/>
      <c r="Q5073" s="623"/>
      <c r="R5073" s="623"/>
    </row>
    <row r="5074" spans="1:18" s="625" customFormat="1" ht="66.75" hidden="1" customHeight="1">
      <c r="A5074" s="630">
        <v>23</v>
      </c>
      <c r="B5074" s="337" t="s">
        <v>2190</v>
      </c>
      <c r="C5074" s="617" t="s">
        <v>70</v>
      </c>
      <c r="D5074" s="617"/>
      <c r="E5074" s="631" t="s">
        <v>4562</v>
      </c>
      <c r="F5074" s="617"/>
      <c r="G5074" s="619">
        <v>41900</v>
      </c>
      <c r="H5074" s="633">
        <v>41900</v>
      </c>
      <c r="I5074" s="621"/>
      <c r="J5074" s="622"/>
      <c r="K5074" s="617"/>
      <c r="L5074" s="619"/>
      <c r="M5074" s="619"/>
      <c r="N5074" s="622"/>
      <c r="O5074" s="623"/>
      <c r="P5074" s="624"/>
      <c r="Q5074" s="623"/>
      <c r="R5074" s="623"/>
    </row>
    <row r="5075" spans="1:18" s="625" customFormat="1" ht="66.75" hidden="1" customHeight="1">
      <c r="A5075" s="630">
        <v>24</v>
      </c>
      <c r="B5075" s="337" t="s">
        <v>4762</v>
      </c>
      <c r="C5075" s="617" t="s">
        <v>4785</v>
      </c>
      <c r="D5075" s="617"/>
      <c r="E5075" s="631" t="s">
        <v>4562</v>
      </c>
      <c r="F5075" s="617"/>
      <c r="G5075" s="619">
        <v>40300</v>
      </c>
      <c r="H5075" s="633">
        <v>40300</v>
      </c>
      <c r="I5075" s="621"/>
      <c r="J5075" s="622"/>
      <c r="K5075" s="617"/>
      <c r="L5075" s="619"/>
      <c r="M5075" s="619"/>
      <c r="N5075" s="622"/>
      <c r="O5075" s="623"/>
      <c r="P5075" s="624"/>
      <c r="Q5075" s="623"/>
      <c r="R5075" s="623"/>
    </row>
    <row r="5076" spans="1:18" s="625" customFormat="1" ht="66.75" hidden="1" customHeight="1">
      <c r="A5076" s="630">
        <v>25</v>
      </c>
      <c r="B5076" s="337" t="s">
        <v>4763</v>
      </c>
      <c r="C5076" s="617" t="s">
        <v>68</v>
      </c>
      <c r="D5076" s="617"/>
      <c r="E5076" s="631" t="s">
        <v>4562</v>
      </c>
      <c r="F5076" s="617"/>
      <c r="G5076" s="619">
        <v>1459100</v>
      </c>
      <c r="H5076" s="633">
        <v>1459100</v>
      </c>
      <c r="I5076" s="621"/>
      <c r="J5076" s="622"/>
      <c r="K5076" s="617"/>
      <c r="L5076" s="619"/>
      <c r="M5076" s="619"/>
      <c r="N5076" s="622"/>
      <c r="O5076" s="623"/>
      <c r="P5076" s="624"/>
      <c r="Q5076" s="623"/>
      <c r="R5076" s="623"/>
    </row>
    <row r="5077" spans="1:18" s="625" customFormat="1" ht="66.75" hidden="1" customHeight="1">
      <c r="A5077" s="630">
        <v>26</v>
      </c>
      <c r="B5077" s="337" t="s">
        <v>4764</v>
      </c>
      <c r="C5077" s="617" t="s">
        <v>70</v>
      </c>
      <c r="D5077" s="617"/>
      <c r="E5077" s="631" t="s">
        <v>4562</v>
      </c>
      <c r="F5077" s="617"/>
      <c r="G5077" s="619">
        <v>491600</v>
      </c>
      <c r="H5077" s="633">
        <v>491600</v>
      </c>
      <c r="I5077" s="621"/>
      <c r="J5077" s="622"/>
      <c r="K5077" s="617"/>
      <c r="L5077" s="619"/>
      <c r="M5077" s="619"/>
      <c r="N5077" s="622"/>
      <c r="O5077" s="623"/>
      <c r="P5077" s="624"/>
      <c r="Q5077" s="623"/>
      <c r="R5077" s="623"/>
    </row>
    <row r="5078" spans="1:18" s="625" customFormat="1" ht="66.75" hidden="1" customHeight="1">
      <c r="A5078" s="630">
        <v>27</v>
      </c>
      <c r="B5078" s="337" t="s">
        <v>4765</v>
      </c>
      <c r="C5078" s="617" t="s">
        <v>4519</v>
      </c>
      <c r="D5078" s="617"/>
      <c r="E5078" s="631" t="s">
        <v>4562</v>
      </c>
      <c r="F5078" s="617"/>
      <c r="G5078" s="619">
        <v>380300</v>
      </c>
      <c r="H5078" s="633">
        <v>380300</v>
      </c>
      <c r="I5078" s="621"/>
      <c r="J5078" s="622"/>
      <c r="K5078" s="617"/>
      <c r="L5078" s="619"/>
      <c r="M5078" s="619"/>
      <c r="N5078" s="622"/>
      <c r="O5078" s="623"/>
      <c r="P5078" s="624"/>
      <c r="Q5078" s="623"/>
      <c r="R5078" s="623"/>
    </row>
    <row r="5079" spans="1:18" s="625" customFormat="1" ht="66.75" hidden="1" customHeight="1">
      <c r="A5079" s="630">
        <v>28</v>
      </c>
      <c r="B5079" s="337" t="s">
        <v>4766</v>
      </c>
      <c r="C5079" s="617" t="s">
        <v>4519</v>
      </c>
      <c r="D5079" s="617"/>
      <c r="E5079" s="631" t="s">
        <v>4562</v>
      </c>
      <c r="F5079" s="617"/>
      <c r="G5079" s="619">
        <v>1065700</v>
      </c>
      <c r="H5079" s="633">
        <v>1065700</v>
      </c>
      <c r="I5079" s="621"/>
      <c r="J5079" s="622"/>
      <c r="K5079" s="617"/>
      <c r="L5079" s="619"/>
      <c r="M5079" s="619"/>
      <c r="N5079" s="622"/>
      <c r="O5079" s="623"/>
      <c r="P5079" s="624"/>
      <c r="Q5079" s="623"/>
      <c r="R5079" s="623"/>
    </row>
    <row r="5080" spans="1:18" s="625" customFormat="1" ht="66.75" hidden="1" customHeight="1">
      <c r="A5080" s="630">
        <v>29</v>
      </c>
      <c r="B5080" s="337" t="s">
        <v>4767</v>
      </c>
      <c r="C5080" s="617" t="s">
        <v>68</v>
      </c>
      <c r="D5080" s="617"/>
      <c r="E5080" s="631" t="s">
        <v>4562</v>
      </c>
      <c r="F5080" s="617"/>
      <c r="G5080" s="619">
        <v>1411000</v>
      </c>
      <c r="H5080" s="633">
        <v>1411000</v>
      </c>
      <c r="I5080" s="621"/>
      <c r="J5080" s="622"/>
      <c r="K5080" s="617"/>
      <c r="L5080" s="619"/>
      <c r="M5080" s="619"/>
      <c r="N5080" s="622"/>
      <c r="O5080" s="623"/>
      <c r="P5080" s="624"/>
      <c r="Q5080" s="623"/>
      <c r="R5080" s="623"/>
    </row>
    <row r="5081" spans="1:18" s="625" customFormat="1" ht="66.75" hidden="1" customHeight="1">
      <c r="A5081" s="630">
        <v>30</v>
      </c>
      <c r="B5081" s="337" t="s">
        <v>4768</v>
      </c>
      <c r="C5081" s="617" t="s">
        <v>70</v>
      </c>
      <c r="D5081" s="617"/>
      <c r="E5081" s="631" t="s">
        <v>4562</v>
      </c>
      <c r="F5081" s="617"/>
      <c r="G5081" s="619">
        <v>38400</v>
      </c>
      <c r="H5081" s="633">
        <v>38400</v>
      </c>
      <c r="I5081" s="621"/>
      <c r="J5081" s="622"/>
      <c r="K5081" s="617"/>
      <c r="L5081" s="619"/>
      <c r="M5081" s="619"/>
      <c r="N5081" s="622"/>
      <c r="O5081" s="623"/>
      <c r="P5081" s="624"/>
      <c r="Q5081" s="623"/>
      <c r="R5081" s="623"/>
    </row>
    <row r="5082" spans="1:18" s="625" customFormat="1" ht="66.75" hidden="1" customHeight="1">
      <c r="A5082" s="630">
        <v>31</v>
      </c>
      <c r="B5082" s="337" t="s">
        <v>4769</v>
      </c>
      <c r="C5082" s="617" t="s">
        <v>70</v>
      </c>
      <c r="D5082" s="617"/>
      <c r="E5082" s="631" t="s">
        <v>4562</v>
      </c>
      <c r="F5082" s="617"/>
      <c r="G5082" s="619">
        <v>1596700</v>
      </c>
      <c r="H5082" s="633">
        <v>1596700</v>
      </c>
      <c r="I5082" s="621"/>
      <c r="J5082" s="622"/>
      <c r="K5082" s="617"/>
      <c r="L5082" s="619"/>
      <c r="M5082" s="619"/>
      <c r="N5082" s="622"/>
      <c r="O5082" s="623"/>
      <c r="P5082" s="624"/>
      <c r="Q5082" s="623"/>
      <c r="R5082" s="623"/>
    </row>
    <row r="5083" spans="1:18" s="625" customFormat="1" ht="66.75" hidden="1" customHeight="1">
      <c r="A5083" s="630">
        <v>32</v>
      </c>
      <c r="B5083" s="337" t="s">
        <v>4770</v>
      </c>
      <c r="C5083" s="617" t="s">
        <v>70</v>
      </c>
      <c r="D5083" s="617"/>
      <c r="E5083" s="631" t="s">
        <v>4562</v>
      </c>
      <c r="F5083" s="617"/>
      <c r="G5083" s="619">
        <v>249800</v>
      </c>
      <c r="H5083" s="633">
        <v>249800</v>
      </c>
      <c r="I5083" s="621"/>
      <c r="J5083" s="622"/>
      <c r="K5083" s="617"/>
      <c r="L5083" s="619"/>
      <c r="M5083" s="619"/>
      <c r="N5083" s="622"/>
      <c r="O5083" s="623"/>
      <c r="P5083" s="624"/>
      <c r="Q5083" s="623"/>
      <c r="R5083" s="623"/>
    </row>
    <row r="5084" spans="1:18" s="625" customFormat="1" ht="66.75" hidden="1" customHeight="1">
      <c r="A5084" s="630">
        <v>33</v>
      </c>
      <c r="B5084" s="337" t="s">
        <v>2251</v>
      </c>
      <c r="C5084" s="617" t="s">
        <v>70</v>
      </c>
      <c r="D5084" s="617"/>
      <c r="E5084" s="631" t="s">
        <v>4562</v>
      </c>
      <c r="F5084" s="617"/>
      <c r="G5084" s="619">
        <v>249800</v>
      </c>
      <c r="H5084" s="633">
        <v>249800</v>
      </c>
      <c r="I5084" s="621"/>
      <c r="J5084" s="622"/>
      <c r="K5084" s="617"/>
      <c r="L5084" s="619"/>
      <c r="M5084" s="619"/>
      <c r="N5084" s="622"/>
      <c r="O5084" s="623"/>
      <c r="P5084" s="624"/>
      <c r="Q5084" s="623"/>
      <c r="R5084" s="623"/>
    </row>
    <row r="5085" spans="1:18" s="625" customFormat="1" ht="66.75" hidden="1" customHeight="1">
      <c r="A5085" s="630">
        <v>34</v>
      </c>
      <c r="B5085" s="337" t="s">
        <v>4771</v>
      </c>
      <c r="C5085" s="617" t="s">
        <v>70</v>
      </c>
      <c r="D5085" s="617"/>
      <c r="E5085" s="631" t="s">
        <v>4562</v>
      </c>
      <c r="F5085" s="617"/>
      <c r="G5085" s="619">
        <v>190600</v>
      </c>
      <c r="H5085" s="633">
        <v>190600</v>
      </c>
      <c r="I5085" s="621"/>
      <c r="J5085" s="622"/>
      <c r="K5085" s="617"/>
      <c r="L5085" s="619"/>
      <c r="M5085" s="619"/>
      <c r="N5085" s="622"/>
      <c r="O5085" s="623"/>
      <c r="P5085" s="624"/>
      <c r="Q5085" s="623"/>
      <c r="R5085" s="623"/>
    </row>
    <row r="5086" spans="1:18" s="625" customFormat="1" ht="66.75" hidden="1" customHeight="1">
      <c r="A5086" s="630">
        <v>35</v>
      </c>
      <c r="B5086" s="337" t="s">
        <v>2221</v>
      </c>
      <c r="C5086" s="617" t="s">
        <v>70</v>
      </c>
      <c r="D5086" s="617"/>
      <c r="E5086" s="631" t="s">
        <v>4562</v>
      </c>
      <c r="F5086" s="617"/>
      <c r="G5086" s="619">
        <v>100800</v>
      </c>
      <c r="H5086" s="633">
        <v>100800</v>
      </c>
      <c r="I5086" s="621"/>
      <c r="J5086" s="622"/>
      <c r="K5086" s="617"/>
      <c r="L5086" s="619"/>
      <c r="M5086" s="619"/>
      <c r="N5086" s="622"/>
      <c r="O5086" s="623"/>
      <c r="P5086" s="624"/>
      <c r="Q5086" s="623"/>
      <c r="R5086" s="623"/>
    </row>
    <row r="5087" spans="1:18" s="625" customFormat="1" ht="66.75" hidden="1" customHeight="1">
      <c r="A5087" s="630">
        <v>36</v>
      </c>
      <c r="B5087" s="337" t="s">
        <v>4772</v>
      </c>
      <c r="C5087" s="617" t="s">
        <v>70</v>
      </c>
      <c r="D5087" s="617"/>
      <c r="E5087" s="631" t="s">
        <v>4562</v>
      </c>
      <c r="F5087" s="617"/>
      <c r="G5087" s="619">
        <v>143200</v>
      </c>
      <c r="H5087" s="633">
        <v>143200</v>
      </c>
      <c r="I5087" s="621"/>
      <c r="J5087" s="622"/>
      <c r="K5087" s="617"/>
      <c r="L5087" s="619"/>
      <c r="M5087" s="619"/>
      <c r="N5087" s="622"/>
      <c r="O5087" s="623"/>
      <c r="P5087" s="624"/>
      <c r="Q5087" s="623"/>
      <c r="R5087" s="623"/>
    </row>
    <row r="5088" spans="1:18" s="625" customFormat="1" ht="66.75" hidden="1" customHeight="1">
      <c r="A5088" s="630">
        <v>37</v>
      </c>
      <c r="B5088" s="337" t="s">
        <v>4773</v>
      </c>
      <c r="C5088" s="617" t="s">
        <v>70</v>
      </c>
      <c r="D5088" s="617"/>
      <c r="E5088" s="631" t="s">
        <v>4562</v>
      </c>
      <c r="F5088" s="617"/>
      <c r="G5088" s="619">
        <v>270300</v>
      </c>
      <c r="H5088" s="633">
        <v>270300</v>
      </c>
      <c r="I5088" s="621"/>
      <c r="J5088" s="622"/>
      <c r="K5088" s="617"/>
      <c r="L5088" s="619"/>
      <c r="M5088" s="619"/>
      <c r="N5088" s="622"/>
      <c r="O5088" s="623"/>
      <c r="P5088" s="624"/>
      <c r="Q5088" s="623"/>
      <c r="R5088" s="623"/>
    </row>
    <row r="5089" spans="1:18" s="625" customFormat="1" ht="66.75" hidden="1" customHeight="1">
      <c r="A5089" s="630">
        <v>38</v>
      </c>
      <c r="B5089" s="337" t="s">
        <v>4774</v>
      </c>
      <c r="C5089" s="617" t="s">
        <v>70</v>
      </c>
      <c r="D5089" s="617"/>
      <c r="E5089" s="631" t="s">
        <v>4562</v>
      </c>
      <c r="F5089" s="617"/>
      <c r="G5089" s="619">
        <v>60600</v>
      </c>
      <c r="H5089" s="633">
        <v>60600</v>
      </c>
      <c r="I5089" s="621"/>
      <c r="J5089" s="622"/>
      <c r="K5089" s="617"/>
      <c r="L5089" s="619"/>
      <c r="M5089" s="619"/>
      <c r="N5089" s="622"/>
      <c r="O5089" s="623"/>
      <c r="P5089" s="624"/>
      <c r="Q5089" s="623"/>
      <c r="R5089" s="623"/>
    </row>
    <row r="5090" spans="1:18" s="625" customFormat="1" ht="66.75" hidden="1" customHeight="1">
      <c r="A5090" s="630">
        <v>39</v>
      </c>
      <c r="B5090" s="337" t="s">
        <v>4775</v>
      </c>
      <c r="C5090" s="617" t="s">
        <v>70</v>
      </c>
      <c r="D5090" s="617"/>
      <c r="E5090" s="631" t="s">
        <v>4562</v>
      </c>
      <c r="F5090" s="617"/>
      <c r="G5090" s="619">
        <v>63500</v>
      </c>
      <c r="H5090" s="633">
        <v>63500</v>
      </c>
      <c r="I5090" s="621"/>
      <c r="J5090" s="622"/>
      <c r="K5090" s="617"/>
      <c r="L5090" s="619"/>
      <c r="M5090" s="619"/>
      <c r="N5090" s="622"/>
      <c r="O5090" s="623"/>
      <c r="P5090" s="624"/>
      <c r="Q5090" s="623"/>
      <c r="R5090" s="623"/>
    </row>
    <row r="5091" spans="1:18" s="625" customFormat="1" ht="66.75" hidden="1" customHeight="1">
      <c r="A5091" s="630">
        <v>40</v>
      </c>
      <c r="B5091" s="337" t="s">
        <v>4776</v>
      </c>
      <c r="C5091" s="617" t="s">
        <v>70</v>
      </c>
      <c r="D5091" s="617"/>
      <c r="E5091" s="631" t="s">
        <v>4562</v>
      </c>
      <c r="F5091" s="617"/>
      <c r="G5091" s="619">
        <v>8372100</v>
      </c>
      <c r="H5091" s="633">
        <v>8372100</v>
      </c>
      <c r="I5091" s="621"/>
      <c r="J5091" s="622"/>
      <c r="K5091" s="617"/>
      <c r="L5091" s="619"/>
      <c r="M5091" s="619"/>
      <c r="N5091" s="622"/>
      <c r="O5091" s="623"/>
      <c r="P5091" s="624"/>
      <c r="Q5091" s="623"/>
      <c r="R5091" s="623"/>
    </row>
    <row r="5092" spans="1:18" s="625" customFormat="1" ht="66.75" hidden="1" customHeight="1">
      <c r="A5092" s="630">
        <v>41</v>
      </c>
      <c r="B5092" s="337" t="s">
        <v>4777</v>
      </c>
      <c r="C5092" s="617" t="s">
        <v>70</v>
      </c>
      <c r="D5092" s="617"/>
      <c r="E5092" s="631" t="s">
        <v>4562</v>
      </c>
      <c r="F5092" s="617"/>
      <c r="G5092" s="619">
        <v>8454500</v>
      </c>
      <c r="H5092" s="633">
        <v>8454500</v>
      </c>
      <c r="I5092" s="621"/>
      <c r="J5092" s="622"/>
      <c r="K5092" s="617"/>
      <c r="L5092" s="619"/>
      <c r="M5092" s="619"/>
      <c r="N5092" s="622"/>
      <c r="O5092" s="623"/>
      <c r="P5092" s="624"/>
      <c r="Q5092" s="623"/>
      <c r="R5092" s="623"/>
    </row>
    <row r="5093" spans="1:18" s="625" customFormat="1" ht="66.75" hidden="1" customHeight="1">
      <c r="A5093" s="630">
        <v>42</v>
      </c>
      <c r="B5093" s="337" t="s">
        <v>4778</v>
      </c>
      <c r="C5093" s="617" t="s">
        <v>4112</v>
      </c>
      <c r="D5093" s="617"/>
      <c r="E5093" s="631" t="s">
        <v>4562</v>
      </c>
      <c r="F5093" s="617"/>
      <c r="G5093" s="619">
        <v>45600</v>
      </c>
      <c r="H5093" s="633">
        <v>45600</v>
      </c>
      <c r="I5093" s="621"/>
      <c r="J5093" s="622"/>
      <c r="K5093" s="617"/>
      <c r="L5093" s="619"/>
      <c r="M5093" s="619"/>
      <c r="N5093" s="622"/>
      <c r="O5093" s="623"/>
      <c r="P5093" s="624"/>
      <c r="Q5093" s="623"/>
      <c r="R5093" s="623"/>
    </row>
    <row r="5094" spans="1:18" s="625" customFormat="1" ht="66.75" hidden="1" customHeight="1">
      <c r="A5094" s="630">
        <v>43</v>
      </c>
      <c r="B5094" s="337" t="s">
        <v>2288</v>
      </c>
      <c r="C5094" s="617" t="s">
        <v>70</v>
      </c>
      <c r="D5094" s="617"/>
      <c r="E5094" s="631" t="s">
        <v>4562</v>
      </c>
      <c r="F5094" s="617"/>
      <c r="G5094" s="619">
        <v>787900</v>
      </c>
      <c r="H5094" s="633">
        <v>787900</v>
      </c>
      <c r="I5094" s="621"/>
      <c r="J5094" s="622"/>
      <c r="K5094" s="617"/>
      <c r="L5094" s="619"/>
      <c r="M5094" s="619"/>
      <c r="N5094" s="622"/>
      <c r="O5094" s="623"/>
      <c r="P5094" s="624"/>
      <c r="Q5094" s="623"/>
      <c r="R5094" s="623"/>
    </row>
    <row r="5095" spans="1:18" s="625" customFormat="1" ht="66.75" hidden="1" customHeight="1">
      <c r="A5095" s="630">
        <v>44</v>
      </c>
      <c r="B5095" s="337" t="s">
        <v>4779</v>
      </c>
      <c r="C5095" s="617" t="s">
        <v>70</v>
      </c>
      <c r="D5095" s="617"/>
      <c r="E5095" s="631" t="s">
        <v>4562</v>
      </c>
      <c r="F5095" s="617"/>
      <c r="G5095" s="619">
        <v>972500</v>
      </c>
      <c r="H5095" s="633">
        <v>972500</v>
      </c>
      <c r="I5095" s="621"/>
      <c r="J5095" s="622"/>
      <c r="K5095" s="617"/>
      <c r="L5095" s="619"/>
      <c r="M5095" s="619"/>
      <c r="N5095" s="622"/>
      <c r="O5095" s="623"/>
      <c r="P5095" s="624"/>
      <c r="Q5095" s="623"/>
      <c r="R5095" s="623"/>
    </row>
    <row r="5096" spans="1:18" s="625" customFormat="1" ht="66.75" hidden="1" customHeight="1">
      <c r="A5096" s="630">
        <v>45</v>
      </c>
      <c r="B5096" s="337" t="s">
        <v>4780</v>
      </c>
      <c r="C5096" s="617" t="s">
        <v>68</v>
      </c>
      <c r="D5096" s="617"/>
      <c r="E5096" s="631" t="s">
        <v>4562</v>
      </c>
      <c r="F5096" s="617"/>
      <c r="G5096" s="619">
        <v>4564200</v>
      </c>
      <c r="H5096" s="633">
        <v>4564200</v>
      </c>
      <c r="I5096" s="621"/>
      <c r="J5096" s="622"/>
      <c r="K5096" s="617"/>
      <c r="L5096" s="619"/>
      <c r="M5096" s="619"/>
      <c r="N5096" s="622"/>
      <c r="O5096" s="623"/>
      <c r="P5096" s="624"/>
      <c r="Q5096" s="623"/>
      <c r="R5096" s="623"/>
    </row>
    <row r="5097" spans="1:18" s="625" customFormat="1" ht="66.75" hidden="1" customHeight="1">
      <c r="A5097" s="630">
        <v>46</v>
      </c>
      <c r="B5097" s="337" t="s">
        <v>4781</v>
      </c>
      <c r="C5097" s="617" t="s">
        <v>68</v>
      </c>
      <c r="D5097" s="617"/>
      <c r="E5097" s="631" t="s">
        <v>4562</v>
      </c>
      <c r="F5097" s="617"/>
      <c r="G5097" s="619">
        <v>4093900</v>
      </c>
      <c r="H5097" s="633">
        <v>4093900</v>
      </c>
      <c r="I5097" s="621"/>
      <c r="J5097" s="622"/>
      <c r="K5097" s="617"/>
      <c r="L5097" s="619"/>
      <c r="M5097" s="619"/>
      <c r="N5097" s="622"/>
      <c r="O5097" s="623"/>
      <c r="P5097" s="624"/>
      <c r="Q5097" s="623"/>
      <c r="R5097" s="623"/>
    </row>
    <row r="5098" spans="1:18" s="625" customFormat="1" ht="66.75" hidden="1" customHeight="1">
      <c r="A5098" s="630">
        <v>47</v>
      </c>
      <c r="B5098" s="337" t="s">
        <v>4782</v>
      </c>
      <c r="C5098" s="617" t="s">
        <v>68</v>
      </c>
      <c r="D5098" s="617"/>
      <c r="E5098" s="631" t="s">
        <v>4562</v>
      </c>
      <c r="F5098" s="617"/>
      <c r="G5098" s="619">
        <v>7995000</v>
      </c>
      <c r="H5098" s="633">
        <v>7995000</v>
      </c>
      <c r="I5098" s="621"/>
      <c r="J5098" s="622"/>
      <c r="K5098" s="617"/>
      <c r="L5098" s="619"/>
      <c r="M5098" s="619"/>
      <c r="N5098" s="622"/>
      <c r="O5098" s="623"/>
      <c r="P5098" s="624"/>
      <c r="Q5098" s="623"/>
      <c r="R5098" s="623"/>
    </row>
    <row r="5099" spans="1:18" s="625" customFormat="1" ht="66.75" hidden="1" customHeight="1">
      <c r="A5099" s="630">
        <v>48</v>
      </c>
      <c r="B5099" s="337" t="s">
        <v>4783</v>
      </c>
      <c r="C5099" s="617" t="s">
        <v>70</v>
      </c>
      <c r="D5099" s="617"/>
      <c r="E5099" s="631" t="s">
        <v>4562</v>
      </c>
      <c r="F5099" s="617"/>
      <c r="G5099" s="619">
        <v>173100</v>
      </c>
      <c r="H5099" s="633">
        <v>173100</v>
      </c>
      <c r="I5099" s="621"/>
      <c r="J5099" s="622"/>
      <c r="K5099" s="617"/>
      <c r="L5099" s="619"/>
      <c r="M5099" s="619"/>
      <c r="N5099" s="622"/>
      <c r="O5099" s="623"/>
      <c r="P5099" s="624"/>
      <c r="Q5099" s="623"/>
      <c r="R5099" s="623"/>
    </row>
    <row r="5100" spans="1:18" s="625" customFormat="1" ht="66.75" hidden="1" customHeight="1">
      <c r="A5100" s="630">
        <v>49</v>
      </c>
      <c r="B5100" s="337" t="s">
        <v>4784</v>
      </c>
      <c r="C5100" s="617" t="s">
        <v>4785</v>
      </c>
      <c r="D5100" s="617"/>
      <c r="E5100" s="631" t="s">
        <v>4562</v>
      </c>
      <c r="F5100" s="617"/>
      <c r="G5100" s="619">
        <v>42640</v>
      </c>
      <c r="H5100" s="633">
        <v>42640</v>
      </c>
      <c r="I5100" s="621"/>
      <c r="J5100" s="622"/>
      <c r="K5100" s="617"/>
      <c r="L5100" s="619"/>
      <c r="M5100" s="619"/>
      <c r="N5100" s="622"/>
      <c r="O5100" s="623"/>
      <c r="P5100" s="624"/>
      <c r="Q5100" s="623"/>
      <c r="R5100" s="623"/>
    </row>
    <row r="5101" spans="1:18" s="6" customFormat="1" ht="66.75" hidden="1" customHeight="1">
      <c r="A5101" s="514"/>
      <c r="B5101" s="1128" t="s">
        <v>4561</v>
      </c>
      <c r="C5101" s="1129"/>
      <c r="D5101" s="1129"/>
      <c r="E5101" s="1129"/>
      <c r="F5101" s="1129"/>
      <c r="G5101" s="1129"/>
      <c r="H5101" s="1130"/>
      <c r="I5101" s="654"/>
      <c r="J5101" s="654"/>
      <c r="K5101" s="655"/>
      <c r="L5101" s="654"/>
      <c r="M5101" s="656"/>
      <c r="N5101" s="654"/>
      <c r="O5101" s="657"/>
      <c r="P5101" s="9"/>
      <c r="Q5101" s="5"/>
    </row>
    <row r="5102" spans="1:18" s="6" customFormat="1" ht="66.75" hidden="1" customHeight="1">
      <c r="A5102" s="514">
        <v>1</v>
      </c>
      <c r="B5102" s="337" t="s">
        <v>4546</v>
      </c>
      <c r="C5102" s="664" t="s">
        <v>70</v>
      </c>
      <c r="D5102" s="336"/>
      <c r="E5102" s="336" t="s">
        <v>4562</v>
      </c>
      <c r="F5102" s="670"/>
      <c r="G5102" s="656">
        <v>1560300</v>
      </c>
      <c r="H5102" s="656">
        <v>1560300</v>
      </c>
      <c r="I5102" s="654"/>
      <c r="J5102" s="654"/>
      <c r="K5102" s="655"/>
      <c r="L5102" s="654"/>
      <c r="M5102" s="656"/>
      <c r="N5102" s="654"/>
      <c r="O5102" s="657"/>
      <c r="P5102" s="9"/>
      <c r="Q5102" s="5"/>
    </row>
    <row r="5103" spans="1:18" s="6" customFormat="1" ht="66.75" hidden="1" customHeight="1">
      <c r="A5103" s="514">
        <f>1+A5102</f>
        <v>2</v>
      </c>
      <c r="B5103" s="337" t="s">
        <v>4547</v>
      </c>
      <c r="C5103" s="664" t="s">
        <v>70</v>
      </c>
      <c r="D5103" s="336"/>
      <c r="E5103" s="336" t="s">
        <v>4562</v>
      </c>
      <c r="F5103" s="670"/>
      <c r="G5103" s="656">
        <v>1497800</v>
      </c>
      <c r="H5103" s="656">
        <v>1497800</v>
      </c>
      <c r="I5103" s="654"/>
      <c r="J5103" s="654"/>
      <c r="K5103" s="655"/>
      <c r="L5103" s="654"/>
      <c r="M5103" s="656"/>
      <c r="N5103" s="654"/>
      <c r="O5103" s="657"/>
      <c r="P5103" s="9"/>
      <c r="Q5103" s="5"/>
    </row>
    <row r="5104" spans="1:18" s="6" customFormat="1" ht="66.75" hidden="1" customHeight="1">
      <c r="A5104" s="514">
        <f t="shared" ref="A5104:A5117" si="356">1+A5103</f>
        <v>3</v>
      </c>
      <c r="B5104" s="337" t="s">
        <v>4548</v>
      </c>
      <c r="C5104" s="664" t="s">
        <v>70</v>
      </c>
      <c r="D5104" s="336"/>
      <c r="E5104" s="336" t="s">
        <v>4562</v>
      </c>
      <c r="F5104" s="670"/>
      <c r="G5104" s="656">
        <v>1682500</v>
      </c>
      <c r="H5104" s="656">
        <v>1682500</v>
      </c>
      <c r="I5104" s="654"/>
      <c r="J5104" s="654"/>
      <c r="K5104" s="655"/>
      <c r="L5104" s="654"/>
      <c r="M5104" s="656"/>
      <c r="N5104" s="654"/>
      <c r="O5104" s="657"/>
      <c r="P5104" s="9"/>
      <c r="Q5104" s="5"/>
    </row>
    <row r="5105" spans="1:17" s="6" customFormat="1" ht="66.75" hidden="1" customHeight="1">
      <c r="A5105" s="514">
        <f t="shared" si="356"/>
        <v>4</v>
      </c>
      <c r="B5105" s="337" t="s">
        <v>4549</v>
      </c>
      <c r="C5105" s="664" t="s">
        <v>70</v>
      </c>
      <c r="D5105" s="336"/>
      <c r="E5105" s="336" t="s">
        <v>4562</v>
      </c>
      <c r="F5105" s="670"/>
      <c r="G5105" s="656">
        <v>36300</v>
      </c>
      <c r="H5105" s="656">
        <v>36300</v>
      </c>
      <c r="I5105" s="654"/>
      <c r="J5105" s="654"/>
      <c r="K5105" s="655"/>
      <c r="L5105" s="654"/>
      <c r="M5105" s="656"/>
      <c r="N5105" s="654"/>
      <c r="O5105" s="657"/>
      <c r="P5105" s="9"/>
      <c r="Q5105" s="5"/>
    </row>
    <row r="5106" spans="1:17" s="6" customFormat="1" ht="66.75" hidden="1" customHeight="1">
      <c r="A5106" s="514">
        <f t="shared" si="356"/>
        <v>5</v>
      </c>
      <c r="B5106" s="337" t="s">
        <v>4550</v>
      </c>
      <c r="C5106" s="664" t="s">
        <v>70</v>
      </c>
      <c r="D5106" s="336"/>
      <c r="E5106" s="336" t="s">
        <v>4562</v>
      </c>
      <c r="F5106" s="670"/>
      <c r="G5106" s="656">
        <v>139000</v>
      </c>
      <c r="H5106" s="656">
        <v>139000</v>
      </c>
      <c r="I5106" s="654"/>
      <c r="J5106" s="654"/>
      <c r="K5106" s="655"/>
      <c r="L5106" s="654"/>
      <c r="M5106" s="656"/>
      <c r="N5106" s="654"/>
      <c r="O5106" s="657"/>
      <c r="P5106" s="9"/>
      <c r="Q5106" s="5"/>
    </row>
    <row r="5107" spans="1:17" s="6" customFormat="1" ht="66.75" hidden="1" customHeight="1">
      <c r="A5107" s="514">
        <f t="shared" si="356"/>
        <v>6</v>
      </c>
      <c r="B5107" s="337" t="s">
        <v>4551</v>
      </c>
      <c r="C5107" s="664" t="s">
        <v>70</v>
      </c>
      <c r="D5107" s="336"/>
      <c r="E5107" s="336" t="s">
        <v>4562</v>
      </c>
      <c r="F5107" s="670"/>
      <c r="G5107" s="656">
        <v>105300</v>
      </c>
      <c r="H5107" s="656">
        <v>105300</v>
      </c>
      <c r="I5107" s="654"/>
      <c r="J5107" s="654"/>
      <c r="K5107" s="655"/>
      <c r="L5107" s="654"/>
      <c r="M5107" s="656"/>
      <c r="N5107" s="654"/>
      <c r="O5107" s="657"/>
      <c r="P5107" s="9"/>
      <c r="Q5107" s="5"/>
    </row>
    <row r="5108" spans="1:17" s="6" customFormat="1" ht="66.75" hidden="1" customHeight="1">
      <c r="A5108" s="514">
        <f t="shared" si="356"/>
        <v>7</v>
      </c>
      <c r="B5108" s="337" t="s">
        <v>2169</v>
      </c>
      <c r="C5108" s="664" t="s">
        <v>70</v>
      </c>
      <c r="D5108" s="336"/>
      <c r="E5108" s="336" t="s">
        <v>4562</v>
      </c>
      <c r="F5108" s="670"/>
      <c r="G5108" s="656">
        <v>50300</v>
      </c>
      <c r="H5108" s="656">
        <v>50300</v>
      </c>
      <c r="I5108" s="654"/>
      <c r="J5108" s="654"/>
      <c r="K5108" s="655"/>
      <c r="L5108" s="654"/>
      <c r="M5108" s="656"/>
      <c r="N5108" s="654"/>
      <c r="O5108" s="657"/>
      <c r="P5108" s="9"/>
      <c r="Q5108" s="5"/>
    </row>
    <row r="5109" spans="1:17" s="6" customFormat="1" ht="66.75" hidden="1" customHeight="1">
      <c r="A5109" s="514">
        <f t="shared" si="356"/>
        <v>8</v>
      </c>
      <c r="B5109" s="337" t="s">
        <v>4552</v>
      </c>
      <c r="C5109" s="664" t="s">
        <v>70</v>
      </c>
      <c r="D5109" s="336"/>
      <c r="E5109" s="336" t="s">
        <v>4562</v>
      </c>
      <c r="F5109" s="670"/>
      <c r="G5109" s="656">
        <v>181300</v>
      </c>
      <c r="H5109" s="656">
        <v>181300</v>
      </c>
      <c r="I5109" s="654"/>
      <c r="J5109" s="654"/>
      <c r="K5109" s="655"/>
      <c r="L5109" s="654"/>
      <c r="M5109" s="656"/>
      <c r="N5109" s="654"/>
      <c r="O5109" s="657"/>
      <c r="P5109" s="9"/>
      <c r="Q5109" s="5"/>
    </row>
    <row r="5110" spans="1:17" s="6" customFormat="1" ht="66.75" hidden="1" customHeight="1">
      <c r="A5110" s="514">
        <f t="shared" si="356"/>
        <v>9</v>
      </c>
      <c r="B5110" s="337" t="s">
        <v>4553</v>
      </c>
      <c r="C5110" s="664" t="s">
        <v>70</v>
      </c>
      <c r="D5110" s="336"/>
      <c r="E5110" s="336" t="s">
        <v>4562</v>
      </c>
      <c r="F5110" s="670"/>
      <c r="G5110" s="656">
        <v>65300</v>
      </c>
      <c r="H5110" s="656">
        <v>65300</v>
      </c>
      <c r="I5110" s="654"/>
      <c r="J5110" s="654"/>
      <c r="K5110" s="655"/>
      <c r="L5110" s="654"/>
      <c r="M5110" s="656"/>
      <c r="N5110" s="654"/>
      <c r="O5110" s="657"/>
      <c r="P5110" s="9"/>
      <c r="Q5110" s="5"/>
    </row>
    <row r="5111" spans="1:17" s="6" customFormat="1" ht="66.75" hidden="1" customHeight="1">
      <c r="A5111" s="514">
        <f t="shared" si="356"/>
        <v>10</v>
      </c>
      <c r="B5111" s="337" t="s">
        <v>4554</v>
      </c>
      <c r="C5111" s="664" t="s">
        <v>70</v>
      </c>
      <c r="D5111" s="336"/>
      <c r="E5111" s="336" t="s">
        <v>4562</v>
      </c>
      <c r="F5111" s="670"/>
      <c r="G5111" s="656">
        <v>135300</v>
      </c>
      <c r="H5111" s="656">
        <v>135300</v>
      </c>
      <c r="I5111" s="654"/>
      <c r="J5111" s="654"/>
      <c r="K5111" s="655"/>
      <c r="L5111" s="654"/>
      <c r="M5111" s="656"/>
      <c r="N5111" s="654"/>
      <c r="O5111" s="657"/>
      <c r="P5111" s="9"/>
      <c r="Q5111" s="5"/>
    </row>
    <row r="5112" spans="1:17" s="6" customFormat="1" ht="66.75" hidden="1" customHeight="1">
      <c r="A5112" s="514">
        <f t="shared" si="356"/>
        <v>11</v>
      </c>
      <c r="B5112" s="337" t="s">
        <v>4555</v>
      </c>
      <c r="C5112" s="336" t="s">
        <v>68</v>
      </c>
      <c r="D5112" s="336"/>
      <c r="E5112" s="336" t="s">
        <v>4562</v>
      </c>
      <c r="F5112" s="670"/>
      <c r="G5112" s="656">
        <v>149500</v>
      </c>
      <c r="H5112" s="656">
        <v>149500</v>
      </c>
      <c r="I5112" s="654"/>
      <c r="J5112" s="654"/>
      <c r="K5112" s="655"/>
      <c r="L5112" s="654"/>
      <c r="M5112" s="656"/>
      <c r="N5112" s="654"/>
      <c r="O5112" s="657"/>
      <c r="P5112" s="9"/>
      <c r="Q5112" s="5"/>
    </row>
    <row r="5113" spans="1:17" s="6" customFormat="1" ht="66.75" hidden="1" customHeight="1">
      <c r="A5113" s="514">
        <f t="shared" si="356"/>
        <v>12</v>
      </c>
      <c r="B5113" s="337" t="s">
        <v>4556</v>
      </c>
      <c r="C5113" s="336" t="s">
        <v>68</v>
      </c>
      <c r="D5113" s="336"/>
      <c r="E5113" s="336" t="s">
        <v>4562</v>
      </c>
      <c r="F5113" s="670"/>
      <c r="G5113" s="656">
        <v>84900</v>
      </c>
      <c r="H5113" s="656">
        <v>84900</v>
      </c>
      <c r="I5113" s="654"/>
      <c r="J5113" s="654"/>
      <c r="K5113" s="655"/>
      <c r="L5113" s="654"/>
      <c r="M5113" s="656"/>
      <c r="N5113" s="654"/>
      <c r="O5113" s="657"/>
      <c r="P5113" s="9"/>
      <c r="Q5113" s="5"/>
    </row>
    <row r="5114" spans="1:17" s="6" customFormat="1" ht="66.75" hidden="1" customHeight="1">
      <c r="A5114" s="514">
        <f t="shared" si="356"/>
        <v>13</v>
      </c>
      <c r="B5114" s="337" t="s">
        <v>4557</v>
      </c>
      <c r="C5114" s="664" t="s">
        <v>70</v>
      </c>
      <c r="D5114" s="336"/>
      <c r="E5114" s="336" t="s">
        <v>4562</v>
      </c>
      <c r="F5114" s="670"/>
      <c r="G5114" s="656">
        <v>41200</v>
      </c>
      <c r="H5114" s="656">
        <v>41200</v>
      </c>
      <c r="I5114" s="654"/>
      <c r="J5114" s="654"/>
      <c r="K5114" s="655"/>
      <c r="L5114" s="654"/>
      <c r="M5114" s="656"/>
      <c r="N5114" s="654"/>
      <c r="O5114" s="657"/>
      <c r="P5114" s="9"/>
      <c r="Q5114" s="5"/>
    </row>
    <row r="5115" spans="1:17" s="6" customFormat="1" ht="66.75" hidden="1" customHeight="1">
      <c r="A5115" s="514">
        <f t="shared" si="356"/>
        <v>14</v>
      </c>
      <c r="B5115" s="337" t="s">
        <v>4558</v>
      </c>
      <c r="C5115" s="664" t="s">
        <v>70</v>
      </c>
      <c r="D5115" s="336"/>
      <c r="E5115" s="336" t="s">
        <v>4562</v>
      </c>
      <c r="F5115" s="670"/>
      <c r="G5115" s="656">
        <v>68200</v>
      </c>
      <c r="H5115" s="656">
        <v>68200</v>
      </c>
      <c r="I5115" s="654"/>
      <c r="J5115" s="654"/>
      <c r="K5115" s="655"/>
      <c r="L5115" s="654"/>
      <c r="M5115" s="656"/>
      <c r="N5115" s="654"/>
      <c r="O5115" s="657"/>
      <c r="P5115" s="9"/>
      <c r="Q5115" s="5"/>
    </row>
    <row r="5116" spans="1:17" s="6" customFormat="1" ht="66.75" hidden="1" customHeight="1">
      <c r="A5116" s="514">
        <f t="shared" si="356"/>
        <v>15</v>
      </c>
      <c r="B5116" s="337" t="s">
        <v>4559</v>
      </c>
      <c r="C5116" s="336" t="s">
        <v>4519</v>
      </c>
      <c r="D5116" s="336"/>
      <c r="E5116" s="336" t="s">
        <v>4562</v>
      </c>
      <c r="F5116" s="670"/>
      <c r="G5116" s="656">
        <v>1004600</v>
      </c>
      <c r="H5116" s="656">
        <v>1004600</v>
      </c>
      <c r="I5116" s="654"/>
      <c r="J5116" s="654"/>
      <c r="K5116" s="655"/>
      <c r="L5116" s="654"/>
      <c r="M5116" s="656"/>
      <c r="N5116" s="654"/>
      <c r="O5116" s="657"/>
      <c r="P5116" s="9"/>
      <c r="Q5116" s="5"/>
    </row>
    <row r="5117" spans="1:17" s="6" customFormat="1" ht="66.75" hidden="1" customHeight="1">
      <c r="A5117" s="514">
        <f t="shared" si="356"/>
        <v>16</v>
      </c>
      <c r="B5117" s="337" t="s">
        <v>4560</v>
      </c>
      <c r="C5117" s="336" t="s">
        <v>4519</v>
      </c>
      <c r="D5117" s="336"/>
      <c r="E5117" s="336" t="s">
        <v>4562</v>
      </c>
      <c r="F5117" s="670"/>
      <c r="G5117" s="656">
        <v>1076400</v>
      </c>
      <c r="H5117" s="656">
        <v>1076400</v>
      </c>
      <c r="I5117" s="654"/>
      <c r="J5117" s="654"/>
      <c r="K5117" s="655"/>
      <c r="L5117" s="654"/>
      <c r="M5117" s="656"/>
      <c r="N5117" s="654"/>
      <c r="O5117" s="657"/>
      <c r="P5117" s="9"/>
      <c r="Q5117" s="5"/>
    </row>
    <row r="5118" spans="1:17" s="6" customFormat="1" ht="66.75" hidden="1" customHeight="1">
      <c r="A5118" s="514"/>
      <c r="B5118" s="1156" t="s">
        <v>4563</v>
      </c>
      <c r="C5118" s="1157"/>
      <c r="D5118" s="1157"/>
      <c r="E5118" s="1157"/>
      <c r="F5118" s="1157"/>
      <c r="G5118" s="1157"/>
      <c r="H5118" s="1158"/>
      <c r="I5118" s="654"/>
      <c r="J5118" s="654"/>
      <c r="K5118" s="655"/>
      <c r="L5118" s="654"/>
      <c r="M5118" s="656"/>
      <c r="N5118" s="654"/>
      <c r="O5118" s="657"/>
      <c r="P5118" s="9"/>
      <c r="Q5118" s="5"/>
    </row>
    <row r="5119" spans="1:17" s="6" customFormat="1" ht="66.75" hidden="1" customHeight="1">
      <c r="A5119" s="514">
        <v>1</v>
      </c>
      <c r="B5119" s="337" t="s">
        <v>4564</v>
      </c>
      <c r="C5119" s="664" t="s">
        <v>70</v>
      </c>
      <c r="D5119" s="336"/>
      <c r="E5119" s="336" t="s">
        <v>4562</v>
      </c>
      <c r="F5119" s="670"/>
      <c r="G5119" s="656">
        <v>3100</v>
      </c>
      <c r="H5119" s="656">
        <v>3100</v>
      </c>
      <c r="I5119" s="654"/>
      <c r="J5119" s="654"/>
      <c r="K5119" s="655"/>
      <c r="L5119" s="654"/>
      <c r="M5119" s="656"/>
      <c r="N5119" s="654"/>
      <c r="O5119" s="657"/>
      <c r="P5119" s="9"/>
      <c r="Q5119" s="5"/>
    </row>
    <row r="5120" spans="1:17" s="6" customFormat="1" ht="66.75" hidden="1" customHeight="1">
      <c r="A5120" s="514">
        <v>2</v>
      </c>
      <c r="B5120" s="337" t="s">
        <v>3675</v>
      </c>
      <c r="C5120" s="664" t="s">
        <v>70</v>
      </c>
      <c r="D5120" s="336"/>
      <c r="E5120" s="336" t="s">
        <v>4562</v>
      </c>
      <c r="F5120" s="670"/>
      <c r="G5120" s="656">
        <v>9000</v>
      </c>
      <c r="H5120" s="656">
        <v>9000</v>
      </c>
      <c r="I5120" s="654"/>
      <c r="J5120" s="654"/>
      <c r="K5120" s="655"/>
      <c r="L5120" s="654"/>
      <c r="M5120" s="656"/>
      <c r="N5120" s="654"/>
      <c r="O5120" s="657"/>
      <c r="P5120" s="9"/>
      <c r="Q5120" s="5"/>
    </row>
    <row r="5121" spans="1:17" s="6" customFormat="1" ht="66.75" hidden="1" customHeight="1">
      <c r="A5121" s="514">
        <v>3</v>
      </c>
      <c r="B5121" s="337" t="s">
        <v>4565</v>
      </c>
      <c r="C5121" s="664" t="s">
        <v>70</v>
      </c>
      <c r="D5121" s="336"/>
      <c r="E5121" s="336" t="s">
        <v>4562</v>
      </c>
      <c r="F5121" s="670"/>
      <c r="G5121" s="656">
        <v>10900</v>
      </c>
      <c r="H5121" s="656">
        <v>10900</v>
      </c>
      <c r="I5121" s="654"/>
      <c r="J5121" s="654"/>
      <c r="K5121" s="655"/>
      <c r="L5121" s="654"/>
      <c r="M5121" s="656"/>
      <c r="N5121" s="654"/>
      <c r="O5121" s="657"/>
      <c r="P5121" s="9"/>
      <c r="Q5121" s="5"/>
    </row>
    <row r="5122" spans="1:17" s="6" customFormat="1" ht="66.75" hidden="1" customHeight="1">
      <c r="A5122" s="514">
        <v>4</v>
      </c>
      <c r="B5122" s="337" t="s">
        <v>3676</v>
      </c>
      <c r="C5122" s="664" t="s">
        <v>70</v>
      </c>
      <c r="D5122" s="336"/>
      <c r="E5122" s="336" t="s">
        <v>4562</v>
      </c>
      <c r="F5122" s="670"/>
      <c r="G5122" s="656">
        <v>13600</v>
      </c>
      <c r="H5122" s="656">
        <v>13600</v>
      </c>
      <c r="I5122" s="654"/>
      <c r="J5122" s="654"/>
      <c r="K5122" s="655"/>
      <c r="L5122" s="654"/>
      <c r="M5122" s="656"/>
      <c r="N5122" s="654"/>
      <c r="O5122" s="657"/>
      <c r="P5122" s="9"/>
      <c r="Q5122" s="5"/>
    </row>
    <row r="5123" spans="1:17" s="6" customFormat="1" ht="66.75" hidden="1" customHeight="1">
      <c r="A5123" s="514">
        <v>5</v>
      </c>
      <c r="B5123" s="337" t="s">
        <v>4566</v>
      </c>
      <c r="C5123" s="664" t="s">
        <v>70</v>
      </c>
      <c r="D5123" s="336"/>
      <c r="E5123" s="336" t="s">
        <v>4562</v>
      </c>
      <c r="F5123" s="670"/>
      <c r="G5123" s="656">
        <v>18700</v>
      </c>
      <c r="H5123" s="656">
        <v>18700</v>
      </c>
      <c r="I5123" s="654"/>
      <c r="J5123" s="654"/>
      <c r="K5123" s="655"/>
      <c r="L5123" s="654"/>
      <c r="M5123" s="656"/>
      <c r="N5123" s="654"/>
      <c r="O5123" s="657"/>
      <c r="P5123" s="9"/>
      <c r="Q5123" s="5"/>
    </row>
    <row r="5124" spans="1:17" s="6" customFormat="1" ht="66.75" hidden="1" customHeight="1">
      <c r="A5124" s="514">
        <v>6</v>
      </c>
      <c r="B5124" s="337" t="s">
        <v>4567</v>
      </c>
      <c r="C5124" s="664" t="s">
        <v>70</v>
      </c>
      <c r="D5124" s="336"/>
      <c r="E5124" s="336" t="s">
        <v>4562</v>
      </c>
      <c r="F5124" s="670"/>
      <c r="G5124" s="656">
        <v>24400</v>
      </c>
      <c r="H5124" s="656">
        <v>24400</v>
      </c>
      <c r="I5124" s="654"/>
      <c r="J5124" s="654"/>
      <c r="K5124" s="655"/>
      <c r="L5124" s="654"/>
      <c r="M5124" s="656"/>
      <c r="N5124" s="654"/>
      <c r="O5124" s="657"/>
      <c r="P5124" s="9"/>
      <c r="Q5124" s="5"/>
    </row>
    <row r="5125" spans="1:17" s="6" customFormat="1" ht="66.75" hidden="1" customHeight="1">
      <c r="A5125" s="514">
        <v>7</v>
      </c>
      <c r="B5125" s="337" t="s">
        <v>4568</v>
      </c>
      <c r="C5125" s="664" t="s">
        <v>70</v>
      </c>
      <c r="D5125" s="336"/>
      <c r="E5125" s="336" t="s">
        <v>4562</v>
      </c>
      <c r="F5125" s="670"/>
      <c r="G5125" s="656">
        <v>30000</v>
      </c>
      <c r="H5125" s="656">
        <v>30000</v>
      </c>
      <c r="I5125" s="654"/>
      <c r="J5125" s="654"/>
      <c r="K5125" s="655"/>
      <c r="L5125" s="654"/>
      <c r="M5125" s="656"/>
      <c r="N5125" s="654"/>
      <c r="O5125" s="657"/>
      <c r="P5125" s="9"/>
      <c r="Q5125" s="5"/>
    </row>
    <row r="5126" spans="1:17" s="6" customFormat="1" ht="66.75" hidden="1" customHeight="1">
      <c r="A5126" s="514">
        <v>8</v>
      </c>
      <c r="B5126" s="337" t="s">
        <v>4569</v>
      </c>
      <c r="C5126" s="664" t="s">
        <v>70</v>
      </c>
      <c r="D5126" s="336"/>
      <c r="E5126" s="336" t="s">
        <v>4562</v>
      </c>
      <c r="F5126" s="670"/>
      <c r="G5126" s="656">
        <v>17300</v>
      </c>
      <c r="H5126" s="656">
        <v>17300</v>
      </c>
      <c r="I5126" s="654"/>
      <c r="J5126" s="654"/>
      <c r="K5126" s="655"/>
      <c r="L5126" s="654"/>
      <c r="M5126" s="656"/>
      <c r="N5126" s="654"/>
      <c r="O5126" s="657"/>
      <c r="P5126" s="9"/>
      <c r="Q5126" s="5"/>
    </row>
    <row r="5127" spans="1:17" s="6" customFormat="1" ht="66.75" hidden="1" customHeight="1">
      <c r="A5127" s="514">
        <v>9</v>
      </c>
      <c r="B5127" s="337" t="s">
        <v>4570</v>
      </c>
      <c r="C5127" s="664" t="s">
        <v>70</v>
      </c>
      <c r="D5127" s="336"/>
      <c r="E5127" s="336" t="s">
        <v>4562</v>
      </c>
      <c r="F5127" s="670"/>
      <c r="G5127" s="656">
        <v>155500</v>
      </c>
      <c r="H5127" s="656">
        <v>155500</v>
      </c>
      <c r="I5127" s="654"/>
      <c r="J5127" s="654"/>
      <c r="K5127" s="655"/>
      <c r="L5127" s="654"/>
      <c r="M5127" s="656"/>
      <c r="N5127" s="654"/>
      <c r="O5127" s="657"/>
      <c r="P5127" s="9"/>
      <c r="Q5127" s="5"/>
    </row>
    <row r="5128" spans="1:17" s="6" customFormat="1" ht="66.75" hidden="1" customHeight="1">
      <c r="A5128" s="514">
        <v>10</v>
      </c>
      <c r="B5128" s="337" t="s">
        <v>3680</v>
      </c>
      <c r="C5128" s="664" t="s">
        <v>70</v>
      </c>
      <c r="D5128" s="336"/>
      <c r="E5128" s="336" t="s">
        <v>4562</v>
      </c>
      <c r="F5128" s="670"/>
      <c r="G5128" s="656">
        <v>25100</v>
      </c>
      <c r="H5128" s="656">
        <v>25100</v>
      </c>
      <c r="I5128" s="654"/>
      <c r="J5128" s="654"/>
      <c r="K5128" s="655"/>
      <c r="L5128" s="654"/>
      <c r="M5128" s="656"/>
      <c r="N5128" s="654"/>
      <c r="O5128" s="657"/>
      <c r="P5128" s="9"/>
      <c r="Q5128" s="5"/>
    </row>
    <row r="5129" spans="1:17" s="6" customFormat="1" ht="66.75" hidden="1" customHeight="1">
      <c r="A5129" s="514">
        <v>11</v>
      </c>
      <c r="B5129" s="337" t="s">
        <v>3681</v>
      </c>
      <c r="C5129" s="664" t="s">
        <v>70</v>
      </c>
      <c r="D5129" s="336"/>
      <c r="E5129" s="336" t="s">
        <v>4562</v>
      </c>
      <c r="F5129" s="670"/>
      <c r="G5129" s="656">
        <v>27600</v>
      </c>
      <c r="H5129" s="656">
        <v>27600</v>
      </c>
      <c r="I5129" s="654"/>
      <c r="J5129" s="654"/>
      <c r="K5129" s="655"/>
      <c r="L5129" s="654"/>
      <c r="M5129" s="656"/>
      <c r="N5129" s="654"/>
      <c r="O5129" s="657"/>
      <c r="P5129" s="9"/>
      <c r="Q5129" s="5"/>
    </row>
    <row r="5130" spans="1:17" s="6" customFormat="1" ht="66.75" hidden="1" customHeight="1">
      <c r="A5130" s="514">
        <v>12</v>
      </c>
      <c r="B5130" s="337" t="s">
        <v>3682</v>
      </c>
      <c r="C5130" s="664" t="s">
        <v>70</v>
      </c>
      <c r="D5130" s="336"/>
      <c r="E5130" s="336" t="s">
        <v>4562</v>
      </c>
      <c r="F5130" s="670"/>
      <c r="G5130" s="656">
        <v>30100</v>
      </c>
      <c r="H5130" s="656">
        <v>30100</v>
      </c>
      <c r="I5130" s="654"/>
      <c r="J5130" s="654"/>
      <c r="K5130" s="655"/>
      <c r="L5130" s="654"/>
      <c r="M5130" s="656"/>
      <c r="N5130" s="654"/>
      <c r="O5130" s="657"/>
      <c r="P5130" s="9"/>
      <c r="Q5130" s="5"/>
    </row>
    <row r="5131" spans="1:17" s="6" customFormat="1" ht="66.75" hidden="1" customHeight="1">
      <c r="A5131" s="514">
        <v>13</v>
      </c>
      <c r="B5131" s="337" t="s">
        <v>4571</v>
      </c>
      <c r="C5131" s="664" t="s">
        <v>70</v>
      </c>
      <c r="D5131" s="336"/>
      <c r="E5131" s="336" t="s">
        <v>4562</v>
      </c>
      <c r="F5131" s="670"/>
      <c r="G5131" s="656">
        <v>50500</v>
      </c>
      <c r="H5131" s="656">
        <v>50500</v>
      </c>
      <c r="I5131" s="654"/>
      <c r="J5131" s="654"/>
      <c r="K5131" s="655"/>
      <c r="L5131" s="654"/>
      <c r="M5131" s="656"/>
      <c r="N5131" s="654"/>
      <c r="O5131" s="657"/>
      <c r="P5131" s="9"/>
      <c r="Q5131" s="5"/>
    </row>
    <row r="5132" spans="1:17" s="6" customFormat="1" ht="66.75" hidden="1" customHeight="1">
      <c r="A5132" s="514">
        <v>14</v>
      </c>
      <c r="B5132" s="337" t="s">
        <v>4572</v>
      </c>
      <c r="C5132" s="664" t="s">
        <v>70</v>
      </c>
      <c r="D5132" s="336"/>
      <c r="E5132" s="336" t="s">
        <v>4562</v>
      </c>
      <c r="F5132" s="670"/>
      <c r="G5132" s="656">
        <v>2200</v>
      </c>
      <c r="H5132" s="656">
        <v>2200</v>
      </c>
      <c r="I5132" s="654"/>
      <c r="J5132" s="654"/>
      <c r="K5132" s="655"/>
      <c r="L5132" s="654"/>
      <c r="M5132" s="656"/>
      <c r="N5132" s="654"/>
      <c r="O5132" s="657"/>
      <c r="P5132" s="9"/>
      <c r="Q5132" s="5"/>
    </row>
    <row r="5133" spans="1:17" s="6" customFormat="1" ht="66.75" hidden="1" customHeight="1">
      <c r="A5133" s="514">
        <v>15</v>
      </c>
      <c r="B5133" s="337" t="s">
        <v>4573</v>
      </c>
      <c r="C5133" s="664" t="s">
        <v>70</v>
      </c>
      <c r="D5133" s="336"/>
      <c r="E5133" s="336" t="s">
        <v>4562</v>
      </c>
      <c r="F5133" s="670"/>
      <c r="G5133" s="656">
        <v>10500</v>
      </c>
      <c r="H5133" s="656">
        <v>10500</v>
      </c>
      <c r="I5133" s="654"/>
      <c r="J5133" s="654"/>
      <c r="K5133" s="655"/>
      <c r="L5133" s="654"/>
      <c r="M5133" s="656"/>
      <c r="N5133" s="654"/>
      <c r="O5133" s="657"/>
      <c r="P5133" s="9"/>
      <c r="Q5133" s="5"/>
    </row>
    <row r="5134" spans="1:17" s="6" customFormat="1" ht="66.75" hidden="1" customHeight="1">
      <c r="A5134" s="514">
        <v>16</v>
      </c>
      <c r="B5134" s="337" t="s">
        <v>4574</v>
      </c>
      <c r="C5134" s="336" t="s">
        <v>68</v>
      </c>
      <c r="D5134" s="336"/>
      <c r="E5134" s="336" t="s">
        <v>4562</v>
      </c>
      <c r="F5134" s="670"/>
      <c r="G5134" s="656">
        <v>2147200</v>
      </c>
      <c r="H5134" s="656">
        <v>2147200</v>
      </c>
      <c r="I5134" s="654"/>
      <c r="J5134" s="654"/>
      <c r="K5134" s="655"/>
      <c r="L5134" s="654"/>
      <c r="M5134" s="656"/>
      <c r="N5134" s="654"/>
      <c r="O5134" s="657"/>
      <c r="P5134" s="9"/>
      <c r="Q5134" s="5"/>
    </row>
    <row r="5135" spans="1:17" s="6" customFormat="1" ht="66.75" hidden="1" customHeight="1">
      <c r="A5135" s="514">
        <v>17</v>
      </c>
      <c r="B5135" s="337" t="s">
        <v>4575</v>
      </c>
      <c r="C5135" s="336" t="s">
        <v>70</v>
      </c>
      <c r="D5135" s="336"/>
      <c r="E5135" s="336" t="s">
        <v>4562</v>
      </c>
      <c r="F5135" s="670"/>
      <c r="G5135" s="656">
        <v>1375000</v>
      </c>
      <c r="H5135" s="656">
        <v>1375000</v>
      </c>
      <c r="I5135" s="654"/>
      <c r="J5135" s="654"/>
      <c r="K5135" s="655"/>
      <c r="L5135" s="654"/>
      <c r="M5135" s="656"/>
      <c r="N5135" s="654"/>
      <c r="O5135" s="657"/>
      <c r="P5135" s="9"/>
      <c r="Q5135" s="5"/>
    </row>
    <row r="5136" spans="1:17" s="6" customFormat="1" ht="66.75" hidden="1" customHeight="1">
      <c r="A5136" s="514">
        <v>18</v>
      </c>
      <c r="B5136" s="337" t="s">
        <v>4576</v>
      </c>
      <c r="C5136" s="336" t="s">
        <v>70</v>
      </c>
      <c r="D5136" s="336"/>
      <c r="E5136" s="336" t="s">
        <v>4562</v>
      </c>
      <c r="F5136" s="670"/>
      <c r="G5136" s="656">
        <v>730000</v>
      </c>
      <c r="H5136" s="656">
        <v>730000</v>
      </c>
      <c r="I5136" s="654"/>
      <c r="J5136" s="654"/>
      <c r="K5136" s="655"/>
      <c r="L5136" s="654"/>
      <c r="M5136" s="656"/>
      <c r="N5136" s="654"/>
      <c r="O5136" s="657"/>
      <c r="P5136" s="9"/>
      <c r="Q5136" s="5"/>
    </row>
    <row r="5137" spans="1:17" s="6" customFormat="1" ht="66.75" hidden="1" customHeight="1">
      <c r="A5137" s="514"/>
      <c r="B5137" s="1227" t="s">
        <v>4577</v>
      </c>
      <c r="C5137" s="1228"/>
      <c r="D5137" s="1228"/>
      <c r="E5137" s="1228"/>
      <c r="F5137" s="1228"/>
      <c r="G5137" s="1228"/>
      <c r="H5137" s="1229"/>
      <c r="I5137" s="654"/>
      <c r="J5137" s="654"/>
      <c r="K5137" s="655"/>
      <c r="L5137" s="654"/>
      <c r="M5137" s="656"/>
      <c r="N5137" s="654"/>
      <c r="O5137" s="657"/>
      <c r="P5137" s="9"/>
      <c r="Q5137" s="5"/>
    </row>
    <row r="5138" spans="1:17" s="6" customFormat="1" ht="66.75" hidden="1" customHeight="1">
      <c r="A5138" s="514">
        <v>1</v>
      </c>
      <c r="B5138" s="337" t="s">
        <v>4578</v>
      </c>
      <c r="C5138" s="336" t="s">
        <v>1087</v>
      </c>
      <c r="D5138" s="336"/>
      <c r="E5138" s="336" t="s">
        <v>4562</v>
      </c>
      <c r="F5138" s="670"/>
      <c r="G5138" s="656">
        <v>950000</v>
      </c>
      <c r="H5138" s="656">
        <v>950000</v>
      </c>
      <c r="I5138" s="654"/>
      <c r="J5138" s="654"/>
      <c r="K5138" s="655"/>
      <c r="L5138" s="654"/>
      <c r="M5138" s="656"/>
      <c r="N5138" s="654"/>
      <c r="O5138" s="657"/>
      <c r="P5138" s="9"/>
      <c r="Q5138" s="5"/>
    </row>
    <row r="5139" spans="1:17" s="6" customFormat="1" ht="66.75" hidden="1" customHeight="1">
      <c r="A5139" s="514">
        <v>2</v>
      </c>
      <c r="B5139" s="337" t="s">
        <v>2278</v>
      </c>
      <c r="C5139" s="336" t="s">
        <v>1087</v>
      </c>
      <c r="D5139" s="336"/>
      <c r="E5139" s="336" t="s">
        <v>4562</v>
      </c>
      <c r="F5139" s="670"/>
      <c r="G5139" s="656">
        <v>143000</v>
      </c>
      <c r="H5139" s="656">
        <v>143000</v>
      </c>
      <c r="I5139" s="654"/>
      <c r="J5139" s="654"/>
      <c r="K5139" s="655"/>
      <c r="L5139" s="654"/>
      <c r="M5139" s="656"/>
      <c r="N5139" s="654"/>
      <c r="O5139" s="657"/>
      <c r="P5139" s="9"/>
      <c r="Q5139" s="5"/>
    </row>
    <row r="5140" spans="1:17" s="6" customFormat="1" ht="66.75" hidden="1" customHeight="1">
      <c r="A5140" s="514">
        <v>3</v>
      </c>
      <c r="B5140" s="337" t="s">
        <v>2214</v>
      </c>
      <c r="C5140" s="336" t="s">
        <v>70</v>
      </c>
      <c r="D5140" s="336"/>
      <c r="E5140" s="336" t="s">
        <v>4562</v>
      </c>
      <c r="F5140" s="670"/>
      <c r="G5140" s="656">
        <v>267300</v>
      </c>
      <c r="H5140" s="656">
        <v>267300</v>
      </c>
      <c r="I5140" s="654"/>
      <c r="J5140" s="654"/>
      <c r="K5140" s="655"/>
      <c r="L5140" s="654"/>
      <c r="M5140" s="656"/>
      <c r="N5140" s="654"/>
      <c r="O5140" s="657"/>
      <c r="P5140" s="9"/>
      <c r="Q5140" s="5"/>
    </row>
    <row r="5141" spans="1:17" s="6" customFormat="1" ht="66.75" hidden="1" customHeight="1">
      <c r="A5141" s="514">
        <v>4</v>
      </c>
      <c r="B5141" s="337" t="s">
        <v>4579</v>
      </c>
      <c r="C5141" s="336" t="s">
        <v>70</v>
      </c>
      <c r="D5141" s="336"/>
      <c r="E5141" s="336" t="s">
        <v>4562</v>
      </c>
      <c r="F5141" s="670"/>
      <c r="G5141" s="656">
        <v>66000</v>
      </c>
      <c r="H5141" s="656">
        <v>66000</v>
      </c>
      <c r="I5141" s="654"/>
      <c r="J5141" s="654"/>
      <c r="K5141" s="655"/>
      <c r="L5141" s="654"/>
      <c r="M5141" s="656"/>
      <c r="N5141" s="654"/>
      <c r="O5141" s="657"/>
      <c r="P5141" s="9"/>
      <c r="Q5141" s="5"/>
    </row>
    <row r="5142" spans="1:17" s="6" customFormat="1" ht="66.75" hidden="1" customHeight="1">
      <c r="A5142" s="514">
        <v>5</v>
      </c>
      <c r="B5142" s="337" t="s">
        <v>4580</v>
      </c>
      <c r="C5142" s="336" t="s">
        <v>70</v>
      </c>
      <c r="D5142" s="336"/>
      <c r="E5142" s="336" t="s">
        <v>4562</v>
      </c>
      <c r="F5142" s="670"/>
      <c r="G5142" s="656">
        <v>1176100</v>
      </c>
      <c r="H5142" s="656">
        <v>1176100</v>
      </c>
      <c r="I5142" s="654"/>
      <c r="J5142" s="654"/>
      <c r="K5142" s="655"/>
      <c r="L5142" s="654"/>
      <c r="M5142" s="656"/>
      <c r="N5142" s="654"/>
      <c r="O5142" s="657"/>
      <c r="P5142" s="9"/>
      <c r="Q5142" s="5"/>
    </row>
    <row r="5143" spans="1:17" s="6" customFormat="1" ht="66.75" hidden="1" customHeight="1">
      <c r="A5143" s="514">
        <v>6</v>
      </c>
      <c r="B5143" s="337" t="s">
        <v>4581</v>
      </c>
      <c r="C5143" s="336" t="s">
        <v>70</v>
      </c>
      <c r="D5143" s="336"/>
      <c r="E5143" s="336" t="s">
        <v>4562</v>
      </c>
      <c r="F5143" s="670"/>
      <c r="G5143" s="656">
        <v>122000</v>
      </c>
      <c r="H5143" s="656">
        <v>122000</v>
      </c>
      <c r="I5143" s="654"/>
      <c r="J5143" s="654"/>
      <c r="K5143" s="655"/>
      <c r="L5143" s="654"/>
      <c r="M5143" s="656"/>
      <c r="N5143" s="654"/>
      <c r="O5143" s="657"/>
      <c r="P5143" s="9"/>
      <c r="Q5143" s="5"/>
    </row>
    <row r="5144" spans="1:17" s="6" customFormat="1" ht="66.75" hidden="1" customHeight="1">
      <c r="A5144" s="514">
        <v>7</v>
      </c>
      <c r="B5144" s="337" t="s">
        <v>4582</v>
      </c>
      <c r="C5144" s="336" t="s">
        <v>70</v>
      </c>
      <c r="D5144" s="336"/>
      <c r="E5144" s="336" t="s">
        <v>4562</v>
      </c>
      <c r="F5144" s="670"/>
      <c r="G5144" s="656">
        <v>128200</v>
      </c>
      <c r="H5144" s="656">
        <v>128200</v>
      </c>
      <c r="I5144" s="654"/>
      <c r="J5144" s="654"/>
      <c r="K5144" s="655"/>
      <c r="L5144" s="654"/>
      <c r="M5144" s="656"/>
      <c r="N5144" s="654"/>
      <c r="O5144" s="657"/>
      <c r="P5144" s="9"/>
      <c r="Q5144" s="5"/>
    </row>
    <row r="5145" spans="1:17" s="6" customFormat="1" ht="66.75" hidden="1" customHeight="1">
      <c r="A5145" s="514">
        <v>8</v>
      </c>
      <c r="B5145" s="337" t="s">
        <v>4583</v>
      </c>
      <c r="C5145" s="336" t="s">
        <v>68</v>
      </c>
      <c r="D5145" s="336"/>
      <c r="E5145" s="336" t="s">
        <v>4562</v>
      </c>
      <c r="F5145" s="670"/>
      <c r="G5145" s="656">
        <v>5647600</v>
      </c>
      <c r="H5145" s="656">
        <v>5647600</v>
      </c>
      <c r="I5145" s="654"/>
      <c r="J5145" s="654"/>
      <c r="K5145" s="655"/>
      <c r="L5145" s="654"/>
      <c r="M5145" s="656"/>
      <c r="N5145" s="654"/>
      <c r="O5145" s="657"/>
      <c r="P5145" s="9"/>
      <c r="Q5145" s="5"/>
    </row>
    <row r="5146" spans="1:17" s="6" customFormat="1" ht="66.75" hidden="1" customHeight="1">
      <c r="A5146" s="514">
        <v>9</v>
      </c>
      <c r="B5146" s="337" t="s">
        <v>4584</v>
      </c>
      <c r="C5146" s="336" t="s">
        <v>68</v>
      </c>
      <c r="D5146" s="336"/>
      <c r="E5146" s="336" t="s">
        <v>4562</v>
      </c>
      <c r="F5146" s="670"/>
      <c r="G5146" s="656">
        <v>4051300</v>
      </c>
      <c r="H5146" s="656">
        <v>4051300</v>
      </c>
      <c r="I5146" s="654"/>
      <c r="J5146" s="654"/>
      <c r="K5146" s="655"/>
      <c r="L5146" s="654"/>
      <c r="M5146" s="656"/>
      <c r="N5146" s="654"/>
      <c r="O5146" s="657"/>
      <c r="P5146" s="9"/>
      <c r="Q5146" s="5"/>
    </row>
    <row r="5147" spans="1:17" s="6" customFormat="1" ht="66.75" hidden="1" customHeight="1">
      <c r="A5147" s="100"/>
      <c r="B5147" s="1143" t="s">
        <v>4585</v>
      </c>
      <c r="C5147" s="1143"/>
      <c r="D5147" s="1143"/>
      <c r="E5147" s="1143"/>
      <c r="F5147" s="1143"/>
      <c r="G5147" s="1143"/>
      <c r="H5147" s="1143"/>
      <c r="I5147" s="654"/>
      <c r="J5147" s="654"/>
      <c r="K5147" s="654"/>
      <c r="L5147" s="654"/>
      <c r="M5147" s="656"/>
      <c r="N5147" s="654"/>
      <c r="O5147" s="657"/>
      <c r="P5147" s="9"/>
      <c r="Q5147" s="5"/>
    </row>
    <row r="5148" spans="1:17" s="675" customFormat="1" ht="16.5" hidden="1">
      <c r="A5148" s="514">
        <v>1</v>
      </c>
      <c r="B5148" s="337" t="s">
        <v>2305</v>
      </c>
      <c r="C5148" s="336" t="s">
        <v>70</v>
      </c>
      <c r="D5148" s="336"/>
      <c r="E5148" s="336"/>
      <c r="F5148" s="473"/>
      <c r="G5148" s="656">
        <v>59000</v>
      </c>
      <c r="H5148" s="656">
        <v>59000</v>
      </c>
      <c r="I5148" s="671"/>
      <c r="J5148" s="672"/>
      <c r="K5148" s="473"/>
      <c r="L5148" s="656">
        <v>1399692</v>
      </c>
      <c r="M5148" s="656">
        <v>1399692</v>
      </c>
      <c r="N5148" s="672"/>
      <c r="O5148" s="673"/>
      <c r="P5148" s="674"/>
    </row>
    <row r="5149" spans="1:17" s="675" customFormat="1" ht="16.5" hidden="1">
      <c r="A5149" s="514">
        <f>1+A5148</f>
        <v>2</v>
      </c>
      <c r="B5149" s="337" t="s">
        <v>2303</v>
      </c>
      <c r="C5149" s="336" t="s">
        <v>139</v>
      </c>
      <c r="D5149" s="336"/>
      <c r="E5149" s="336"/>
      <c r="F5149" s="473"/>
      <c r="G5149" s="656">
        <v>65620</v>
      </c>
      <c r="H5149" s="656">
        <v>65620</v>
      </c>
      <c r="I5149" s="671"/>
      <c r="J5149" s="672"/>
      <c r="K5149" s="473"/>
      <c r="L5149" s="656">
        <v>351497.11</v>
      </c>
      <c r="M5149" s="656">
        <v>351497.11</v>
      </c>
      <c r="N5149" s="672"/>
      <c r="O5149" s="673"/>
      <c r="P5149" s="674"/>
    </row>
    <row r="5150" spans="1:17" s="675" customFormat="1" ht="16.5" hidden="1">
      <c r="A5150" s="514">
        <f t="shared" ref="A5150:A5202" si="357">1+A5149</f>
        <v>3</v>
      </c>
      <c r="B5150" s="337" t="s">
        <v>2304</v>
      </c>
      <c r="C5150" s="336" t="s">
        <v>139</v>
      </c>
      <c r="D5150" s="336"/>
      <c r="E5150" s="336"/>
      <c r="F5150" s="473"/>
      <c r="G5150" s="656">
        <v>103390</v>
      </c>
      <c r="H5150" s="656">
        <v>103390</v>
      </c>
      <c r="I5150" s="671"/>
      <c r="J5150" s="672"/>
      <c r="K5150" s="473"/>
      <c r="L5150" s="656">
        <v>35300</v>
      </c>
      <c r="M5150" s="656">
        <v>35300</v>
      </c>
      <c r="N5150" s="672"/>
      <c r="O5150" s="673"/>
      <c r="P5150" s="674"/>
    </row>
    <row r="5151" spans="1:17" s="675" customFormat="1" ht="16.5" hidden="1">
      <c r="A5151" s="514">
        <f t="shared" si="357"/>
        <v>4</v>
      </c>
      <c r="B5151" s="337" t="s">
        <v>2284</v>
      </c>
      <c r="C5151" s="336" t="s">
        <v>139</v>
      </c>
      <c r="D5151" s="336"/>
      <c r="E5151" s="336"/>
      <c r="F5151" s="473"/>
      <c r="G5151" s="656">
        <v>56400</v>
      </c>
      <c r="H5151" s="656">
        <v>56400</v>
      </c>
      <c r="I5151" s="671"/>
      <c r="J5151" s="672"/>
      <c r="K5151" s="473"/>
      <c r="L5151" s="656">
        <v>1000</v>
      </c>
      <c r="M5151" s="656">
        <v>1000</v>
      </c>
      <c r="N5151" s="672"/>
      <c r="O5151" s="673"/>
      <c r="P5151" s="674"/>
    </row>
    <row r="5152" spans="1:17" s="675" customFormat="1" ht="16.5" hidden="1">
      <c r="A5152" s="514">
        <f t="shared" si="357"/>
        <v>5</v>
      </c>
      <c r="B5152" s="337" t="s">
        <v>2236</v>
      </c>
      <c r="C5152" s="336" t="s">
        <v>139</v>
      </c>
      <c r="D5152" s="336"/>
      <c r="E5152" s="336"/>
      <c r="F5152" s="473"/>
      <c r="G5152" s="656">
        <v>124460</v>
      </c>
      <c r="H5152" s="656">
        <v>124460</v>
      </c>
      <c r="I5152" s="671"/>
      <c r="J5152" s="672"/>
      <c r="K5152" s="473"/>
      <c r="L5152" s="656">
        <v>165600000</v>
      </c>
      <c r="M5152" s="656">
        <v>165600000</v>
      </c>
      <c r="N5152" s="672"/>
      <c r="O5152" s="673"/>
      <c r="P5152" s="674"/>
    </row>
    <row r="5153" spans="1:16" s="675" customFormat="1" ht="16.5" hidden="1">
      <c r="A5153" s="514">
        <f t="shared" si="357"/>
        <v>6</v>
      </c>
      <c r="B5153" s="337" t="s">
        <v>3807</v>
      </c>
      <c r="C5153" s="336" t="s">
        <v>139</v>
      </c>
      <c r="D5153" s="336"/>
      <c r="E5153" s="336"/>
      <c r="F5153" s="473"/>
      <c r="G5153" s="656">
        <v>372010</v>
      </c>
      <c r="H5153" s="656">
        <v>372010</v>
      </c>
      <c r="I5153" s="671"/>
      <c r="J5153" s="672"/>
      <c r="K5153" s="473"/>
      <c r="L5153" s="656">
        <v>146167.35999999999</v>
      </c>
      <c r="M5153" s="656">
        <v>146167.35999999999</v>
      </c>
      <c r="N5153" s="672"/>
      <c r="O5153" s="673"/>
      <c r="P5153" s="674"/>
    </row>
    <row r="5154" spans="1:16" s="675" customFormat="1" ht="16.5" hidden="1">
      <c r="A5154" s="514">
        <f t="shared" si="357"/>
        <v>7</v>
      </c>
      <c r="B5154" s="337" t="s">
        <v>3808</v>
      </c>
      <c r="C5154" s="336" t="s">
        <v>139</v>
      </c>
      <c r="D5154" s="336"/>
      <c r="E5154" s="336"/>
      <c r="F5154" s="473"/>
      <c r="G5154" s="656">
        <v>18610</v>
      </c>
      <c r="H5154" s="656">
        <v>18610</v>
      </c>
      <c r="I5154" s="671"/>
      <c r="J5154" s="672"/>
      <c r="K5154" s="473"/>
      <c r="L5154" s="656">
        <v>12060</v>
      </c>
      <c r="M5154" s="656">
        <v>12060</v>
      </c>
      <c r="N5154" s="672"/>
      <c r="O5154" s="673"/>
      <c r="P5154" s="674"/>
    </row>
    <row r="5155" spans="1:16" s="675" customFormat="1" ht="16.5" hidden="1">
      <c r="A5155" s="514">
        <f t="shared" si="357"/>
        <v>8</v>
      </c>
      <c r="B5155" s="337" t="s">
        <v>3809</v>
      </c>
      <c r="C5155" s="336" t="s">
        <v>4112</v>
      </c>
      <c r="D5155" s="336"/>
      <c r="E5155" s="336"/>
      <c r="F5155" s="473"/>
      <c r="G5155" s="656">
        <v>33100</v>
      </c>
      <c r="H5155" s="656">
        <v>33100</v>
      </c>
      <c r="I5155" s="671"/>
      <c r="J5155" s="672"/>
      <c r="K5155" s="473"/>
      <c r="L5155" s="656">
        <v>8105</v>
      </c>
      <c r="M5155" s="656">
        <v>8105</v>
      </c>
      <c r="N5155" s="672"/>
      <c r="O5155" s="673"/>
      <c r="P5155" s="674"/>
    </row>
    <row r="5156" spans="1:16" s="675" customFormat="1" ht="16.5" hidden="1">
      <c r="A5156" s="514">
        <f t="shared" si="357"/>
        <v>9</v>
      </c>
      <c r="B5156" s="337" t="s">
        <v>3810</v>
      </c>
      <c r="C5156" s="336" t="s">
        <v>4112</v>
      </c>
      <c r="D5156" s="336"/>
      <c r="E5156" s="336"/>
      <c r="F5156" s="473"/>
      <c r="G5156" s="656">
        <v>38200</v>
      </c>
      <c r="H5156" s="656">
        <v>38200</v>
      </c>
      <c r="I5156" s="671"/>
      <c r="J5156" s="672"/>
      <c r="K5156" s="473"/>
      <c r="L5156" s="656">
        <v>2342790</v>
      </c>
      <c r="M5156" s="656">
        <v>2342790</v>
      </c>
      <c r="N5156" s="672"/>
      <c r="O5156" s="673"/>
      <c r="P5156" s="674"/>
    </row>
    <row r="5157" spans="1:16" s="675" customFormat="1" ht="16.5" hidden="1">
      <c r="A5157" s="514">
        <f t="shared" si="357"/>
        <v>10</v>
      </c>
      <c r="B5157" s="337" t="s">
        <v>3811</v>
      </c>
      <c r="C5157" s="336" t="s">
        <v>4112</v>
      </c>
      <c r="D5157" s="336"/>
      <c r="E5157" s="336"/>
      <c r="F5157" s="473"/>
      <c r="G5157" s="656">
        <v>43600</v>
      </c>
      <c r="H5157" s="656">
        <v>43600</v>
      </c>
      <c r="I5157" s="671"/>
      <c r="J5157" s="672"/>
      <c r="K5157" s="473"/>
      <c r="L5157" s="656">
        <v>2054000</v>
      </c>
      <c r="M5157" s="656">
        <v>2054000</v>
      </c>
      <c r="N5157" s="672"/>
      <c r="O5157" s="673"/>
      <c r="P5157" s="674"/>
    </row>
    <row r="5158" spans="1:16" s="675" customFormat="1" ht="16.5" hidden="1">
      <c r="A5158" s="514">
        <f t="shared" si="357"/>
        <v>11</v>
      </c>
      <c r="B5158" s="337" t="s">
        <v>2297</v>
      </c>
      <c r="C5158" s="336" t="s">
        <v>70</v>
      </c>
      <c r="D5158" s="336"/>
      <c r="E5158" s="336"/>
      <c r="F5158" s="473"/>
      <c r="G5158" s="656">
        <v>40800</v>
      </c>
      <c r="H5158" s="656">
        <v>40800</v>
      </c>
      <c r="I5158" s="671"/>
      <c r="J5158" s="672"/>
      <c r="K5158" s="473"/>
      <c r="L5158" s="656">
        <v>2150000</v>
      </c>
      <c r="M5158" s="656">
        <v>2150000</v>
      </c>
      <c r="N5158" s="672"/>
      <c r="O5158" s="673"/>
      <c r="P5158" s="674"/>
    </row>
    <row r="5159" spans="1:16" s="675" customFormat="1" ht="16.5" hidden="1">
      <c r="A5159" s="514">
        <f t="shared" si="357"/>
        <v>12</v>
      </c>
      <c r="B5159" s="337" t="s">
        <v>3812</v>
      </c>
      <c r="C5159" s="336" t="s">
        <v>70</v>
      </c>
      <c r="D5159" s="336"/>
      <c r="E5159" s="336"/>
      <c r="F5159" s="473"/>
      <c r="G5159" s="656">
        <v>41300</v>
      </c>
      <c r="H5159" s="656">
        <v>41300</v>
      </c>
      <c r="I5159" s="671"/>
      <c r="J5159" s="672"/>
      <c r="K5159" s="473"/>
      <c r="L5159" s="656">
        <v>6517000</v>
      </c>
      <c r="M5159" s="656">
        <v>6517000</v>
      </c>
      <c r="N5159" s="672"/>
      <c r="O5159" s="673"/>
      <c r="P5159" s="674"/>
    </row>
    <row r="5160" spans="1:16" s="675" customFormat="1" ht="16.5" hidden="1">
      <c r="A5160" s="514">
        <f t="shared" si="357"/>
        <v>13</v>
      </c>
      <c r="B5160" s="337" t="s">
        <v>3813</v>
      </c>
      <c r="C5160" s="336" t="s">
        <v>70</v>
      </c>
      <c r="D5160" s="336"/>
      <c r="E5160" s="336"/>
      <c r="F5160" s="473"/>
      <c r="G5160" s="656">
        <v>39500</v>
      </c>
      <c r="H5160" s="656">
        <v>39500</v>
      </c>
      <c r="I5160" s="671"/>
      <c r="J5160" s="672"/>
      <c r="K5160" s="473"/>
      <c r="L5160" s="656">
        <v>25340</v>
      </c>
      <c r="M5160" s="656">
        <v>25340</v>
      </c>
      <c r="N5160" s="672"/>
      <c r="O5160" s="673"/>
      <c r="P5160" s="674"/>
    </row>
    <row r="5161" spans="1:16" s="675" customFormat="1" ht="16.5" hidden="1">
      <c r="A5161" s="514">
        <f t="shared" si="357"/>
        <v>14</v>
      </c>
      <c r="B5161" s="337" t="s">
        <v>3814</v>
      </c>
      <c r="C5161" s="336" t="s">
        <v>139</v>
      </c>
      <c r="D5161" s="336"/>
      <c r="E5161" s="336"/>
      <c r="F5161" s="473"/>
      <c r="G5161" s="656">
        <v>171500</v>
      </c>
      <c r="H5161" s="656">
        <v>171500</v>
      </c>
      <c r="I5161" s="671"/>
      <c r="J5161" s="672"/>
      <c r="K5161" s="473"/>
      <c r="L5161" s="656">
        <v>147700</v>
      </c>
      <c r="M5161" s="656">
        <v>147700</v>
      </c>
      <c r="N5161" s="672"/>
      <c r="O5161" s="673"/>
      <c r="P5161" s="674"/>
    </row>
    <row r="5162" spans="1:16" s="675" customFormat="1" ht="16.5" hidden="1">
      <c r="A5162" s="514">
        <f t="shared" si="357"/>
        <v>15</v>
      </c>
      <c r="B5162" s="337" t="s">
        <v>2175</v>
      </c>
      <c r="C5162" s="336" t="s">
        <v>70</v>
      </c>
      <c r="D5162" s="336"/>
      <c r="E5162" s="336"/>
      <c r="F5162" s="473"/>
      <c r="G5162" s="656">
        <v>34100</v>
      </c>
      <c r="H5162" s="656">
        <v>34100</v>
      </c>
      <c r="I5162" s="671"/>
      <c r="J5162" s="672"/>
      <c r="K5162" s="473"/>
      <c r="L5162" s="656">
        <v>255000</v>
      </c>
      <c r="M5162" s="656">
        <v>255000</v>
      </c>
      <c r="N5162" s="672"/>
      <c r="O5162" s="673"/>
      <c r="P5162" s="674"/>
    </row>
    <row r="5163" spans="1:16" s="675" customFormat="1" ht="16.5" hidden="1">
      <c r="A5163" s="514">
        <f t="shared" si="357"/>
        <v>16</v>
      </c>
      <c r="B5163" s="337" t="s">
        <v>3700</v>
      </c>
      <c r="C5163" s="336" t="s">
        <v>70</v>
      </c>
      <c r="D5163" s="336"/>
      <c r="E5163" s="336"/>
      <c r="F5163" s="473"/>
      <c r="G5163" s="656">
        <v>112000</v>
      </c>
      <c r="H5163" s="656">
        <v>112000</v>
      </c>
      <c r="I5163" s="671"/>
      <c r="J5163" s="672"/>
      <c r="K5163" s="473"/>
      <c r="L5163" s="656">
        <v>79000</v>
      </c>
      <c r="M5163" s="656">
        <v>79000</v>
      </c>
      <c r="N5163" s="672"/>
      <c r="O5163" s="673"/>
      <c r="P5163" s="674"/>
    </row>
    <row r="5164" spans="1:16" s="675" customFormat="1" ht="16.5" hidden="1">
      <c r="A5164" s="514">
        <f t="shared" si="357"/>
        <v>17</v>
      </c>
      <c r="B5164" s="337" t="s">
        <v>3815</v>
      </c>
      <c r="C5164" s="336" t="s">
        <v>70</v>
      </c>
      <c r="D5164" s="336"/>
      <c r="E5164" s="336"/>
      <c r="F5164" s="473"/>
      <c r="G5164" s="656">
        <v>41600</v>
      </c>
      <c r="H5164" s="656">
        <v>41600</v>
      </c>
      <c r="I5164" s="671"/>
      <c r="J5164" s="672"/>
      <c r="K5164" s="473"/>
      <c r="L5164" s="656">
        <v>255000</v>
      </c>
      <c r="M5164" s="656">
        <v>255000</v>
      </c>
      <c r="N5164" s="672"/>
      <c r="O5164" s="673"/>
      <c r="P5164" s="674"/>
    </row>
    <row r="5165" spans="1:16" s="675" customFormat="1" ht="16.5" hidden="1">
      <c r="A5165" s="514">
        <f t="shared" si="357"/>
        <v>18</v>
      </c>
      <c r="B5165" s="337" t="s">
        <v>3816</v>
      </c>
      <c r="C5165" s="336" t="s">
        <v>70</v>
      </c>
      <c r="D5165" s="336"/>
      <c r="E5165" s="336"/>
      <c r="F5165" s="473"/>
      <c r="G5165" s="656">
        <v>69600</v>
      </c>
      <c r="H5165" s="656">
        <v>69600</v>
      </c>
      <c r="I5165" s="671"/>
      <c r="J5165" s="672"/>
      <c r="K5165" s="473"/>
      <c r="L5165" s="656">
        <v>308000</v>
      </c>
      <c r="M5165" s="656">
        <v>308000</v>
      </c>
      <c r="N5165" s="672"/>
      <c r="O5165" s="673"/>
      <c r="P5165" s="674"/>
    </row>
    <row r="5166" spans="1:16" s="675" customFormat="1" ht="16.5" hidden="1">
      <c r="A5166" s="514">
        <f t="shared" si="357"/>
        <v>19</v>
      </c>
      <c r="B5166" s="337" t="s">
        <v>3817</v>
      </c>
      <c r="C5166" s="336" t="s">
        <v>70</v>
      </c>
      <c r="D5166" s="336"/>
      <c r="E5166" s="336"/>
      <c r="F5166" s="473"/>
      <c r="G5166" s="656">
        <v>262100</v>
      </c>
      <c r="H5166" s="656">
        <v>262100</v>
      </c>
      <c r="I5166" s="671"/>
      <c r="J5166" s="672"/>
      <c r="K5166" s="473"/>
      <c r="L5166" s="656">
        <v>5500</v>
      </c>
      <c r="M5166" s="656">
        <v>5500</v>
      </c>
      <c r="N5166" s="672"/>
      <c r="O5166" s="673"/>
      <c r="P5166" s="674"/>
    </row>
    <row r="5167" spans="1:16" s="675" customFormat="1" ht="16.5" hidden="1">
      <c r="A5167" s="514">
        <f t="shared" si="357"/>
        <v>20</v>
      </c>
      <c r="B5167" s="337" t="s">
        <v>2215</v>
      </c>
      <c r="C5167" s="336" t="s">
        <v>70</v>
      </c>
      <c r="D5167" s="336"/>
      <c r="E5167" s="336"/>
      <c r="F5167" s="473"/>
      <c r="G5167" s="656">
        <v>102200</v>
      </c>
      <c r="H5167" s="656">
        <v>102200</v>
      </c>
      <c r="I5167" s="671"/>
      <c r="J5167" s="672"/>
      <c r="K5167" s="473"/>
      <c r="L5167" s="656">
        <v>41750</v>
      </c>
      <c r="M5167" s="656">
        <v>41750</v>
      </c>
      <c r="N5167" s="672"/>
      <c r="O5167" s="673"/>
      <c r="P5167" s="674"/>
    </row>
    <row r="5168" spans="1:16" s="675" customFormat="1" ht="16.5" hidden="1">
      <c r="A5168" s="514">
        <f t="shared" si="357"/>
        <v>21</v>
      </c>
      <c r="B5168" s="337" t="s">
        <v>3818</v>
      </c>
      <c r="C5168" s="336" t="s">
        <v>70</v>
      </c>
      <c r="D5168" s="336"/>
      <c r="E5168" s="336"/>
      <c r="F5168" s="473"/>
      <c r="G5168" s="656">
        <v>103000</v>
      </c>
      <c r="H5168" s="656">
        <v>103000</v>
      </c>
      <c r="I5168" s="671"/>
      <c r="J5168" s="672"/>
      <c r="K5168" s="473"/>
      <c r="L5168" s="656">
        <v>64380</v>
      </c>
      <c r="M5168" s="656">
        <v>64380</v>
      </c>
      <c r="N5168" s="672"/>
      <c r="O5168" s="673"/>
      <c r="P5168" s="674"/>
    </row>
    <row r="5169" spans="1:16" s="675" customFormat="1" ht="16.5" hidden="1">
      <c r="A5169" s="514">
        <f t="shared" si="357"/>
        <v>22</v>
      </c>
      <c r="B5169" s="337" t="s">
        <v>2217</v>
      </c>
      <c r="C5169" s="336" t="s">
        <v>70</v>
      </c>
      <c r="D5169" s="336"/>
      <c r="E5169" s="336"/>
      <c r="F5169" s="473"/>
      <c r="G5169" s="656">
        <v>151700</v>
      </c>
      <c r="H5169" s="656">
        <v>151700</v>
      </c>
      <c r="I5169" s="671"/>
      <c r="J5169" s="672"/>
      <c r="K5169" s="473"/>
      <c r="L5169" s="656">
        <v>101260</v>
      </c>
      <c r="M5169" s="656">
        <v>101260</v>
      </c>
      <c r="N5169" s="672"/>
      <c r="O5169" s="673"/>
      <c r="P5169" s="674"/>
    </row>
    <row r="5170" spans="1:16" s="675" customFormat="1" ht="16.5" hidden="1">
      <c r="A5170" s="514">
        <f t="shared" si="357"/>
        <v>23</v>
      </c>
      <c r="B5170" s="337" t="s">
        <v>2218</v>
      </c>
      <c r="C5170" s="336" t="s">
        <v>70</v>
      </c>
      <c r="D5170" s="336"/>
      <c r="E5170" s="336"/>
      <c r="F5170" s="473"/>
      <c r="G5170" s="656">
        <v>189600</v>
      </c>
      <c r="H5170" s="656">
        <v>189600</v>
      </c>
      <c r="I5170" s="671"/>
      <c r="J5170" s="672"/>
      <c r="K5170" s="473"/>
      <c r="L5170" s="656">
        <v>25000</v>
      </c>
      <c r="M5170" s="656">
        <v>25000</v>
      </c>
      <c r="N5170" s="672"/>
      <c r="O5170" s="673"/>
      <c r="P5170" s="674"/>
    </row>
    <row r="5171" spans="1:16" s="675" customFormat="1" ht="16.5" hidden="1">
      <c r="A5171" s="514">
        <f t="shared" si="357"/>
        <v>24</v>
      </c>
      <c r="B5171" s="337" t="s">
        <v>3819</v>
      </c>
      <c r="C5171" s="336" t="s">
        <v>70</v>
      </c>
      <c r="D5171" s="336"/>
      <c r="E5171" s="336"/>
      <c r="F5171" s="473"/>
      <c r="G5171" s="656">
        <v>69200</v>
      </c>
      <c r="H5171" s="656">
        <v>69200</v>
      </c>
      <c r="I5171" s="671"/>
      <c r="J5171" s="672"/>
      <c r="K5171" s="473"/>
      <c r="L5171" s="656">
        <v>70000</v>
      </c>
      <c r="M5171" s="656">
        <v>70000</v>
      </c>
      <c r="N5171" s="672"/>
      <c r="O5171" s="673"/>
      <c r="P5171" s="674"/>
    </row>
    <row r="5172" spans="1:16" s="675" customFormat="1" ht="16.5" hidden="1">
      <c r="A5172" s="514">
        <f t="shared" si="357"/>
        <v>25</v>
      </c>
      <c r="B5172" s="337" t="s">
        <v>3820</v>
      </c>
      <c r="C5172" s="336" t="s">
        <v>70</v>
      </c>
      <c r="D5172" s="336"/>
      <c r="E5172" s="336"/>
      <c r="F5172" s="473"/>
      <c r="G5172" s="656">
        <v>1740000</v>
      </c>
      <c r="H5172" s="656">
        <v>1740000</v>
      </c>
      <c r="I5172" s="671"/>
      <c r="J5172" s="672"/>
      <c r="K5172" s="473"/>
      <c r="L5172" s="656">
        <v>149000</v>
      </c>
      <c r="M5172" s="656">
        <v>149000</v>
      </c>
      <c r="N5172" s="672"/>
      <c r="O5172" s="673"/>
      <c r="P5172" s="674"/>
    </row>
    <row r="5173" spans="1:16" s="675" customFormat="1" ht="16.5" hidden="1">
      <c r="A5173" s="514">
        <f t="shared" si="357"/>
        <v>26</v>
      </c>
      <c r="B5173" s="337" t="s">
        <v>3821</v>
      </c>
      <c r="C5173" s="336" t="s">
        <v>70</v>
      </c>
      <c r="D5173" s="336"/>
      <c r="E5173" s="336"/>
      <c r="F5173" s="473"/>
      <c r="G5173" s="656">
        <v>2036700</v>
      </c>
      <c r="H5173" s="656">
        <v>2036700</v>
      </c>
      <c r="I5173" s="671"/>
      <c r="J5173" s="672"/>
      <c r="K5173" s="473"/>
      <c r="L5173" s="656">
        <v>147000</v>
      </c>
      <c r="M5173" s="656">
        <v>147000</v>
      </c>
      <c r="N5173" s="672"/>
      <c r="O5173" s="673"/>
      <c r="P5173" s="674"/>
    </row>
    <row r="5174" spans="1:16" s="675" customFormat="1" ht="16.5" hidden="1">
      <c r="A5174" s="514">
        <f t="shared" si="357"/>
        <v>27</v>
      </c>
      <c r="B5174" s="337" t="s">
        <v>3822</v>
      </c>
      <c r="C5174" s="336" t="s">
        <v>70</v>
      </c>
      <c r="D5174" s="336"/>
      <c r="E5174" s="336"/>
      <c r="F5174" s="473"/>
      <c r="G5174" s="656">
        <v>978200</v>
      </c>
      <c r="H5174" s="656">
        <v>978200</v>
      </c>
      <c r="I5174" s="671"/>
      <c r="J5174" s="672"/>
      <c r="K5174" s="473"/>
      <c r="L5174" s="656">
        <v>56500</v>
      </c>
      <c r="M5174" s="656">
        <v>56500</v>
      </c>
      <c r="N5174" s="672"/>
      <c r="O5174" s="673"/>
      <c r="P5174" s="674"/>
    </row>
    <row r="5175" spans="1:16" s="675" customFormat="1" ht="16.5" hidden="1">
      <c r="A5175" s="514">
        <f t="shared" si="357"/>
        <v>28</v>
      </c>
      <c r="B5175" s="337" t="s">
        <v>3823</v>
      </c>
      <c r="C5175" s="336" t="s">
        <v>4112</v>
      </c>
      <c r="D5175" s="336"/>
      <c r="E5175" s="336"/>
      <c r="F5175" s="473"/>
      <c r="G5175" s="656">
        <v>32500</v>
      </c>
      <c r="H5175" s="656">
        <v>32500</v>
      </c>
      <c r="I5175" s="671"/>
      <c r="J5175" s="672"/>
      <c r="K5175" s="473"/>
      <c r="L5175" s="656">
        <v>59000</v>
      </c>
      <c r="M5175" s="656">
        <v>59000</v>
      </c>
      <c r="N5175" s="672"/>
      <c r="O5175" s="673"/>
      <c r="P5175" s="674"/>
    </row>
    <row r="5176" spans="1:16" s="675" customFormat="1" ht="16.5" hidden="1">
      <c r="A5176" s="514">
        <f t="shared" si="357"/>
        <v>29</v>
      </c>
      <c r="B5176" s="337" t="s">
        <v>3824</v>
      </c>
      <c r="C5176" s="336" t="s">
        <v>4112</v>
      </c>
      <c r="D5176" s="336"/>
      <c r="E5176" s="336"/>
      <c r="F5176" s="473"/>
      <c r="G5176" s="656">
        <v>34600</v>
      </c>
      <c r="H5176" s="656">
        <v>34600</v>
      </c>
      <c r="I5176" s="671"/>
      <c r="J5176" s="672"/>
      <c r="K5176" s="473"/>
      <c r="L5176" s="656">
        <v>19000</v>
      </c>
      <c r="M5176" s="656">
        <v>19000</v>
      </c>
      <c r="N5176" s="672"/>
      <c r="O5176" s="673"/>
      <c r="P5176" s="674"/>
    </row>
    <row r="5177" spans="1:16" s="675" customFormat="1" ht="16.5" hidden="1">
      <c r="A5177" s="514">
        <f t="shared" si="357"/>
        <v>30</v>
      </c>
      <c r="B5177" s="337" t="s">
        <v>3825</v>
      </c>
      <c r="C5177" s="336" t="s">
        <v>4112</v>
      </c>
      <c r="D5177" s="336"/>
      <c r="E5177" s="336"/>
      <c r="F5177" s="473"/>
      <c r="G5177" s="656">
        <v>37600</v>
      </c>
      <c r="H5177" s="656">
        <v>37600</v>
      </c>
      <c r="I5177" s="671"/>
      <c r="J5177" s="672"/>
      <c r="K5177" s="473"/>
      <c r="L5177" s="656">
        <v>495750</v>
      </c>
      <c r="M5177" s="656">
        <v>495750</v>
      </c>
      <c r="N5177" s="672"/>
      <c r="O5177" s="673"/>
      <c r="P5177" s="674"/>
    </row>
    <row r="5178" spans="1:16" s="675" customFormat="1" ht="16.5" hidden="1">
      <c r="A5178" s="514">
        <f t="shared" si="357"/>
        <v>31</v>
      </c>
      <c r="B5178" s="337" t="s">
        <v>3826</v>
      </c>
      <c r="C5178" s="336" t="s">
        <v>4112</v>
      </c>
      <c r="D5178" s="336"/>
      <c r="E5178" s="336"/>
      <c r="F5178" s="473"/>
      <c r="G5178" s="656">
        <v>50600</v>
      </c>
      <c r="H5178" s="656">
        <v>50600</v>
      </c>
      <c r="I5178" s="671"/>
      <c r="J5178" s="672"/>
      <c r="K5178" s="473"/>
      <c r="L5178" s="656">
        <v>7740000</v>
      </c>
      <c r="M5178" s="656">
        <v>7740000</v>
      </c>
      <c r="N5178" s="672"/>
      <c r="O5178" s="673"/>
      <c r="P5178" s="674"/>
    </row>
    <row r="5179" spans="1:16" s="675" customFormat="1" ht="16.5" hidden="1">
      <c r="A5179" s="514">
        <f t="shared" si="357"/>
        <v>32</v>
      </c>
      <c r="B5179" s="337" t="s">
        <v>3827</v>
      </c>
      <c r="C5179" s="336" t="s">
        <v>4112</v>
      </c>
      <c r="D5179" s="336"/>
      <c r="E5179" s="336"/>
      <c r="F5179" s="473"/>
      <c r="G5179" s="656">
        <v>58000</v>
      </c>
      <c r="H5179" s="656">
        <v>58000</v>
      </c>
      <c r="I5179" s="671"/>
      <c r="J5179" s="672"/>
      <c r="K5179" s="473"/>
      <c r="L5179" s="656">
        <v>7890000</v>
      </c>
      <c r="M5179" s="656">
        <v>7890000</v>
      </c>
      <c r="N5179" s="672"/>
      <c r="O5179" s="673"/>
      <c r="P5179" s="674"/>
    </row>
    <row r="5180" spans="1:16" s="675" customFormat="1" ht="16.5" hidden="1">
      <c r="A5180" s="514">
        <f t="shared" si="357"/>
        <v>33</v>
      </c>
      <c r="B5180" s="337" t="s">
        <v>3828</v>
      </c>
      <c r="C5180" s="336" t="s">
        <v>4112</v>
      </c>
      <c r="D5180" s="336"/>
      <c r="E5180" s="336"/>
      <c r="F5180" s="473"/>
      <c r="G5180" s="656">
        <v>72500</v>
      </c>
      <c r="H5180" s="656">
        <v>72500</v>
      </c>
      <c r="I5180" s="671"/>
      <c r="J5180" s="672"/>
      <c r="K5180" s="473"/>
      <c r="L5180" s="656">
        <v>32500</v>
      </c>
      <c r="M5180" s="656">
        <v>32500</v>
      </c>
      <c r="N5180" s="672"/>
      <c r="O5180" s="673"/>
      <c r="P5180" s="674"/>
    </row>
    <row r="5181" spans="1:16" s="675" customFormat="1" ht="16.5" hidden="1">
      <c r="A5181" s="514">
        <f t="shared" si="357"/>
        <v>34</v>
      </c>
      <c r="B5181" s="337" t="s">
        <v>3829</v>
      </c>
      <c r="C5181" s="336" t="s">
        <v>4112</v>
      </c>
      <c r="D5181" s="336"/>
      <c r="E5181" s="336"/>
      <c r="F5181" s="473"/>
      <c r="G5181" s="656">
        <v>82100</v>
      </c>
      <c r="H5181" s="656">
        <v>82100</v>
      </c>
      <c r="I5181" s="671"/>
      <c r="J5181" s="672"/>
      <c r="K5181" s="473"/>
      <c r="L5181" s="656">
        <v>30800</v>
      </c>
      <c r="M5181" s="656">
        <v>30800</v>
      </c>
      <c r="N5181" s="672"/>
      <c r="O5181" s="673"/>
      <c r="P5181" s="674"/>
    </row>
    <row r="5182" spans="1:16" s="675" customFormat="1" ht="16.5" hidden="1">
      <c r="A5182" s="514">
        <f t="shared" si="357"/>
        <v>35</v>
      </c>
      <c r="B5182" s="337" t="s">
        <v>3830</v>
      </c>
      <c r="C5182" s="336" t="s">
        <v>4112</v>
      </c>
      <c r="D5182" s="336"/>
      <c r="E5182" s="336"/>
      <c r="F5182" s="473"/>
      <c r="G5182" s="656">
        <v>172800</v>
      </c>
      <c r="H5182" s="656">
        <v>172800</v>
      </c>
      <c r="I5182" s="671"/>
      <c r="J5182" s="672"/>
      <c r="K5182" s="473"/>
      <c r="L5182" s="656">
        <v>287709</v>
      </c>
      <c r="M5182" s="656">
        <v>287709</v>
      </c>
      <c r="N5182" s="672"/>
      <c r="O5182" s="673"/>
      <c r="P5182" s="674"/>
    </row>
    <row r="5183" spans="1:16" s="675" customFormat="1" ht="16.5" hidden="1">
      <c r="A5183" s="514">
        <f t="shared" si="357"/>
        <v>36</v>
      </c>
      <c r="B5183" s="337" t="s">
        <v>3831</v>
      </c>
      <c r="C5183" s="336" t="s">
        <v>70</v>
      </c>
      <c r="D5183" s="336"/>
      <c r="E5183" s="336"/>
      <c r="F5183" s="473"/>
      <c r="G5183" s="656">
        <v>1723500</v>
      </c>
      <c r="H5183" s="656">
        <v>1723500</v>
      </c>
      <c r="I5183" s="671"/>
      <c r="J5183" s="672"/>
      <c r="K5183" s="473"/>
      <c r="L5183" s="656">
        <v>303092</v>
      </c>
      <c r="M5183" s="656">
        <v>303092</v>
      </c>
      <c r="N5183" s="672"/>
      <c r="O5183" s="673"/>
      <c r="P5183" s="674"/>
    </row>
    <row r="5184" spans="1:16" s="675" customFormat="1" ht="16.5" hidden="1">
      <c r="A5184" s="514">
        <f t="shared" si="357"/>
        <v>37</v>
      </c>
      <c r="B5184" s="337" t="s">
        <v>3832</v>
      </c>
      <c r="C5184" s="336" t="s">
        <v>70</v>
      </c>
      <c r="D5184" s="336"/>
      <c r="E5184" s="336"/>
      <c r="F5184" s="473"/>
      <c r="G5184" s="656">
        <v>1102800</v>
      </c>
      <c r="H5184" s="656">
        <v>1102800</v>
      </c>
      <c r="I5184" s="671"/>
      <c r="J5184" s="672"/>
      <c r="K5184" s="473"/>
      <c r="L5184" s="656">
        <v>700000</v>
      </c>
      <c r="M5184" s="656">
        <v>700000</v>
      </c>
      <c r="N5184" s="672"/>
      <c r="O5184" s="673"/>
      <c r="P5184" s="674"/>
    </row>
    <row r="5185" spans="1:16" s="675" customFormat="1" ht="16.5" hidden="1">
      <c r="A5185" s="514">
        <f t="shared" si="357"/>
        <v>38</v>
      </c>
      <c r="B5185" s="337" t="s">
        <v>3833</v>
      </c>
      <c r="C5185" s="336" t="s">
        <v>70</v>
      </c>
      <c r="D5185" s="336"/>
      <c r="E5185" s="336"/>
      <c r="F5185" s="473"/>
      <c r="G5185" s="656">
        <v>1134000</v>
      </c>
      <c r="H5185" s="656">
        <v>1134000</v>
      </c>
      <c r="I5185" s="671"/>
      <c r="J5185" s="672"/>
      <c r="K5185" s="473"/>
      <c r="L5185" s="656">
        <v>49300</v>
      </c>
      <c r="M5185" s="656">
        <v>49300</v>
      </c>
      <c r="N5185" s="672"/>
      <c r="O5185" s="673"/>
      <c r="P5185" s="674"/>
    </row>
    <row r="5186" spans="1:16" s="675" customFormat="1" ht="16.5" hidden="1">
      <c r="A5186" s="514">
        <f t="shared" si="357"/>
        <v>39</v>
      </c>
      <c r="B5186" s="337" t="s">
        <v>3834</v>
      </c>
      <c r="C5186" s="336" t="s">
        <v>4112</v>
      </c>
      <c r="D5186" s="336"/>
      <c r="E5186" s="336"/>
      <c r="F5186" s="473"/>
      <c r="G5186" s="656">
        <v>108300</v>
      </c>
      <c r="H5186" s="656">
        <v>108300</v>
      </c>
      <c r="I5186" s="671"/>
      <c r="J5186" s="672"/>
      <c r="K5186" s="473"/>
      <c r="L5186" s="656">
        <v>200000</v>
      </c>
      <c r="M5186" s="656">
        <v>200000</v>
      </c>
      <c r="N5186" s="672"/>
      <c r="O5186" s="673"/>
      <c r="P5186" s="674"/>
    </row>
    <row r="5187" spans="1:16" s="675" customFormat="1" ht="16.5" hidden="1">
      <c r="A5187" s="514">
        <f t="shared" si="357"/>
        <v>40</v>
      </c>
      <c r="B5187" s="337" t="s">
        <v>3835</v>
      </c>
      <c r="C5187" s="336" t="s">
        <v>70</v>
      </c>
      <c r="D5187" s="336"/>
      <c r="E5187" s="336"/>
      <c r="F5187" s="473"/>
      <c r="G5187" s="656">
        <v>23800</v>
      </c>
      <c r="H5187" s="656">
        <v>23800</v>
      </c>
      <c r="I5187" s="671"/>
      <c r="J5187" s="672"/>
      <c r="K5187" s="473"/>
      <c r="L5187" s="656">
        <v>313200</v>
      </c>
      <c r="M5187" s="656">
        <v>313200</v>
      </c>
      <c r="N5187" s="672"/>
      <c r="O5187" s="673"/>
      <c r="P5187" s="674"/>
    </row>
    <row r="5188" spans="1:16" s="675" customFormat="1" ht="16.5" hidden="1">
      <c r="A5188" s="514">
        <f t="shared" si="357"/>
        <v>41</v>
      </c>
      <c r="B5188" s="337" t="s">
        <v>3836</v>
      </c>
      <c r="C5188" s="336" t="s">
        <v>70</v>
      </c>
      <c r="D5188" s="336"/>
      <c r="E5188" s="336"/>
      <c r="F5188" s="473"/>
      <c r="G5188" s="656">
        <v>730000</v>
      </c>
      <c r="H5188" s="656">
        <v>730000</v>
      </c>
      <c r="I5188" s="671"/>
      <c r="J5188" s="672"/>
      <c r="K5188" s="473"/>
      <c r="L5188" s="656">
        <v>330000</v>
      </c>
      <c r="M5188" s="656">
        <v>330000</v>
      </c>
      <c r="N5188" s="672"/>
      <c r="O5188" s="673"/>
      <c r="P5188" s="674"/>
    </row>
    <row r="5189" spans="1:16" s="675" customFormat="1" ht="16.5" hidden="1">
      <c r="A5189" s="514">
        <f t="shared" si="357"/>
        <v>42</v>
      </c>
      <c r="B5189" s="337" t="s">
        <v>3837</v>
      </c>
      <c r="C5189" s="336" t="s">
        <v>70</v>
      </c>
      <c r="D5189" s="336"/>
      <c r="E5189" s="336"/>
      <c r="F5189" s="473"/>
      <c r="G5189" s="656">
        <v>730000</v>
      </c>
      <c r="H5189" s="656">
        <v>730000</v>
      </c>
      <c r="I5189" s="671"/>
      <c r="J5189" s="672"/>
      <c r="K5189" s="473"/>
      <c r="L5189" s="656">
        <v>310300</v>
      </c>
      <c r="M5189" s="656">
        <v>310300</v>
      </c>
      <c r="N5189" s="672"/>
      <c r="O5189" s="673"/>
      <c r="P5189" s="674"/>
    </row>
    <row r="5190" spans="1:16" s="675" customFormat="1" ht="16.5" hidden="1">
      <c r="A5190" s="514">
        <f t="shared" si="357"/>
        <v>43</v>
      </c>
      <c r="B5190" s="337" t="s">
        <v>3838</v>
      </c>
      <c r="C5190" s="336" t="s">
        <v>70</v>
      </c>
      <c r="D5190" s="336"/>
      <c r="E5190" s="336"/>
      <c r="F5190" s="473"/>
      <c r="G5190" s="656">
        <v>730000</v>
      </c>
      <c r="H5190" s="656">
        <v>730000</v>
      </c>
      <c r="I5190" s="671"/>
      <c r="J5190" s="672"/>
      <c r="K5190" s="473"/>
      <c r="L5190" s="656">
        <v>378200</v>
      </c>
      <c r="M5190" s="656">
        <v>378200</v>
      </c>
      <c r="N5190" s="672"/>
      <c r="O5190" s="673"/>
      <c r="P5190" s="674"/>
    </row>
    <row r="5191" spans="1:16" s="675" customFormat="1" ht="16.5" hidden="1">
      <c r="A5191" s="514">
        <f t="shared" si="357"/>
        <v>44</v>
      </c>
      <c r="B5191" s="337" t="s">
        <v>3839</v>
      </c>
      <c r="C5191" s="336" t="s">
        <v>70</v>
      </c>
      <c r="D5191" s="336"/>
      <c r="E5191" s="336"/>
      <c r="F5191" s="473"/>
      <c r="G5191" s="656">
        <v>2995000</v>
      </c>
      <c r="H5191" s="656">
        <v>2995000</v>
      </c>
      <c r="I5191" s="671"/>
      <c r="J5191" s="672"/>
      <c r="K5191" s="473"/>
      <c r="L5191" s="656">
        <v>383600</v>
      </c>
      <c r="M5191" s="656">
        <v>383600</v>
      </c>
      <c r="N5191" s="672"/>
      <c r="O5191" s="673"/>
      <c r="P5191" s="674"/>
    </row>
    <row r="5192" spans="1:16" s="675" customFormat="1" ht="16.5" hidden="1">
      <c r="A5192" s="514">
        <f t="shared" si="357"/>
        <v>45</v>
      </c>
      <c r="B5192" s="337" t="s">
        <v>3840</v>
      </c>
      <c r="C5192" s="336" t="s">
        <v>70</v>
      </c>
      <c r="D5192" s="336"/>
      <c r="E5192" s="336"/>
      <c r="F5192" s="473"/>
      <c r="G5192" s="656">
        <v>2995000</v>
      </c>
      <c r="H5192" s="656">
        <v>2995000</v>
      </c>
      <c r="I5192" s="671"/>
      <c r="J5192" s="672"/>
      <c r="K5192" s="473"/>
      <c r="L5192" s="656">
        <v>5500</v>
      </c>
      <c r="M5192" s="656">
        <v>5500</v>
      </c>
      <c r="N5192" s="672"/>
      <c r="O5192" s="673"/>
      <c r="P5192" s="674"/>
    </row>
    <row r="5193" spans="1:16" s="675" customFormat="1" ht="16.5" hidden="1">
      <c r="A5193" s="514">
        <f t="shared" si="357"/>
        <v>46</v>
      </c>
      <c r="B5193" s="337" t="s">
        <v>3841</v>
      </c>
      <c r="C5193" s="336" t="s">
        <v>70</v>
      </c>
      <c r="D5193" s="336"/>
      <c r="E5193" s="336"/>
      <c r="F5193" s="473"/>
      <c r="G5193" s="656">
        <v>780000</v>
      </c>
      <c r="H5193" s="656">
        <v>780000</v>
      </c>
      <c r="I5193" s="671"/>
      <c r="J5193" s="672"/>
      <c r="K5193" s="473"/>
      <c r="L5193" s="656">
        <v>3006300</v>
      </c>
      <c r="M5193" s="656">
        <v>3006300</v>
      </c>
      <c r="N5193" s="672"/>
      <c r="O5193" s="673"/>
      <c r="P5193" s="674"/>
    </row>
    <row r="5194" spans="1:16" s="675" customFormat="1" ht="16.5" hidden="1">
      <c r="A5194" s="514">
        <f t="shared" si="357"/>
        <v>47</v>
      </c>
      <c r="B5194" s="337" t="s">
        <v>3842</v>
      </c>
      <c r="C5194" s="336" t="s">
        <v>70</v>
      </c>
      <c r="D5194" s="336"/>
      <c r="E5194" s="336"/>
      <c r="F5194" s="473"/>
      <c r="G5194" s="656">
        <v>45000</v>
      </c>
      <c r="H5194" s="656">
        <v>45000</v>
      </c>
      <c r="I5194" s="671"/>
      <c r="J5194" s="672"/>
      <c r="K5194" s="473"/>
      <c r="L5194" s="656">
        <v>3007085</v>
      </c>
      <c r="M5194" s="656">
        <v>3007085</v>
      </c>
      <c r="N5194" s="672"/>
      <c r="O5194" s="673"/>
      <c r="P5194" s="674"/>
    </row>
    <row r="5195" spans="1:16" s="675" customFormat="1" ht="16.5" hidden="1">
      <c r="A5195" s="514">
        <f t="shared" si="357"/>
        <v>48</v>
      </c>
      <c r="B5195" s="337" t="s">
        <v>3843</v>
      </c>
      <c r="C5195" s="336" t="s">
        <v>70</v>
      </c>
      <c r="D5195" s="336"/>
      <c r="E5195" s="336"/>
      <c r="F5195" s="473"/>
      <c r="G5195" s="656">
        <v>1206000</v>
      </c>
      <c r="H5195" s="656">
        <v>1206000</v>
      </c>
      <c r="I5195" s="671"/>
      <c r="J5195" s="672"/>
      <c r="K5195" s="473"/>
      <c r="L5195" s="656">
        <v>17246250</v>
      </c>
      <c r="M5195" s="656">
        <v>17246250</v>
      </c>
      <c r="N5195" s="672"/>
      <c r="O5195" s="673"/>
      <c r="P5195" s="674"/>
    </row>
    <row r="5196" spans="1:16" s="675" customFormat="1" ht="16.5" hidden="1">
      <c r="A5196" s="514">
        <f t="shared" si="357"/>
        <v>49</v>
      </c>
      <c r="B5196" s="337" t="s">
        <v>3844</v>
      </c>
      <c r="C5196" s="336" t="s">
        <v>1087</v>
      </c>
      <c r="D5196" s="336"/>
      <c r="E5196" s="336"/>
      <c r="F5196" s="473"/>
      <c r="G5196" s="656">
        <v>89746</v>
      </c>
      <c r="H5196" s="656">
        <v>89746</v>
      </c>
      <c r="I5196" s="671"/>
      <c r="J5196" s="672"/>
      <c r="K5196" s="473"/>
      <c r="L5196" s="656">
        <v>415000</v>
      </c>
      <c r="M5196" s="656">
        <v>415000</v>
      </c>
      <c r="N5196" s="672"/>
      <c r="O5196" s="673"/>
      <c r="P5196" s="674"/>
    </row>
    <row r="5197" spans="1:16" s="675" customFormat="1" ht="16.5" hidden="1">
      <c r="A5197" s="514">
        <f t="shared" si="357"/>
        <v>50</v>
      </c>
      <c r="B5197" s="337" t="s">
        <v>3845</v>
      </c>
      <c r="C5197" s="336" t="s">
        <v>70</v>
      </c>
      <c r="D5197" s="336"/>
      <c r="E5197" s="336"/>
      <c r="F5197" s="473"/>
      <c r="G5197" s="656">
        <v>695800</v>
      </c>
      <c r="H5197" s="656">
        <v>695800</v>
      </c>
      <c r="I5197" s="671"/>
      <c r="J5197" s="672"/>
      <c r="K5197" s="473"/>
      <c r="L5197" s="656">
        <v>17200000</v>
      </c>
      <c r="M5197" s="656">
        <v>17200000</v>
      </c>
      <c r="N5197" s="672"/>
      <c r="O5197" s="673"/>
      <c r="P5197" s="674"/>
    </row>
    <row r="5198" spans="1:16" s="675" customFormat="1" ht="16.5" hidden="1">
      <c r="A5198" s="514">
        <f t="shared" si="357"/>
        <v>51</v>
      </c>
      <c r="B5198" s="337" t="s">
        <v>3846</v>
      </c>
      <c r="C5198" s="336" t="s">
        <v>70</v>
      </c>
      <c r="D5198" s="336"/>
      <c r="E5198" s="336"/>
      <c r="F5198" s="473"/>
      <c r="G5198" s="656">
        <v>1082811</v>
      </c>
      <c r="H5198" s="656">
        <v>1082811</v>
      </c>
      <c r="I5198" s="671"/>
      <c r="J5198" s="672"/>
      <c r="K5198" s="473"/>
      <c r="L5198" s="656">
        <v>48000</v>
      </c>
      <c r="M5198" s="656">
        <v>48000</v>
      </c>
      <c r="N5198" s="672"/>
      <c r="O5198" s="673"/>
      <c r="P5198" s="674"/>
    </row>
    <row r="5199" spans="1:16" s="675" customFormat="1" ht="16.5" hidden="1">
      <c r="A5199" s="514">
        <f t="shared" si="357"/>
        <v>52</v>
      </c>
      <c r="B5199" s="337" t="s">
        <v>3847</v>
      </c>
      <c r="C5199" s="336" t="s">
        <v>70</v>
      </c>
      <c r="D5199" s="336"/>
      <c r="E5199" s="336"/>
      <c r="F5199" s="473"/>
      <c r="G5199" s="656">
        <v>554680</v>
      </c>
      <c r="H5199" s="656">
        <v>554680</v>
      </c>
      <c r="I5199" s="671"/>
      <c r="J5199" s="672"/>
      <c r="K5199" s="473"/>
      <c r="L5199" s="656">
        <v>1000</v>
      </c>
      <c r="M5199" s="656">
        <v>1000</v>
      </c>
      <c r="N5199" s="672"/>
      <c r="O5199" s="673"/>
      <c r="P5199" s="674"/>
    </row>
    <row r="5200" spans="1:16" s="675" customFormat="1" ht="16.5" hidden="1">
      <c r="A5200" s="514">
        <f t="shared" si="357"/>
        <v>53</v>
      </c>
      <c r="B5200" s="337" t="s">
        <v>3848</v>
      </c>
      <c r="C5200" s="336" t="s">
        <v>70</v>
      </c>
      <c r="D5200" s="336"/>
      <c r="E5200" s="336"/>
      <c r="F5200" s="473"/>
      <c r="G5200" s="656">
        <v>877100</v>
      </c>
      <c r="H5200" s="656">
        <v>877100</v>
      </c>
      <c r="I5200" s="671"/>
      <c r="J5200" s="672"/>
      <c r="K5200" s="473"/>
      <c r="L5200" s="656">
        <v>1000</v>
      </c>
      <c r="M5200" s="656">
        <v>1000</v>
      </c>
      <c r="N5200" s="672"/>
      <c r="O5200" s="673"/>
      <c r="P5200" s="674"/>
    </row>
    <row r="5201" spans="1:16" s="675" customFormat="1" ht="16.5" hidden="1">
      <c r="A5201" s="514">
        <f t="shared" si="357"/>
        <v>54</v>
      </c>
      <c r="B5201" s="337" t="s">
        <v>3849</v>
      </c>
      <c r="C5201" s="336" t="s">
        <v>70</v>
      </c>
      <c r="D5201" s="336"/>
      <c r="E5201" s="336"/>
      <c r="F5201" s="473"/>
      <c r="G5201" s="656">
        <v>1191680</v>
      </c>
      <c r="H5201" s="656">
        <v>1191680</v>
      </c>
      <c r="I5201" s="671"/>
      <c r="J5201" s="672"/>
      <c r="K5201" s="473"/>
      <c r="L5201" s="656">
        <v>3948000</v>
      </c>
      <c r="M5201" s="656">
        <v>3948000</v>
      </c>
      <c r="N5201" s="672"/>
      <c r="O5201" s="673"/>
      <c r="P5201" s="674"/>
    </row>
    <row r="5202" spans="1:16" s="675" customFormat="1" ht="16.5" hidden="1">
      <c r="A5202" s="514">
        <f t="shared" si="357"/>
        <v>55</v>
      </c>
      <c r="B5202" s="337" t="s">
        <v>3850</v>
      </c>
      <c r="C5202" s="336" t="s">
        <v>70</v>
      </c>
      <c r="D5202" s="336"/>
      <c r="E5202" s="336"/>
      <c r="F5202" s="473"/>
      <c r="G5202" s="656">
        <v>10944640</v>
      </c>
      <c r="H5202" s="656">
        <v>10944640</v>
      </c>
      <c r="I5202" s="671"/>
      <c r="J5202" s="672"/>
      <c r="K5202" s="473"/>
      <c r="L5202" s="656">
        <v>22000</v>
      </c>
      <c r="M5202" s="656">
        <v>22000</v>
      </c>
      <c r="N5202" s="672"/>
      <c r="O5202" s="673"/>
      <c r="P5202" s="674"/>
    </row>
    <row r="5203" spans="1:16" s="675" customFormat="1" ht="66.75" hidden="1" customHeight="1">
      <c r="A5203" s="514"/>
      <c r="B5203" s="1143" t="s">
        <v>3852</v>
      </c>
      <c r="C5203" s="1143"/>
      <c r="D5203" s="1143"/>
      <c r="E5203" s="1143"/>
      <c r="F5203" s="1143"/>
      <c r="G5203" s="1143"/>
      <c r="H5203" s="1143"/>
      <c r="I5203" s="654"/>
      <c r="J5203" s="654"/>
      <c r="K5203" s="676"/>
      <c r="L5203" s="654"/>
      <c r="M5203" s="654"/>
      <c r="N5203" s="654"/>
      <c r="O5203" s="677"/>
      <c r="P5203" s="678"/>
    </row>
    <row r="5204" spans="1:16" s="675" customFormat="1" ht="16.5" hidden="1">
      <c r="A5204" s="514">
        <v>1</v>
      </c>
      <c r="B5204" s="337" t="s">
        <v>2278</v>
      </c>
      <c r="C5204" s="336" t="s">
        <v>1087</v>
      </c>
      <c r="D5204" s="336"/>
      <c r="E5204" s="336"/>
      <c r="F5204" s="473"/>
      <c r="G5204" s="656">
        <v>142000</v>
      </c>
      <c r="H5204" s="656">
        <v>142000</v>
      </c>
      <c r="I5204" s="654"/>
      <c r="J5204" s="654"/>
      <c r="K5204" s="676"/>
      <c r="L5204" s="654"/>
      <c r="M5204" s="654"/>
      <c r="N5204" s="654"/>
      <c r="O5204" s="677"/>
      <c r="P5204" s="678"/>
    </row>
    <row r="5205" spans="1:16" s="675" customFormat="1" ht="16.5" hidden="1">
      <c r="A5205" s="514">
        <v>2</v>
      </c>
      <c r="B5205" s="337" t="s">
        <v>3851</v>
      </c>
      <c r="C5205" s="336" t="s">
        <v>70</v>
      </c>
      <c r="D5205" s="336"/>
      <c r="E5205" s="336"/>
      <c r="F5205" s="473"/>
      <c r="G5205" s="656">
        <v>1366667</v>
      </c>
      <c r="H5205" s="656">
        <v>1366667</v>
      </c>
      <c r="I5205" s="654"/>
      <c r="J5205" s="654"/>
      <c r="K5205" s="676"/>
      <c r="L5205" s="654"/>
      <c r="M5205" s="654"/>
      <c r="N5205" s="654"/>
      <c r="O5205" s="677"/>
      <c r="P5205" s="678"/>
    </row>
    <row r="5206" spans="1:16" s="675" customFormat="1" ht="16.5" hidden="1">
      <c r="A5206" s="514">
        <v>3</v>
      </c>
      <c r="B5206" s="337" t="s">
        <v>2302</v>
      </c>
      <c r="C5206" s="336" t="s">
        <v>139</v>
      </c>
      <c r="D5206" s="336"/>
      <c r="E5206" s="336"/>
      <c r="F5206" s="473"/>
      <c r="G5206" s="656">
        <v>26870</v>
      </c>
      <c r="H5206" s="656">
        <v>26870</v>
      </c>
      <c r="I5206" s="654"/>
      <c r="J5206" s="654"/>
      <c r="K5206" s="676"/>
      <c r="L5206" s="654"/>
      <c r="M5206" s="654"/>
      <c r="N5206" s="654"/>
      <c r="O5206" s="677"/>
      <c r="P5206" s="678"/>
    </row>
    <row r="5207" spans="1:16" s="675" customFormat="1" ht="16.5" hidden="1">
      <c r="A5207" s="514">
        <v>4</v>
      </c>
      <c r="B5207" s="337" t="s">
        <v>4106</v>
      </c>
      <c r="C5207" s="336" t="s">
        <v>4059</v>
      </c>
      <c r="D5207" s="336"/>
      <c r="E5207" s="336"/>
      <c r="F5207" s="473"/>
      <c r="G5207" s="656">
        <v>2420000</v>
      </c>
      <c r="H5207" s="656">
        <v>2420000</v>
      </c>
      <c r="I5207" s="654"/>
      <c r="J5207" s="654"/>
      <c r="K5207" s="676"/>
      <c r="L5207" s="654"/>
      <c r="M5207" s="654"/>
      <c r="N5207" s="654"/>
      <c r="O5207" s="677"/>
      <c r="P5207" s="678"/>
    </row>
    <row r="5208" spans="1:16" s="675" customFormat="1" ht="16.5" hidden="1">
      <c r="A5208" s="514">
        <v>5</v>
      </c>
      <c r="B5208" s="337" t="s">
        <v>4107</v>
      </c>
      <c r="C5208" s="336" t="s">
        <v>4059</v>
      </c>
      <c r="D5208" s="336"/>
      <c r="E5208" s="336"/>
      <c r="F5208" s="473"/>
      <c r="G5208" s="656">
        <v>3570000</v>
      </c>
      <c r="H5208" s="656">
        <v>3570000</v>
      </c>
      <c r="I5208" s="654"/>
      <c r="J5208" s="654"/>
      <c r="K5208" s="676"/>
      <c r="L5208" s="654"/>
      <c r="M5208" s="654"/>
      <c r="N5208" s="654"/>
      <c r="O5208" s="677"/>
      <c r="P5208" s="678"/>
    </row>
    <row r="5209" spans="1:16" s="675" customFormat="1" ht="16.5" hidden="1">
      <c r="A5209" s="514">
        <v>6</v>
      </c>
      <c r="B5209" s="337" t="s">
        <v>4108</v>
      </c>
      <c r="C5209" s="336" t="s">
        <v>4059</v>
      </c>
      <c r="D5209" s="336"/>
      <c r="E5209" s="336"/>
      <c r="F5209" s="473"/>
      <c r="G5209" s="656">
        <v>4870000</v>
      </c>
      <c r="H5209" s="656">
        <v>4870000</v>
      </c>
      <c r="I5209" s="654"/>
      <c r="J5209" s="654"/>
      <c r="K5209" s="676"/>
      <c r="L5209" s="654"/>
      <c r="M5209" s="654"/>
      <c r="N5209" s="654"/>
      <c r="O5209" s="677"/>
      <c r="P5209" s="678"/>
    </row>
    <row r="5210" spans="1:16" s="675" customFormat="1" ht="16.5" hidden="1">
      <c r="A5210" s="514">
        <v>7</v>
      </c>
      <c r="B5210" s="337" t="s">
        <v>4109</v>
      </c>
      <c r="C5210" s="336" t="s">
        <v>4059</v>
      </c>
      <c r="D5210" s="336"/>
      <c r="E5210" s="336"/>
      <c r="F5210" s="473"/>
      <c r="G5210" s="656">
        <v>5040000</v>
      </c>
      <c r="H5210" s="656">
        <v>5040000</v>
      </c>
      <c r="I5210" s="654"/>
      <c r="J5210" s="654"/>
      <c r="K5210" s="676"/>
      <c r="L5210" s="654"/>
      <c r="M5210" s="654"/>
      <c r="N5210" s="654"/>
      <c r="O5210" s="677"/>
      <c r="P5210" s="678"/>
    </row>
    <row r="5211" spans="1:16" s="675" customFormat="1" ht="16.5" hidden="1">
      <c r="A5211" s="514">
        <v>8</v>
      </c>
      <c r="B5211" s="337" t="s">
        <v>4110</v>
      </c>
      <c r="C5211" s="336" t="s">
        <v>4059</v>
      </c>
      <c r="D5211" s="336"/>
      <c r="E5211" s="336"/>
      <c r="F5211" s="473"/>
      <c r="G5211" s="656">
        <v>8200000</v>
      </c>
      <c r="H5211" s="656">
        <v>8200000</v>
      </c>
      <c r="I5211" s="654"/>
      <c r="J5211" s="654"/>
      <c r="K5211" s="676"/>
      <c r="L5211" s="654"/>
      <c r="M5211" s="654"/>
      <c r="N5211" s="654"/>
      <c r="O5211" s="677"/>
      <c r="P5211" s="678"/>
    </row>
    <row r="5212" spans="1:16" s="675" customFormat="1" ht="16.5" hidden="1">
      <c r="A5212" s="514">
        <v>9</v>
      </c>
      <c r="B5212" s="337" t="s">
        <v>4111</v>
      </c>
      <c r="C5212" s="336" t="s">
        <v>4059</v>
      </c>
      <c r="D5212" s="336"/>
      <c r="E5212" s="336"/>
      <c r="F5212" s="473"/>
      <c r="G5212" s="656">
        <v>8380000</v>
      </c>
      <c r="H5212" s="656">
        <v>8380000</v>
      </c>
      <c r="I5212" s="654"/>
      <c r="J5212" s="654"/>
      <c r="K5212" s="676"/>
      <c r="L5212" s="654"/>
      <c r="M5212" s="654"/>
      <c r="N5212" s="654"/>
      <c r="O5212" s="677"/>
      <c r="P5212" s="678"/>
    </row>
    <row r="5213" spans="1:16" s="675" customFormat="1" ht="16.5" hidden="1">
      <c r="A5213" s="514">
        <v>10</v>
      </c>
      <c r="B5213" s="337" t="s">
        <v>127</v>
      </c>
      <c r="C5213" s="336" t="s">
        <v>70</v>
      </c>
      <c r="D5213" s="336"/>
      <c r="E5213" s="336"/>
      <c r="F5213" s="473"/>
      <c r="G5213" s="656">
        <v>350000</v>
      </c>
      <c r="H5213" s="656">
        <v>350000</v>
      </c>
      <c r="I5213" s="654"/>
      <c r="J5213" s="654"/>
      <c r="K5213" s="676"/>
      <c r="L5213" s="654"/>
      <c r="M5213" s="654"/>
      <c r="N5213" s="654"/>
      <c r="O5213" s="677"/>
      <c r="P5213" s="678"/>
    </row>
    <row r="5214" spans="1:16" s="675" customFormat="1" ht="66.75" hidden="1" customHeight="1">
      <c r="A5214" s="514"/>
      <c r="B5214" s="1146" t="s">
        <v>3706</v>
      </c>
      <c r="C5214" s="1146"/>
      <c r="D5214" s="1146"/>
      <c r="E5214" s="1146"/>
      <c r="F5214" s="1146"/>
      <c r="G5214" s="1146"/>
      <c r="H5214" s="1146"/>
      <c r="I5214" s="654"/>
      <c r="J5214" s="654"/>
      <c r="K5214" s="676"/>
      <c r="L5214" s="654"/>
      <c r="M5214" s="654"/>
      <c r="N5214" s="654"/>
      <c r="O5214" s="677"/>
      <c r="P5214" s="678"/>
    </row>
    <row r="5215" spans="1:16" s="675" customFormat="1" ht="16.5" hidden="1">
      <c r="A5215" s="514">
        <v>1</v>
      </c>
      <c r="B5215" s="337" t="s">
        <v>3675</v>
      </c>
      <c r="C5215" s="336" t="s">
        <v>70</v>
      </c>
      <c r="D5215" s="336"/>
      <c r="E5215" s="336"/>
      <c r="F5215" s="473"/>
      <c r="G5215" s="656">
        <v>7700</v>
      </c>
      <c r="H5215" s="656">
        <f>G5215</f>
        <v>7700</v>
      </c>
      <c r="I5215" s="654"/>
      <c r="J5215" s="654"/>
      <c r="K5215" s="676"/>
      <c r="L5215" s="654"/>
      <c r="M5215" s="654"/>
      <c r="N5215" s="654"/>
      <c r="O5215" s="677"/>
      <c r="P5215" s="678"/>
    </row>
    <row r="5216" spans="1:16" s="675" customFormat="1" ht="16.5" hidden="1">
      <c r="A5216" s="514">
        <v>2</v>
      </c>
      <c r="B5216" s="337" t="s">
        <v>3676</v>
      </c>
      <c r="C5216" s="336" t="s">
        <v>70</v>
      </c>
      <c r="D5216" s="336"/>
      <c r="E5216" s="336"/>
      <c r="F5216" s="473"/>
      <c r="G5216" s="656">
        <v>12900</v>
      </c>
      <c r="H5216" s="656">
        <f t="shared" ref="H5216:H5251" si="358">G5216</f>
        <v>12900</v>
      </c>
      <c r="I5216" s="654"/>
      <c r="J5216" s="654"/>
      <c r="K5216" s="676"/>
      <c r="L5216" s="654"/>
      <c r="M5216" s="654"/>
      <c r="N5216" s="654"/>
      <c r="O5216" s="677"/>
      <c r="P5216" s="678"/>
    </row>
    <row r="5217" spans="1:16" s="675" customFormat="1" ht="16.5" hidden="1">
      <c r="A5217" s="514">
        <v>3</v>
      </c>
      <c r="B5217" s="337" t="s">
        <v>3677</v>
      </c>
      <c r="C5217" s="336" t="s">
        <v>4511</v>
      </c>
      <c r="D5217" s="336"/>
      <c r="E5217" s="336"/>
      <c r="F5217" s="473"/>
      <c r="G5217" s="656">
        <v>39000</v>
      </c>
      <c r="H5217" s="656">
        <f t="shared" si="358"/>
        <v>39000</v>
      </c>
      <c r="I5217" s="654"/>
      <c r="J5217" s="654"/>
      <c r="K5217" s="676"/>
      <c r="L5217" s="654"/>
      <c r="M5217" s="654"/>
      <c r="N5217" s="654"/>
      <c r="O5217" s="677"/>
      <c r="P5217" s="678"/>
    </row>
    <row r="5218" spans="1:16" s="675" customFormat="1" ht="16.5" hidden="1">
      <c r="A5218" s="514">
        <v>4</v>
      </c>
      <c r="B5218" s="337" t="s">
        <v>4741</v>
      </c>
      <c r="C5218" s="336" t="s">
        <v>70</v>
      </c>
      <c r="D5218" s="336"/>
      <c r="E5218" s="336"/>
      <c r="F5218" s="473"/>
      <c r="G5218" s="656">
        <v>35900</v>
      </c>
      <c r="H5218" s="656">
        <f t="shared" si="358"/>
        <v>35900</v>
      </c>
      <c r="I5218" s="654"/>
      <c r="J5218" s="654"/>
      <c r="K5218" s="676"/>
      <c r="L5218" s="654"/>
      <c r="M5218" s="654"/>
      <c r="N5218" s="654"/>
      <c r="O5218" s="677"/>
      <c r="P5218" s="678"/>
    </row>
    <row r="5219" spans="1:16" s="675" customFormat="1" ht="16.5" hidden="1">
      <c r="A5219" s="514">
        <v>5</v>
      </c>
      <c r="B5219" s="337" t="s">
        <v>3678</v>
      </c>
      <c r="C5219" s="336" t="s">
        <v>4519</v>
      </c>
      <c r="D5219" s="336"/>
      <c r="E5219" s="336"/>
      <c r="F5219" s="473"/>
      <c r="G5219" s="656">
        <v>386600</v>
      </c>
      <c r="H5219" s="656">
        <f t="shared" si="358"/>
        <v>386600</v>
      </c>
      <c r="I5219" s="654"/>
      <c r="J5219" s="654"/>
      <c r="K5219" s="676"/>
      <c r="L5219" s="654"/>
      <c r="M5219" s="654"/>
      <c r="N5219" s="654"/>
      <c r="O5219" s="677"/>
      <c r="P5219" s="678"/>
    </row>
    <row r="5220" spans="1:16" s="675" customFormat="1" ht="16.5" hidden="1">
      <c r="A5220" s="514">
        <v>6</v>
      </c>
      <c r="B5220" s="337" t="s">
        <v>3679</v>
      </c>
      <c r="C5220" s="336" t="s">
        <v>70</v>
      </c>
      <c r="D5220" s="336"/>
      <c r="E5220" s="336"/>
      <c r="F5220" s="473"/>
      <c r="G5220" s="656">
        <v>2834900</v>
      </c>
      <c r="H5220" s="656">
        <f t="shared" si="358"/>
        <v>2834900</v>
      </c>
      <c r="I5220" s="654"/>
      <c r="J5220" s="654"/>
      <c r="K5220" s="676"/>
      <c r="L5220" s="654"/>
      <c r="M5220" s="654"/>
      <c r="N5220" s="654"/>
      <c r="O5220" s="677"/>
      <c r="P5220" s="678"/>
    </row>
    <row r="5221" spans="1:16" s="675" customFormat="1" ht="16.5" hidden="1">
      <c r="A5221" s="514">
        <v>7</v>
      </c>
      <c r="B5221" s="337" t="s">
        <v>2296</v>
      </c>
      <c r="C5221" s="336" t="s">
        <v>70</v>
      </c>
      <c r="D5221" s="336"/>
      <c r="E5221" s="336"/>
      <c r="F5221" s="473"/>
      <c r="G5221" s="656">
        <v>3166200</v>
      </c>
      <c r="H5221" s="656">
        <f t="shared" si="358"/>
        <v>3166200</v>
      </c>
      <c r="I5221" s="654"/>
      <c r="J5221" s="654"/>
      <c r="K5221" s="676"/>
      <c r="L5221" s="654"/>
      <c r="M5221" s="654"/>
      <c r="N5221" s="654"/>
      <c r="O5221" s="677"/>
      <c r="P5221" s="678"/>
    </row>
    <row r="5222" spans="1:16" s="675" customFormat="1" ht="16.5" hidden="1">
      <c r="A5222" s="514">
        <v>8</v>
      </c>
      <c r="B5222" s="337" t="s">
        <v>3680</v>
      </c>
      <c r="C5222" s="336" t="s">
        <v>70</v>
      </c>
      <c r="D5222" s="336"/>
      <c r="E5222" s="336"/>
      <c r="F5222" s="473"/>
      <c r="G5222" s="656">
        <v>24000</v>
      </c>
      <c r="H5222" s="656">
        <f t="shared" si="358"/>
        <v>24000</v>
      </c>
      <c r="I5222" s="654"/>
      <c r="J5222" s="654"/>
      <c r="K5222" s="676"/>
      <c r="L5222" s="654"/>
      <c r="M5222" s="654"/>
      <c r="N5222" s="654"/>
      <c r="O5222" s="677"/>
      <c r="P5222" s="678"/>
    </row>
    <row r="5223" spans="1:16" s="675" customFormat="1" ht="16.5" hidden="1">
      <c r="A5223" s="514">
        <v>9</v>
      </c>
      <c r="B5223" s="337" t="s">
        <v>3681</v>
      </c>
      <c r="C5223" s="336" t="s">
        <v>70</v>
      </c>
      <c r="D5223" s="336"/>
      <c r="E5223" s="336"/>
      <c r="F5223" s="473"/>
      <c r="G5223" s="656">
        <v>26200</v>
      </c>
      <c r="H5223" s="656">
        <f t="shared" si="358"/>
        <v>26200</v>
      </c>
      <c r="I5223" s="654"/>
      <c r="J5223" s="654"/>
      <c r="K5223" s="676"/>
      <c r="L5223" s="654"/>
      <c r="M5223" s="654"/>
      <c r="N5223" s="654"/>
      <c r="O5223" s="677"/>
      <c r="P5223" s="678"/>
    </row>
    <row r="5224" spans="1:16" s="675" customFormat="1" ht="16.5" hidden="1">
      <c r="A5224" s="514">
        <v>10</v>
      </c>
      <c r="B5224" s="337" t="s">
        <v>3682</v>
      </c>
      <c r="C5224" s="336" t="s">
        <v>70</v>
      </c>
      <c r="D5224" s="336"/>
      <c r="E5224" s="336"/>
      <c r="F5224" s="473"/>
      <c r="G5224" s="656">
        <v>28500</v>
      </c>
      <c r="H5224" s="656">
        <f t="shared" si="358"/>
        <v>28500</v>
      </c>
      <c r="I5224" s="654"/>
      <c r="J5224" s="654"/>
      <c r="K5224" s="676"/>
      <c r="L5224" s="654"/>
      <c r="M5224" s="654"/>
      <c r="N5224" s="654"/>
      <c r="O5224" s="677"/>
      <c r="P5224" s="678"/>
    </row>
    <row r="5225" spans="1:16" s="675" customFormat="1" ht="16.5" hidden="1">
      <c r="A5225" s="514">
        <v>11</v>
      </c>
      <c r="B5225" s="337" t="s">
        <v>4248</v>
      </c>
      <c r="C5225" s="336" t="s">
        <v>4511</v>
      </c>
      <c r="D5225" s="336"/>
      <c r="E5225" s="336"/>
      <c r="F5225" s="473"/>
      <c r="G5225" s="656">
        <v>2400</v>
      </c>
      <c r="H5225" s="656">
        <f t="shared" si="358"/>
        <v>2400</v>
      </c>
      <c r="I5225" s="654"/>
      <c r="J5225" s="654"/>
      <c r="K5225" s="676"/>
      <c r="L5225" s="654"/>
      <c r="M5225" s="654"/>
      <c r="N5225" s="654"/>
      <c r="O5225" s="677"/>
      <c r="P5225" s="678"/>
    </row>
    <row r="5226" spans="1:16" s="675" customFormat="1" ht="16.5" hidden="1">
      <c r="A5226" s="514">
        <v>12</v>
      </c>
      <c r="B5226" s="337" t="s">
        <v>3683</v>
      </c>
      <c r="C5226" s="336" t="s">
        <v>139</v>
      </c>
      <c r="D5226" s="336"/>
      <c r="E5226" s="336"/>
      <c r="F5226" s="473"/>
      <c r="G5226" s="656">
        <v>39900</v>
      </c>
      <c r="H5226" s="656">
        <f t="shared" si="358"/>
        <v>39900</v>
      </c>
      <c r="I5226" s="654"/>
      <c r="J5226" s="654"/>
      <c r="K5226" s="676"/>
      <c r="L5226" s="654"/>
      <c r="M5226" s="654"/>
      <c r="N5226" s="654"/>
      <c r="O5226" s="677"/>
      <c r="P5226" s="678"/>
    </row>
    <row r="5227" spans="1:16" s="675" customFormat="1" ht="16.5" hidden="1">
      <c r="A5227" s="514">
        <v>13</v>
      </c>
      <c r="B5227" s="337" t="s">
        <v>3684</v>
      </c>
      <c r="C5227" s="336" t="s">
        <v>68</v>
      </c>
      <c r="D5227" s="336"/>
      <c r="E5227" s="336"/>
      <c r="F5227" s="473"/>
      <c r="G5227" s="656">
        <v>934200</v>
      </c>
      <c r="H5227" s="656">
        <f t="shared" si="358"/>
        <v>934200</v>
      </c>
      <c r="I5227" s="654"/>
      <c r="J5227" s="654"/>
      <c r="K5227" s="676"/>
      <c r="L5227" s="654"/>
      <c r="M5227" s="654"/>
      <c r="N5227" s="654"/>
      <c r="O5227" s="677"/>
      <c r="P5227" s="678"/>
    </row>
    <row r="5228" spans="1:16" s="675" customFormat="1" ht="16.5" hidden="1">
      <c r="A5228" s="514">
        <v>14</v>
      </c>
      <c r="B5228" s="337" t="s">
        <v>3685</v>
      </c>
      <c r="C5228" s="336" t="s">
        <v>68</v>
      </c>
      <c r="D5228" s="336"/>
      <c r="E5228" s="336"/>
      <c r="F5228" s="473"/>
      <c r="G5228" s="656">
        <v>984600</v>
      </c>
      <c r="H5228" s="656">
        <f t="shared" si="358"/>
        <v>984600</v>
      </c>
      <c r="I5228" s="654"/>
      <c r="J5228" s="654"/>
      <c r="K5228" s="676"/>
      <c r="L5228" s="654"/>
      <c r="M5228" s="654"/>
      <c r="N5228" s="654"/>
      <c r="O5228" s="677"/>
      <c r="P5228" s="678"/>
    </row>
    <row r="5229" spans="1:16" s="675" customFormat="1" ht="16.5" hidden="1">
      <c r="A5229" s="514">
        <v>15</v>
      </c>
      <c r="B5229" s="337" t="s">
        <v>3686</v>
      </c>
      <c r="C5229" s="336" t="s">
        <v>4519</v>
      </c>
      <c r="D5229" s="336"/>
      <c r="E5229" s="336"/>
      <c r="F5229" s="473"/>
      <c r="G5229" s="656">
        <v>742800</v>
      </c>
      <c r="H5229" s="656">
        <f t="shared" si="358"/>
        <v>742800</v>
      </c>
      <c r="I5229" s="654"/>
      <c r="J5229" s="654"/>
      <c r="K5229" s="676"/>
      <c r="L5229" s="654"/>
      <c r="M5229" s="654"/>
      <c r="N5229" s="654"/>
      <c r="O5229" s="677"/>
      <c r="P5229" s="678"/>
    </row>
    <row r="5230" spans="1:16" s="675" customFormat="1" ht="16.5" hidden="1">
      <c r="A5230" s="514">
        <v>16</v>
      </c>
      <c r="B5230" s="337" t="s">
        <v>4522</v>
      </c>
      <c r="C5230" s="336" t="s">
        <v>70</v>
      </c>
      <c r="D5230" s="336"/>
      <c r="E5230" s="336"/>
      <c r="F5230" s="473"/>
      <c r="G5230" s="656">
        <v>211200</v>
      </c>
      <c r="H5230" s="656">
        <f t="shared" si="358"/>
        <v>211200</v>
      </c>
      <c r="I5230" s="654"/>
      <c r="J5230" s="654"/>
      <c r="K5230" s="676"/>
      <c r="L5230" s="654"/>
      <c r="M5230" s="654"/>
      <c r="N5230" s="654"/>
      <c r="O5230" s="677"/>
      <c r="P5230" s="678"/>
    </row>
    <row r="5231" spans="1:16" s="675" customFormat="1" ht="16.5" hidden="1">
      <c r="A5231" s="514">
        <v>17</v>
      </c>
      <c r="B5231" s="337" t="s">
        <v>3687</v>
      </c>
      <c r="C5231" s="336" t="s">
        <v>68</v>
      </c>
      <c r="D5231" s="336"/>
      <c r="E5231" s="336"/>
      <c r="F5231" s="473"/>
      <c r="G5231" s="656">
        <v>1817000</v>
      </c>
      <c r="H5231" s="656">
        <f t="shared" si="358"/>
        <v>1817000</v>
      </c>
      <c r="I5231" s="654"/>
      <c r="J5231" s="654"/>
      <c r="K5231" s="676"/>
      <c r="L5231" s="654"/>
      <c r="M5231" s="654"/>
      <c r="N5231" s="654"/>
      <c r="O5231" s="677"/>
      <c r="P5231" s="678"/>
    </row>
    <row r="5232" spans="1:16" s="675" customFormat="1" ht="16.5" hidden="1">
      <c r="A5232" s="514">
        <v>18</v>
      </c>
      <c r="B5232" s="337" t="s">
        <v>3688</v>
      </c>
      <c r="C5232" s="336" t="s">
        <v>70</v>
      </c>
      <c r="D5232" s="336"/>
      <c r="E5232" s="336"/>
      <c r="F5232" s="473"/>
      <c r="G5232" s="656">
        <v>880300</v>
      </c>
      <c r="H5232" s="656">
        <f t="shared" si="358"/>
        <v>880300</v>
      </c>
      <c r="I5232" s="654"/>
      <c r="J5232" s="654"/>
      <c r="K5232" s="676"/>
      <c r="L5232" s="654"/>
      <c r="M5232" s="654"/>
      <c r="N5232" s="654"/>
      <c r="O5232" s="677"/>
      <c r="P5232" s="678"/>
    </row>
    <row r="5233" spans="1:16" s="675" customFormat="1" ht="16.5" hidden="1">
      <c r="A5233" s="514">
        <v>19</v>
      </c>
      <c r="B5233" s="337" t="s">
        <v>3689</v>
      </c>
      <c r="C5233" s="336" t="s">
        <v>68</v>
      </c>
      <c r="D5233" s="336"/>
      <c r="E5233" s="336"/>
      <c r="F5233" s="473"/>
      <c r="G5233" s="656">
        <v>1547400</v>
      </c>
      <c r="H5233" s="656">
        <f t="shared" si="358"/>
        <v>1547400</v>
      </c>
      <c r="I5233" s="654"/>
      <c r="J5233" s="654"/>
      <c r="K5233" s="676"/>
      <c r="L5233" s="654"/>
      <c r="M5233" s="654"/>
      <c r="N5233" s="654"/>
      <c r="O5233" s="677"/>
      <c r="P5233" s="678"/>
    </row>
    <row r="5234" spans="1:16" s="675" customFormat="1" ht="16.5" hidden="1">
      <c r="A5234" s="514">
        <v>20</v>
      </c>
      <c r="B5234" s="337" t="s">
        <v>3690</v>
      </c>
      <c r="C5234" s="336" t="s">
        <v>70</v>
      </c>
      <c r="D5234" s="336"/>
      <c r="E5234" s="336"/>
      <c r="F5234" s="473"/>
      <c r="G5234" s="656">
        <v>5000</v>
      </c>
      <c r="H5234" s="656">
        <f t="shared" si="358"/>
        <v>5000</v>
      </c>
      <c r="I5234" s="654"/>
      <c r="J5234" s="654"/>
      <c r="K5234" s="676"/>
      <c r="L5234" s="654"/>
      <c r="M5234" s="654"/>
      <c r="N5234" s="654"/>
      <c r="O5234" s="677"/>
      <c r="P5234" s="678"/>
    </row>
    <row r="5235" spans="1:16" s="675" customFormat="1" ht="16.5" hidden="1">
      <c r="A5235" s="514">
        <v>21</v>
      </c>
      <c r="B5235" s="337" t="s">
        <v>3691</v>
      </c>
      <c r="C5235" s="336" t="s">
        <v>70</v>
      </c>
      <c r="D5235" s="336"/>
      <c r="E5235" s="336"/>
      <c r="F5235" s="473"/>
      <c r="G5235" s="656">
        <v>10100</v>
      </c>
      <c r="H5235" s="656">
        <f t="shared" si="358"/>
        <v>10100</v>
      </c>
      <c r="I5235" s="654"/>
      <c r="J5235" s="654"/>
      <c r="K5235" s="676"/>
      <c r="L5235" s="654"/>
      <c r="M5235" s="654"/>
      <c r="N5235" s="654"/>
      <c r="O5235" s="677"/>
      <c r="P5235" s="678"/>
    </row>
    <row r="5236" spans="1:16" s="675" customFormat="1" ht="16.5" hidden="1">
      <c r="A5236" s="514">
        <v>22</v>
      </c>
      <c r="B5236" s="337" t="s">
        <v>3692</v>
      </c>
      <c r="C5236" s="336" t="s">
        <v>139</v>
      </c>
      <c r="D5236" s="336"/>
      <c r="E5236" s="336"/>
      <c r="F5236" s="473"/>
      <c r="G5236" s="656">
        <v>293240</v>
      </c>
      <c r="H5236" s="656">
        <f t="shared" si="358"/>
        <v>293240</v>
      </c>
      <c r="I5236" s="654"/>
      <c r="J5236" s="654"/>
      <c r="K5236" s="676"/>
      <c r="L5236" s="654"/>
      <c r="M5236" s="654"/>
      <c r="N5236" s="654"/>
      <c r="O5236" s="677"/>
      <c r="P5236" s="678"/>
    </row>
    <row r="5237" spans="1:16" s="675" customFormat="1" ht="16.5" hidden="1">
      <c r="A5237" s="514">
        <v>23</v>
      </c>
      <c r="B5237" s="337" t="s">
        <v>3693</v>
      </c>
      <c r="C5237" s="336" t="s">
        <v>139</v>
      </c>
      <c r="D5237" s="336"/>
      <c r="E5237" s="336"/>
      <c r="F5237" s="473"/>
      <c r="G5237" s="656">
        <v>420550</v>
      </c>
      <c r="H5237" s="656">
        <f t="shared" si="358"/>
        <v>420550</v>
      </c>
      <c r="I5237" s="654"/>
      <c r="J5237" s="654"/>
      <c r="K5237" s="676"/>
      <c r="L5237" s="654"/>
      <c r="M5237" s="654"/>
      <c r="N5237" s="654"/>
      <c r="O5237" s="677"/>
      <c r="P5237" s="678"/>
    </row>
    <row r="5238" spans="1:16" s="675" customFormat="1" ht="16.5" hidden="1">
      <c r="A5238" s="514">
        <v>24</v>
      </c>
      <c r="B5238" s="337" t="s">
        <v>3694</v>
      </c>
      <c r="C5238" s="336" t="s">
        <v>139</v>
      </c>
      <c r="D5238" s="336"/>
      <c r="E5238" s="336"/>
      <c r="F5238" s="473"/>
      <c r="G5238" s="656">
        <v>562590</v>
      </c>
      <c r="H5238" s="656">
        <f t="shared" si="358"/>
        <v>562590</v>
      </c>
      <c r="I5238" s="654"/>
      <c r="J5238" s="654"/>
      <c r="K5238" s="676"/>
      <c r="L5238" s="654"/>
      <c r="M5238" s="654"/>
      <c r="N5238" s="654"/>
      <c r="O5238" s="677"/>
      <c r="P5238" s="678"/>
    </row>
    <row r="5239" spans="1:16" s="675" customFormat="1" ht="16.5" hidden="1">
      <c r="A5239" s="514">
        <v>25</v>
      </c>
      <c r="B5239" s="337" t="s">
        <v>3695</v>
      </c>
      <c r="C5239" s="336" t="s">
        <v>139</v>
      </c>
      <c r="D5239" s="336"/>
      <c r="E5239" s="336"/>
      <c r="F5239" s="473"/>
      <c r="G5239" s="656">
        <v>16310</v>
      </c>
      <c r="H5239" s="656">
        <f t="shared" si="358"/>
        <v>16310</v>
      </c>
      <c r="I5239" s="654"/>
      <c r="J5239" s="654"/>
      <c r="K5239" s="676"/>
      <c r="L5239" s="654"/>
      <c r="M5239" s="654"/>
      <c r="N5239" s="654"/>
      <c r="O5239" s="677"/>
      <c r="P5239" s="678"/>
    </row>
    <row r="5240" spans="1:16" s="675" customFormat="1" ht="16.5" hidden="1">
      <c r="A5240" s="514">
        <v>26</v>
      </c>
      <c r="B5240" s="337" t="s">
        <v>3696</v>
      </c>
      <c r="C5240" s="336" t="s">
        <v>139</v>
      </c>
      <c r="D5240" s="336"/>
      <c r="E5240" s="336"/>
      <c r="F5240" s="473"/>
      <c r="G5240" s="656">
        <v>22780</v>
      </c>
      <c r="H5240" s="656">
        <f t="shared" si="358"/>
        <v>22780</v>
      </c>
      <c r="I5240" s="654"/>
      <c r="J5240" s="654"/>
      <c r="K5240" s="676"/>
      <c r="L5240" s="654"/>
      <c r="M5240" s="654"/>
      <c r="N5240" s="654"/>
      <c r="O5240" s="677"/>
      <c r="P5240" s="678"/>
    </row>
    <row r="5241" spans="1:16" s="675" customFormat="1" ht="16.5" hidden="1">
      <c r="A5241" s="514">
        <v>27</v>
      </c>
      <c r="B5241" s="337" t="s">
        <v>3697</v>
      </c>
      <c r="C5241" s="336" t="s">
        <v>139</v>
      </c>
      <c r="D5241" s="336"/>
      <c r="E5241" s="336"/>
      <c r="F5241" s="473"/>
      <c r="G5241" s="656">
        <v>210250</v>
      </c>
      <c r="H5241" s="656">
        <f t="shared" si="358"/>
        <v>210250</v>
      </c>
      <c r="I5241" s="654"/>
      <c r="J5241" s="654"/>
      <c r="K5241" s="676"/>
      <c r="L5241" s="654"/>
      <c r="M5241" s="654"/>
      <c r="N5241" s="654"/>
      <c r="O5241" s="677"/>
      <c r="P5241" s="678"/>
    </row>
    <row r="5242" spans="1:16" s="675" customFormat="1" ht="16.5" hidden="1">
      <c r="A5242" s="514">
        <v>28</v>
      </c>
      <c r="B5242" s="337" t="s">
        <v>3698</v>
      </c>
      <c r="C5242" s="336" t="s">
        <v>70</v>
      </c>
      <c r="D5242" s="336"/>
      <c r="E5242" s="336"/>
      <c r="F5242" s="473"/>
      <c r="G5242" s="656">
        <v>1667600</v>
      </c>
      <c r="H5242" s="656">
        <f t="shared" si="358"/>
        <v>1667600</v>
      </c>
      <c r="I5242" s="654"/>
      <c r="J5242" s="654"/>
      <c r="K5242" s="676"/>
      <c r="L5242" s="654"/>
      <c r="M5242" s="654"/>
      <c r="N5242" s="654"/>
      <c r="O5242" s="677"/>
      <c r="P5242" s="678"/>
    </row>
    <row r="5243" spans="1:16" s="675" customFormat="1" ht="16.5" hidden="1">
      <c r="A5243" s="514">
        <v>29</v>
      </c>
      <c r="B5243" s="337" t="s">
        <v>4249</v>
      </c>
      <c r="C5243" s="336" t="s">
        <v>70</v>
      </c>
      <c r="D5243" s="336"/>
      <c r="E5243" s="336"/>
      <c r="F5243" s="473"/>
      <c r="G5243" s="656">
        <v>144500</v>
      </c>
      <c r="H5243" s="656">
        <f t="shared" si="358"/>
        <v>144500</v>
      </c>
      <c r="I5243" s="654"/>
      <c r="J5243" s="654"/>
      <c r="K5243" s="676"/>
      <c r="L5243" s="654"/>
      <c r="M5243" s="654"/>
      <c r="N5243" s="654"/>
      <c r="O5243" s="677"/>
      <c r="P5243" s="678"/>
    </row>
    <row r="5244" spans="1:16" s="675" customFormat="1" ht="16.5" hidden="1">
      <c r="A5244" s="514">
        <v>30</v>
      </c>
      <c r="B5244" s="337" t="s">
        <v>3699</v>
      </c>
      <c r="C5244" s="336" t="s">
        <v>68</v>
      </c>
      <c r="D5244" s="336"/>
      <c r="E5244" s="336"/>
      <c r="F5244" s="473"/>
      <c r="G5244" s="656">
        <v>3791000</v>
      </c>
      <c r="H5244" s="656">
        <f t="shared" si="358"/>
        <v>3791000</v>
      </c>
      <c r="I5244" s="654"/>
      <c r="J5244" s="654"/>
      <c r="K5244" s="676"/>
      <c r="L5244" s="654"/>
      <c r="M5244" s="654"/>
      <c r="N5244" s="654"/>
      <c r="O5244" s="677"/>
      <c r="P5244" s="678"/>
    </row>
    <row r="5245" spans="1:16" s="675" customFormat="1" ht="16.5" hidden="1">
      <c r="A5245" s="514">
        <v>31</v>
      </c>
      <c r="B5245" s="337" t="s">
        <v>2191</v>
      </c>
      <c r="C5245" s="336" t="s">
        <v>68</v>
      </c>
      <c r="D5245" s="336"/>
      <c r="E5245" s="336"/>
      <c r="F5245" s="473"/>
      <c r="G5245" s="656">
        <v>5525500</v>
      </c>
      <c r="H5245" s="656">
        <f t="shared" si="358"/>
        <v>5525500</v>
      </c>
      <c r="I5245" s="654"/>
      <c r="J5245" s="654"/>
      <c r="K5245" s="676"/>
      <c r="L5245" s="654"/>
      <c r="M5245" s="654"/>
      <c r="N5245" s="654"/>
      <c r="O5245" s="677"/>
      <c r="P5245" s="678"/>
    </row>
    <row r="5246" spans="1:16" s="675" customFormat="1" ht="16.5" hidden="1">
      <c r="A5246" s="514">
        <v>32</v>
      </c>
      <c r="B5246" s="337" t="s">
        <v>3700</v>
      </c>
      <c r="C5246" s="336" t="s">
        <v>70</v>
      </c>
      <c r="D5246" s="336"/>
      <c r="E5246" s="336"/>
      <c r="F5246" s="473"/>
      <c r="G5246" s="656">
        <v>85400</v>
      </c>
      <c r="H5246" s="656">
        <f t="shared" si="358"/>
        <v>85400</v>
      </c>
      <c r="I5246" s="654"/>
      <c r="J5246" s="654"/>
      <c r="K5246" s="676"/>
      <c r="L5246" s="654"/>
      <c r="M5246" s="654"/>
      <c r="N5246" s="654"/>
      <c r="O5246" s="677"/>
      <c r="P5246" s="678"/>
    </row>
    <row r="5247" spans="1:16" s="675" customFormat="1" ht="16.5" hidden="1">
      <c r="A5247" s="514">
        <v>33</v>
      </c>
      <c r="B5247" s="337" t="s">
        <v>3701</v>
      </c>
      <c r="C5247" s="336" t="s">
        <v>70</v>
      </c>
      <c r="D5247" s="336"/>
      <c r="E5247" s="336"/>
      <c r="F5247" s="473"/>
      <c r="G5247" s="656">
        <v>21636363.629999999</v>
      </c>
      <c r="H5247" s="656">
        <f t="shared" si="358"/>
        <v>21636363.629999999</v>
      </c>
      <c r="I5247" s="654"/>
      <c r="J5247" s="654"/>
      <c r="K5247" s="676"/>
      <c r="L5247" s="654"/>
      <c r="M5247" s="654"/>
      <c r="N5247" s="654"/>
      <c r="O5247" s="677"/>
      <c r="P5247" s="678"/>
    </row>
    <row r="5248" spans="1:16" s="675" customFormat="1" ht="16.5" hidden="1">
      <c r="A5248" s="514">
        <v>34</v>
      </c>
      <c r="B5248" s="337" t="s">
        <v>3702</v>
      </c>
      <c r="C5248" s="336" t="s">
        <v>70</v>
      </c>
      <c r="D5248" s="336"/>
      <c r="E5248" s="336"/>
      <c r="F5248" s="473"/>
      <c r="G5248" s="656">
        <v>26909000</v>
      </c>
      <c r="H5248" s="656">
        <f t="shared" si="358"/>
        <v>26909000</v>
      </c>
      <c r="I5248" s="654"/>
      <c r="J5248" s="654"/>
      <c r="K5248" s="676"/>
      <c r="L5248" s="654"/>
      <c r="M5248" s="654"/>
      <c r="N5248" s="654"/>
      <c r="O5248" s="677"/>
      <c r="P5248" s="678"/>
    </row>
    <row r="5249" spans="1:17" s="675" customFormat="1" ht="16.5" hidden="1">
      <c r="A5249" s="514">
        <v>35</v>
      </c>
      <c r="B5249" s="337" t="s">
        <v>3703</v>
      </c>
      <c r="C5249" s="336" t="s">
        <v>70</v>
      </c>
      <c r="D5249" s="336"/>
      <c r="E5249" s="336"/>
      <c r="F5249" s="473"/>
      <c r="G5249" s="656">
        <v>29990000</v>
      </c>
      <c r="H5249" s="656">
        <f t="shared" si="358"/>
        <v>29990000</v>
      </c>
      <c r="I5249" s="654"/>
      <c r="J5249" s="654"/>
      <c r="K5249" s="676"/>
      <c r="L5249" s="654"/>
      <c r="M5249" s="654"/>
      <c r="N5249" s="654"/>
      <c r="O5249" s="677"/>
      <c r="P5249" s="678"/>
    </row>
    <row r="5250" spans="1:17" s="675" customFormat="1" ht="16.5" hidden="1">
      <c r="A5250" s="514">
        <v>36</v>
      </c>
      <c r="B5250" s="337" t="s">
        <v>3704</v>
      </c>
      <c r="C5250" s="336" t="s">
        <v>70</v>
      </c>
      <c r="D5250" s="336"/>
      <c r="E5250" s="336"/>
      <c r="F5250" s="473"/>
      <c r="G5250" s="656">
        <v>169900</v>
      </c>
      <c r="H5250" s="656">
        <f t="shared" si="358"/>
        <v>169900</v>
      </c>
      <c r="I5250" s="654"/>
      <c r="J5250" s="654"/>
      <c r="K5250" s="676"/>
      <c r="L5250" s="654"/>
      <c r="M5250" s="654"/>
      <c r="N5250" s="654"/>
      <c r="O5250" s="677"/>
      <c r="P5250" s="678"/>
    </row>
    <row r="5251" spans="1:17" s="675" customFormat="1" ht="16.5" hidden="1">
      <c r="A5251" s="514">
        <v>37</v>
      </c>
      <c r="B5251" s="337" t="s">
        <v>3705</v>
      </c>
      <c r="C5251" s="336" t="s">
        <v>70</v>
      </c>
      <c r="D5251" s="336"/>
      <c r="E5251" s="336"/>
      <c r="F5251" s="473"/>
      <c r="G5251" s="656">
        <v>147500</v>
      </c>
      <c r="H5251" s="656">
        <f t="shared" si="358"/>
        <v>147500</v>
      </c>
      <c r="I5251" s="654"/>
      <c r="J5251" s="654"/>
      <c r="K5251" s="676"/>
      <c r="L5251" s="654"/>
      <c r="M5251" s="654"/>
      <c r="N5251" s="654"/>
      <c r="O5251" s="677"/>
      <c r="P5251" s="678"/>
    </row>
    <row r="5252" spans="1:17" s="6" customFormat="1" ht="66.75" hidden="1" customHeight="1">
      <c r="A5252" s="100"/>
      <c r="B5252" s="1230" t="s">
        <v>4545</v>
      </c>
      <c r="C5252" s="1230"/>
      <c r="D5252" s="1230"/>
      <c r="E5252" s="1230"/>
      <c r="F5252" s="1230"/>
      <c r="G5252" s="1230"/>
      <c r="H5252" s="1230"/>
      <c r="I5252" s="468"/>
      <c r="J5252" s="468"/>
      <c r="K5252" s="468"/>
      <c r="L5252" s="468"/>
      <c r="M5252" s="468"/>
      <c r="N5252" s="468"/>
      <c r="O5252" s="657"/>
      <c r="P5252" s="9"/>
      <c r="Q5252" s="5"/>
    </row>
    <row r="5253" spans="1:17" s="6" customFormat="1" ht="33" hidden="1">
      <c r="A5253" s="336">
        <v>1</v>
      </c>
      <c r="B5253" s="337" t="s">
        <v>3990</v>
      </c>
      <c r="C5253" s="336" t="s">
        <v>68</v>
      </c>
      <c r="D5253" s="336"/>
      <c r="E5253" s="336"/>
      <c r="F5253" s="339"/>
      <c r="G5253" s="339">
        <v>3038000</v>
      </c>
      <c r="H5253" s="339">
        <v>3038000</v>
      </c>
      <c r="I5253" s="679"/>
      <c r="J5253" s="679"/>
      <c r="K5253" s="339">
        <v>1700000</v>
      </c>
      <c r="L5253" s="339">
        <v>2900000</v>
      </c>
      <c r="M5253" s="339">
        <f t="shared" ref="M5253:M5280" si="359">L5253</f>
        <v>2900000</v>
      </c>
      <c r="N5253" s="679"/>
      <c r="O5253" s="657"/>
      <c r="P5253" s="9"/>
      <c r="Q5253" s="680"/>
    </row>
    <row r="5254" spans="1:17" s="6" customFormat="1" ht="33" hidden="1">
      <c r="A5254" s="336">
        <v>2</v>
      </c>
      <c r="B5254" s="337" t="s">
        <v>3991</v>
      </c>
      <c r="C5254" s="336" t="s">
        <v>68</v>
      </c>
      <c r="D5254" s="336"/>
      <c r="E5254" s="336"/>
      <c r="F5254" s="339"/>
      <c r="G5254" s="339">
        <v>3038000</v>
      </c>
      <c r="H5254" s="339">
        <v>3038000</v>
      </c>
      <c r="I5254" s="679"/>
      <c r="J5254" s="679"/>
      <c r="K5254" s="339">
        <v>1700000</v>
      </c>
      <c r="L5254" s="339">
        <v>2900000</v>
      </c>
      <c r="M5254" s="339">
        <f t="shared" si="359"/>
        <v>2900000</v>
      </c>
      <c r="N5254" s="679"/>
      <c r="O5254" s="657"/>
      <c r="P5254" s="9"/>
      <c r="Q5254" s="680"/>
    </row>
    <row r="5255" spans="1:17" s="6" customFormat="1" ht="33" hidden="1">
      <c r="A5255" s="336">
        <v>3</v>
      </c>
      <c r="B5255" s="337" t="s">
        <v>3992</v>
      </c>
      <c r="C5255" s="336" t="s">
        <v>68</v>
      </c>
      <c r="D5255" s="336"/>
      <c r="E5255" s="336"/>
      <c r="F5255" s="339"/>
      <c r="G5255" s="339">
        <v>2894000</v>
      </c>
      <c r="H5255" s="339">
        <v>2894000</v>
      </c>
      <c r="I5255" s="679"/>
      <c r="J5255" s="679"/>
      <c r="K5255" s="339">
        <v>1597000</v>
      </c>
      <c r="L5255" s="339">
        <v>2797000</v>
      </c>
      <c r="M5255" s="339">
        <f t="shared" si="359"/>
        <v>2797000</v>
      </c>
      <c r="N5255" s="679"/>
      <c r="O5255" s="657"/>
      <c r="P5255" s="9"/>
      <c r="Q5255" s="680"/>
    </row>
    <row r="5256" spans="1:17" s="6" customFormat="1" ht="33" hidden="1">
      <c r="A5256" s="336">
        <v>4</v>
      </c>
      <c r="B5256" s="337" t="s">
        <v>3993</v>
      </c>
      <c r="C5256" s="336" t="s">
        <v>68</v>
      </c>
      <c r="D5256" s="336"/>
      <c r="E5256" s="336"/>
      <c r="F5256" s="339"/>
      <c r="G5256" s="339">
        <v>9259000</v>
      </c>
      <c r="H5256" s="339">
        <v>9259000</v>
      </c>
      <c r="I5256" s="679"/>
      <c r="J5256" s="679"/>
      <c r="K5256" s="339">
        <v>7172000</v>
      </c>
      <c r="L5256" s="339">
        <v>8372000</v>
      </c>
      <c r="M5256" s="339">
        <f t="shared" si="359"/>
        <v>8372000</v>
      </c>
      <c r="N5256" s="679"/>
      <c r="O5256" s="657"/>
      <c r="P5256" s="9"/>
      <c r="Q5256" s="680"/>
    </row>
    <row r="5257" spans="1:17" s="6" customFormat="1" ht="33" hidden="1">
      <c r="A5257" s="336">
        <v>5</v>
      </c>
      <c r="B5257" s="337" t="s">
        <v>3994</v>
      </c>
      <c r="C5257" s="336" t="s">
        <v>68</v>
      </c>
      <c r="D5257" s="336"/>
      <c r="E5257" s="336"/>
      <c r="F5257" s="339"/>
      <c r="G5257" s="339">
        <v>11287000</v>
      </c>
      <c r="H5257" s="339">
        <v>11287000</v>
      </c>
      <c r="I5257" s="679"/>
      <c r="J5257" s="679"/>
      <c r="K5257" s="339">
        <v>8985000</v>
      </c>
      <c r="L5257" s="339">
        <v>10185000</v>
      </c>
      <c r="M5257" s="339">
        <f t="shared" si="359"/>
        <v>10185000</v>
      </c>
      <c r="N5257" s="679"/>
      <c r="O5257" s="657"/>
      <c r="P5257" s="9"/>
      <c r="Q5257" s="680"/>
    </row>
    <row r="5258" spans="1:17" s="6" customFormat="1" ht="33" hidden="1">
      <c r="A5258" s="336">
        <v>6</v>
      </c>
      <c r="B5258" s="337" t="s">
        <v>3995</v>
      </c>
      <c r="C5258" s="336" t="s">
        <v>68</v>
      </c>
      <c r="D5258" s="336"/>
      <c r="E5258" s="336"/>
      <c r="F5258" s="339"/>
      <c r="G5258" s="339">
        <v>13762000</v>
      </c>
      <c r="H5258" s="339">
        <v>13762000</v>
      </c>
      <c r="I5258" s="679"/>
      <c r="J5258" s="679"/>
      <c r="K5258" s="339">
        <v>11173000</v>
      </c>
      <c r="L5258" s="339">
        <v>12373000</v>
      </c>
      <c r="M5258" s="339">
        <f t="shared" si="359"/>
        <v>12373000</v>
      </c>
      <c r="N5258" s="679"/>
      <c r="O5258" s="657"/>
      <c r="P5258" s="9"/>
      <c r="Q5258" s="680"/>
    </row>
    <row r="5259" spans="1:17" s="6" customFormat="1" ht="33" hidden="1">
      <c r="A5259" s="336">
        <v>7</v>
      </c>
      <c r="B5259" s="337" t="s">
        <v>3996</v>
      </c>
      <c r="C5259" s="336" t="s">
        <v>68</v>
      </c>
      <c r="D5259" s="336"/>
      <c r="E5259" s="336"/>
      <c r="F5259" s="339"/>
      <c r="G5259" s="339">
        <v>14413000</v>
      </c>
      <c r="H5259" s="339">
        <v>14413000</v>
      </c>
      <c r="I5259" s="679"/>
      <c r="J5259" s="679"/>
      <c r="K5259" s="339">
        <v>11778000</v>
      </c>
      <c r="L5259" s="339">
        <v>12978000</v>
      </c>
      <c r="M5259" s="339">
        <f t="shared" si="359"/>
        <v>12978000</v>
      </c>
      <c r="N5259" s="679"/>
      <c r="O5259" s="657"/>
      <c r="P5259" s="9"/>
      <c r="Q5259" s="680"/>
    </row>
    <row r="5260" spans="1:17" s="6" customFormat="1" ht="33" hidden="1">
      <c r="A5260" s="336">
        <v>8</v>
      </c>
      <c r="B5260" s="337" t="s">
        <v>3997</v>
      </c>
      <c r="C5260" s="336" t="s">
        <v>68</v>
      </c>
      <c r="D5260" s="336"/>
      <c r="E5260" s="336"/>
      <c r="F5260" s="339"/>
      <c r="G5260" s="339">
        <v>13352000</v>
      </c>
      <c r="H5260" s="339">
        <v>13352000</v>
      </c>
      <c r="I5260" s="679"/>
      <c r="J5260" s="679"/>
      <c r="K5260" s="339">
        <v>11589000</v>
      </c>
      <c r="L5260" s="339">
        <v>12789000</v>
      </c>
      <c r="M5260" s="339">
        <f t="shared" si="359"/>
        <v>12789000</v>
      </c>
      <c r="N5260" s="679"/>
      <c r="O5260" s="657"/>
      <c r="P5260" s="9"/>
      <c r="Q5260" s="680"/>
    </row>
    <row r="5261" spans="1:17" s="6" customFormat="1" ht="33" hidden="1">
      <c r="A5261" s="336">
        <v>9</v>
      </c>
      <c r="B5261" s="337" t="s">
        <v>3998</v>
      </c>
      <c r="C5261" s="336" t="s">
        <v>68</v>
      </c>
      <c r="D5261" s="336"/>
      <c r="E5261" s="336"/>
      <c r="F5261" s="339"/>
      <c r="G5261" s="339">
        <v>20424000</v>
      </c>
      <c r="H5261" s="339">
        <v>20424000</v>
      </c>
      <c r="I5261" s="679"/>
      <c r="J5261" s="679"/>
      <c r="K5261" s="339">
        <v>18307000</v>
      </c>
      <c r="L5261" s="339">
        <v>19507000</v>
      </c>
      <c r="M5261" s="339">
        <f t="shared" si="359"/>
        <v>19507000</v>
      </c>
      <c r="N5261" s="679"/>
      <c r="O5261" s="657"/>
      <c r="P5261" s="9"/>
      <c r="Q5261" s="680"/>
    </row>
    <row r="5262" spans="1:17" s="6" customFormat="1" ht="33" hidden="1">
      <c r="A5262" s="336">
        <v>10</v>
      </c>
      <c r="B5262" s="337" t="s">
        <v>3999</v>
      </c>
      <c r="C5262" s="336" t="s">
        <v>68</v>
      </c>
      <c r="D5262" s="336"/>
      <c r="E5262" s="336"/>
      <c r="F5262" s="339"/>
      <c r="G5262" s="339">
        <v>20553000</v>
      </c>
      <c r="H5262" s="339">
        <v>20553000</v>
      </c>
      <c r="I5262" s="679"/>
      <c r="J5262" s="679"/>
      <c r="K5262" s="339">
        <v>18495000</v>
      </c>
      <c r="L5262" s="339">
        <v>19695000</v>
      </c>
      <c r="M5262" s="339">
        <f t="shared" si="359"/>
        <v>19695000</v>
      </c>
      <c r="N5262" s="679"/>
      <c r="O5262" s="657"/>
      <c r="P5262" s="9"/>
      <c r="Q5262" s="680"/>
    </row>
    <row r="5263" spans="1:17" s="6" customFormat="1" ht="33" hidden="1">
      <c r="A5263" s="336">
        <v>11</v>
      </c>
      <c r="B5263" s="337" t="s">
        <v>4000</v>
      </c>
      <c r="C5263" s="336" t="s">
        <v>68</v>
      </c>
      <c r="D5263" s="336"/>
      <c r="E5263" s="336"/>
      <c r="F5263" s="339"/>
      <c r="G5263" s="339">
        <v>23717000</v>
      </c>
      <c r="H5263" s="339">
        <v>23717000</v>
      </c>
      <c r="I5263" s="679"/>
      <c r="J5263" s="679"/>
      <c r="K5263" s="339">
        <v>20610000</v>
      </c>
      <c r="L5263" s="339">
        <v>21810000</v>
      </c>
      <c r="M5263" s="339">
        <f t="shared" si="359"/>
        <v>21810000</v>
      </c>
      <c r="N5263" s="679"/>
      <c r="O5263" s="657"/>
      <c r="P5263" s="9"/>
      <c r="Q5263" s="680"/>
    </row>
    <row r="5264" spans="1:17" s="6" customFormat="1" ht="33" hidden="1">
      <c r="A5264" s="336">
        <v>12</v>
      </c>
      <c r="B5264" s="337" t="s">
        <v>4001</v>
      </c>
      <c r="C5264" s="336" t="s">
        <v>68</v>
      </c>
      <c r="D5264" s="336"/>
      <c r="E5264" s="336"/>
      <c r="F5264" s="339"/>
      <c r="G5264" s="339">
        <v>23717000</v>
      </c>
      <c r="H5264" s="339">
        <v>23717000</v>
      </c>
      <c r="I5264" s="679"/>
      <c r="J5264" s="679"/>
      <c r="K5264" s="339">
        <v>20610000</v>
      </c>
      <c r="L5264" s="339">
        <v>21810000</v>
      </c>
      <c r="M5264" s="339">
        <f t="shared" si="359"/>
        <v>21810000</v>
      </c>
      <c r="N5264" s="679"/>
      <c r="O5264" s="657"/>
      <c r="P5264" s="9"/>
      <c r="Q5264" s="680"/>
    </row>
    <row r="5265" spans="1:17" s="6" customFormat="1" ht="33" hidden="1">
      <c r="A5265" s="336">
        <v>13</v>
      </c>
      <c r="B5265" s="337" t="s">
        <v>4002</v>
      </c>
      <c r="C5265" s="336" t="s">
        <v>68</v>
      </c>
      <c r="D5265" s="336"/>
      <c r="E5265" s="336"/>
      <c r="F5265" s="339"/>
      <c r="G5265" s="339">
        <v>5267000</v>
      </c>
      <c r="H5265" s="339">
        <v>5267000</v>
      </c>
      <c r="I5265" s="679"/>
      <c r="J5265" s="679"/>
      <c r="K5265" s="339">
        <v>3946000</v>
      </c>
      <c r="L5265" s="339">
        <v>5146000</v>
      </c>
      <c r="M5265" s="339">
        <f t="shared" si="359"/>
        <v>5146000</v>
      </c>
      <c r="N5265" s="679"/>
      <c r="O5265" s="657"/>
      <c r="P5265" s="9"/>
      <c r="Q5265" s="680"/>
    </row>
    <row r="5266" spans="1:17" s="6" customFormat="1" ht="33" hidden="1">
      <c r="A5266" s="336">
        <v>14</v>
      </c>
      <c r="B5266" s="337" t="s">
        <v>4003</v>
      </c>
      <c r="C5266" s="336" t="s">
        <v>68</v>
      </c>
      <c r="D5266" s="336"/>
      <c r="E5266" s="336"/>
      <c r="F5266" s="339"/>
      <c r="G5266" s="339">
        <v>6486000</v>
      </c>
      <c r="H5266" s="339">
        <v>6486000</v>
      </c>
      <c r="I5266" s="679"/>
      <c r="J5266" s="679"/>
      <c r="K5266" s="339">
        <v>5059000</v>
      </c>
      <c r="L5266" s="339">
        <v>6259000</v>
      </c>
      <c r="M5266" s="339">
        <f t="shared" si="359"/>
        <v>6259000</v>
      </c>
      <c r="N5266" s="679"/>
      <c r="O5266" s="657"/>
      <c r="P5266" s="9"/>
      <c r="Q5266" s="680"/>
    </row>
    <row r="5267" spans="1:17" s="6" customFormat="1" ht="33" hidden="1">
      <c r="A5267" s="336">
        <v>15</v>
      </c>
      <c r="B5267" s="337" t="s">
        <v>4004</v>
      </c>
      <c r="C5267" s="336" t="s">
        <v>68</v>
      </c>
      <c r="D5267" s="336"/>
      <c r="E5267" s="336"/>
      <c r="F5267" s="339"/>
      <c r="G5267" s="339">
        <v>6486000</v>
      </c>
      <c r="H5267" s="339">
        <v>6486000</v>
      </c>
      <c r="I5267" s="679"/>
      <c r="J5267" s="679"/>
      <c r="K5267" s="339">
        <v>5059000</v>
      </c>
      <c r="L5267" s="339">
        <v>6259000</v>
      </c>
      <c r="M5267" s="339">
        <f t="shared" si="359"/>
        <v>6259000</v>
      </c>
      <c r="N5267" s="679"/>
      <c r="O5267" s="657"/>
      <c r="P5267" s="9"/>
      <c r="Q5267" s="680"/>
    </row>
    <row r="5268" spans="1:17" s="6" customFormat="1" ht="33" hidden="1">
      <c r="A5268" s="336">
        <v>16</v>
      </c>
      <c r="B5268" s="337" t="s">
        <v>4005</v>
      </c>
      <c r="C5268" s="336" t="s">
        <v>68</v>
      </c>
      <c r="D5268" s="336"/>
      <c r="E5268" s="336"/>
      <c r="F5268" s="339"/>
      <c r="G5268" s="339">
        <v>8737000</v>
      </c>
      <c r="H5268" s="339">
        <v>8737000</v>
      </c>
      <c r="I5268" s="679"/>
      <c r="J5268" s="679"/>
      <c r="K5268" s="339">
        <v>7286000</v>
      </c>
      <c r="L5268" s="339">
        <v>8486000</v>
      </c>
      <c r="M5268" s="339">
        <f t="shared" si="359"/>
        <v>8486000</v>
      </c>
      <c r="N5268" s="679"/>
      <c r="O5268" s="657"/>
      <c r="P5268" s="9"/>
      <c r="Q5268" s="680"/>
    </row>
    <row r="5269" spans="1:17" s="6" customFormat="1" ht="33" hidden="1">
      <c r="A5269" s="336">
        <v>17</v>
      </c>
      <c r="B5269" s="337" t="s">
        <v>4006</v>
      </c>
      <c r="C5269" s="336" t="s">
        <v>68</v>
      </c>
      <c r="D5269" s="336"/>
      <c r="E5269" s="336"/>
      <c r="F5269" s="339"/>
      <c r="G5269" s="339">
        <v>10263000</v>
      </c>
      <c r="H5269" s="339">
        <v>10263000</v>
      </c>
      <c r="I5269" s="679"/>
      <c r="J5269" s="679"/>
      <c r="K5269" s="339">
        <v>8796000</v>
      </c>
      <c r="L5269" s="339">
        <v>9996000</v>
      </c>
      <c r="M5269" s="339">
        <f t="shared" si="359"/>
        <v>9996000</v>
      </c>
      <c r="N5269" s="679"/>
      <c r="O5269" s="657"/>
      <c r="P5269" s="9"/>
      <c r="Q5269" s="680"/>
    </row>
    <row r="5270" spans="1:17" s="6" customFormat="1" ht="33" hidden="1">
      <c r="A5270" s="336">
        <v>18</v>
      </c>
      <c r="B5270" s="337" t="s">
        <v>4007</v>
      </c>
      <c r="C5270" s="336" t="s">
        <v>68</v>
      </c>
      <c r="D5270" s="336"/>
      <c r="E5270" s="336"/>
      <c r="F5270" s="339"/>
      <c r="G5270" s="339">
        <v>11100000</v>
      </c>
      <c r="H5270" s="339">
        <v>11100000</v>
      </c>
      <c r="I5270" s="679"/>
      <c r="J5270" s="679"/>
      <c r="K5270" s="339">
        <v>9475000</v>
      </c>
      <c r="L5270" s="339">
        <v>10675000</v>
      </c>
      <c r="M5270" s="339">
        <f t="shared" si="359"/>
        <v>10675000</v>
      </c>
      <c r="N5270" s="679"/>
      <c r="O5270" s="657"/>
      <c r="P5270" s="9"/>
      <c r="Q5270" s="680"/>
    </row>
    <row r="5271" spans="1:17" s="6" customFormat="1" ht="33" hidden="1">
      <c r="A5271" s="336">
        <v>19</v>
      </c>
      <c r="B5271" s="337" t="s">
        <v>4008</v>
      </c>
      <c r="C5271" s="336" t="s">
        <v>68</v>
      </c>
      <c r="D5271" s="336"/>
      <c r="E5271" s="336"/>
      <c r="F5271" s="339"/>
      <c r="G5271" s="339">
        <v>6002000</v>
      </c>
      <c r="H5271" s="339">
        <v>6002000</v>
      </c>
      <c r="I5271" s="679"/>
      <c r="J5271" s="679"/>
      <c r="K5271" s="339">
        <v>4700000</v>
      </c>
      <c r="L5271" s="339">
        <v>5900000</v>
      </c>
      <c r="M5271" s="339">
        <f t="shared" si="359"/>
        <v>5900000</v>
      </c>
      <c r="N5271" s="679"/>
      <c r="O5271" s="657"/>
      <c r="P5271" s="9"/>
      <c r="Q5271" s="680"/>
    </row>
    <row r="5272" spans="1:17" s="6" customFormat="1" ht="33" hidden="1">
      <c r="A5272" s="336">
        <v>20</v>
      </c>
      <c r="B5272" s="337" t="s">
        <v>4009</v>
      </c>
      <c r="C5272" s="336" t="s">
        <v>68</v>
      </c>
      <c r="D5272" s="336"/>
      <c r="E5272" s="336"/>
      <c r="F5272" s="339"/>
      <c r="G5272" s="339">
        <v>6820000</v>
      </c>
      <c r="H5272" s="339">
        <v>6820000</v>
      </c>
      <c r="I5272" s="679"/>
      <c r="J5272" s="679"/>
      <c r="K5272" s="339">
        <v>5436000</v>
      </c>
      <c r="L5272" s="339">
        <v>6636000</v>
      </c>
      <c r="M5272" s="339">
        <f t="shared" si="359"/>
        <v>6636000</v>
      </c>
      <c r="N5272" s="679"/>
      <c r="O5272" s="657"/>
      <c r="P5272" s="9"/>
      <c r="Q5272" s="680"/>
    </row>
    <row r="5273" spans="1:17" s="6" customFormat="1" ht="33" hidden="1">
      <c r="A5273" s="336">
        <v>21</v>
      </c>
      <c r="B5273" s="337" t="s">
        <v>4010</v>
      </c>
      <c r="C5273" s="336" t="s">
        <v>68</v>
      </c>
      <c r="D5273" s="336"/>
      <c r="E5273" s="336"/>
      <c r="F5273" s="339"/>
      <c r="G5273" s="339">
        <v>8031000</v>
      </c>
      <c r="H5273" s="339">
        <v>8031000</v>
      </c>
      <c r="I5273" s="679"/>
      <c r="J5273" s="679"/>
      <c r="K5273" s="339">
        <v>6512000</v>
      </c>
      <c r="L5273" s="339">
        <v>7712000</v>
      </c>
      <c r="M5273" s="339">
        <f t="shared" si="359"/>
        <v>7712000</v>
      </c>
      <c r="N5273" s="679"/>
      <c r="O5273" s="657"/>
      <c r="P5273" s="9"/>
      <c r="Q5273" s="680"/>
    </row>
    <row r="5274" spans="1:17" s="6" customFormat="1" ht="33" hidden="1">
      <c r="A5274" s="336">
        <v>22</v>
      </c>
      <c r="B5274" s="337" t="s">
        <v>4011</v>
      </c>
      <c r="C5274" s="336" t="s">
        <v>68</v>
      </c>
      <c r="D5274" s="336"/>
      <c r="E5274" s="336"/>
      <c r="F5274" s="339"/>
      <c r="G5274" s="339">
        <v>9500000</v>
      </c>
      <c r="H5274" s="339">
        <v>9500000</v>
      </c>
      <c r="I5274" s="679"/>
      <c r="J5274" s="679"/>
      <c r="K5274" s="339">
        <v>7965000</v>
      </c>
      <c r="L5274" s="339">
        <v>9165000</v>
      </c>
      <c r="M5274" s="339">
        <f t="shared" si="359"/>
        <v>9165000</v>
      </c>
      <c r="N5274" s="679"/>
      <c r="O5274" s="657"/>
      <c r="P5274" s="9"/>
      <c r="Q5274" s="680"/>
    </row>
    <row r="5275" spans="1:17" s="6" customFormat="1" ht="33" hidden="1">
      <c r="A5275" s="336">
        <v>23</v>
      </c>
      <c r="B5275" s="337" t="s">
        <v>4012</v>
      </c>
      <c r="C5275" s="336" t="s">
        <v>68</v>
      </c>
      <c r="D5275" s="336"/>
      <c r="E5275" s="336"/>
      <c r="F5275" s="339"/>
      <c r="G5275" s="339">
        <v>10375000</v>
      </c>
      <c r="H5275" s="339">
        <v>10375000</v>
      </c>
      <c r="I5275" s="679"/>
      <c r="J5275" s="679"/>
      <c r="K5275" s="339">
        <v>8721000</v>
      </c>
      <c r="L5275" s="339">
        <v>9921000</v>
      </c>
      <c r="M5275" s="339">
        <f t="shared" si="359"/>
        <v>9921000</v>
      </c>
      <c r="N5275" s="679"/>
      <c r="O5275" s="657"/>
      <c r="P5275" s="9"/>
      <c r="Q5275" s="680"/>
    </row>
    <row r="5276" spans="1:17" s="6" customFormat="1" ht="33" hidden="1">
      <c r="A5276" s="336">
        <v>24</v>
      </c>
      <c r="B5276" s="337" t="s">
        <v>4512</v>
      </c>
      <c r="C5276" s="336" t="s">
        <v>68</v>
      </c>
      <c r="D5276" s="336"/>
      <c r="E5276" s="336"/>
      <c r="F5276" s="339"/>
      <c r="G5276" s="339">
        <v>11064000</v>
      </c>
      <c r="H5276" s="339">
        <v>11064000</v>
      </c>
      <c r="I5276" s="679"/>
      <c r="J5276" s="679"/>
      <c r="K5276" s="339">
        <v>9286000</v>
      </c>
      <c r="L5276" s="339">
        <v>10486000</v>
      </c>
      <c r="M5276" s="339">
        <f t="shared" si="359"/>
        <v>10486000</v>
      </c>
      <c r="N5276" s="679"/>
      <c r="O5276" s="657"/>
      <c r="P5276" s="9"/>
      <c r="Q5276" s="680"/>
    </row>
    <row r="5277" spans="1:17" s="6" customFormat="1" ht="33" hidden="1">
      <c r="A5277" s="336">
        <v>25</v>
      </c>
      <c r="B5277" s="337" t="s">
        <v>4513</v>
      </c>
      <c r="C5277" s="336" t="s">
        <v>68</v>
      </c>
      <c r="D5277" s="336"/>
      <c r="E5277" s="336"/>
      <c r="F5277" s="339"/>
      <c r="G5277" s="339">
        <v>13706000</v>
      </c>
      <c r="H5277" s="339">
        <v>13706000</v>
      </c>
      <c r="I5277" s="679"/>
      <c r="J5277" s="679"/>
      <c r="K5277" s="339">
        <v>11814000</v>
      </c>
      <c r="L5277" s="339">
        <v>13014000</v>
      </c>
      <c r="M5277" s="339">
        <f t="shared" si="359"/>
        <v>13014000</v>
      </c>
      <c r="N5277" s="679"/>
      <c r="O5277" s="657"/>
      <c r="P5277" s="9"/>
      <c r="Q5277" s="680"/>
    </row>
    <row r="5278" spans="1:17" s="6" customFormat="1" ht="33" hidden="1">
      <c r="A5278" s="336">
        <v>26</v>
      </c>
      <c r="B5278" s="337" t="s">
        <v>4514</v>
      </c>
      <c r="C5278" s="336" t="s">
        <v>68</v>
      </c>
      <c r="D5278" s="336"/>
      <c r="E5278" s="336"/>
      <c r="F5278" s="339"/>
      <c r="G5278" s="339">
        <v>16046000</v>
      </c>
      <c r="H5278" s="339">
        <v>16046000</v>
      </c>
      <c r="I5278" s="679"/>
      <c r="J5278" s="679"/>
      <c r="K5278" s="339">
        <v>14155000</v>
      </c>
      <c r="L5278" s="339">
        <v>15355000</v>
      </c>
      <c r="M5278" s="339">
        <f t="shared" si="359"/>
        <v>15355000</v>
      </c>
      <c r="N5278" s="679"/>
      <c r="O5278" s="657"/>
      <c r="P5278" s="9"/>
      <c r="Q5278" s="680"/>
    </row>
    <row r="5279" spans="1:17" s="6" customFormat="1" ht="33" hidden="1">
      <c r="A5279" s="336">
        <v>27</v>
      </c>
      <c r="B5279" s="337" t="s">
        <v>4515</v>
      </c>
      <c r="C5279" s="336" t="s">
        <v>68</v>
      </c>
      <c r="D5279" s="336"/>
      <c r="E5279" s="336"/>
      <c r="F5279" s="339"/>
      <c r="G5279" s="339">
        <v>17555000</v>
      </c>
      <c r="H5279" s="339">
        <v>17555000</v>
      </c>
      <c r="I5279" s="679"/>
      <c r="J5279" s="679"/>
      <c r="K5279" s="339">
        <v>15684000</v>
      </c>
      <c r="L5279" s="339">
        <v>16884000</v>
      </c>
      <c r="M5279" s="339">
        <f t="shared" si="359"/>
        <v>16884000</v>
      </c>
      <c r="N5279" s="679"/>
      <c r="O5279" s="657"/>
      <c r="P5279" s="9"/>
      <c r="Q5279" s="680"/>
    </row>
    <row r="5280" spans="1:17" s="6" customFormat="1" ht="33" hidden="1">
      <c r="A5280" s="336">
        <v>28</v>
      </c>
      <c r="B5280" s="337" t="s">
        <v>4516</v>
      </c>
      <c r="C5280" s="336" t="s">
        <v>68</v>
      </c>
      <c r="D5280" s="336"/>
      <c r="E5280" s="336"/>
      <c r="F5280" s="339"/>
      <c r="G5280" s="339">
        <v>23692000</v>
      </c>
      <c r="H5280" s="339">
        <v>23692000</v>
      </c>
      <c r="I5280" s="679"/>
      <c r="J5280" s="679"/>
      <c r="K5280" s="339">
        <v>21364000</v>
      </c>
      <c r="L5280" s="339">
        <v>22564000</v>
      </c>
      <c r="M5280" s="339">
        <f t="shared" si="359"/>
        <v>22564000</v>
      </c>
      <c r="N5280" s="679"/>
      <c r="O5280" s="657"/>
      <c r="P5280" s="9"/>
      <c r="Q5280" s="680"/>
    </row>
    <row r="5281" spans="1:17" s="17" customFormat="1" ht="66.75" hidden="1" customHeight="1">
      <c r="A5281" s="1092" t="s">
        <v>2306</v>
      </c>
      <c r="B5281" s="1092"/>
      <c r="C5281" s="1092"/>
      <c r="D5281" s="1092"/>
      <c r="E5281" s="1092"/>
      <c r="F5281" s="1092"/>
      <c r="G5281" s="1092"/>
      <c r="H5281" s="1092"/>
      <c r="I5281" s="474"/>
      <c r="J5281" s="474"/>
      <c r="K5281" s="474"/>
      <c r="L5281" s="474"/>
      <c r="M5281" s="474"/>
      <c r="N5281" s="474"/>
      <c r="O5281" s="649"/>
      <c r="P5281" s="15"/>
      <c r="Q5281" s="16"/>
    </row>
    <row r="5282" spans="1:17" s="17" customFormat="1" ht="66.75" hidden="1" customHeight="1">
      <c r="A5282" s="163">
        <v>1</v>
      </c>
      <c r="B5282" s="452" t="s">
        <v>2307</v>
      </c>
      <c r="C5282" s="107" t="s">
        <v>68</v>
      </c>
      <c r="D5282" s="107"/>
      <c r="E5282" s="107"/>
      <c r="F5282" s="681"/>
      <c r="G5282" s="647">
        <v>8900000</v>
      </c>
      <c r="H5282" s="682">
        <f t="shared" ref="H5282:H5318" si="360">G5282</f>
        <v>8900000</v>
      </c>
      <c r="I5282" s="668"/>
      <c r="J5282" s="668"/>
      <c r="K5282" s="681"/>
      <c r="L5282" s="647">
        <v>8900000</v>
      </c>
      <c r="M5282" s="647">
        <f t="shared" ref="M5282:M5318" si="361">L5282</f>
        <v>8900000</v>
      </c>
      <c r="N5282" s="668"/>
      <c r="O5282" s="649"/>
      <c r="P5282" s="15"/>
      <c r="Q5282" s="16"/>
    </row>
    <row r="5283" spans="1:17" s="17" customFormat="1" ht="66.75" hidden="1" customHeight="1">
      <c r="A5283" s="107">
        <f>1+A5282</f>
        <v>2</v>
      </c>
      <c r="B5283" s="452" t="s">
        <v>2308</v>
      </c>
      <c r="C5283" s="107" t="s">
        <v>68</v>
      </c>
      <c r="D5283" s="107"/>
      <c r="E5283" s="107"/>
      <c r="F5283" s="681"/>
      <c r="G5283" s="647">
        <v>9850000</v>
      </c>
      <c r="H5283" s="682">
        <f t="shared" si="360"/>
        <v>9850000</v>
      </c>
      <c r="I5283" s="668"/>
      <c r="J5283" s="683"/>
      <c r="K5283" s="681"/>
      <c r="L5283" s="647">
        <v>9850000</v>
      </c>
      <c r="M5283" s="647">
        <f t="shared" si="361"/>
        <v>9850000</v>
      </c>
      <c r="N5283" s="683"/>
      <c r="O5283" s="684"/>
      <c r="P5283" s="15"/>
      <c r="Q5283" s="16"/>
    </row>
    <row r="5284" spans="1:17" s="17" customFormat="1" ht="66.75" hidden="1" customHeight="1">
      <c r="A5284" s="107">
        <f t="shared" ref="A5284:A5318" si="362">1+A5283</f>
        <v>3</v>
      </c>
      <c r="B5284" s="452" t="s">
        <v>2309</v>
      </c>
      <c r="C5284" s="107" t="s">
        <v>68</v>
      </c>
      <c r="D5284" s="107"/>
      <c r="E5284" s="107"/>
      <c r="F5284" s="681"/>
      <c r="G5284" s="647">
        <v>11500000</v>
      </c>
      <c r="H5284" s="682">
        <f t="shared" si="360"/>
        <v>11500000</v>
      </c>
      <c r="I5284" s="668"/>
      <c r="J5284" s="683"/>
      <c r="K5284" s="681"/>
      <c r="L5284" s="647">
        <v>11500000</v>
      </c>
      <c r="M5284" s="647">
        <f t="shared" si="361"/>
        <v>11500000</v>
      </c>
      <c r="N5284" s="683"/>
      <c r="O5284" s="684"/>
      <c r="P5284" s="15"/>
      <c r="Q5284" s="16"/>
    </row>
    <row r="5285" spans="1:17" s="17" customFormat="1" ht="66.75" hidden="1" customHeight="1">
      <c r="A5285" s="107">
        <f t="shared" si="362"/>
        <v>4</v>
      </c>
      <c r="B5285" s="452" t="s">
        <v>2310</v>
      </c>
      <c r="C5285" s="107" t="s">
        <v>68</v>
      </c>
      <c r="D5285" s="107"/>
      <c r="E5285" s="107"/>
      <c r="F5285" s="681"/>
      <c r="G5285" s="647">
        <v>12000000</v>
      </c>
      <c r="H5285" s="682">
        <f t="shared" si="360"/>
        <v>12000000</v>
      </c>
      <c r="I5285" s="668"/>
      <c r="J5285" s="683"/>
      <c r="K5285" s="681"/>
      <c r="L5285" s="647">
        <v>12000000</v>
      </c>
      <c r="M5285" s="647">
        <f t="shared" si="361"/>
        <v>12000000</v>
      </c>
      <c r="N5285" s="683"/>
      <c r="O5285" s="684"/>
      <c r="P5285" s="15"/>
      <c r="Q5285" s="16"/>
    </row>
    <row r="5286" spans="1:17" s="17" customFormat="1" ht="66.75" hidden="1" customHeight="1">
      <c r="A5286" s="107">
        <f t="shared" si="362"/>
        <v>5</v>
      </c>
      <c r="B5286" s="452" t="s">
        <v>2311</v>
      </c>
      <c r="C5286" s="107" t="s">
        <v>68</v>
      </c>
      <c r="D5286" s="107"/>
      <c r="E5286" s="107"/>
      <c r="F5286" s="681"/>
      <c r="G5286" s="647">
        <v>13000000</v>
      </c>
      <c r="H5286" s="682">
        <f t="shared" si="360"/>
        <v>13000000</v>
      </c>
      <c r="I5286" s="668"/>
      <c r="J5286" s="683"/>
      <c r="K5286" s="681"/>
      <c r="L5286" s="647">
        <v>13000000</v>
      </c>
      <c r="M5286" s="647">
        <f t="shared" si="361"/>
        <v>13000000</v>
      </c>
      <c r="N5286" s="683"/>
      <c r="O5286" s="684"/>
      <c r="P5286" s="15"/>
      <c r="Q5286" s="16"/>
    </row>
    <row r="5287" spans="1:17" s="17" customFormat="1" ht="66.75" hidden="1" customHeight="1">
      <c r="A5287" s="107">
        <f t="shared" si="362"/>
        <v>6</v>
      </c>
      <c r="B5287" s="452" t="s">
        <v>2312</v>
      </c>
      <c r="C5287" s="107" t="s">
        <v>68</v>
      </c>
      <c r="D5287" s="107"/>
      <c r="E5287" s="107"/>
      <c r="F5287" s="681"/>
      <c r="G5287" s="647">
        <v>14500000</v>
      </c>
      <c r="H5287" s="682">
        <f t="shared" si="360"/>
        <v>14500000</v>
      </c>
      <c r="I5287" s="668"/>
      <c r="J5287" s="668"/>
      <c r="K5287" s="681"/>
      <c r="L5287" s="647">
        <v>14500000</v>
      </c>
      <c r="M5287" s="647">
        <f t="shared" si="361"/>
        <v>14500000</v>
      </c>
      <c r="N5287" s="668"/>
      <c r="O5287" s="685"/>
      <c r="P5287" s="15"/>
      <c r="Q5287" s="16"/>
    </row>
    <row r="5288" spans="1:17" s="17" customFormat="1" ht="66.75" hidden="1" customHeight="1">
      <c r="A5288" s="107">
        <f t="shared" si="362"/>
        <v>7</v>
      </c>
      <c r="B5288" s="452" t="s">
        <v>2313</v>
      </c>
      <c r="C5288" s="107" t="s">
        <v>68</v>
      </c>
      <c r="D5288" s="107"/>
      <c r="E5288" s="107"/>
      <c r="F5288" s="681"/>
      <c r="G5288" s="647">
        <v>15000000</v>
      </c>
      <c r="H5288" s="682">
        <f t="shared" si="360"/>
        <v>15000000</v>
      </c>
      <c r="I5288" s="668"/>
      <c r="J5288" s="668"/>
      <c r="K5288" s="681"/>
      <c r="L5288" s="647">
        <v>15000000</v>
      </c>
      <c r="M5288" s="647">
        <f t="shared" si="361"/>
        <v>15000000</v>
      </c>
      <c r="N5288" s="668"/>
      <c r="O5288" s="685"/>
      <c r="P5288" s="15"/>
      <c r="Q5288" s="16"/>
    </row>
    <row r="5289" spans="1:17" s="17" customFormat="1" ht="66.75" hidden="1" customHeight="1">
      <c r="A5289" s="107">
        <f t="shared" si="362"/>
        <v>8</v>
      </c>
      <c r="B5289" s="452" t="s">
        <v>2314</v>
      </c>
      <c r="C5289" s="107" t="s">
        <v>68</v>
      </c>
      <c r="D5289" s="107"/>
      <c r="E5289" s="107"/>
      <c r="F5289" s="681"/>
      <c r="G5289" s="647">
        <v>15500000</v>
      </c>
      <c r="H5289" s="682">
        <f t="shared" si="360"/>
        <v>15500000</v>
      </c>
      <c r="I5289" s="668"/>
      <c r="J5289" s="668"/>
      <c r="K5289" s="681"/>
      <c r="L5289" s="647">
        <v>15500000</v>
      </c>
      <c r="M5289" s="647">
        <f t="shared" si="361"/>
        <v>15500000</v>
      </c>
      <c r="N5289" s="668"/>
      <c r="O5289" s="685"/>
      <c r="P5289" s="15"/>
      <c r="Q5289" s="16"/>
    </row>
    <row r="5290" spans="1:17" s="17" customFormat="1" ht="66.75" hidden="1" customHeight="1">
      <c r="A5290" s="107">
        <f t="shared" si="362"/>
        <v>9</v>
      </c>
      <c r="B5290" s="452" t="s">
        <v>2315</v>
      </c>
      <c r="C5290" s="107" t="s">
        <v>68</v>
      </c>
      <c r="D5290" s="107"/>
      <c r="E5290" s="107"/>
      <c r="F5290" s="681"/>
      <c r="G5290" s="647">
        <v>10065000</v>
      </c>
      <c r="H5290" s="682">
        <f t="shared" si="360"/>
        <v>10065000</v>
      </c>
      <c r="I5290" s="668"/>
      <c r="J5290" s="668"/>
      <c r="K5290" s="681"/>
      <c r="L5290" s="647">
        <v>10065000</v>
      </c>
      <c r="M5290" s="647">
        <f t="shared" si="361"/>
        <v>10065000</v>
      </c>
      <c r="N5290" s="668"/>
      <c r="O5290" s="685"/>
      <c r="P5290" s="15"/>
      <c r="Q5290" s="16"/>
    </row>
    <row r="5291" spans="1:17" s="17" customFormat="1" ht="66.75" hidden="1" customHeight="1">
      <c r="A5291" s="107">
        <f t="shared" si="362"/>
        <v>10</v>
      </c>
      <c r="B5291" s="452" t="s">
        <v>2316</v>
      </c>
      <c r="C5291" s="107" t="s">
        <v>68</v>
      </c>
      <c r="D5291" s="107"/>
      <c r="E5291" s="107"/>
      <c r="F5291" s="681"/>
      <c r="G5291" s="647">
        <v>10950000</v>
      </c>
      <c r="H5291" s="682">
        <f t="shared" si="360"/>
        <v>10950000</v>
      </c>
      <c r="I5291" s="668"/>
      <c r="J5291" s="668"/>
      <c r="K5291" s="681"/>
      <c r="L5291" s="647">
        <v>10950000</v>
      </c>
      <c r="M5291" s="647">
        <f t="shared" si="361"/>
        <v>10950000</v>
      </c>
      <c r="N5291" s="668"/>
      <c r="O5291" s="685"/>
      <c r="P5291" s="15"/>
      <c r="Q5291" s="16"/>
    </row>
    <row r="5292" spans="1:17" s="17" customFormat="1" ht="66.75" hidden="1" customHeight="1">
      <c r="A5292" s="107">
        <f t="shared" si="362"/>
        <v>11</v>
      </c>
      <c r="B5292" s="452" t="s">
        <v>2317</v>
      </c>
      <c r="C5292" s="107" t="s">
        <v>68</v>
      </c>
      <c r="D5292" s="107"/>
      <c r="E5292" s="107"/>
      <c r="F5292" s="681"/>
      <c r="G5292" s="647">
        <v>12200000</v>
      </c>
      <c r="H5292" s="682">
        <f t="shared" si="360"/>
        <v>12200000</v>
      </c>
      <c r="I5292" s="668"/>
      <c r="J5292" s="668"/>
      <c r="K5292" s="681"/>
      <c r="L5292" s="647">
        <v>12200000</v>
      </c>
      <c r="M5292" s="647">
        <f t="shared" si="361"/>
        <v>12200000</v>
      </c>
      <c r="N5292" s="668"/>
      <c r="O5292" s="685"/>
      <c r="P5292" s="15"/>
      <c r="Q5292" s="16"/>
    </row>
    <row r="5293" spans="1:17" s="17" customFormat="1" ht="66.75" hidden="1" customHeight="1">
      <c r="A5293" s="107">
        <f t="shared" si="362"/>
        <v>12</v>
      </c>
      <c r="B5293" s="452" t="s">
        <v>2318</v>
      </c>
      <c r="C5293" s="107" t="s">
        <v>68</v>
      </c>
      <c r="D5293" s="107"/>
      <c r="E5293" s="107"/>
      <c r="F5293" s="681"/>
      <c r="G5293" s="647">
        <v>12800000</v>
      </c>
      <c r="H5293" s="682">
        <f t="shared" si="360"/>
        <v>12800000</v>
      </c>
      <c r="I5293" s="668"/>
      <c r="J5293" s="668"/>
      <c r="K5293" s="681"/>
      <c r="L5293" s="647">
        <v>12800000</v>
      </c>
      <c r="M5293" s="647">
        <f t="shared" si="361"/>
        <v>12800000</v>
      </c>
      <c r="N5293" s="668"/>
      <c r="O5293" s="685"/>
      <c r="P5293" s="15"/>
      <c r="Q5293" s="16"/>
    </row>
    <row r="5294" spans="1:17" s="17" customFormat="1" ht="66.75" hidden="1" customHeight="1">
      <c r="A5294" s="107">
        <f t="shared" si="362"/>
        <v>13</v>
      </c>
      <c r="B5294" s="452" t="s">
        <v>2319</v>
      </c>
      <c r="C5294" s="107" t="s">
        <v>68</v>
      </c>
      <c r="D5294" s="107"/>
      <c r="E5294" s="107"/>
      <c r="F5294" s="681"/>
      <c r="G5294" s="647">
        <v>14080000</v>
      </c>
      <c r="H5294" s="682">
        <f t="shared" si="360"/>
        <v>14080000</v>
      </c>
      <c r="I5294" s="668"/>
      <c r="J5294" s="668"/>
      <c r="K5294" s="681"/>
      <c r="L5294" s="647">
        <v>14080000</v>
      </c>
      <c r="M5294" s="647">
        <f t="shared" si="361"/>
        <v>14080000</v>
      </c>
      <c r="N5294" s="668"/>
      <c r="O5294" s="685"/>
      <c r="P5294" s="15"/>
      <c r="Q5294" s="16"/>
    </row>
    <row r="5295" spans="1:17" s="17" customFormat="1" ht="66.75" hidden="1" customHeight="1">
      <c r="A5295" s="107">
        <f t="shared" si="362"/>
        <v>14</v>
      </c>
      <c r="B5295" s="452" t="s">
        <v>2320</v>
      </c>
      <c r="C5295" s="107" t="s">
        <v>68</v>
      </c>
      <c r="D5295" s="107"/>
      <c r="E5295" s="107"/>
      <c r="F5295" s="681"/>
      <c r="G5295" s="647">
        <v>16350000</v>
      </c>
      <c r="H5295" s="682">
        <f t="shared" si="360"/>
        <v>16350000</v>
      </c>
      <c r="I5295" s="668"/>
      <c r="J5295" s="668"/>
      <c r="K5295" s="681"/>
      <c r="L5295" s="647">
        <v>16350000</v>
      </c>
      <c r="M5295" s="647">
        <f t="shared" si="361"/>
        <v>16350000</v>
      </c>
      <c r="N5295" s="668"/>
      <c r="O5295" s="685"/>
      <c r="P5295" s="15"/>
      <c r="Q5295" s="16"/>
    </row>
    <row r="5296" spans="1:17" s="17" customFormat="1" ht="66.75" hidden="1" customHeight="1">
      <c r="A5296" s="107">
        <f t="shared" si="362"/>
        <v>15</v>
      </c>
      <c r="B5296" s="452" t="s">
        <v>2321</v>
      </c>
      <c r="C5296" s="107" t="s">
        <v>68</v>
      </c>
      <c r="D5296" s="107"/>
      <c r="E5296" s="107"/>
      <c r="F5296" s="681"/>
      <c r="G5296" s="647">
        <v>7500000</v>
      </c>
      <c r="H5296" s="682">
        <f t="shared" si="360"/>
        <v>7500000</v>
      </c>
      <c r="I5296" s="668"/>
      <c r="J5296" s="668"/>
      <c r="K5296" s="681"/>
      <c r="L5296" s="647">
        <v>7500000</v>
      </c>
      <c r="M5296" s="647">
        <f t="shared" si="361"/>
        <v>7500000</v>
      </c>
      <c r="N5296" s="668"/>
      <c r="O5296" s="685"/>
      <c r="P5296" s="15"/>
      <c r="Q5296" s="16"/>
    </row>
    <row r="5297" spans="1:17" s="17" customFormat="1" ht="66.75" hidden="1" customHeight="1">
      <c r="A5297" s="107">
        <f t="shared" si="362"/>
        <v>16</v>
      </c>
      <c r="B5297" s="452" t="s">
        <v>2322</v>
      </c>
      <c r="C5297" s="107" t="s">
        <v>68</v>
      </c>
      <c r="D5297" s="107"/>
      <c r="E5297" s="107"/>
      <c r="F5297" s="681"/>
      <c r="G5297" s="647">
        <v>8200000</v>
      </c>
      <c r="H5297" s="682">
        <f t="shared" si="360"/>
        <v>8200000</v>
      </c>
      <c r="I5297" s="668"/>
      <c r="J5297" s="668"/>
      <c r="K5297" s="681"/>
      <c r="L5297" s="647">
        <v>8200000</v>
      </c>
      <c r="M5297" s="647">
        <f t="shared" si="361"/>
        <v>8200000</v>
      </c>
      <c r="N5297" s="668"/>
      <c r="O5297" s="685"/>
      <c r="P5297" s="15"/>
      <c r="Q5297" s="16"/>
    </row>
    <row r="5298" spans="1:17" s="17" customFormat="1" ht="66.75" hidden="1" customHeight="1">
      <c r="A5298" s="107">
        <f t="shared" si="362"/>
        <v>17</v>
      </c>
      <c r="B5298" s="452" t="s">
        <v>2323</v>
      </c>
      <c r="C5298" s="107" t="s">
        <v>68</v>
      </c>
      <c r="D5298" s="107"/>
      <c r="E5298" s="107"/>
      <c r="F5298" s="681"/>
      <c r="G5298" s="647">
        <v>8800000</v>
      </c>
      <c r="H5298" s="682">
        <f t="shared" si="360"/>
        <v>8800000</v>
      </c>
      <c r="I5298" s="668"/>
      <c r="J5298" s="668"/>
      <c r="K5298" s="681"/>
      <c r="L5298" s="647">
        <v>8800000</v>
      </c>
      <c r="M5298" s="647">
        <f t="shared" si="361"/>
        <v>8800000</v>
      </c>
      <c r="N5298" s="668"/>
      <c r="O5298" s="685"/>
      <c r="P5298" s="15"/>
      <c r="Q5298" s="16"/>
    </row>
    <row r="5299" spans="1:17" s="17" customFormat="1" ht="66.75" hidden="1" customHeight="1">
      <c r="A5299" s="107">
        <f t="shared" si="362"/>
        <v>18</v>
      </c>
      <c r="B5299" s="452" t="s">
        <v>2324</v>
      </c>
      <c r="C5299" s="107" t="s">
        <v>68</v>
      </c>
      <c r="D5299" s="107"/>
      <c r="E5299" s="107"/>
      <c r="F5299" s="681"/>
      <c r="G5299" s="647">
        <v>9300000</v>
      </c>
      <c r="H5299" s="682">
        <f t="shared" si="360"/>
        <v>9300000</v>
      </c>
      <c r="I5299" s="668"/>
      <c r="J5299" s="668"/>
      <c r="K5299" s="681"/>
      <c r="L5299" s="647">
        <v>9300000</v>
      </c>
      <c r="M5299" s="647">
        <f t="shared" si="361"/>
        <v>9300000</v>
      </c>
      <c r="N5299" s="668"/>
      <c r="O5299" s="685"/>
      <c r="P5299" s="15"/>
      <c r="Q5299" s="16"/>
    </row>
    <row r="5300" spans="1:17" s="17" customFormat="1" ht="66.75" hidden="1" customHeight="1">
      <c r="A5300" s="107">
        <f t="shared" si="362"/>
        <v>19</v>
      </c>
      <c r="B5300" s="452" t="s">
        <v>2325</v>
      </c>
      <c r="C5300" s="107" t="s">
        <v>68</v>
      </c>
      <c r="D5300" s="107"/>
      <c r="E5300" s="107"/>
      <c r="F5300" s="681"/>
      <c r="G5300" s="647">
        <v>10200000</v>
      </c>
      <c r="H5300" s="682">
        <f t="shared" si="360"/>
        <v>10200000</v>
      </c>
      <c r="I5300" s="668"/>
      <c r="J5300" s="668"/>
      <c r="K5300" s="681"/>
      <c r="L5300" s="647">
        <v>10200000</v>
      </c>
      <c r="M5300" s="647">
        <f t="shared" si="361"/>
        <v>10200000</v>
      </c>
      <c r="N5300" s="668"/>
      <c r="O5300" s="685"/>
      <c r="P5300" s="15"/>
      <c r="Q5300" s="16"/>
    </row>
    <row r="5301" spans="1:17" s="17" customFormat="1" ht="66.75" hidden="1" customHeight="1">
      <c r="A5301" s="107">
        <f t="shared" si="362"/>
        <v>20</v>
      </c>
      <c r="B5301" s="452" t="s">
        <v>2326</v>
      </c>
      <c r="C5301" s="107" t="s">
        <v>68</v>
      </c>
      <c r="D5301" s="107"/>
      <c r="E5301" s="107"/>
      <c r="F5301" s="681"/>
      <c r="G5301" s="647">
        <v>11500000</v>
      </c>
      <c r="H5301" s="682">
        <f t="shared" si="360"/>
        <v>11500000</v>
      </c>
      <c r="I5301" s="668"/>
      <c r="J5301" s="668"/>
      <c r="K5301" s="681"/>
      <c r="L5301" s="647">
        <v>11500000</v>
      </c>
      <c r="M5301" s="647">
        <f t="shared" si="361"/>
        <v>11500000</v>
      </c>
      <c r="N5301" s="668"/>
      <c r="O5301" s="685"/>
      <c r="P5301" s="15"/>
      <c r="Q5301" s="16"/>
    </row>
    <row r="5302" spans="1:17" s="17" customFormat="1" ht="66.75" hidden="1" customHeight="1">
      <c r="A5302" s="107">
        <f t="shared" si="362"/>
        <v>21</v>
      </c>
      <c r="B5302" s="452" t="s">
        <v>2327</v>
      </c>
      <c r="C5302" s="107" t="s">
        <v>68</v>
      </c>
      <c r="D5302" s="107"/>
      <c r="E5302" s="107"/>
      <c r="F5302" s="681"/>
      <c r="G5302" s="647">
        <v>12500000</v>
      </c>
      <c r="H5302" s="682">
        <f t="shared" si="360"/>
        <v>12500000</v>
      </c>
      <c r="I5302" s="668"/>
      <c r="J5302" s="668"/>
      <c r="K5302" s="681"/>
      <c r="L5302" s="647">
        <v>12500000</v>
      </c>
      <c r="M5302" s="647">
        <f t="shared" si="361"/>
        <v>12500000</v>
      </c>
      <c r="N5302" s="668"/>
      <c r="O5302" s="685"/>
      <c r="P5302" s="15"/>
      <c r="Q5302" s="16"/>
    </row>
    <row r="5303" spans="1:17" s="17" customFormat="1" ht="66.75" hidden="1" customHeight="1">
      <c r="A5303" s="107">
        <f t="shared" si="362"/>
        <v>22</v>
      </c>
      <c r="B5303" s="452" t="s">
        <v>2328</v>
      </c>
      <c r="C5303" s="107" t="s">
        <v>68</v>
      </c>
      <c r="D5303" s="107"/>
      <c r="E5303" s="107"/>
      <c r="F5303" s="681"/>
      <c r="G5303" s="647">
        <v>13000000</v>
      </c>
      <c r="H5303" s="682">
        <f t="shared" si="360"/>
        <v>13000000</v>
      </c>
      <c r="I5303" s="668"/>
      <c r="J5303" s="668"/>
      <c r="K5303" s="681"/>
      <c r="L5303" s="647">
        <v>13000000</v>
      </c>
      <c r="M5303" s="647">
        <f t="shared" si="361"/>
        <v>13000000</v>
      </c>
      <c r="N5303" s="668"/>
      <c r="O5303" s="685"/>
      <c r="P5303" s="15"/>
      <c r="Q5303" s="16"/>
    </row>
    <row r="5304" spans="1:17" s="17" customFormat="1" ht="66.75" hidden="1" customHeight="1">
      <c r="A5304" s="107">
        <f t="shared" si="362"/>
        <v>23</v>
      </c>
      <c r="B5304" s="452" t="s">
        <v>2329</v>
      </c>
      <c r="C5304" s="107" t="s">
        <v>68</v>
      </c>
      <c r="D5304" s="107"/>
      <c r="E5304" s="107"/>
      <c r="F5304" s="681"/>
      <c r="G5304" s="647">
        <v>17000000</v>
      </c>
      <c r="H5304" s="682">
        <f t="shared" si="360"/>
        <v>17000000</v>
      </c>
      <c r="I5304" s="668"/>
      <c r="J5304" s="668"/>
      <c r="K5304" s="681"/>
      <c r="L5304" s="647">
        <v>17000000</v>
      </c>
      <c r="M5304" s="647">
        <f t="shared" si="361"/>
        <v>17000000</v>
      </c>
      <c r="N5304" s="668"/>
      <c r="O5304" s="685"/>
      <c r="P5304" s="15"/>
      <c r="Q5304" s="16"/>
    </row>
    <row r="5305" spans="1:17" s="17" customFormat="1" ht="66.75" hidden="1" customHeight="1">
      <c r="A5305" s="107">
        <f t="shared" si="362"/>
        <v>24</v>
      </c>
      <c r="B5305" s="452" t="s">
        <v>2330</v>
      </c>
      <c r="C5305" s="107" t="s">
        <v>68</v>
      </c>
      <c r="D5305" s="107"/>
      <c r="E5305" s="107"/>
      <c r="F5305" s="681"/>
      <c r="G5305" s="647">
        <v>18000000</v>
      </c>
      <c r="H5305" s="682">
        <f t="shared" si="360"/>
        <v>18000000</v>
      </c>
      <c r="I5305" s="668"/>
      <c r="J5305" s="668"/>
      <c r="K5305" s="681"/>
      <c r="L5305" s="647">
        <v>18000000</v>
      </c>
      <c r="M5305" s="647">
        <f t="shared" si="361"/>
        <v>18000000</v>
      </c>
      <c r="N5305" s="668"/>
      <c r="O5305" s="685"/>
      <c r="P5305" s="15"/>
      <c r="Q5305" s="16"/>
    </row>
    <row r="5306" spans="1:17" s="17" customFormat="1" ht="66.75" hidden="1" customHeight="1">
      <c r="A5306" s="107">
        <f t="shared" si="362"/>
        <v>25</v>
      </c>
      <c r="B5306" s="452" t="s">
        <v>2331</v>
      </c>
      <c r="C5306" s="107" t="s">
        <v>68</v>
      </c>
      <c r="D5306" s="107"/>
      <c r="E5306" s="107"/>
      <c r="F5306" s="681"/>
      <c r="G5306" s="647">
        <v>24000000</v>
      </c>
      <c r="H5306" s="682">
        <f t="shared" si="360"/>
        <v>24000000</v>
      </c>
      <c r="I5306" s="668"/>
      <c r="J5306" s="668"/>
      <c r="K5306" s="681"/>
      <c r="L5306" s="647">
        <v>24000000</v>
      </c>
      <c r="M5306" s="647">
        <f t="shared" si="361"/>
        <v>24000000</v>
      </c>
      <c r="N5306" s="668"/>
      <c r="O5306" s="685"/>
      <c r="P5306" s="15"/>
      <c r="Q5306" s="16"/>
    </row>
    <row r="5307" spans="1:17" s="17" customFormat="1" ht="66.75" hidden="1" customHeight="1">
      <c r="A5307" s="107">
        <f t="shared" si="362"/>
        <v>26</v>
      </c>
      <c r="B5307" s="452" t="s">
        <v>2332</v>
      </c>
      <c r="C5307" s="107" t="s">
        <v>68</v>
      </c>
      <c r="D5307" s="107"/>
      <c r="E5307" s="107"/>
      <c r="F5307" s="681"/>
      <c r="G5307" s="647">
        <v>29500000</v>
      </c>
      <c r="H5307" s="682">
        <f t="shared" si="360"/>
        <v>29500000</v>
      </c>
      <c r="I5307" s="668"/>
      <c r="J5307" s="668"/>
      <c r="K5307" s="681"/>
      <c r="L5307" s="647">
        <v>29500000</v>
      </c>
      <c r="M5307" s="647">
        <f t="shared" si="361"/>
        <v>29500000</v>
      </c>
      <c r="N5307" s="668"/>
      <c r="O5307" s="685"/>
      <c r="P5307" s="15"/>
      <c r="Q5307" s="16"/>
    </row>
    <row r="5308" spans="1:17" s="17" customFormat="1" ht="66.75" hidden="1" customHeight="1">
      <c r="A5308" s="107">
        <f t="shared" si="362"/>
        <v>27</v>
      </c>
      <c r="B5308" s="452" t="s">
        <v>2333</v>
      </c>
      <c r="C5308" s="107" t="s">
        <v>68</v>
      </c>
      <c r="D5308" s="107"/>
      <c r="E5308" s="107"/>
      <c r="F5308" s="681"/>
      <c r="G5308" s="647">
        <v>36200000</v>
      </c>
      <c r="H5308" s="682">
        <f t="shared" si="360"/>
        <v>36200000</v>
      </c>
      <c r="I5308" s="668"/>
      <c r="J5308" s="668"/>
      <c r="K5308" s="681"/>
      <c r="L5308" s="647">
        <v>36200000</v>
      </c>
      <c r="M5308" s="647">
        <f t="shared" si="361"/>
        <v>36200000</v>
      </c>
      <c r="N5308" s="668"/>
      <c r="O5308" s="685"/>
      <c r="P5308" s="15"/>
      <c r="Q5308" s="16"/>
    </row>
    <row r="5309" spans="1:17" s="17" customFormat="1" ht="66.75" hidden="1" customHeight="1">
      <c r="A5309" s="107">
        <f t="shared" si="362"/>
        <v>28</v>
      </c>
      <c r="B5309" s="452" t="s">
        <v>2334</v>
      </c>
      <c r="C5309" s="107" t="s">
        <v>68</v>
      </c>
      <c r="D5309" s="107"/>
      <c r="E5309" s="107"/>
      <c r="F5309" s="681"/>
      <c r="G5309" s="647">
        <v>37350000</v>
      </c>
      <c r="H5309" s="682">
        <f t="shared" si="360"/>
        <v>37350000</v>
      </c>
      <c r="I5309" s="668"/>
      <c r="J5309" s="668"/>
      <c r="K5309" s="681"/>
      <c r="L5309" s="647">
        <v>37350000</v>
      </c>
      <c r="M5309" s="647">
        <f t="shared" si="361"/>
        <v>37350000</v>
      </c>
      <c r="N5309" s="668"/>
      <c r="O5309" s="685"/>
      <c r="P5309" s="15"/>
      <c r="Q5309" s="16"/>
    </row>
    <row r="5310" spans="1:17" s="17" customFormat="1" ht="66.75" hidden="1" customHeight="1">
      <c r="A5310" s="107">
        <f t="shared" si="362"/>
        <v>29</v>
      </c>
      <c r="B5310" s="452" t="s">
        <v>2335</v>
      </c>
      <c r="C5310" s="107" t="s">
        <v>68</v>
      </c>
      <c r="D5310" s="107"/>
      <c r="E5310" s="107"/>
      <c r="F5310" s="681"/>
      <c r="G5310" s="647">
        <v>18000000</v>
      </c>
      <c r="H5310" s="682">
        <f t="shared" si="360"/>
        <v>18000000</v>
      </c>
      <c r="I5310" s="668"/>
      <c r="J5310" s="668"/>
      <c r="K5310" s="681"/>
      <c r="L5310" s="647">
        <v>18000000</v>
      </c>
      <c r="M5310" s="647">
        <f t="shared" si="361"/>
        <v>18000000</v>
      </c>
      <c r="N5310" s="668"/>
      <c r="O5310" s="685"/>
      <c r="P5310" s="15"/>
      <c r="Q5310" s="16"/>
    </row>
    <row r="5311" spans="1:17" s="17" customFormat="1" ht="66.75" hidden="1" customHeight="1">
      <c r="A5311" s="107">
        <f t="shared" si="362"/>
        <v>30</v>
      </c>
      <c r="B5311" s="452" t="s">
        <v>2336</v>
      </c>
      <c r="C5311" s="107" t="s">
        <v>68</v>
      </c>
      <c r="D5311" s="107"/>
      <c r="E5311" s="107"/>
      <c r="F5311" s="681"/>
      <c r="G5311" s="647">
        <v>24000000</v>
      </c>
      <c r="H5311" s="682">
        <f t="shared" si="360"/>
        <v>24000000</v>
      </c>
      <c r="I5311" s="668"/>
      <c r="J5311" s="668"/>
      <c r="K5311" s="681"/>
      <c r="L5311" s="647">
        <v>24000000</v>
      </c>
      <c r="M5311" s="647">
        <f t="shared" si="361"/>
        <v>24000000</v>
      </c>
      <c r="N5311" s="668"/>
      <c r="O5311" s="685"/>
      <c r="P5311" s="15"/>
      <c r="Q5311" s="16"/>
    </row>
    <row r="5312" spans="1:17" s="17" customFormat="1" ht="66.75" hidden="1" customHeight="1">
      <c r="A5312" s="107">
        <f t="shared" si="362"/>
        <v>31</v>
      </c>
      <c r="B5312" s="452" t="s">
        <v>2337</v>
      </c>
      <c r="C5312" s="107" t="s">
        <v>68</v>
      </c>
      <c r="D5312" s="107"/>
      <c r="E5312" s="107"/>
      <c r="F5312" s="681"/>
      <c r="G5312" s="647">
        <v>29500000</v>
      </c>
      <c r="H5312" s="682">
        <f t="shared" si="360"/>
        <v>29500000</v>
      </c>
      <c r="I5312" s="668"/>
      <c r="J5312" s="668"/>
      <c r="K5312" s="681"/>
      <c r="L5312" s="647">
        <v>29500000</v>
      </c>
      <c r="M5312" s="647">
        <f t="shared" si="361"/>
        <v>29500000</v>
      </c>
      <c r="N5312" s="668"/>
      <c r="O5312" s="685"/>
      <c r="P5312" s="15"/>
      <c r="Q5312" s="16"/>
    </row>
    <row r="5313" spans="1:17" s="17" customFormat="1" ht="66.75" hidden="1" customHeight="1">
      <c r="A5313" s="107">
        <f t="shared" si="362"/>
        <v>32</v>
      </c>
      <c r="B5313" s="452" t="s">
        <v>2338</v>
      </c>
      <c r="C5313" s="107" t="s">
        <v>68</v>
      </c>
      <c r="D5313" s="107"/>
      <c r="E5313" s="107"/>
      <c r="F5313" s="681"/>
      <c r="G5313" s="647">
        <v>36200000</v>
      </c>
      <c r="H5313" s="682">
        <f t="shared" si="360"/>
        <v>36200000</v>
      </c>
      <c r="I5313" s="668"/>
      <c r="J5313" s="668"/>
      <c r="K5313" s="681"/>
      <c r="L5313" s="647">
        <v>36200000</v>
      </c>
      <c r="M5313" s="647">
        <f t="shared" si="361"/>
        <v>36200000</v>
      </c>
      <c r="N5313" s="668"/>
      <c r="O5313" s="685"/>
      <c r="P5313" s="15"/>
      <c r="Q5313" s="16"/>
    </row>
    <row r="5314" spans="1:17" s="17" customFormat="1" ht="66.75" hidden="1" customHeight="1">
      <c r="A5314" s="107">
        <f t="shared" si="362"/>
        <v>33</v>
      </c>
      <c r="B5314" s="452" t="s">
        <v>2339</v>
      </c>
      <c r="C5314" s="107" t="s">
        <v>68</v>
      </c>
      <c r="D5314" s="107"/>
      <c r="E5314" s="107"/>
      <c r="F5314" s="681"/>
      <c r="G5314" s="647">
        <v>37350000</v>
      </c>
      <c r="H5314" s="682">
        <f t="shared" si="360"/>
        <v>37350000</v>
      </c>
      <c r="I5314" s="668"/>
      <c r="J5314" s="668"/>
      <c r="K5314" s="681"/>
      <c r="L5314" s="647">
        <v>37350000</v>
      </c>
      <c r="M5314" s="647">
        <f t="shared" si="361"/>
        <v>37350000</v>
      </c>
      <c r="N5314" s="668"/>
      <c r="O5314" s="685"/>
      <c r="P5314" s="15"/>
      <c r="Q5314" s="16"/>
    </row>
    <row r="5315" spans="1:17" s="17" customFormat="1" ht="66.75" hidden="1" customHeight="1">
      <c r="A5315" s="107">
        <f t="shared" si="362"/>
        <v>34</v>
      </c>
      <c r="B5315" s="452" t="s">
        <v>2340</v>
      </c>
      <c r="C5315" s="107" t="s">
        <v>68</v>
      </c>
      <c r="D5315" s="107"/>
      <c r="E5315" s="107"/>
      <c r="F5315" s="681"/>
      <c r="G5315" s="647">
        <v>15700000</v>
      </c>
      <c r="H5315" s="682">
        <f t="shared" si="360"/>
        <v>15700000</v>
      </c>
      <c r="I5315" s="668"/>
      <c r="J5315" s="668"/>
      <c r="K5315" s="681"/>
      <c r="L5315" s="647">
        <v>15700000</v>
      </c>
      <c r="M5315" s="647">
        <f t="shared" si="361"/>
        <v>15700000</v>
      </c>
      <c r="N5315" s="668"/>
      <c r="O5315" s="685"/>
      <c r="P5315" s="15"/>
      <c r="Q5315" s="16"/>
    </row>
    <row r="5316" spans="1:17" s="17" customFormat="1" ht="66.75" hidden="1" customHeight="1">
      <c r="A5316" s="107">
        <f t="shared" si="362"/>
        <v>35</v>
      </c>
      <c r="B5316" s="452" t="s">
        <v>2341</v>
      </c>
      <c r="C5316" s="107" t="s">
        <v>68</v>
      </c>
      <c r="D5316" s="107"/>
      <c r="E5316" s="107"/>
      <c r="F5316" s="681"/>
      <c r="G5316" s="647">
        <v>19750000</v>
      </c>
      <c r="H5316" s="682">
        <f t="shared" si="360"/>
        <v>19750000</v>
      </c>
      <c r="I5316" s="668"/>
      <c r="J5316" s="668"/>
      <c r="K5316" s="681"/>
      <c r="L5316" s="647">
        <v>19750000</v>
      </c>
      <c r="M5316" s="647">
        <f t="shared" si="361"/>
        <v>19750000</v>
      </c>
      <c r="N5316" s="668"/>
      <c r="O5316" s="685"/>
      <c r="P5316" s="15"/>
      <c r="Q5316" s="16"/>
    </row>
    <row r="5317" spans="1:17" s="17" customFormat="1" ht="66.75" hidden="1" customHeight="1">
      <c r="A5317" s="107">
        <f t="shared" si="362"/>
        <v>36</v>
      </c>
      <c r="B5317" s="452" t="s">
        <v>2342</v>
      </c>
      <c r="C5317" s="107" t="s">
        <v>68</v>
      </c>
      <c r="D5317" s="107"/>
      <c r="E5317" s="107"/>
      <c r="F5317" s="681"/>
      <c r="G5317" s="647">
        <v>20350000</v>
      </c>
      <c r="H5317" s="682">
        <f t="shared" si="360"/>
        <v>20350000</v>
      </c>
      <c r="I5317" s="668"/>
      <c r="J5317" s="668"/>
      <c r="K5317" s="681"/>
      <c r="L5317" s="647">
        <v>20350000</v>
      </c>
      <c r="M5317" s="647">
        <f t="shared" si="361"/>
        <v>20350000</v>
      </c>
      <c r="N5317" s="668"/>
      <c r="O5317" s="685"/>
      <c r="P5317" s="15"/>
      <c r="Q5317" s="16"/>
    </row>
    <row r="5318" spans="1:17" s="17" customFormat="1" ht="66.75" hidden="1" customHeight="1">
      <c r="A5318" s="107">
        <f t="shared" si="362"/>
        <v>37</v>
      </c>
      <c r="B5318" s="452" t="s">
        <v>2343</v>
      </c>
      <c r="C5318" s="107" t="s">
        <v>68</v>
      </c>
      <c r="D5318" s="107"/>
      <c r="E5318" s="107"/>
      <c r="F5318" s="681"/>
      <c r="G5318" s="647">
        <v>22350000</v>
      </c>
      <c r="H5318" s="682">
        <f t="shared" si="360"/>
        <v>22350000</v>
      </c>
      <c r="I5318" s="668"/>
      <c r="J5318" s="668"/>
      <c r="K5318" s="681"/>
      <c r="L5318" s="647">
        <v>22350000</v>
      </c>
      <c r="M5318" s="647">
        <f t="shared" si="361"/>
        <v>22350000</v>
      </c>
      <c r="N5318" s="668"/>
      <c r="O5318" s="685"/>
      <c r="P5318" s="15"/>
      <c r="Q5318" s="16"/>
    </row>
    <row r="5319" spans="1:17" s="17" customFormat="1" ht="66.75" hidden="1" customHeight="1">
      <c r="A5319" s="1092" t="s">
        <v>2344</v>
      </c>
      <c r="B5319" s="1092"/>
      <c r="C5319" s="1092"/>
      <c r="D5319" s="1092"/>
      <c r="E5319" s="1092"/>
      <c r="F5319" s="1092"/>
      <c r="G5319" s="1092"/>
      <c r="H5319" s="1092"/>
      <c r="I5319" s="474"/>
      <c r="J5319" s="474"/>
      <c r="K5319" s="474"/>
      <c r="L5319" s="474"/>
      <c r="M5319" s="474"/>
      <c r="N5319" s="474"/>
      <c r="O5319" s="649"/>
      <c r="P5319" s="15"/>
      <c r="Q5319" s="16"/>
    </row>
    <row r="5320" spans="1:17" s="17" customFormat="1" ht="66.75" hidden="1" customHeight="1">
      <c r="A5320" s="107">
        <v>1</v>
      </c>
      <c r="B5320" s="218" t="s">
        <v>2345</v>
      </c>
      <c r="C5320" s="107" t="s">
        <v>2346</v>
      </c>
      <c r="D5320" s="107"/>
      <c r="E5320" s="107"/>
      <c r="F5320" s="681"/>
      <c r="G5320" s="647">
        <v>4239800</v>
      </c>
      <c r="H5320" s="686">
        <f t="shared" ref="H5320:H5335" si="363">+G5320</f>
        <v>4239800</v>
      </c>
      <c r="I5320" s="687"/>
      <c r="J5320" s="688"/>
      <c r="K5320" s="681"/>
      <c r="L5320" s="647">
        <v>4239800</v>
      </c>
      <c r="M5320" s="681">
        <f t="shared" ref="M5320:M5335" si="364">+L5320</f>
        <v>4239800</v>
      </c>
      <c r="N5320" s="688"/>
      <c r="O5320" s="684"/>
      <c r="P5320" s="15"/>
      <c r="Q5320" s="16"/>
    </row>
    <row r="5321" spans="1:17" s="17" customFormat="1" ht="66.75" hidden="1" customHeight="1">
      <c r="A5321" s="107">
        <v>2</v>
      </c>
      <c r="B5321" s="218" t="s">
        <v>2347</v>
      </c>
      <c r="C5321" s="107" t="s">
        <v>2346</v>
      </c>
      <c r="D5321" s="107"/>
      <c r="E5321" s="107"/>
      <c r="F5321" s="681"/>
      <c r="G5321" s="647">
        <v>5237400</v>
      </c>
      <c r="H5321" s="686">
        <f t="shared" si="363"/>
        <v>5237400</v>
      </c>
      <c r="I5321" s="687"/>
      <c r="J5321" s="688"/>
      <c r="K5321" s="681"/>
      <c r="L5321" s="647">
        <v>5237400</v>
      </c>
      <c r="M5321" s="681">
        <f t="shared" si="364"/>
        <v>5237400</v>
      </c>
      <c r="N5321" s="688"/>
      <c r="O5321" s="684"/>
      <c r="P5321" s="15"/>
      <c r="Q5321" s="16"/>
    </row>
    <row r="5322" spans="1:17" s="17" customFormat="1" ht="66.75" hidden="1" customHeight="1">
      <c r="A5322" s="107">
        <v>3</v>
      </c>
      <c r="B5322" s="218" t="s">
        <v>2348</v>
      </c>
      <c r="C5322" s="107" t="s">
        <v>2346</v>
      </c>
      <c r="D5322" s="107"/>
      <c r="E5322" s="107"/>
      <c r="F5322" s="681"/>
      <c r="G5322" s="647">
        <v>6671450</v>
      </c>
      <c r="H5322" s="686">
        <f t="shared" si="363"/>
        <v>6671450</v>
      </c>
      <c r="I5322" s="687"/>
      <c r="J5322" s="688"/>
      <c r="K5322" s="681"/>
      <c r="L5322" s="647">
        <v>6671450</v>
      </c>
      <c r="M5322" s="681">
        <f t="shared" si="364"/>
        <v>6671450</v>
      </c>
      <c r="N5322" s="688"/>
      <c r="O5322" s="684"/>
      <c r="P5322" s="15"/>
      <c r="Q5322" s="16"/>
    </row>
    <row r="5323" spans="1:17" s="17" customFormat="1" ht="66.75" hidden="1" customHeight="1">
      <c r="A5323" s="107">
        <v>4</v>
      </c>
      <c r="B5323" s="218" t="s">
        <v>2349</v>
      </c>
      <c r="C5323" s="107" t="s">
        <v>2346</v>
      </c>
      <c r="D5323" s="107"/>
      <c r="E5323" s="107"/>
      <c r="F5323" s="681"/>
      <c r="G5323" s="647">
        <v>5985600</v>
      </c>
      <c r="H5323" s="686">
        <f t="shared" si="363"/>
        <v>5985600</v>
      </c>
      <c r="I5323" s="687"/>
      <c r="J5323" s="688"/>
      <c r="K5323" s="681"/>
      <c r="L5323" s="647">
        <v>5985600</v>
      </c>
      <c r="M5323" s="681">
        <f t="shared" si="364"/>
        <v>5985600</v>
      </c>
      <c r="N5323" s="688"/>
      <c r="O5323" s="684"/>
      <c r="P5323" s="15"/>
      <c r="Q5323" s="16"/>
    </row>
    <row r="5324" spans="1:17" s="17" customFormat="1" ht="66.75" hidden="1" customHeight="1">
      <c r="A5324" s="107">
        <v>5</v>
      </c>
      <c r="B5324" s="218" t="s">
        <v>2350</v>
      </c>
      <c r="C5324" s="107" t="s">
        <v>2346</v>
      </c>
      <c r="D5324" s="107"/>
      <c r="E5324" s="107"/>
      <c r="F5324" s="681"/>
      <c r="G5324" s="647">
        <v>7607000</v>
      </c>
      <c r="H5324" s="686">
        <f t="shared" si="363"/>
        <v>7607000</v>
      </c>
      <c r="I5324" s="687"/>
      <c r="J5324" s="688"/>
      <c r="K5324" s="681"/>
      <c r="L5324" s="647">
        <v>7607000</v>
      </c>
      <c r="M5324" s="681">
        <f t="shared" si="364"/>
        <v>7607000</v>
      </c>
      <c r="N5324" s="688"/>
      <c r="O5324" s="684"/>
      <c r="P5324" s="15"/>
      <c r="Q5324" s="16"/>
    </row>
    <row r="5325" spans="1:17" s="17" customFormat="1" ht="66.75" hidden="1" customHeight="1">
      <c r="A5325" s="107">
        <v>6</v>
      </c>
      <c r="B5325" s="218" t="s">
        <v>2351</v>
      </c>
      <c r="C5325" s="107" t="s">
        <v>2346</v>
      </c>
      <c r="D5325" s="107"/>
      <c r="E5325" s="107"/>
      <c r="F5325" s="681"/>
      <c r="G5325" s="647">
        <v>6734000</v>
      </c>
      <c r="H5325" s="686">
        <f t="shared" si="363"/>
        <v>6734000</v>
      </c>
      <c r="I5325" s="687"/>
      <c r="J5325" s="688"/>
      <c r="K5325" s="681"/>
      <c r="L5325" s="647">
        <v>6734000</v>
      </c>
      <c r="M5325" s="681">
        <f t="shared" si="364"/>
        <v>6734000</v>
      </c>
      <c r="N5325" s="688"/>
      <c r="O5325" s="684"/>
      <c r="P5325" s="15"/>
      <c r="Q5325" s="16"/>
    </row>
    <row r="5326" spans="1:17" s="17" customFormat="1" ht="66.75" hidden="1" customHeight="1">
      <c r="A5326" s="107">
        <v>7</v>
      </c>
      <c r="B5326" s="218" t="s">
        <v>2352</v>
      </c>
      <c r="C5326" s="107" t="s">
        <v>2346</v>
      </c>
      <c r="D5326" s="107"/>
      <c r="E5326" s="107"/>
      <c r="F5326" s="681"/>
      <c r="G5326" s="647">
        <v>8604000</v>
      </c>
      <c r="H5326" s="686">
        <f t="shared" si="363"/>
        <v>8604000</v>
      </c>
      <c r="I5326" s="687"/>
      <c r="J5326" s="688"/>
      <c r="K5326" s="681"/>
      <c r="L5326" s="647">
        <v>8604000</v>
      </c>
      <c r="M5326" s="681">
        <f t="shared" si="364"/>
        <v>8604000</v>
      </c>
      <c r="N5326" s="688"/>
      <c r="O5326" s="684"/>
      <c r="P5326" s="15"/>
      <c r="Q5326" s="16"/>
    </row>
    <row r="5327" spans="1:17" s="17" customFormat="1" ht="66.75" hidden="1" customHeight="1">
      <c r="A5327" s="107">
        <v>8</v>
      </c>
      <c r="B5327" s="218" t="s">
        <v>2353</v>
      </c>
      <c r="C5327" s="107" t="s">
        <v>2346</v>
      </c>
      <c r="D5327" s="107"/>
      <c r="E5327" s="107"/>
      <c r="F5327" s="681"/>
      <c r="G5327" s="647">
        <v>7482000</v>
      </c>
      <c r="H5327" s="686">
        <f t="shared" si="363"/>
        <v>7482000</v>
      </c>
      <c r="I5327" s="687"/>
      <c r="J5327" s="688"/>
      <c r="K5327" s="681"/>
      <c r="L5327" s="647">
        <v>7482000</v>
      </c>
      <c r="M5327" s="681">
        <f t="shared" si="364"/>
        <v>7482000</v>
      </c>
      <c r="N5327" s="688"/>
      <c r="O5327" s="684"/>
      <c r="P5327" s="15"/>
      <c r="Q5327" s="16"/>
    </row>
    <row r="5328" spans="1:17" s="17" customFormat="1" ht="66.75" hidden="1" customHeight="1">
      <c r="A5328" s="107">
        <v>9</v>
      </c>
      <c r="B5328" s="218" t="s">
        <v>2354</v>
      </c>
      <c r="C5328" s="107" t="s">
        <v>2346</v>
      </c>
      <c r="D5328" s="107"/>
      <c r="E5328" s="107"/>
      <c r="F5328" s="681"/>
      <c r="G5328" s="647">
        <v>9664000</v>
      </c>
      <c r="H5328" s="686">
        <f t="shared" si="363"/>
        <v>9664000</v>
      </c>
      <c r="I5328" s="687"/>
      <c r="J5328" s="688"/>
      <c r="K5328" s="681"/>
      <c r="L5328" s="647">
        <v>9664000</v>
      </c>
      <c r="M5328" s="681">
        <f t="shared" si="364"/>
        <v>9664000</v>
      </c>
      <c r="N5328" s="688"/>
      <c r="O5328" s="684"/>
      <c r="P5328" s="15"/>
      <c r="Q5328" s="16"/>
    </row>
    <row r="5329" spans="1:17" s="17" customFormat="1" ht="66.75" hidden="1" customHeight="1">
      <c r="A5329" s="107">
        <v>10</v>
      </c>
      <c r="B5329" s="218" t="s">
        <v>2355</v>
      </c>
      <c r="C5329" s="107" t="s">
        <v>2346</v>
      </c>
      <c r="D5329" s="107"/>
      <c r="E5329" s="107"/>
      <c r="F5329" s="681"/>
      <c r="G5329" s="647">
        <v>24398000</v>
      </c>
      <c r="H5329" s="686">
        <f t="shared" si="363"/>
        <v>24398000</v>
      </c>
      <c r="I5329" s="687"/>
      <c r="J5329" s="688"/>
      <c r="K5329" s="681"/>
      <c r="L5329" s="647">
        <v>24398000</v>
      </c>
      <c r="M5329" s="681">
        <f t="shared" si="364"/>
        <v>24398000</v>
      </c>
      <c r="N5329" s="688"/>
      <c r="O5329" s="684"/>
      <c r="P5329" s="15"/>
      <c r="Q5329" s="16"/>
    </row>
    <row r="5330" spans="1:17" s="17" customFormat="1" ht="66.75" hidden="1" customHeight="1">
      <c r="A5330" s="107">
        <v>11</v>
      </c>
      <c r="B5330" s="218" t="s">
        <v>2356</v>
      </c>
      <c r="C5330" s="107" t="s">
        <v>2346</v>
      </c>
      <c r="D5330" s="107"/>
      <c r="E5330" s="107"/>
      <c r="F5330" s="681"/>
      <c r="G5330" s="647">
        <v>34496000</v>
      </c>
      <c r="H5330" s="686">
        <f t="shared" si="363"/>
        <v>34496000</v>
      </c>
      <c r="I5330" s="687"/>
      <c r="J5330" s="688"/>
      <c r="K5330" s="681"/>
      <c r="L5330" s="647">
        <v>34496000</v>
      </c>
      <c r="M5330" s="681">
        <f t="shared" si="364"/>
        <v>34496000</v>
      </c>
      <c r="N5330" s="688"/>
      <c r="O5330" s="684"/>
      <c r="P5330" s="15"/>
      <c r="Q5330" s="16"/>
    </row>
    <row r="5331" spans="1:17" s="17" customFormat="1" ht="66.75" hidden="1" customHeight="1">
      <c r="A5331" s="107">
        <v>12</v>
      </c>
      <c r="B5331" s="218" t="s">
        <v>2357</v>
      </c>
      <c r="C5331" s="107" t="s">
        <v>2346</v>
      </c>
      <c r="D5331" s="107"/>
      <c r="E5331" s="107"/>
      <c r="F5331" s="681"/>
      <c r="G5331" s="647">
        <v>30030000</v>
      </c>
      <c r="H5331" s="686">
        <f t="shared" si="363"/>
        <v>30030000</v>
      </c>
      <c r="I5331" s="687"/>
      <c r="J5331" s="688"/>
      <c r="K5331" s="681"/>
      <c r="L5331" s="647">
        <v>30030000</v>
      </c>
      <c r="M5331" s="681">
        <f t="shared" si="364"/>
        <v>30030000</v>
      </c>
      <c r="N5331" s="688"/>
      <c r="O5331" s="684"/>
      <c r="P5331" s="15"/>
      <c r="Q5331" s="16"/>
    </row>
    <row r="5332" spans="1:17" s="17" customFormat="1" ht="66.75" hidden="1" customHeight="1">
      <c r="A5332" s="107">
        <v>13</v>
      </c>
      <c r="B5332" s="218" t="s">
        <v>2358</v>
      </c>
      <c r="C5332" s="107" t="s">
        <v>2346</v>
      </c>
      <c r="D5332" s="107"/>
      <c r="E5332" s="107"/>
      <c r="F5332" s="681"/>
      <c r="G5332" s="647">
        <v>39996000</v>
      </c>
      <c r="H5332" s="686">
        <f t="shared" si="363"/>
        <v>39996000</v>
      </c>
      <c r="I5332" s="687"/>
      <c r="J5332" s="688"/>
      <c r="K5332" s="681"/>
      <c r="L5332" s="647">
        <v>39996000</v>
      </c>
      <c r="M5332" s="681">
        <f t="shared" si="364"/>
        <v>39996000</v>
      </c>
      <c r="N5332" s="688"/>
      <c r="O5332" s="684"/>
      <c r="P5332" s="15"/>
      <c r="Q5332" s="16"/>
    </row>
    <row r="5333" spans="1:17" s="17" customFormat="1" ht="66.75" hidden="1" customHeight="1">
      <c r="A5333" s="107">
        <v>14</v>
      </c>
      <c r="B5333" s="218" t="s">
        <v>2359</v>
      </c>
      <c r="C5333" s="107" t="s">
        <v>2346</v>
      </c>
      <c r="D5333" s="107"/>
      <c r="E5333" s="107"/>
      <c r="F5333" s="681"/>
      <c r="G5333" s="647">
        <v>43252000</v>
      </c>
      <c r="H5333" s="686">
        <f t="shared" si="363"/>
        <v>43252000</v>
      </c>
      <c r="I5333" s="687"/>
      <c r="J5333" s="688"/>
      <c r="K5333" s="681"/>
      <c r="L5333" s="647">
        <v>43252000</v>
      </c>
      <c r="M5333" s="681">
        <f t="shared" si="364"/>
        <v>43252000</v>
      </c>
      <c r="N5333" s="688"/>
      <c r="O5333" s="684"/>
      <c r="P5333" s="15"/>
      <c r="Q5333" s="16"/>
    </row>
    <row r="5334" spans="1:17" s="17" customFormat="1" ht="66.75" hidden="1" customHeight="1">
      <c r="A5334" s="107">
        <v>15</v>
      </c>
      <c r="B5334" s="218" t="s">
        <v>2360</v>
      </c>
      <c r="C5334" s="107" t="s">
        <v>2346</v>
      </c>
      <c r="D5334" s="107"/>
      <c r="E5334" s="107"/>
      <c r="F5334" s="681"/>
      <c r="G5334" s="647">
        <v>1904600</v>
      </c>
      <c r="H5334" s="686">
        <f t="shared" si="363"/>
        <v>1904600</v>
      </c>
      <c r="I5334" s="687"/>
      <c r="J5334" s="688"/>
      <c r="K5334" s="681"/>
      <c r="L5334" s="647">
        <v>1904600</v>
      </c>
      <c r="M5334" s="681">
        <f t="shared" si="364"/>
        <v>1904600</v>
      </c>
      <c r="N5334" s="688"/>
      <c r="O5334" s="684"/>
      <c r="P5334" s="15"/>
      <c r="Q5334" s="16"/>
    </row>
    <row r="5335" spans="1:17" s="17" customFormat="1" ht="66.75" hidden="1" customHeight="1">
      <c r="A5335" s="107">
        <v>16</v>
      </c>
      <c r="B5335" s="218" t="s">
        <v>2361</v>
      </c>
      <c r="C5335" s="107" t="s">
        <v>2346</v>
      </c>
      <c r="D5335" s="107"/>
      <c r="E5335" s="107"/>
      <c r="F5335" s="681"/>
      <c r="G5335" s="647">
        <v>2867000</v>
      </c>
      <c r="H5335" s="686">
        <f t="shared" si="363"/>
        <v>2867000</v>
      </c>
      <c r="I5335" s="687"/>
      <c r="J5335" s="688"/>
      <c r="K5335" s="681"/>
      <c r="L5335" s="647">
        <v>2867000</v>
      </c>
      <c r="M5335" s="681">
        <f t="shared" si="364"/>
        <v>2867000</v>
      </c>
      <c r="N5335" s="688"/>
      <c r="O5335" s="684"/>
      <c r="P5335" s="15"/>
      <c r="Q5335" s="16"/>
    </row>
    <row r="5336" spans="1:17" s="17" customFormat="1" ht="66.75" hidden="1" customHeight="1">
      <c r="A5336" s="107"/>
      <c r="B5336" s="558" t="s">
        <v>2362</v>
      </c>
      <c r="C5336" s="107"/>
      <c r="D5336" s="107"/>
      <c r="E5336" s="107"/>
      <c r="F5336" s="681"/>
      <c r="G5336" s="647"/>
      <c r="H5336" s="686"/>
      <c r="I5336" s="687"/>
      <c r="J5336" s="688"/>
      <c r="K5336" s="681"/>
      <c r="L5336" s="647"/>
      <c r="M5336" s="681"/>
      <c r="N5336" s="688"/>
      <c r="O5336" s="684"/>
      <c r="P5336" s="15"/>
      <c r="Q5336" s="16"/>
    </row>
    <row r="5337" spans="1:17" s="17" customFormat="1" ht="66.75" hidden="1" customHeight="1">
      <c r="A5337" s="107">
        <v>1</v>
      </c>
      <c r="B5337" s="218" t="s">
        <v>2363</v>
      </c>
      <c r="C5337" s="107" t="s">
        <v>68</v>
      </c>
      <c r="D5337" s="107"/>
      <c r="E5337" s="107"/>
      <c r="F5337" s="681"/>
      <c r="G5337" s="647">
        <v>7575000</v>
      </c>
      <c r="H5337" s="686">
        <f t="shared" ref="H5337:H5348" si="365">+G5337</f>
        <v>7575000</v>
      </c>
      <c r="I5337" s="687"/>
      <c r="J5337" s="688"/>
      <c r="K5337" s="681"/>
      <c r="L5337" s="647">
        <v>7575000</v>
      </c>
      <c r="M5337" s="681">
        <f t="shared" ref="M5337:M5348" si="366">+L5337</f>
        <v>7575000</v>
      </c>
      <c r="N5337" s="688"/>
      <c r="O5337" s="684"/>
      <c r="P5337" s="15"/>
      <c r="Q5337" s="16"/>
    </row>
    <row r="5338" spans="1:17" s="17" customFormat="1" ht="66.75" hidden="1" customHeight="1">
      <c r="A5338" s="107">
        <v>2</v>
      </c>
      <c r="B5338" s="218" t="s">
        <v>2364</v>
      </c>
      <c r="C5338" s="107" t="s">
        <v>68</v>
      </c>
      <c r="D5338" s="107"/>
      <c r="E5338" s="107"/>
      <c r="F5338" s="681"/>
      <c r="G5338" s="647">
        <v>8387000</v>
      </c>
      <c r="H5338" s="686">
        <f t="shared" si="365"/>
        <v>8387000</v>
      </c>
      <c r="I5338" s="687"/>
      <c r="J5338" s="688"/>
      <c r="K5338" s="681"/>
      <c r="L5338" s="647">
        <v>8387000</v>
      </c>
      <c r="M5338" s="681">
        <f t="shared" si="366"/>
        <v>8387000</v>
      </c>
      <c r="N5338" s="688"/>
      <c r="O5338" s="684"/>
      <c r="P5338" s="15"/>
      <c r="Q5338" s="16"/>
    </row>
    <row r="5339" spans="1:17" s="17" customFormat="1" ht="66.75" hidden="1" customHeight="1">
      <c r="A5339" s="107">
        <v>3</v>
      </c>
      <c r="B5339" s="218" t="s">
        <v>2365</v>
      </c>
      <c r="C5339" s="107" t="s">
        <v>68</v>
      </c>
      <c r="D5339" s="107"/>
      <c r="E5339" s="107"/>
      <c r="F5339" s="681"/>
      <c r="G5339" s="647">
        <v>6662000</v>
      </c>
      <c r="H5339" s="686">
        <f t="shared" si="365"/>
        <v>6662000</v>
      </c>
      <c r="I5339" s="687"/>
      <c r="J5339" s="688"/>
      <c r="K5339" s="681"/>
      <c r="L5339" s="647">
        <v>6662000</v>
      </c>
      <c r="M5339" s="681">
        <f t="shared" si="366"/>
        <v>6662000</v>
      </c>
      <c r="N5339" s="688"/>
      <c r="O5339" s="684"/>
      <c r="P5339" s="15"/>
      <c r="Q5339" s="16"/>
    </row>
    <row r="5340" spans="1:17" s="17" customFormat="1" ht="66.75" hidden="1" customHeight="1">
      <c r="A5340" s="107">
        <v>4</v>
      </c>
      <c r="B5340" s="218" t="s">
        <v>2366</v>
      </c>
      <c r="C5340" s="107" t="s">
        <v>68</v>
      </c>
      <c r="D5340" s="107"/>
      <c r="E5340" s="107"/>
      <c r="F5340" s="681"/>
      <c r="G5340" s="647">
        <v>5775000</v>
      </c>
      <c r="H5340" s="686">
        <f t="shared" si="365"/>
        <v>5775000</v>
      </c>
      <c r="I5340" s="687"/>
      <c r="J5340" s="688"/>
      <c r="K5340" s="681"/>
      <c r="L5340" s="647">
        <v>5775000</v>
      </c>
      <c r="M5340" s="681">
        <f t="shared" si="366"/>
        <v>5775000</v>
      </c>
      <c r="N5340" s="688"/>
      <c r="O5340" s="684"/>
      <c r="P5340" s="15"/>
      <c r="Q5340" s="16"/>
    </row>
    <row r="5341" spans="1:17" s="17" customFormat="1" ht="66.75" hidden="1" customHeight="1">
      <c r="A5341" s="107">
        <v>5</v>
      </c>
      <c r="B5341" s="218" t="s">
        <v>2367</v>
      </c>
      <c r="C5341" s="107" t="s">
        <v>68</v>
      </c>
      <c r="D5341" s="107"/>
      <c r="E5341" s="107"/>
      <c r="F5341" s="681"/>
      <c r="G5341" s="647">
        <v>10550000</v>
      </c>
      <c r="H5341" s="686">
        <f t="shared" si="365"/>
        <v>10550000</v>
      </c>
      <c r="I5341" s="687"/>
      <c r="J5341" s="688"/>
      <c r="K5341" s="681"/>
      <c r="L5341" s="647">
        <v>10550000</v>
      </c>
      <c r="M5341" s="681">
        <f t="shared" si="366"/>
        <v>10550000</v>
      </c>
      <c r="N5341" s="688"/>
      <c r="O5341" s="684"/>
      <c r="P5341" s="15"/>
      <c r="Q5341" s="16"/>
    </row>
    <row r="5342" spans="1:17" s="17" customFormat="1" ht="66.75" hidden="1" customHeight="1">
      <c r="A5342" s="107">
        <v>6</v>
      </c>
      <c r="B5342" s="218" t="s">
        <v>2368</v>
      </c>
      <c r="C5342" s="107" t="s">
        <v>68</v>
      </c>
      <c r="D5342" s="107"/>
      <c r="E5342" s="107"/>
      <c r="F5342" s="681"/>
      <c r="G5342" s="647">
        <v>19700000</v>
      </c>
      <c r="H5342" s="686">
        <f t="shared" si="365"/>
        <v>19700000</v>
      </c>
      <c r="I5342" s="687"/>
      <c r="J5342" s="688"/>
      <c r="K5342" s="681"/>
      <c r="L5342" s="647">
        <v>19700000</v>
      </c>
      <c r="M5342" s="681">
        <f t="shared" si="366"/>
        <v>19700000</v>
      </c>
      <c r="N5342" s="688"/>
      <c r="O5342" s="684"/>
      <c r="P5342" s="15"/>
      <c r="Q5342" s="16"/>
    </row>
    <row r="5343" spans="1:17" s="17" customFormat="1" ht="66.75" hidden="1" customHeight="1">
      <c r="A5343" s="107">
        <v>7</v>
      </c>
      <c r="B5343" s="218" t="s">
        <v>2369</v>
      </c>
      <c r="C5343" s="107" t="s">
        <v>68</v>
      </c>
      <c r="D5343" s="107"/>
      <c r="E5343" s="107"/>
      <c r="F5343" s="681"/>
      <c r="G5343" s="647">
        <v>10225000</v>
      </c>
      <c r="H5343" s="686">
        <f t="shared" si="365"/>
        <v>10225000</v>
      </c>
      <c r="I5343" s="687"/>
      <c r="J5343" s="688"/>
      <c r="K5343" s="681"/>
      <c r="L5343" s="647">
        <v>10225000</v>
      </c>
      <c r="M5343" s="681">
        <f t="shared" si="366"/>
        <v>10225000</v>
      </c>
      <c r="N5343" s="688"/>
      <c r="O5343" s="684"/>
      <c r="P5343" s="15"/>
      <c r="Q5343" s="16"/>
    </row>
    <row r="5344" spans="1:17" s="17" customFormat="1" ht="66.75" hidden="1" customHeight="1">
      <c r="A5344" s="107">
        <v>8</v>
      </c>
      <c r="B5344" s="218" t="s">
        <v>2370</v>
      </c>
      <c r="C5344" s="107" t="s">
        <v>68</v>
      </c>
      <c r="D5344" s="107"/>
      <c r="E5344" s="107"/>
      <c r="F5344" s="681"/>
      <c r="G5344" s="647">
        <v>11625000</v>
      </c>
      <c r="H5344" s="686">
        <f t="shared" si="365"/>
        <v>11625000</v>
      </c>
      <c r="I5344" s="687"/>
      <c r="J5344" s="688"/>
      <c r="K5344" s="681"/>
      <c r="L5344" s="647">
        <v>11625000</v>
      </c>
      <c r="M5344" s="681">
        <f t="shared" si="366"/>
        <v>11625000</v>
      </c>
      <c r="N5344" s="688"/>
      <c r="O5344" s="684"/>
      <c r="P5344" s="15"/>
      <c r="Q5344" s="16"/>
    </row>
    <row r="5345" spans="1:17" s="17" customFormat="1" ht="66.75" hidden="1" customHeight="1">
      <c r="A5345" s="107">
        <v>9</v>
      </c>
      <c r="B5345" s="218" t="s">
        <v>2371</v>
      </c>
      <c r="C5345" s="107" t="s">
        <v>68</v>
      </c>
      <c r="D5345" s="107"/>
      <c r="E5345" s="107"/>
      <c r="F5345" s="681"/>
      <c r="G5345" s="647">
        <v>10650000</v>
      </c>
      <c r="H5345" s="686">
        <f t="shared" si="365"/>
        <v>10650000</v>
      </c>
      <c r="I5345" s="687"/>
      <c r="J5345" s="688"/>
      <c r="K5345" s="681"/>
      <c r="L5345" s="647">
        <v>10650000</v>
      </c>
      <c r="M5345" s="681">
        <f t="shared" si="366"/>
        <v>10650000</v>
      </c>
      <c r="N5345" s="688"/>
      <c r="O5345" s="684"/>
      <c r="P5345" s="15"/>
      <c r="Q5345" s="16"/>
    </row>
    <row r="5346" spans="1:17" s="17" customFormat="1" ht="66.75" hidden="1" customHeight="1">
      <c r="A5346" s="107">
        <v>10</v>
      </c>
      <c r="B5346" s="218" t="s">
        <v>2372</v>
      </c>
      <c r="C5346" s="107" t="s">
        <v>68</v>
      </c>
      <c r="D5346" s="107"/>
      <c r="E5346" s="107"/>
      <c r="F5346" s="681"/>
      <c r="G5346" s="647">
        <v>11050000</v>
      </c>
      <c r="H5346" s="686">
        <f t="shared" si="365"/>
        <v>11050000</v>
      </c>
      <c r="I5346" s="687"/>
      <c r="J5346" s="688"/>
      <c r="K5346" s="681"/>
      <c r="L5346" s="647">
        <v>11050000</v>
      </c>
      <c r="M5346" s="681">
        <f t="shared" si="366"/>
        <v>11050000</v>
      </c>
      <c r="N5346" s="688"/>
      <c r="O5346" s="684"/>
      <c r="P5346" s="15"/>
      <c r="Q5346" s="16"/>
    </row>
    <row r="5347" spans="1:17" s="17" customFormat="1" ht="66.75" hidden="1" customHeight="1">
      <c r="A5347" s="107">
        <v>11</v>
      </c>
      <c r="B5347" s="218" t="s">
        <v>2373</v>
      </c>
      <c r="C5347" s="107" t="s">
        <v>68</v>
      </c>
      <c r="D5347" s="107"/>
      <c r="E5347" s="107"/>
      <c r="F5347" s="681"/>
      <c r="G5347" s="647">
        <v>14375000</v>
      </c>
      <c r="H5347" s="686">
        <f t="shared" si="365"/>
        <v>14375000</v>
      </c>
      <c r="I5347" s="687"/>
      <c r="J5347" s="688"/>
      <c r="K5347" s="681"/>
      <c r="L5347" s="647">
        <v>14375000</v>
      </c>
      <c r="M5347" s="681">
        <f t="shared" si="366"/>
        <v>14375000</v>
      </c>
      <c r="N5347" s="688"/>
      <c r="O5347" s="684"/>
      <c r="P5347" s="15"/>
      <c r="Q5347" s="16"/>
    </row>
    <row r="5348" spans="1:17" s="17" customFormat="1" ht="66.75" hidden="1" customHeight="1">
      <c r="A5348" s="107">
        <v>12</v>
      </c>
      <c r="B5348" s="218" t="s">
        <v>2374</v>
      </c>
      <c r="C5348" s="107" t="s">
        <v>68</v>
      </c>
      <c r="D5348" s="107"/>
      <c r="E5348" s="107"/>
      <c r="F5348" s="681"/>
      <c r="G5348" s="647">
        <v>19900000</v>
      </c>
      <c r="H5348" s="686">
        <f t="shared" si="365"/>
        <v>19900000</v>
      </c>
      <c r="I5348" s="687"/>
      <c r="J5348" s="688"/>
      <c r="K5348" s="681"/>
      <c r="L5348" s="647">
        <v>19900000</v>
      </c>
      <c r="M5348" s="681">
        <f t="shared" si="366"/>
        <v>19900000</v>
      </c>
      <c r="N5348" s="688"/>
      <c r="O5348" s="684"/>
      <c r="P5348" s="15"/>
      <c r="Q5348" s="16"/>
    </row>
    <row r="5349" spans="1:17" s="17" customFormat="1" ht="66.75" hidden="1" customHeight="1">
      <c r="A5349" s="107"/>
      <c r="B5349" s="558" t="s">
        <v>2375</v>
      </c>
      <c r="C5349" s="107"/>
      <c r="D5349" s="107"/>
      <c r="E5349" s="107"/>
      <c r="F5349" s="681"/>
      <c r="G5349" s="647"/>
      <c r="H5349" s="686"/>
      <c r="I5349" s="687"/>
      <c r="J5349" s="688"/>
      <c r="K5349" s="681"/>
      <c r="L5349" s="647"/>
      <c r="M5349" s="681"/>
      <c r="N5349" s="688"/>
      <c r="O5349" s="684"/>
      <c r="P5349" s="15"/>
      <c r="Q5349" s="16"/>
    </row>
    <row r="5350" spans="1:17" s="17" customFormat="1" ht="66.75" hidden="1" customHeight="1">
      <c r="A5350" s="107">
        <v>1</v>
      </c>
      <c r="B5350" s="218" t="s">
        <v>2376</v>
      </c>
      <c r="C5350" s="107" t="s">
        <v>2346</v>
      </c>
      <c r="D5350" s="107"/>
      <c r="E5350" s="107"/>
      <c r="F5350" s="681"/>
      <c r="G5350" s="647">
        <v>504000</v>
      </c>
      <c r="H5350" s="686">
        <f t="shared" ref="H5350:H5358" si="367">+G5350</f>
        <v>504000</v>
      </c>
      <c r="I5350" s="687"/>
      <c r="J5350" s="688"/>
      <c r="K5350" s="681"/>
      <c r="L5350" s="647">
        <v>504000</v>
      </c>
      <c r="M5350" s="681">
        <f t="shared" ref="M5350:M5358" si="368">+L5350</f>
        <v>504000</v>
      </c>
      <c r="N5350" s="688"/>
      <c r="O5350" s="684"/>
      <c r="P5350" s="15"/>
      <c r="Q5350" s="16"/>
    </row>
    <row r="5351" spans="1:17" s="17" customFormat="1" ht="66.75" hidden="1" customHeight="1">
      <c r="A5351" s="107">
        <v>2</v>
      </c>
      <c r="B5351" s="218" t="s">
        <v>2377</v>
      </c>
      <c r="C5351" s="107" t="s">
        <v>2346</v>
      </c>
      <c r="D5351" s="107"/>
      <c r="E5351" s="107"/>
      <c r="F5351" s="681"/>
      <c r="G5351" s="647">
        <v>504000</v>
      </c>
      <c r="H5351" s="686">
        <f t="shared" si="367"/>
        <v>504000</v>
      </c>
      <c r="I5351" s="687"/>
      <c r="J5351" s="688"/>
      <c r="K5351" s="681"/>
      <c r="L5351" s="647">
        <v>504000</v>
      </c>
      <c r="M5351" s="681">
        <f t="shared" si="368"/>
        <v>504000</v>
      </c>
      <c r="N5351" s="688"/>
      <c r="O5351" s="684"/>
      <c r="P5351" s="15"/>
      <c r="Q5351" s="16"/>
    </row>
    <row r="5352" spans="1:17" s="17" customFormat="1" ht="66.75" hidden="1" customHeight="1">
      <c r="A5352" s="107">
        <v>3</v>
      </c>
      <c r="B5352" s="218" t="s">
        <v>2378</v>
      </c>
      <c r="C5352" s="107" t="s">
        <v>2346</v>
      </c>
      <c r="D5352" s="107"/>
      <c r="E5352" s="107"/>
      <c r="F5352" s="681"/>
      <c r="G5352" s="647">
        <v>1392000</v>
      </c>
      <c r="H5352" s="686">
        <f t="shared" si="367"/>
        <v>1392000</v>
      </c>
      <c r="I5352" s="687"/>
      <c r="J5352" s="688"/>
      <c r="K5352" s="681"/>
      <c r="L5352" s="647">
        <v>1392000</v>
      </c>
      <c r="M5352" s="681">
        <f t="shared" si="368"/>
        <v>1392000</v>
      </c>
      <c r="N5352" s="688"/>
      <c r="O5352" s="684"/>
      <c r="P5352" s="15"/>
      <c r="Q5352" s="16"/>
    </row>
    <row r="5353" spans="1:17" s="17" customFormat="1" ht="66.75" hidden="1" customHeight="1">
      <c r="A5353" s="107">
        <v>4</v>
      </c>
      <c r="B5353" s="218" t="s">
        <v>2379</v>
      </c>
      <c r="C5353" s="107" t="s">
        <v>2346</v>
      </c>
      <c r="D5353" s="107"/>
      <c r="E5353" s="107"/>
      <c r="F5353" s="681"/>
      <c r="G5353" s="647">
        <v>3696000</v>
      </c>
      <c r="H5353" s="686">
        <f t="shared" si="367"/>
        <v>3696000</v>
      </c>
      <c r="I5353" s="687"/>
      <c r="J5353" s="688"/>
      <c r="K5353" s="681"/>
      <c r="L5353" s="647">
        <v>3696000</v>
      </c>
      <c r="M5353" s="681">
        <f t="shared" si="368"/>
        <v>3696000</v>
      </c>
      <c r="N5353" s="688"/>
      <c r="O5353" s="684"/>
      <c r="P5353" s="15"/>
      <c r="Q5353" s="16"/>
    </row>
    <row r="5354" spans="1:17" s="17" customFormat="1" ht="66.75" hidden="1" customHeight="1">
      <c r="A5354" s="107">
        <v>5</v>
      </c>
      <c r="B5354" s="218" t="s">
        <v>2380</v>
      </c>
      <c r="C5354" s="107" t="s">
        <v>2346</v>
      </c>
      <c r="D5354" s="107"/>
      <c r="E5354" s="107"/>
      <c r="F5354" s="681"/>
      <c r="G5354" s="647">
        <v>9552000</v>
      </c>
      <c r="H5354" s="686">
        <f t="shared" si="367"/>
        <v>9552000</v>
      </c>
      <c r="I5354" s="687"/>
      <c r="J5354" s="688"/>
      <c r="K5354" s="681"/>
      <c r="L5354" s="647">
        <v>9552000</v>
      </c>
      <c r="M5354" s="681">
        <f t="shared" si="368"/>
        <v>9552000</v>
      </c>
      <c r="N5354" s="688"/>
      <c r="O5354" s="684"/>
      <c r="P5354" s="15"/>
      <c r="Q5354" s="16"/>
    </row>
    <row r="5355" spans="1:17" s="17" customFormat="1" ht="66.75" hidden="1" customHeight="1">
      <c r="A5355" s="107">
        <v>6</v>
      </c>
      <c r="B5355" s="218" t="s">
        <v>2381</v>
      </c>
      <c r="C5355" s="107" t="s">
        <v>2346</v>
      </c>
      <c r="D5355" s="107"/>
      <c r="E5355" s="107"/>
      <c r="F5355" s="681"/>
      <c r="G5355" s="647">
        <v>21216000</v>
      </c>
      <c r="H5355" s="686">
        <f t="shared" si="367"/>
        <v>21216000</v>
      </c>
      <c r="I5355" s="687"/>
      <c r="J5355" s="688"/>
      <c r="K5355" s="681"/>
      <c r="L5355" s="647">
        <v>21216000</v>
      </c>
      <c r="M5355" s="681">
        <f t="shared" si="368"/>
        <v>21216000</v>
      </c>
      <c r="N5355" s="688"/>
      <c r="O5355" s="684"/>
      <c r="P5355" s="15"/>
      <c r="Q5355" s="16"/>
    </row>
    <row r="5356" spans="1:17" s="17" customFormat="1" ht="66.75" hidden="1" customHeight="1">
      <c r="A5356" s="107">
        <v>7</v>
      </c>
      <c r="B5356" s="218" t="s">
        <v>2382</v>
      </c>
      <c r="C5356" s="107" t="s">
        <v>2346</v>
      </c>
      <c r="D5356" s="107"/>
      <c r="E5356" s="107"/>
      <c r="F5356" s="681"/>
      <c r="G5356" s="647">
        <v>288000</v>
      </c>
      <c r="H5356" s="686">
        <f t="shared" si="367"/>
        <v>288000</v>
      </c>
      <c r="I5356" s="687"/>
      <c r="J5356" s="688"/>
      <c r="K5356" s="681"/>
      <c r="L5356" s="647">
        <v>288000</v>
      </c>
      <c r="M5356" s="681">
        <f t="shared" si="368"/>
        <v>288000</v>
      </c>
      <c r="N5356" s="688"/>
      <c r="O5356" s="684"/>
      <c r="P5356" s="15"/>
      <c r="Q5356" s="16"/>
    </row>
    <row r="5357" spans="1:17" s="17" customFormat="1" ht="66.75" hidden="1" customHeight="1">
      <c r="A5357" s="107">
        <v>8</v>
      </c>
      <c r="B5357" s="218" t="s">
        <v>2383</v>
      </c>
      <c r="C5357" s="107" t="s">
        <v>2346</v>
      </c>
      <c r="D5357" s="107"/>
      <c r="E5357" s="107"/>
      <c r="F5357" s="681"/>
      <c r="G5357" s="647">
        <v>1104000</v>
      </c>
      <c r="H5357" s="686">
        <f t="shared" si="367"/>
        <v>1104000</v>
      </c>
      <c r="I5357" s="687"/>
      <c r="J5357" s="688"/>
      <c r="K5357" s="681"/>
      <c r="L5357" s="647">
        <v>1104000</v>
      </c>
      <c r="M5357" s="681">
        <f t="shared" si="368"/>
        <v>1104000</v>
      </c>
      <c r="N5357" s="688"/>
      <c r="O5357" s="684"/>
      <c r="P5357" s="15"/>
      <c r="Q5357" s="16"/>
    </row>
    <row r="5358" spans="1:17" s="17" customFormat="1" ht="66.75" hidden="1" customHeight="1">
      <c r="A5358" s="107">
        <v>9</v>
      </c>
      <c r="B5358" s="218" t="s">
        <v>2384</v>
      </c>
      <c r="C5358" s="107" t="s">
        <v>2346</v>
      </c>
      <c r="D5358" s="107"/>
      <c r="E5358" s="107"/>
      <c r="F5358" s="681"/>
      <c r="G5358" s="647">
        <v>18500000</v>
      </c>
      <c r="H5358" s="686">
        <f t="shared" si="367"/>
        <v>18500000</v>
      </c>
      <c r="I5358" s="687"/>
      <c r="J5358" s="688"/>
      <c r="K5358" s="681"/>
      <c r="L5358" s="647">
        <v>18500000</v>
      </c>
      <c r="M5358" s="681">
        <f t="shared" si="368"/>
        <v>18500000</v>
      </c>
      <c r="N5358" s="688"/>
      <c r="O5358" s="684"/>
      <c r="P5358" s="15"/>
      <c r="Q5358" s="16"/>
    </row>
    <row r="5359" spans="1:17" s="17" customFormat="1" ht="66.75" hidden="1" customHeight="1">
      <c r="A5359" s="107"/>
      <c r="B5359" s="558" t="s">
        <v>2385</v>
      </c>
      <c r="C5359" s="107"/>
      <c r="D5359" s="107"/>
      <c r="E5359" s="107"/>
      <c r="F5359" s="681"/>
      <c r="G5359" s="647"/>
      <c r="H5359" s="686"/>
      <c r="I5359" s="687"/>
      <c r="J5359" s="688"/>
      <c r="K5359" s="681"/>
      <c r="L5359" s="647"/>
      <c r="M5359" s="681"/>
      <c r="N5359" s="688"/>
      <c r="O5359" s="684"/>
      <c r="P5359" s="15"/>
      <c r="Q5359" s="16"/>
    </row>
    <row r="5360" spans="1:17" s="17" customFormat="1" ht="66.75" hidden="1" customHeight="1">
      <c r="A5360" s="107">
        <v>1</v>
      </c>
      <c r="B5360" s="218" t="s">
        <v>2386</v>
      </c>
      <c r="C5360" s="107" t="s">
        <v>2346</v>
      </c>
      <c r="D5360" s="107"/>
      <c r="E5360" s="107"/>
      <c r="F5360" s="681"/>
      <c r="G5360" s="647">
        <v>5850000</v>
      </c>
      <c r="H5360" s="686">
        <f t="shared" ref="H5360:H5386" si="369">+G5360</f>
        <v>5850000</v>
      </c>
      <c r="I5360" s="687"/>
      <c r="J5360" s="688"/>
      <c r="K5360" s="681"/>
      <c r="L5360" s="647">
        <v>5850000</v>
      </c>
      <c r="M5360" s="681">
        <f t="shared" ref="M5360:M5386" si="370">+L5360</f>
        <v>5850000</v>
      </c>
      <c r="N5360" s="688"/>
      <c r="O5360" s="684"/>
      <c r="P5360" s="15"/>
      <c r="Q5360" s="16"/>
    </row>
    <row r="5361" spans="1:17" s="17" customFormat="1" ht="66.75" hidden="1" customHeight="1">
      <c r="A5361" s="107">
        <v>2</v>
      </c>
      <c r="B5361" s="218" t="s">
        <v>2387</v>
      </c>
      <c r="C5361" s="107" t="s">
        <v>2346</v>
      </c>
      <c r="D5361" s="107"/>
      <c r="E5361" s="107"/>
      <c r="F5361" s="681"/>
      <c r="G5361" s="647">
        <v>6450000</v>
      </c>
      <c r="H5361" s="686">
        <f t="shared" si="369"/>
        <v>6450000</v>
      </c>
      <c r="I5361" s="687"/>
      <c r="J5361" s="688"/>
      <c r="K5361" s="681"/>
      <c r="L5361" s="647">
        <v>6450000</v>
      </c>
      <c r="M5361" s="681">
        <f t="shared" si="370"/>
        <v>6450000</v>
      </c>
      <c r="N5361" s="688"/>
      <c r="O5361" s="684"/>
      <c r="P5361" s="15"/>
      <c r="Q5361" s="16"/>
    </row>
    <row r="5362" spans="1:17" s="17" customFormat="1" ht="66.75" hidden="1" customHeight="1">
      <c r="A5362" s="107">
        <v>3</v>
      </c>
      <c r="B5362" s="218" t="s">
        <v>2388</v>
      </c>
      <c r="C5362" s="107" t="s">
        <v>2346</v>
      </c>
      <c r="D5362" s="107"/>
      <c r="E5362" s="107"/>
      <c r="F5362" s="681"/>
      <c r="G5362" s="647">
        <v>7350000</v>
      </c>
      <c r="H5362" s="686">
        <f t="shared" si="369"/>
        <v>7350000</v>
      </c>
      <c r="I5362" s="687"/>
      <c r="J5362" s="688"/>
      <c r="K5362" s="681"/>
      <c r="L5362" s="647">
        <v>7350000</v>
      </c>
      <c r="M5362" s="681">
        <f t="shared" si="370"/>
        <v>7350000</v>
      </c>
      <c r="N5362" s="688"/>
      <c r="O5362" s="684"/>
      <c r="P5362" s="15"/>
      <c r="Q5362" s="16"/>
    </row>
    <row r="5363" spans="1:17" s="17" customFormat="1" ht="66.75" hidden="1" customHeight="1">
      <c r="A5363" s="107">
        <v>4</v>
      </c>
      <c r="B5363" s="218" t="s">
        <v>2389</v>
      </c>
      <c r="C5363" s="107" t="s">
        <v>2346</v>
      </c>
      <c r="D5363" s="107"/>
      <c r="E5363" s="107"/>
      <c r="F5363" s="681"/>
      <c r="G5363" s="647">
        <v>8250000</v>
      </c>
      <c r="H5363" s="686">
        <f t="shared" si="369"/>
        <v>8250000</v>
      </c>
      <c r="I5363" s="687"/>
      <c r="J5363" s="688"/>
      <c r="K5363" s="681"/>
      <c r="L5363" s="647">
        <v>8250000</v>
      </c>
      <c r="M5363" s="681">
        <f t="shared" si="370"/>
        <v>8250000</v>
      </c>
      <c r="N5363" s="688"/>
      <c r="O5363" s="684"/>
      <c r="P5363" s="15"/>
      <c r="Q5363" s="16"/>
    </row>
    <row r="5364" spans="1:17" s="17" customFormat="1" ht="66.75" hidden="1" customHeight="1">
      <c r="A5364" s="107">
        <v>5</v>
      </c>
      <c r="B5364" s="218" t="s">
        <v>2390</v>
      </c>
      <c r="C5364" s="107" t="s">
        <v>2346</v>
      </c>
      <c r="D5364" s="107"/>
      <c r="E5364" s="107"/>
      <c r="F5364" s="681"/>
      <c r="G5364" s="647">
        <v>8250000</v>
      </c>
      <c r="H5364" s="686">
        <f t="shared" si="369"/>
        <v>8250000</v>
      </c>
      <c r="I5364" s="687"/>
      <c r="J5364" s="688"/>
      <c r="K5364" s="681"/>
      <c r="L5364" s="647">
        <v>8250000</v>
      </c>
      <c r="M5364" s="681">
        <f t="shared" si="370"/>
        <v>8250000</v>
      </c>
      <c r="N5364" s="688"/>
      <c r="O5364" s="684"/>
      <c r="P5364" s="15"/>
      <c r="Q5364" s="16"/>
    </row>
    <row r="5365" spans="1:17" s="17" customFormat="1" ht="66.75" hidden="1" customHeight="1">
      <c r="A5365" s="107">
        <v>6</v>
      </c>
      <c r="B5365" s="218" t="s">
        <v>2391</v>
      </c>
      <c r="C5365" s="107" t="s">
        <v>2346</v>
      </c>
      <c r="D5365" s="107"/>
      <c r="E5365" s="107"/>
      <c r="F5365" s="681"/>
      <c r="G5365" s="647">
        <v>8850000</v>
      </c>
      <c r="H5365" s="686">
        <f t="shared" si="369"/>
        <v>8850000</v>
      </c>
      <c r="I5365" s="687"/>
      <c r="J5365" s="688"/>
      <c r="K5365" s="681"/>
      <c r="L5365" s="647">
        <v>8850000</v>
      </c>
      <c r="M5365" s="681">
        <f t="shared" si="370"/>
        <v>8850000</v>
      </c>
      <c r="N5365" s="688"/>
      <c r="O5365" s="684"/>
      <c r="P5365" s="15"/>
      <c r="Q5365" s="16"/>
    </row>
    <row r="5366" spans="1:17" s="17" customFormat="1" ht="66.75" hidden="1" customHeight="1">
      <c r="A5366" s="107">
        <v>7</v>
      </c>
      <c r="B5366" s="218" t="s">
        <v>2392</v>
      </c>
      <c r="C5366" s="107" t="s">
        <v>2346</v>
      </c>
      <c r="D5366" s="107"/>
      <c r="E5366" s="107"/>
      <c r="F5366" s="681"/>
      <c r="G5366" s="647">
        <v>9150000</v>
      </c>
      <c r="H5366" s="686">
        <f t="shared" si="369"/>
        <v>9150000</v>
      </c>
      <c r="I5366" s="687"/>
      <c r="J5366" s="688"/>
      <c r="K5366" s="681"/>
      <c r="L5366" s="647">
        <v>9150000</v>
      </c>
      <c r="M5366" s="681">
        <f t="shared" si="370"/>
        <v>9150000</v>
      </c>
      <c r="N5366" s="688"/>
      <c r="O5366" s="684"/>
      <c r="P5366" s="15"/>
      <c r="Q5366" s="16"/>
    </row>
    <row r="5367" spans="1:17" s="17" customFormat="1" ht="66.75" hidden="1" customHeight="1">
      <c r="A5367" s="107">
        <v>8</v>
      </c>
      <c r="B5367" s="218" t="s">
        <v>2393</v>
      </c>
      <c r="C5367" s="107" t="s">
        <v>2346</v>
      </c>
      <c r="D5367" s="107"/>
      <c r="E5367" s="107"/>
      <c r="F5367" s="681"/>
      <c r="G5367" s="647">
        <v>9450000</v>
      </c>
      <c r="H5367" s="686">
        <f t="shared" si="369"/>
        <v>9450000</v>
      </c>
      <c r="I5367" s="687"/>
      <c r="J5367" s="688"/>
      <c r="K5367" s="681"/>
      <c r="L5367" s="647">
        <v>9450000</v>
      </c>
      <c r="M5367" s="681">
        <f t="shared" si="370"/>
        <v>9450000</v>
      </c>
      <c r="N5367" s="688"/>
      <c r="O5367" s="684"/>
      <c r="P5367" s="15"/>
      <c r="Q5367" s="16"/>
    </row>
    <row r="5368" spans="1:17" s="17" customFormat="1" ht="66.75" hidden="1" customHeight="1">
      <c r="A5368" s="107">
        <v>9</v>
      </c>
      <c r="B5368" s="218" t="s">
        <v>2394</v>
      </c>
      <c r="C5368" s="107" t="s">
        <v>2346</v>
      </c>
      <c r="D5368" s="107"/>
      <c r="E5368" s="107"/>
      <c r="F5368" s="681"/>
      <c r="G5368" s="647">
        <v>9750000</v>
      </c>
      <c r="H5368" s="686">
        <f t="shared" si="369"/>
        <v>9750000</v>
      </c>
      <c r="I5368" s="687"/>
      <c r="J5368" s="688"/>
      <c r="K5368" s="681"/>
      <c r="L5368" s="647">
        <v>9750000</v>
      </c>
      <c r="M5368" s="681">
        <f t="shared" si="370"/>
        <v>9750000</v>
      </c>
      <c r="N5368" s="688"/>
      <c r="O5368" s="684"/>
      <c r="P5368" s="15"/>
      <c r="Q5368" s="16"/>
    </row>
    <row r="5369" spans="1:17" s="17" customFormat="1" ht="66.75" hidden="1" customHeight="1">
      <c r="A5369" s="107">
        <v>10</v>
      </c>
      <c r="B5369" s="218" t="s">
        <v>2395</v>
      </c>
      <c r="C5369" s="107" t="s">
        <v>2346</v>
      </c>
      <c r="D5369" s="107"/>
      <c r="E5369" s="107"/>
      <c r="F5369" s="681"/>
      <c r="G5369" s="647">
        <v>10050000</v>
      </c>
      <c r="H5369" s="686">
        <f t="shared" si="369"/>
        <v>10050000</v>
      </c>
      <c r="I5369" s="687"/>
      <c r="J5369" s="688"/>
      <c r="K5369" s="681"/>
      <c r="L5369" s="647">
        <v>10050000</v>
      </c>
      <c r="M5369" s="681">
        <f t="shared" si="370"/>
        <v>10050000</v>
      </c>
      <c r="N5369" s="688"/>
      <c r="O5369" s="684"/>
      <c r="P5369" s="15"/>
      <c r="Q5369" s="16"/>
    </row>
    <row r="5370" spans="1:17" s="17" customFormat="1" ht="66.75" hidden="1" customHeight="1">
      <c r="A5370" s="107">
        <v>11</v>
      </c>
      <c r="B5370" s="218" t="s">
        <v>2396</v>
      </c>
      <c r="C5370" s="107" t="s">
        <v>2346</v>
      </c>
      <c r="D5370" s="107"/>
      <c r="E5370" s="107"/>
      <c r="F5370" s="681"/>
      <c r="G5370" s="647">
        <v>10950000</v>
      </c>
      <c r="H5370" s="686">
        <f t="shared" si="369"/>
        <v>10950000</v>
      </c>
      <c r="I5370" s="687"/>
      <c r="J5370" s="688"/>
      <c r="K5370" s="681"/>
      <c r="L5370" s="647">
        <v>10950000</v>
      </c>
      <c r="M5370" s="681">
        <f t="shared" si="370"/>
        <v>10950000</v>
      </c>
      <c r="N5370" s="688"/>
      <c r="O5370" s="684"/>
      <c r="P5370" s="15"/>
      <c r="Q5370" s="16"/>
    </row>
    <row r="5371" spans="1:17" s="17" customFormat="1" ht="66.75" hidden="1" customHeight="1">
      <c r="A5371" s="107">
        <v>12</v>
      </c>
      <c r="B5371" s="218" t="s">
        <v>2397</v>
      </c>
      <c r="C5371" s="107" t="s">
        <v>2346</v>
      </c>
      <c r="D5371" s="107"/>
      <c r="E5371" s="107"/>
      <c r="F5371" s="681"/>
      <c r="G5371" s="647">
        <v>11400000</v>
      </c>
      <c r="H5371" s="686">
        <f t="shared" si="369"/>
        <v>11400000</v>
      </c>
      <c r="I5371" s="687"/>
      <c r="J5371" s="688"/>
      <c r="K5371" s="681"/>
      <c r="L5371" s="647">
        <v>11400000</v>
      </c>
      <c r="M5371" s="681">
        <f t="shared" si="370"/>
        <v>11400000</v>
      </c>
      <c r="N5371" s="688"/>
      <c r="O5371" s="684"/>
      <c r="P5371" s="15"/>
      <c r="Q5371" s="16"/>
    </row>
    <row r="5372" spans="1:17" s="17" customFormat="1" ht="66.75" hidden="1" customHeight="1">
      <c r="A5372" s="107">
        <v>13</v>
      </c>
      <c r="B5372" s="218" t="s">
        <v>2398</v>
      </c>
      <c r="C5372" s="107" t="s">
        <v>2346</v>
      </c>
      <c r="D5372" s="107"/>
      <c r="E5372" s="107"/>
      <c r="F5372" s="681"/>
      <c r="G5372" s="647">
        <v>12150000</v>
      </c>
      <c r="H5372" s="686">
        <f t="shared" si="369"/>
        <v>12150000</v>
      </c>
      <c r="I5372" s="687"/>
      <c r="J5372" s="688"/>
      <c r="K5372" s="681"/>
      <c r="L5372" s="647">
        <v>12150000</v>
      </c>
      <c r="M5372" s="681">
        <f t="shared" si="370"/>
        <v>12150000</v>
      </c>
      <c r="N5372" s="688"/>
      <c r="O5372" s="684"/>
      <c r="P5372" s="15"/>
      <c r="Q5372" s="16"/>
    </row>
    <row r="5373" spans="1:17" s="17" customFormat="1" ht="66.75" hidden="1" customHeight="1">
      <c r="A5373" s="107">
        <v>14</v>
      </c>
      <c r="B5373" s="218" t="s">
        <v>2399</v>
      </c>
      <c r="C5373" s="107" t="s">
        <v>2346</v>
      </c>
      <c r="D5373" s="107"/>
      <c r="E5373" s="107"/>
      <c r="F5373" s="681"/>
      <c r="G5373" s="647">
        <v>12600000</v>
      </c>
      <c r="H5373" s="686">
        <f t="shared" si="369"/>
        <v>12600000</v>
      </c>
      <c r="I5373" s="687"/>
      <c r="J5373" s="688"/>
      <c r="K5373" s="681"/>
      <c r="L5373" s="647">
        <v>12600000</v>
      </c>
      <c r="M5373" s="681">
        <f t="shared" si="370"/>
        <v>12600000</v>
      </c>
      <c r="N5373" s="688"/>
      <c r="O5373" s="684"/>
      <c r="P5373" s="15"/>
      <c r="Q5373" s="16"/>
    </row>
    <row r="5374" spans="1:17" s="17" customFormat="1" ht="66.75" hidden="1" customHeight="1">
      <c r="A5374" s="107">
        <v>15</v>
      </c>
      <c r="B5374" s="218" t="s">
        <v>2400</v>
      </c>
      <c r="C5374" s="107" t="s">
        <v>2346</v>
      </c>
      <c r="D5374" s="107"/>
      <c r="E5374" s="107"/>
      <c r="F5374" s="681"/>
      <c r="G5374" s="647">
        <v>13050000</v>
      </c>
      <c r="H5374" s="686">
        <f t="shared" si="369"/>
        <v>13050000</v>
      </c>
      <c r="I5374" s="687"/>
      <c r="J5374" s="688"/>
      <c r="K5374" s="681"/>
      <c r="L5374" s="647">
        <v>13050000</v>
      </c>
      <c r="M5374" s="681">
        <f t="shared" si="370"/>
        <v>13050000</v>
      </c>
      <c r="N5374" s="688"/>
      <c r="O5374" s="684"/>
      <c r="P5374" s="15"/>
      <c r="Q5374" s="16"/>
    </row>
    <row r="5375" spans="1:17" s="17" customFormat="1" ht="66.75" hidden="1" customHeight="1">
      <c r="A5375" s="107">
        <v>16</v>
      </c>
      <c r="B5375" s="218" t="s">
        <v>2401</v>
      </c>
      <c r="C5375" s="107" t="s">
        <v>2346</v>
      </c>
      <c r="D5375" s="107"/>
      <c r="E5375" s="107"/>
      <c r="F5375" s="681"/>
      <c r="G5375" s="647">
        <v>13500000</v>
      </c>
      <c r="H5375" s="686">
        <f t="shared" si="369"/>
        <v>13500000</v>
      </c>
      <c r="I5375" s="687"/>
      <c r="J5375" s="688"/>
      <c r="K5375" s="681"/>
      <c r="L5375" s="647">
        <v>13500000</v>
      </c>
      <c r="M5375" s="681">
        <f t="shared" si="370"/>
        <v>13500000</v>
      </c>
      <c r="N5375" s="688"/>
      <c r="O5375" s="684"/>
      <c r="P5375" s="15"/>
      <c r="Q5375" s="16"/>
    </row>
    <row r="5376" spans="1:17" s="17" customFormat="1" ht="66.75" hidden="1" customHeight="1">
      <c r="A5376" s="107">
        <v>17</v>
      </c>
      <c r="B5376" s="218" t="s">
        <v>2402</v>
      </c>
      <c r="C5376" s="107" t="s">
        <v>2346</v>
      </c>
      <c r="D5376" s="107"/>
      <c r="E5376" s="107"/>
      <c r="F5376" s="681"/>
      <c r="G5376" s="647">
        <v>13950000</v>
      </c>
      <c r="H5376" s="686">
        <f t="shared" si="369"/>
        <v>13950000</v>
      </c>
      <c r="I5376" s="687"/>
      <c r="J5376" s="688"/>
      <c r="K5376" s="681"/>
      <c r="L5376" s="647">
        <v>13950000</v>
      </c>
      <c r="M5376" s="681">
        <f t="shared" si="370"/>
        <v>13950000</v>
      </c>
      <c r="N5376" s="688"/>
      <c r="O5376" s="684"/>
      <c r="P5376" s="15"/>
      <c r="Q5376" s="16"/>
    </row>
    <row r="5377" spans="1:17" s="17" customFormat="1" ht="66.75" hidden="1" customHeight="1">
      <c r="A5377" s="107">
        <v>18</v>
      </c>
      <c r="B5377" s="218" t="s">
        <v>2403</v>
      </c>
      <c r="C5377" s="107" t="s">
        <v>2346</v>
      </c>
      <c r="D5377" s="107"/>
      <c r="E5377" s="107"/>
      <c r="F5377" s="681"/>
      <c r="G5377" s="647">
        <v>14400000</v>
      </c>
      <c r="H5377" s="686">
        <f t="shared" si="369"/>
        <v>14400000</v>
      </c>
      <c r="I5377" s="687"/>
      <c r="J5377" s="688"/>
      <c r="K5377" s="681"/>
      <c r="L5377" s="647">
        <v>14400000</v>
      </c>
      <c r="M5377" s="681">
        <f t="shared" si="370"/>
        <v>14400000</v>
      </c>
      <c r="N5377" s="688"/>
      <c r="O5377" s="684"/>
      <c r="P5377" s="15"/>
      <c r="Q5377" s="16"/>
    </row>
    <row r="5378" spans="1:17" s="17" customFormat="1" ht="66.75" hidden="1" customHeight="1">
      <c r="A5378" s="107">
        <v>19</v>
      </c>
      <c r="B5378" s="218" t="s">
        <v>2404</v>
      </c>
      <c r="C5378" s="107" t="s">
        <v>2346</v>
      </c>
      <c r="D5378" s="107"/>
      <c r="E5378" s="107"/>
      <c r="F5378" s="681"/>
      <c r="G5378" s="647">
        <v>14850000</v>
      </c>
      <c r="H5378" s="686">
        <f t="shared" si="369"/>
        <v>14850000</v>
      </c>
      <c r="I5378" s="687"/>
      <c r="J5378" s="688"/>
      <c r="K5378" s="681"/>
      <c r="L5378" s="647">
        <v>14850000</v>
      </c>
      <c r="M5378" s="681">
        <f t="shared" si="370"/>
        <v>14850000</v>
      </c>
      <c r="N5378" s="688"/>
      <c r="O5378" s="684"/>
      <c r="P5378" s="15"/>
      <c r="Q5378" s="16"/>
    </row>
    <row r="5379" spans="1:17" s="17" customFormat="1" ht="66.75" hidden="1" customHeight="1">
      <c r="A5379" s="107">
        <v>20</v>
      </c>
      <c r="B5379" s="218" t="s">
        <v>2405</v>
      </c>
      <c r="C5379" s="107" t="s">
        <v>2346</v>
      </c>
      <c r="D5379" s="107"/>
      <c r="E5379" s="107"/>
      <c r="F5379" s="681"/>
      <c r="G5379" s="647">
        <v>15300000</v>
      </c>
      <c r="H5379" s="686">
        <f t="shared" si="369"/>
        <v>15300000</v>
      </c>
      <c r="I5379" s="687"/>
      <c r="J5379" s="688"/>
      <c r="K5379" s="681"/>
      <c r="L5379" s="647">
        <v>15300000</v>
      </c>
      <c r="M5379" s="681">
        <f t="shared" si="370"/>
        <v>15300000</v>
      </c>
      <c r="N5379" s="688"/>
      <c r="O5379" s="684"/>
      <c r="P5379" s="15"/>
      <c r="Q5379" s="16"/>
    </row>
    <row r="5380" spans="1:17" s="17" customFormat="1" ht="66.75" hidden="1" customHeight="1">
      <c r="A5380" s="107">
        <v>21</v>
      </c>
      <c r="B5380" s="218" t="s">
        <v>2406</v>
      </c>
      <c r="C5380" s="107" t="s">
        <v>2346</v>
      </c>
      <c r="D5380" s="107"/>
      <c r="E5380" s="107"/>
      <c r="F5380" s="681"/>
      <c r="G5380" s="647">
        <v>15750000</v>
      </c>
      <c r="H5380" s="686">
        <f t="shared" si="369"/>
        <v>15750000</v>
      </c>
      <c r="I5380" s="687"/>
      <c r="J5380" s="688"/>
      <c r="K5380" s="681"/>
      <c r="L5380" s="647">
        <v>15750000</v>
      </c>
      <c r="M5380" s="681">
        <f t="shared" si="370"/>
        <v>15750000</v>
      </c>
      <c r="N5380" s="688"/>
      <c r="O5380" s="684"/>
      <c r="P5380" s="15"/>
      <c r="Q5380" s="16"/>
    </row>
    <row r="5381" spans="1:17" s="17" customFormat="1" ht="66.75" hidden="1" customHeight="1">
      <c r="A5381" s="107">
        <v>22</v>
      </c>
      <c r="B5381" s="218" t="s">
        <v>2407</v>
      </c>
      <c r="C5381" s="107" t="s">
        <v>2346</v>
      </c>
      <c r="D5381" s="107"/>
      <c r="E5381" s="107"/>
      <c r="F5381" s="681"/>
      <c r="G5381" s="647">
        <v>16200000</v>
      </c>
      <c r="H5381" s="686">
        <f t="shared" si="369"/>
        <v>16200000</v>
      </c>
      <c r="I5381" s="687"/>
      <c r="J5381" s="688"/>
      <c r="K5381" s="681"/>
      <c r="L5381" s="647">
        <v>16200000</v>
      </c>
      <c r="M5381" s="681">
        <f t="shared" si="370"/>
        <v>16200000</v>
      </c>
      <c r="N5381" s="688"/>
      <c r="O5381" s="684"/>
      <c r="P5381" s="15"/>
      <c r="Q5381" s="16"/>
    </row>
    <row r="5382" spans="1:17" s="17" customFormat="1" ht="66.75" hidden="1" customHeight="1">
      <c r="A5382" s="107">
        <v>23</v>
      </c>
      <c r="B5382" s="218" t="s">
        <v>2408</v>
      </c>
      <c r="C5382" s="107" t="s">
        <v>2346</v>
      </c>
      <c r="D5382" s="107"/>
      <c r="E5382" s="107"/>
      <c r="F5382" s="681"/>
      <c r="G5382" s="647">
        <v>16650000</v>
      </c>
      <c r="H5382" s="686">
        <f t="shared" si="369"/>
        <v>16650000</v>
      </c>
      <c r="I5382" s="687"/>
      <c r="J5382" s="688"/>
      <c r="K5382" s="681"/>
      <c r="L5382" s="647">
        <v>16650000</v>
      </c>
      <c r="M5382" s="681">
        <f t="shared" si="370"/>
        <v>16650000</v>
      </c>
      <c r="N5382" s="688"/>
      <c r="O5382" s="684"/>
      <c r="P5382" s="15"/>
      <c r="Q5382" s="16"/>
    </row>
    <row r="5383" spans="1:17" s="17" customFormat="1" ht="66.75" hidden="1" customHeight="1">
      <c r="A5383" s="107">
        <v>24</v>
      </c>
      <c r="B5383" s="218" t="s">
        <v>2409</v>
      </c>
      <c r="C5383" s="107" t="s">
        <v>2346</v>
      </c>
      <c r="D5383" s="107"/>
      <c r="E5383" s="107"/>
      <c r="F5383" s="681"/>
      <c r="G5383" s="647">
        <v>17100000</v>
      </c>
      <c r="H5383" s="686">
        <f t="shared" si="369"/>
        <v>17100000</v>
      </c>
      <c r="I5383" s="687"/>
      <c r="J5383" s="688"/>
      <c r="K5383" s="681"/>
      <c r="L5383" s="647">
        <v>17100000</v>
      </c>
      <c r="M5383" s="681">
        <f t="shared" si="370"/>
        <v>17100000</v>
      </c>
      <c r="N5383" s="688"/>
      <c r="O5383" s="684"/>
      <c r="P5383" s="15"/>
      <c r="Q5383" s="16"/>
    </row>
    <row r="5384" spans="1:17" s="17" customFormat="1" ht="66.75" hidden="1" customHeight="1">
      <c r="A5384" s="107">
        <v>25</v>
      </c>
      <c r="B5384" s="218" t="s">
        <v>2410</v>
      </c>
      <c r="C5384" s="107" t="s">
        <v>2346</v>
      </c>
      <c r="D5384" s="107"/>
      <c r="E5384" s="107"/>
      <c r="F5384" s="681"/>
      <c r="G5384" s="647">
        <v>17700000</v>
      </c>
      <c r="H5384" s="686">
        <f t="shared" si="369"/>
        <v>17700000</v>
      </c>
      <c r="I5384" s="687"/>
      <c r="J5384" s="688"/>
      <c r="K5384" s="681"/>
      <c r="L5384" s="647">
        <v>17700000</v>
      </c>
      <c r="M5384" s="681">
        <f t="shared" si="370"/>
        <v>17700000</v>
      </c>
      <c r="N5384" s="688"/>
      <c r="O5384" s="684"/>
      <c r="P5384" s="15"/>
      <c r="Q5384" s="16"/>
    </row>
    <row r="5385" spans="1:17" s="17" customFormat="1" ht="66.75" hidden="1" customHeight="1">
      <c r="A5385" s="107">
        <v>26</v>
      </c>
      <c r="B5385" s="218" t="s">
        <v>2411</v>
      </c>
      <c r="C5385" s="107" t="s">
        <v>2346</v>
      </c>
      <c r="D5385" s="107"/>
      <c r="E5385" s="107"/>
      <c r="F5385" s="681"/>
      <c r="G5385" s="647">
        <v>18450000</v>
      </c>
      <c r="H5385" s="686">
        <f t="shared" si="369"/>
        <v>18450000</v>
      </c>
      <c r="I5385" s="687"/>
      <c r="J5385" s="688"/>
      <c r="K5385" s="681"/>
      <c r="L5385" s="647">
        <v>18450000</v>
      </c>
      <c r="M5385" s="681">
        <f t="shared" si="370"/>
        <v>18450000</v>
      </c>
      <c r="N5385" s="688"/>
      <c r="O5385" s="684"/>
      <c r="P5385" s="15"/>
      <c r="Q5385" s="16"/>
    </row>
    <row r="5386" spans="1:17" s="17" customFormat="1" ht="66.75" hidden="1" customHeight="1">
      <c r="A5386" s="107">
        <v>27</v>
      </c>
      <c r="B5386" s="218" t="s">
        <v>2412</v>
      </c>
      <c r="C5386" s="107" t="s">
        <v>2346</v>
      </c>
      <c r="D5386" s="107"/>
      <c r="E5386" s="107"/>
      <c r="F5386" s="681"/>
      <c r="G5386" s="647">
        <v>19200000</v>
      </c>
      <c r="H5386" s="686">
        <f t="shared" si="369"/>
        <v>19200000</v>
      </c>
      <c r="I5386" s="687"/>
      <c r="J5386" s="688"/>
      <c r="K5386" s="681"/>
      <c r="L5386" s="647">
        <v>19200000</v>
      </c>
      <c r="M5386" s="681">
        <f t="shared" si="370"/>
        <v>19200000</v>
      </c>
      <c r="N5386" s="688"/>
      <c r="O5386" s="684"/>
      <c r="P5386" s="15"/>
      <c r="Q5386" s="16"/>
    </row>
    <row r="5387" spans="1:17" s="17" customFormat="1" ht="66.75" hidden="1" customHeight="1">
      <c r="A5387" s="107" t="s">
        <v>65</v>
      </c>
      <c r="B5387" s="1102" t="s">
        <v>3437</v>
      </c>
      <c r="C5387" s="1102"/>
      <c r="D5387" s="1102"/>
      <c r="E5387" s="1102"/>
      <c r="F5387" s="1102"/>
      <c r="G5387" s="1102"/>
      <c r="H5387" s="1102"/>
      <c r="I5387" s="10"/>
      <c r="J5387" s="11"/>
      <c r="K5387" s="11"/>
      <c r="L5387" s="112"/>
      <c r="M5387" s="112"/>
      <c r="N5387" s="11"/>
      <c r="O5387" s="18"/>
      <c r="P5387" s="15"/>
      <c r="Q5387" s="16"/>
    </row>
    <row r="5388" spans="1:17" s="17" customFormat="1" ht="66.75" hidden="1" customHeight="1">
      <c r="A5388" s="689">
        <v>1</v>
      </c>
      <c r="B5388" s="421" t="s">
        <v>2413</v>
      </c>
      <c r="C5388" s="425"/>
      <c r="D5388" s="425"/>
      <c r="E5388" s="425"/>
      <c r="F5388" s="111"/>
      <c r="G5388" s="112"/>
      <c r="H5388" s="112"/>
      <c r="I5388" s="10"/>
      <c r="J5388" s="11"/>
      <c r="K5388" s="111"/>
      <c r="L5388" s="112"/>
      <c r="M5388" s="112"/>
      <c r="N5388" s="11"/>
      <c r="O5388" s="18"/>
      <c r="P5388" s="15"/>
      <c r="Q5388" s="16"/>
    </row>
    <row r="5389" spans="1:17" s="17" customFormat="1" ht="66.75" hidden="1" customHeight="1">
      <c r="A5389" s="690"/>
      <c r="B5389" s="421" t="s">
        <v>2414</v>
      </c>
      <c r="C5389" s="425"/>
      <c r="D5389" s="425"/>
      <c r="E5389" s="425"/>
      <c r="F5389" s="111"/>
      <c r="G5389" s="112"/>
      <c r="H5389" s="112"/>
      <c r="I5389" s="10"/>
      <c r="J5389" s="11"/>
      <c r="K5389" s="111"/>
      <c r="L5389" s="112"/>
      <c r="M5389" s="112"/>
      <c r="N5389" s="11"/>
      <c r="O5389" s="18"/>
      <c r="P5389" s="15"/>
      <c r="Q5389" s="16"/>
    </row>
    <row r="5390" spans="1:17" s="17" customFormat="1" ht="66.75" hidden="1" customHeight="1">
      <c r="A5390" s="691"/>
      <c r="B5390" s="108" t="s">
        <v>4013</v>
      </c>
      <c r="C5390" s="692" t="s">
        <v>68</v>
      </c>
      <c r="D5390" s="692"/>
      <c r="E5390" s="692"/>
      <c r="F5390" s="300">
        <v>38300</v>
      </c>
      <c r="G5390" s="300"/>
      <c r="H5390" s="300"/>
      <c r="I5390" s="298"/>
      <c r="J5390" s="299"/>
      <c r="K5390" s="300">
        <v>38300</v>
      </c>
      <c r="L5390" s="300"/>
      <c r="M5390" s="300"/>
      <c r="N5390" s="299"/>
      <c r="O5390" s="18"/>
      <c r="P5390" s="15"/>
      <c r="Q5390" s="16"/>
    </row>
    <row r="5391" spans="1:17" s="17" customFormat="1" ht="66.75" hidden="1" customHeight="1">
      <c r="A5391" s="691"/>
      <c r="B5391" s="108" t="s">
        <v>4014</v>
      </c>
      <c r="C5391" s="692" t="s">
        <v>68</v>
      </c>
      <c r="D5391" s="692"/>
      <c r="E5391" s="692"/>
      <c r="F5391" s="300">
        <v>59900</v>
      </c>
      <c r="G5391" s="300"/>
      <c r="H5391" s="300"/>
      <c r="I5391" s="298"/>
      <c r="J5391" s="299"/>
      <c r="K5391" s="300">
        <v>59900</v>
      </c>
      <c r="L5391" s="300"/>
      <c r="M5391" s="300"/>
      <c r="N5391" s="299"/>
      <c r="O5391" s="18"/>
      <c r="P5391" s="15"/>
      <c r="Q5391" s="16"/>
    </row>
    <row r="5392" spans="1:17" s="17" customFormat="1" ht="66.75" hidden="1" customHeight="1">
      <c r="A5392" s="691"/>
      <c r="B5392" s="108" t="s">
        <v>4015</v>
      </c>
      <c r="C5392" s="692" t="s">
        <v>68</v>
      </c>
      <c r="D5392" s="692"/>
      <c r="E5392" s="692"/>
      <c r="F5392" s="300">
        <v>81500</v>
      </c>
      <c r="G5392" s="300"/>
      <c r="H5392" s="300"/>
      <c r="I5392" s="298"/>
      <c r="J5392" s="299"/>
      <c r="K5392" s="300">
        <v>81500</v>
      </c>
      <c r="L5392" s="300"/>
      <c r="M5392" s="300"/>
      <c r="N5392" s="299"/>
      <c r="O5392" s="18"/>
      <c r="P5392" s="15"/>
      <c r="Q5392" s="16"/>
    </row>
    <row r="5393" spans="1:17" s="17" customFormat="1" ht="66.75" hidden="1" customHeight="1">
      <c r="A5393" s="691"/>
      <c r="B5393" s="108" t="s">
        <v>4016</v>
      </c>
      <c r="C5393" s="692" t="s">
        <v>68</v>
      </c>
      <c r="D5393" s="692"/>
      <c r="E5393" s="692"/>
      <c r="F5393" s="300">
        <v>100700</v>
      </c>
      <c r="G5393" s="300"/>
      <c r="H5393" s="300"/>
      <c r="I5393" s="298"/>
      <c r="J5393" s="299"/>
      <c r="K5393" s="300">
        <v>100700</v>
      </c>
      <c r="L5393" s="300"/>
      <c r="M5393" s="300"/>
      <c r="N5393" s="299"/>
      <c r="O5393" s="18"/>
      <c r="P5393" s="15"/>
      <c r="Q5393" s="16"/>
    </row>
    <row r="5394" spans="1:17" s="17" customFormat="1" ht="66.75" hidden="1" customHeight="1">
      <c r="A5394" s="691"/>
      <c r="B5394" s="108" t="s">
        <v>4017</v>
      </c>
      <c r="C5394" s="692" t="s">
        <v>68</v>
      </c>
      <c r="D5394" s="692"/>
      <c r="E5394" s="692"/>
      <c r="F5394" s="300">
        <v>142700</v>
      </c>
      <c r="G5394" s="300"/>
      <c r="H5394" s="300"/>
      <c r="I5394" s="298"/>
      <c r="J5394" s="299"/>
      <c r="K5394" s="300">
        <v>142700</v>
      </c>
      <c r="L5394" s="300"/>
      <c r="M5394" s="300"/>
      <c r="N5394" s="299"/>
      <c r="O5394" s="18"/>
      <c r="P5394" s="15"/>
      <c r="Q5394" s="16"/>
    </row>
    <row r="5395" spans="1:17" s="17" customFormat="1" ht="66.75" hidden="1" customHeight="1">
      <c r="A5395" s="691"/>
      <c r="B5395" s="108" t="s">
        <v>4018</v>
      </c>
      <c r="C5395" s="692" t="s">
        <v>68</v>
      </c>
      <c r="D5395" s="692"/>
      <c r="E5395" s="692"/>
      <c r="F5395" s="300">
        <v>39800</v>
      </c>
      <c r="G5395" s="300"/>
      <c r="H5395" s="300"/>
      <c r="I5395" s="298"/>
      <c r="J5395" s="299"/>
      <c r="K5395" s="300">
        <v>39800</v>
      </c>
      <c r="L5395" s="300"/>
      <c r="M5395" s="300"/>
      <c r="N5395" s="299"/>
      <c r="O5395" s="18"/>
      <c r="P5395" s="15"/>
      <c r="Q5395" s="16"/>
    </row>
    <row r="5396" spans="1:17" s="17" customFormat="1" ht="66.75" hidden="1" customHeight="1">
      <c r="A5396" s="691"/>
      <c r="B5396" s="108" t="s">
        <v>4019</v>
      </c>
      <c r="C5396" s="692" t="s">
        <v>68</v>
      </c>
      <c r="D5396" s="692"/>
      <c r="E5396" s="692"/>
      <c r="F5396" s="300">
        <v>62900</v>
      </c>
      <c r="G5396" s="300"/>
      <c r="H5396" s="300"/>
      <c r="I5396" s="298"/>
      <c r="J5396" s="299"/>
      <c r="K5396" s="300">
        <v>62900</v>
      </c>
      <c r="L5396" s="300"/>
      <c r="M5396" s="300"/>
      <c r="N5396" s="299"/>
      <c r="O5396" s="18"/>
      <c r="P5396" s="15"/>
      <c r="Q5396" s="16"/>
    </row>
    <row r="5397" spans="1:17" s="17" customFormat="1" ht="66.75" hidden="1" customHeight="1">
      <c r="A5397" s="691"/>
      <c r="B5397" s="108" t="s">
        <v>4020</v>
      </c>
      <c r="C5397" s="692" t="s">
        <v>68</v>
      </c>
      <c r="D5397" s="692"/>
      <c r="E5397" s="692"/>
      <c r="F5397" s="300">
        <v>44900</v>
      </c>
      <c r="G5397" s="300"/>
      <c r="H5397" s="300"/>
      <c r="I5397" s="298"/>
      <c r="J5397" s="299"/>
      <c r="K5397" s="300">
        <v>44900</v>
      </c>
      <c r="L5397" s="300"/>
      <c r="M5397" s="300"/>
      <c r="N5397" s="299"/>
      <c r="O5397" s="18"/>
      <c r="P5397" s="15"/>
      <c r="Q5397" s="16"/>
    </row>
    <row r="5398" spans="1:17" s="17" customFormat="1" ht="66.75" hidden="1" customHeight="1">
      <c r="A5398" s="691"/>
      <c r="B5398" s="108" t="s">
        <v>4021</v>
      </c>
      <c r="C5398" s="692" t="s">
        <v>68</v>
      </c>
      <c r="D5398" s="692"/>
      <c r="E5398" s="692"/>
      <c r="F5398" s="300">
        <v>46100</v>
      </c>
      <c r="G5398" s="300"/>
      <c r="H5398" s="300"/>
      <c r="I5398" s="298"/>
      <c r="J5398" s="299"/>
      <c r="K5398" s="300">
        <v>46100</v>
      </c>
      <c r="L5398" s="300"/>
      <c r="M5398" s="300"/>
      <c r="N5398" s="299"/>
      <c r="O5398" s="18"/>
      <c r="P5398" s="15"/>
      <c r="Q5398" s="16"/>
    </row>
    <row r="5399" spans="1:17" s="17" customFormat="1" ht="66.75" hidden="1" customHeight="1">
      <c r="A5399" s="691"/>
      <c r="B5399" s="108" t="s">
        <v>4022</v>
      </c>
      <c r="C5399" s="692" t="s">
        <v>68</v>
      </c>
      <c r="D5399" s="692"/>
      <c r="E5399" s="692"/>
      <c r="F5399" s="300">
        <v>75500</v>
      </c>
      <c r="G5399" s="300"/>
      <c r="H5399" s="300"/>
      <c r="I5399" s="298"/>
      <c r="J5399" s="299"/>
      <c r="K5399" s="300">
        <v>75500</v>
      </c>
      <c r="L5399" s="300"/>
      <c r="M5399" s="300"/>
      <c r="N5399" s="299"/>
      <c r="O5399" s="18"/>
      <c r="P5399" s="15"/>
      <c r="Q5399" s="16"/>
    </row>
    <row r="5400" spans="1:17" s="17" customFormat="1" ht="66.75" hidden="1" customHeight="1">
      <c r="A5400" s="691"/>
      <c r="B5400" s="108" t="s">
        <v>4023</v>
      </c>
      <c r="C5400" s="692" t="s">
        <v>68</v>
      </c>
      <c r="D5400" s="692"/>
      <c r="E5400" s="692"/>
      <c r="F5400" s="300">
        <v>104900</v>
      </c>
      <c r="G5400" s="300"/>
      <c r="H5400" s="300"/>
      <c r="I5400" s="298"/>
      <c r="J5400" s="299"/>
      <c r="K5400" s="300">
        <v>104900</v>
      </c>
      <c r="L5400" s="300"/>
      <c r="M5400" s="300"/>
      <c r="N5400" s="299"/>
      <c r="O5400" s="18"/>
      <c r="P5400" s="15"/>
      <c r="Q5400" s="16"/>
    </row>
    <row r="5401" spans="1:17" s="17" customFormat="1" ht="66.75" hidden="1" customHeight="1">
      <c r="A5401" s="691"/>
      <c r="B5401" s="108" t="s">
        <v>4024</v>
      </c>
      <c r="C5401" s="692" t="s">
        <v>68</v>
      </c>
      <c r="D5401" s="692"/>
      <c r="E5401" s="692"/>
      <c r="F5401" s="300">
        <v>50800</v>
      </c>
      <c r="G5401" s="300"/>
      <c r="H5401" s="300"/>
      <c r="I5401" s="298"/>
      <c r="J5401" s="299"/>
      <c r="K5401" s="300">
        <v>50800</v>
      </c>
      <c r="L5401" s="300"/>
      <c r="M5401" s="300"/>
      <c r="N5401" s="299"/>
      <c r="O5401" s="18"/>
      <c r="P5401" s="15"/>
      <c r="Q5401" s="16"/>
    </row>
    <row r="5402" spans="1:17" s="17" customFormat="1" ht="66.75" hidden="1" customHeight="1">
      <c r="A5402" s="691"/>
      <c r="B5402" s="108" t="s">
        <v>4025</v>
      </c>
      <c r="C5402" s="692" t="s">
        <v>68</v>
      </c>
      <c r="D5402" s="692"/>
      <c r="E5402" s="692"/>
      <c r="F5402" s="300">
        <v>84900</v>
      </c>
      <c r="G5402" s="300"/>
      <c r="H5402" s="300"/>
      <c r="I5402" s="298"/>
      <c r="J5402" s="299"/>
      <c r="K5402" s="300">
        <v>84900</v>
      </c>
      <c r="L5402" s="300"/>
      <c r="M5402" s="300"/>
      <c r="N5402" s="299"/>
      <c r="O5402" s="18"/>
      <c r="P5402" s="15"/>
      <c r="Q5402" s="16"/>
    </row>
    <row r="5403" spans="1:17" s="17" customFormat="1" ht="66.75" hidden="1" customHeight="1">
      <c r="A5403" s="691"/>
      <c r="B5403" s="108" t="s">
        <v>4026</v>
      </c>
      <c r="C5403" s="692" t="s">
        <v>68</v>
      </c>
      <c r="D5403" s="692"/>
      <c r="E5403" s="692"/>
      <c r="F5403" s="300">
        <v>231300</v>
      </c>
      <c r="G5403" s="300"/>
      <c r="H5403" s="300"/>
      <c r="I5403" s="298"/>
      <c r="J5403" s="299"/>
      <c r="K5403" s="300">
        <v>231300</v>
      </c>
      <c r="L5403" s="300"/>
      <c r="M5403" s="300"/>
      <c r="N5403" s="299"/>
      <c r="O5403" s="18"/>
      <c r="P5403" s="15"/>
      <c r="Q5403" s="16"/>
    </row>
    <row r="5404" spans="1:17" s="17" customFormat="1" ht="66.75" hidden="1" customHeight="1">
      <c r="A5404" s="691"/>
      <c r="B5404" s="108" t="s">
        <v>4027</v>
      </c>
      <c r="C5404" s="692" t="s">
        <v>68</v>
      </c>
      <c r="D5404" s="692"/>
      <c r="E5404" s="692"/>
      <c r="F5404" s="300">
        <v>39500</v>
      </c>
      <c r="G5404" s="300"/>
      <c r="H5404" s="300"/>
      <c r="I5404" s="298"/>
      <c r="J5404" s="299"/>
      <c r="K5404" s="300">
        <v>39500</v>
      </c>
      <c r="L5404" s="300"/>
      <c r="M5404" s="300"/>
      <c r="N5404" s="299"/>
      <c r="O5404" s="18"/>
      <c r="P5404" s="15"/>
      <c r="Q5404" s="16"/>
    </row>
    <row r="5405" spans="1:17" s="17" customFormat="1" ht="66.75" hidden="1" customHeight="1">
      <c r="A5405" s="691"/>
      <c r="B5405" s="108" t="s">
        <v>4028</v>
      </c>
      <c r="C5405" s="692" t="s">
        <v>68</v>
      </c>
      <c r="D5405" s="692"/>
      <c r="E5405" s="692"/>
      <c r="F5405" s="300">
        <v>62300</v>
      </c>
      <c r="G5405" s="300"/>
      <c r="H5405" s="300"/>
      <c r="I5405" s="298"/>
      <c r="J5405" s="299"/>
      <c r="K5405" s="300">
        <v>62300</v>
      </c>
      <c r="L5405" s="300"/>
      <c r="M5405" s="300"/>
      <c r="N5405" s="299"/>
      <c r="O5405" s="18"/>
      <c r="P5405" s="15"/>
      <c r="Q5405" s="16"/>
    </row>
    <row r="5406" spans="1:17" s="17" customFormat="1" ht="66.75" hidden="1" customHeight="1">
      <c r="A5406" s="691"/>
      <c r="B5406" s="108" t="s">
        <v>4029</v>
      </c>
      <c r="C5406" s="692" t="s">
        <v>68</v>
      </c>
      <c r="D5406" s="692"/>
      <c r="E5406" s="692"/>
      <c r="F5406" s="300">
        <v>85100</v>
      </c>
      <c r="G5406" s="300"/>
      <c r="H5406" s="300"/>
      <c r="I5406" s="298"/>
      <c r="J5406" s="299"/>
      <c r="K5406" s="300">
        <v>85100</v>
      </c>
      <c r="L5406" s="300"/>
      <c r="M5406" s="300"/>
      <c r="N5406" s="299"/>
      <c r="O5406" s="18"/>
      <c r="P5406" s="15"/>
      <c r="Q5406" s="16"/>
    </row>
    <row r="5407" spans="1:17" s="17" customFormat="1" ht="66.75" hidden="1" customHeight="1">
      <c r="A5407" s="691"/>
      <c r="B5407" s="108" t="s">
        <v>4030</v>
      </c>
      <c r="C5407" s="692" t="s">
        <v>68</v>
      </c>
      <c r="D5407" s="692"/>
      <c r="E5407" s="692"/>
      <c r="F5407" s="300">
        <v>68540</v>
      </c>
      <c r="G5407" s="300"/>
      <c r="H5407" s="300"/>
      <c r="I5407" s="298"/>
      <c r="J5407" s="299"/>
      <c r="K5407" s="300">
        <v>68540</v>
      </c>
      <c r="L5407" s="300"/>
      <c r="M5407" s="300"/>
      <c r="N5407" s="299"/>
      <c r="O5407" s="18"/>
      <c r="P5407" s="15"/>
      <c r="Q5407" s="16"/>
    </row>
    <row r="5408" spans="1:17" s="17" customFormat="1" ht="66.75" hidden="1" customHeight="1">
      <c r="A5408" s="691"/>
      <c r="B5408" s="108" t="s">
        <v>4031</v>
      </c>
      <c r="C5408" s="692" t="s">
        <v>68</v>
      </c>
      <c r="D5408" s="692"/>
      <c r="E5408" s="692"/>
      <c r="F5408" s="300">
        <v>120380</v>
      </c>
      <c r="G5408" s="300"/>
      <c r="H5408" s="300"/>
      <c r="I5408" s="298"/>
      <c r="J5408" s="299"/>
      <c r="K5408" s="300">
        <v>120380</v>
      </c>
      <c r="L5408" s="300"/>
      <c r="M5408" s="300"/>
      <c r="N5408" s="299"/>
      <c r="O5408" s="18"/>
      <c r="P5408" s="15"/>
      <c r="Q5408" s="16"/>
    </row>
    <row r="5409" spans="1:17" s="17" customFormat="1" ht="66.75" hidden="1" customHeight="1">
      <c r="A5409" s="691"/>
      <c r="B5409" s="108" t="s">
        <v>4032</v>
      </c>
      <c r="C5409" s="692" t="s">
        <v>68</v>
      </c>
      <c r="D5409" s="692"/>
      <c r="E5409" s="692"/>
      <c r="F5409" s="300">
        <v>85700</v>
      </c>
      <c r="G5409" s="300"/>
      <c r="H5409" s="300"/>
      <c r="I5409" s="298"/>
      <c r="J5409" s="299"/>
      <c r="K5409" s="300">
        <v>85700</v>
      </c>
      <c r="L5409" s="300"/>
      <c r="M5409" s="300"/>
      <c r="N5409" s="299"/>
      <c r="O5409" s="18"/>
      <c r="P5409" s="15"/>
      <c r="Q5409" s="16"/>
    </row>
    <row r="5410" spans="1:17" s="17" customFormat="1" ht="66.75" hidden="1" customHeight="1">
      <c r="A5410" s="691"/>
      <c r="B5410" s="108" t="s">
        <v>4033</v>
      </c>
      <c r="C5410" s="692" t="s">
        <v>68</v>
      </c>
      <c r="D5410" s="692"/>
      <c r="E5410" s="692"/>
      <c r="F5410" s="300">
        <v>62900</v>
      </c>
      <c r="G5410" s="300"/>
      <c r="H5410" s="300"/>
      <c r="I5410" s="298"/>
      <c r="J5410" s="299"/>
      <c r="K5410" s="300">
        <v>62900</v>
      </c>
      <c r="L5410" s="300"/>
      <c r="M5410" s="300"/>
      <c r="N5410" s="299"/>
      <c r="O5410" s="18"/>
      <c r="P5410" s="15"/>
      <c r="Q5410" s="16"/>
    </row>
    <row r="5411" spans="1:17" s="17" customFormat="1" ht="66.75" hidden="1" customHeight="1">
      <c r="A5411" s="691"/>
      <c r="B5411" s="108" t="s">
        <v>4034</v>
      </c>
      <c r="C5411" s="692" t="s">
        <v>68</v>
      </c>
      <c r="D5411" s="692"/>
      <c r="E5411" s="692"/>
      <c r="F5411" s="300">
        <v>82900</v>
      </c>
      <c r="G5411" s="300"/>
      <c r="H5411" s="300"/>
      <c r="I5411" s="298"/>
      <c r="J5411" s="299"/>
      <c r="K5411" s="300">
        <v>82900</v>
      </c>
      <c r="L5411" s="300"/>
      <c r="M5411" s="300"/>
      <c r="N5411" s="299"/>
      <c r="O5411" s="18"/>
      <c r="P5411" s="15"/>
      <c r="Q5411" s="16"/>
    </row>
    <row r="5412" spans="1:17" s="17" customFormat="1" ht="66.75" hidden="1" customHeight="1">
      <c r="A5412" s="691"/>
      <c r="B5412" s="108" t="s">
        <v>4035</v>
      </c>
      <c r="C5412" s="692" t="s">
        <v>68</v>
      </c>
      <c r="D5412" s="692"/>
      <c r="E5412" s="692"/>
      <c r="F5412" s="300">
        <v>112300</v>
      </c>
      <c r="G5412" s="300"/>
      <c r="H5412" s="300"/>
      <c r="I5412" s="298"/>
      <c r="J5412" s="299"/>
      <c r="K5412" s="300">
        <v>112300</v>
      </c>
      <c r="L5412" s="300"/>
      <c r="M5412" s="300"/>
      <c r="N5412" s="299"/>
      <c r="O5412" s="18"/>
      <c r="P5412" s="15"/>
      <c r="Q5412" s="16"/>
    </row>
    <row r="5413" spans="1:17" s="17" customFormat="1" ht="66.75" hidden="1" customHeight="1">
      <c r="A5413" s="691"/>
      <c r="B5413" s="108" t="s">
        <v>2415</v>
      </c>
      <c r="C5413" s="425" t="s">
        <v>70</v>
      </c>
      <c r="D5413" s="425"/>
      <c r="E5413" s="425"/>
      <c r="F5413" s="300">
        <v>123600</v>
      </c>
      <c r="G5413" s="300"/>
      <c r="H5413" s="300"/>
      <c r="I5413" s="298"/>
      <c r="J5413" s="299"/>
      <c r="K5413" s="300">
        <v>123600</v>
      </c>
      <c r="L5413" s="300"/>
      <c r="M5413" s="300"/>
      <c r="N5413" s="299"/>
      <c r="O5413" s="18"/>
      <c r="P5413" s="15"/>
      <c r="Q5413" s="16"/>
    </row>
    <row r="5414" spans="1:17" s="17" customFormat="1" ht="66.75" hidden="1" customHeight="1">
      <c r="A5414" s="691"/>
      <c r="B5414" s="108" t="s">
        <v>2416</v>
      </c>
      <c r="C5414" s="425" t="s">
        <v>70</v>
      </c>
      <c r="D5414" s="425"/>
      <c r="E5414" s="425"/>
      <c r="F5414" s="300">
        <v>123600</v>
      </c>
      <c r="G5414" s="300"/>
      <c r="H5414" s="300"/>
      <c r="I5414" s="298"/>
      <c r="J5414" s="299"/>
      <c r="K5414" s="300">
        <v>123600</v>
      </c>
      <c r="L5414" s="300"/>
      <c r="M5414" s="300"/>
      <c r="N5414" s="299"/>
      <c r="O5414" s="18"/>
      <c r="P5414" s="15"/>
      <c r="Q5414" s="16"/>
    </row>
    <row r="5415" spans="1:17" s="17" customFormat="1" ht="66.75" hidden="1" customHeight="1">
      <c r="A5415" s="691"/>
      <c r="B5415" s="108" t="s">
        <v>2417</v>
      </c>
      <c r="C5415" s="425" t="s">
        <v>70</v>
      </c>
      <c r="D5415" s="425"/>
      <c r="E5415" s="425"/>
      <c r="F5415" s="300">
        <v>94800</v>
      </c>
      <c r="G5415" s="300"/>
      <c r="H5415" s="300"/>
      <c r="I5415" s="298"/>
      <c r="J5415" s="299"/>
      <c r="K5415" s="300">
        <v>94800</v>
      </c>
      <c r="L5415" s="300"/>
      <c r="M5415" s="300"/>
      <c r="N5415" s="299"/>
      <c r="O5415" s="18"/>
      <c r="P5415" s="15"/>
      <c r="Q5415" s="16"/>
    </row>
    <row r="5416" spans="1:17" s="17" customFormat="1" ht="66.75" hidden="1" customHeight="1">
      <c r="A5416" s="691"/>
      <c r="B5416" s="108" t="s">
        <v>2418</v>
      </c>
      <c r="C5416" s="425" t="s">
        <v>70</v>
      </c>
      <c r="D5416" s="425"/>
      <c r="E5416" s="425"/>
      <c r="F5416" s="300">
        <v>94800</v>
      </c>
      <c r="G5416" s="300"/>
      <c r="H5416" s="300"/>
      <c r="I5416" s="298"/>
      <c r="J5416" s="299"/>
      <c r="K5416" s="300">
        <v>94800</v>
      </c>
      <c r="L5416" s="300"/>
      <c r="M5416" s="300"/>
      <c r="N5416" s="299"/>
      <c r="O5416" s="18"/>
      <c r="P5416" s="15"/>
      <c r="Q5416" s="16"/>
    </row>
    <row r="5417" spans="1:17" s="17" customFormat="1" ht="66.75" hidden="1" customHeight="1">
      <c r="A5417" s="691"/>
      <c r="B5417" s="108" t="s">
        <v>2419</v>
      </c>
      <c r="C5417" s="425" t="s">
        <v>70</v>
      </c>
      <c r="D5417" s="425"/>
      <c r="E5417" s="425"/>
      <c r="F5417" s="300">
        <v>87600</v>
      </c>
      <c r="G5417" s="300"/>
      <c r="H5417" s="300"/>
      <c r="I5417" s="298"/>
      <c r="J5417" s="299"/>
      <c r="K5417" s="300">
        <v>87600</v>
      </c>
      <c r="L5417" s="300"/>
      <c r="M5417" s="300"/>
      <c r="N5417" s="299"/>
      <c r="O5417" s="18"/>
      <c r="P5417" s="15"/>
      <c r="Q5417" s="16"/>
    </row>
    <row r="5418" spans="1:17" s="17" customFormat="1" ht="66.75" hidden="1" customHeight="1">
      <c r="A5418" s="691"/>
      <c r="B5418" s="108" t="s">
        <v>2420</v>
      </c>
      <c r="C5418" s="425" t="s">
        <v>70</v>
      </c>
      <c r="D5418" s="425"/>
      <c r="E5418" s="425"/>
      <c r="F5418" s="300">
        <v>87600</v>
      </c>
      <c r="G5418" s="300"/>
      <c r="H5418" s="300"/>
      <c r="I5418" s="298"/>
      <c r="J5418" s="299"/>
      <c r="K5418" s="300">
        <v>87600</v>
      </c>
      <c r="L5418" s="300"/>
      <c r="M5418" s="300"/>
      <c r="N5418" s="299"/>
      <c r="O5418" s="18"/>
      <c r="P5418" s="15"/>
      <c r="Q5418" s="16"/>
    </row>
    <row r="5419" spans="1:17" s="17" customFormat="1" ht="66.75" hidden="1" customHeight="1">
      <c r="A5419" s="691"/>
      <c r="B5419" s="108" t="s">
        <v>2421</v>
      </c>
      <c r="C5419" s="425" t="s">
        <v>70</v>
      </c>
      <c r="D5419" s="425"/>
      <c r="E5419" s="425"/>
      <c r="F5419" s="300">
        <v>87600</v>
      </c>
      <c r="G5419" s="300"/>
      <c r="H5419" s="300"/>
      <c r="I5419" s="298"/>
      <c r="J5419" s="299"/>
      <c r="K5419" s="300">
        <v>87600</v>
      </c>
      <c r="L5419" s="300"/>
      <c r="M5419" s="300"/>
      <c r="N5419" s="299"/>
      <c r="O5419" s="18"/>
      <c r="P5419" s="15"/>
      <c r="Q5419" s="16"/>
    </row>
    <row r="5420" spans="1:17" s="17" customFormat="1" ht="66.75" hidden="1" customHeight="1">
      <c r="A5420" s="691"/>
      <c r="B5420" s="108" t="s">
        <v>2422</v>
      </c>
      <c r="C5420" s="425" t="s">
        <v>70</v>
      </c>
      <c r="D5420" s="425"/>
      <c r="E5420" s="425"/>
      <c r="F5420" s="300">
        <v>87600</v>
      </c>
      <c r="G5420" s="300"/>
      <c r="H5420" s="300"/>
      <c r="I5420" s="298"/>
      <c r="J5420" s="299"/>
      <c r="K5420" s="300">
        <v>87600</v>
      </c>
      <c r="L5420" s="300"/>
      <c r="M5420" s="300"/>
      <c r="N5420" s="299"/>
      <c r="O5420" s="18"/>
      <c r="P5420" s="15"/>
      <c r="Q5420" s="16"/>
    </row>
    <row r="5421" spans="1:17" s="17" customFormat="1" ht="66.75" hidden="1" customHeight="1">
      <c r="A5421" s="691"/>
      <c r="B5421" s="108" t="s">
        <v>2423</v>
      </c>
      <c r="C5421" s="425" t="s">
        <v>70</v>
      </c>
      <c r="D5421" s="425"/>
      <c r="E5421" s="425"/>
      <c r="F5421" s="300">
        <v>87600</v>
      </c>
      <c r="G5421" s="300"/>
      <c r="H5421" s="300"/>
      <c r="I5421" s="298"/>
      <c r="J5421" s="299"/>
      <c r="K5421" s="300">
        <v>87600</v>
      </c>
      <c r="L5421" s="300"/>
      <c r="M5421" s="300"/>
      <c r="N5421" s="299"/>
      <c r="O5421" s="18"/>
      <c r="P5421" s="15"/>
      <c r="Q5421" s="16"/>
    </row>
    <row r="5422" spans="1:17" s="17" customFormat="1" ht="66.75" hidden="1" customHeight="1">
      <c r="A5422" s="691"/>
      <c r="B5422" s="152" t="s">
        <v>2424</v>
      </c>
      <c r="C5422" s="425" t="s">
        <v>70</v>
      </c>
      <c r="D5422" s="425"/>
      <c r="E5422" s="425"/>
      <c r="F5422" s="300">
        <v>246000</v>
      </c>
      <c r="G5422" s="300"/>
      <c r="H5422" s="300"/>
      <c r="I5422" s="298"/>
      <c r="J5422" s="299"/>
      <c r="K5422" s="300">
        <v>246000</v>
      </c>
      <c r="L5422" s="300"/>
      <c r="M5422" s="300"/>
      <c r="N5422" s="299"/>
      <c r="O5422" s="18"/>
      <c r="P5422" s="15"/>
      <c r="Q5422" s="16"/>
    </row>
    <row r="5423" spans="1:17" s="17" customFormat="1" ht="66.75" hidden="1" customHeight="1">
      <c r="A5423" s="691"/>
      <c r="B5423" s="152" t="s">
        <v>2425</v>
      </c>
      <c r="C5423" s="425" t="s">
        <v>70</v>
      </c>
      <c r="D5423" s="425"/>
      <c r="E5423" s="425"/>
      <c r="F5423" s="300">
        <v>246000</v>
      </c>
      <c r="G5423" s="300"/>
      <c r="H5423" s="300"/>
      <c r="I5423" s="298"/>
      <c r="J5423" s="299"/>
      <c r="K5423" s="300">
        <v>246000</v>
      </c>
      <c r="L5423" s="300"/>
      <c r="M5423" s="300"/>
      <c r="N5423" s="299"/>
      <c r="O5423" s="18"/>
      <c r="P5423" s="15"/>
      <c r="Q5423" s="16"/>
    </row>
    <row r="5424" spans="1:17" s="17" customFormat="1" ht="66.75" hidden="1" customHeight="1">
      <c r="A5424" s="691"/>
      <c r="B5424" s="152" t="s">
        <v>2426</v>
      </c>
      <c r="C5424" s="425" t="s">
        <v>70</v>
      </c>
      <c r="D5424" s="425"/>
      <c r="E5424" s="425"/>
      <c r="F5424" s="300">
        <v>190800</v>
      </c>
      <c r="G5424" s="300"/>
      <c r="H5424" s="300"/>
      <c r="I5424" s="298"/>
      <c r="J5424" s="299"/>
      <c r="K5424" s="300">
        <v>190800</v>
      </c>
      <c r="L5424" s="300"/>
      <c r="M5424" s="300"/>
      <c r="N5424" s="299"/>
      <c r="O5424" s="18"/>
      <c r="P5424" s="15"/>
      <c r="Q5424" s="16"/>
    </row>
    <row r="5425" spans="1:17" s="17" customFormat="1" ht="66.75" hidden="1" customHeight="1">
      <c r="A5425" s="691"/>
      <c r="B5425" s="152" t="s">
        <v>2427</v>
      </c>
      <c r="C5425" s="425" t="s">
        <v>70</v>
      </c>
      <c r="D5425" s="425"/>
      <c r="E5425" s="425"/>
      <c r="F5425" s="300">
        <v>190800</v>
      </c>
      <c r="G5425" s="300"/>
      <c r="H5425" s="300"/>
      <c r="I5425" s="298"/>
      <c r="J5425" s="299"/>
      <c r="K5425" s="300">
        <v>190800</v>
      </c>
      <c r="L5425" s="300"/>
      <c r="M5425" s="300"/>
      <c r="N5425" s="299"/>
      <c r="O5425" s="18"/>
      <c r="P5425" s="15"/>
      <c r="Q5425" s="16"/>
    </row>
    <row r="5426" spans="1:17" s="17" customFormat="1" ht="66.75" hidden="1" customHeight="1">
      <c r="A5426" s="691"/>
      <c r="B5426" s="152" t="s">
        <v>2428</v>
      </c>
      <c r="C5426" s="425" t="s">
        <v>70</v>
      </c>
      <c r="D5426" s="425"/>
      <c r="E5426" s="425"/>
      <c r="F5426" s="300">
        <v>177600</v>
      </c>
      <c r="G5426" s="300"/>
      <c r="H5426" s="300"/>
      <c r="I5426" s="298"/>
      <c r="J5426" s="299"/>
      <c r="K5426" s="300">
        <v>177600</v>
      </c>
      <c r="L5426" s="300"/>
      <c r="M5426" s="300"/>
      <c r="N5426" s="299"/>
      <c r="O5426" s="18"/>
      <c r="P5426" s="15"/>
      <c r="Q5426" s="16"/>
    </row>
    <row r="5427" spans="1:17" s="17" customFormat="1" ht="66.75" hidden="1" customHeight="1">
      <c r="A5427" s="691"/>
      <c r="B5427" s="152" t="s">
        <v>2429</v>
      </c>
      <c r="C5427" s="425" t="s">
        <v>70</v>
      </c>
      <c r="D5427" s="425"/>
      <c r="E5427" s="425"/>
      <c r="F5427" s="300">
        <v>177600</v>
      </c>
      <c r="G5427" s="300"/>
      <c r="H5427" s="300"/>
      <c r="I5427" s="298"/>
      <c r="J5427" s="299"/>
      <c r="K5427" s="300">
        <v>177600</v>
      </c>
      <c r="L5427" s="300"/>
      <c r="M5427" s="300"/>
      <c r="N5427" s="299"/>
      <c r="O5427" s="18"/>
      <c r="P5427" s="15"/>
      <c r="Q5427" s="16"/>
    </row>
    <row r="5428" spans="1:17" s="17" customFormat="1" ht="66.75" hidden="1" customHeight="1">
      <c r="A5428" s="691"/>
      <c r="B5428" s="152" t="s">
        <v>2430</v>
      </c>
      <c r="C5428" s="425" t="s">
        <v>70</v>
      </c>
      <c r="D5428" s="425"/>
      <c r="E5428" s="425"/>
      <c r="F5428" s="300">
        <v>177600</v>
      </c>
      <c r="G5428" s="300"/>
      <c r="H5428" s="300"/>
      <c r="I5428" s="298"/>
      <c r="J5428" s="299"/>
      <c r="K5428" s="300">
        <v>177600</v>
      </c>
      <c r="L5428" s="300"/>
      <c r="M5428" s="300"/>
      <c r="N5428" s="299"/>
      <c r="O5428" s="18"/>
      <c r="P5428" s="15"/>
      <c r="Q5428" s="16"/>
    </row>
    <row r="5429" spans="1:17" s="17" customFormat="1" ht="66.75" hidden="1" customHeight="1">
      <c r="A5429" s="691"/>
      <c r="B5429" s="152" t="s">
        <v>2431</v>
      </c>
      <c r="C5429" s="425" t="s">
        <v>70</v>
      </c>
      <c r="D5429" s="425"/>
      <c r="E5429" s="425"/>
      <c r="F5429" s="300">
        <v>177600</v>
      </c>
      <c r="G5429" s="300"/>
      <c r="H5429" s="300"/>
      <c r="I5429" s="298"/>
      <c r="J5429" s="299"/>
      <c r="K5429" s="300">
        <v>177600</v>
      </c>
      <c r="L5429" s="300"/>
      <c r="M5429" s="300"/>
      <c r="N5429" s="299"/>
      <c r="O5429" s="18"/>
      <c r="P5429" s="15"/>
      <c r="Q5429" s="16"/>
    </row>
    <row r="5430" spans="1:17" s="17" customFormat="1" ht="66.75" hidden="1" customHeight="1">
      <c r="A5430" s="691"/>
      <c r="B5430" s="152" t="s">
        <v>2432</v>
      </c>
      <c r="C5430" s="425" t="s">
        <v>70</v>
      </c>
      <c r="D5430" s="425"/>
      <c r="E5430" s="425"/>
      <c r="F5430" s="300">
        <v>177600</v>
      </c>
      <c r="G5430" s="300"/>
      <c r="H5430" s="300"/>
      <c r="I5430" s="298"/>
      <c r="J5430" s="299"/>
      <c r="K5430" s="300">
        <v>177600</v>
      </c>
      <c r="L5430" s="300"/>
      <c r="M5430" s="300"/>
      <c r="N5430" s="299"/>
      <c r="O5430" s="18"/>
      <c r="P5430" s="15"/>
      <c r="Q5430" s="16"/>
    </row>
    <row r="5431" spans="1:17" s="17" customFormat="1" ht="66.75" hidden="1" customHeight="1">
      <c r="A5431" s="691"/>
      <c r="B5431" s="152" t="s">
        <v>2433</v>
      </c>
      <c r="C5431" s="425" t="s">
        <v>70</v>
      </c>
      <c r="D5431" s="425"/>
      <c r="E5431" s="425"/>
      <c r="F5431" s="300">
        <v>368400</v>
      </c>
      <c r="G5431" s="300"/>
      <c r="H5431" s="300"/>
      <c r="I5431" s="298"/>
      <c r="J5431" s="299"/>
      <c r="K5431" s="300">
        <v>368400</v>
      </c>
      <c r="L5431" s="300"/>
      <c r="M5431" s="300"/>
      <c r="N5431" s="299"/>
      <c r="O5431" s="18"/>
      <c r="P5431" s="15"/>
      <c r="Q5431" s="16"/>
    </row>
    <row r="5432" spans="1:17" s="17" customFormat="1" ht="66.75" hidden="1" customHeight="1">
      <c r="A5432" s="691"/>
      <c r="B5432" s="152" t="s">
        <v>2434</v>
      </c>
      <c r="C5432" s="425" t="s">
        <v>70</v>
      </c>
      <c r="D5432" s="425"/>
      <c r="E5432" s="425"/>
      <c r="F5432" s="300">
        <v>368400</v>
      </c>
      <c r="G5432" s="300"/>
      <c r="H5432" s="300"/>
      <c r="I5432" s="298"/>
      <c r="J5432" s="299"/>
      <c r="K5432" s="300">
        <v>368400</v>
      </c>
      <c r="L5432" s="300"/>
      <c r="M5432" s="300"/>
      <c r="N5432" s="299"/>
      <c r="O5432" s="18"/>
      <c r="P5432" s="15"/>
      <c r="Q5432" s="16"/>
    </row>
    <row r="5433" spans="1:17" s="17" customFormat="1" ht="66.75" hidden="1" customHeight="1">
      <c r="A5433" s="691"/>
      <c r="B5433" s="152" t="s">
        <v>2435</v>
      </c>
      <c r="C5433" s="425" t="s">
        <v>70</v>
      </c>
      <c r="D5433" s="425"/>
      <c r="E5433" s="425"/>
      <c r="F5433" s="300">
        <v>285600</v>
      </c>
      <c r="G5433" s="300"/>
      <c r="H5433" s="300"/>
      <c r="I5433" s="298"/>
      <c r="J5433" s="299"/>
      <c r="K5433" s="300">
        <v>285600</v>
      </c>
      <c r="L5433" s="300"/>
      <c r="M5433" s="300"/>
      <c r="N5433" s="299"/>
      <c r="O5433" s="18"/>
      <c r="P5433" s="15"/>
      <c r="Q5433" s="16"/>
    </row>
    <row r="5434" spans="1:17" s="17" customFormat="1" ht="66.75" hidden="1" customHeight="1">
      <c r="A5434" s="691"/>
      <c r="B5434" s="152" t="s">
        <v>2436</v>
      </c>
      <c r="C5434" s="425" t="s">
        <v>70</v>
      </c>
      <c r="D5434" s="425"/>
      <c r="E5434" s="425"/>
      <c r="F5434" s="300">
        <v>285600</v>
      </c>
      <c r="G5434" s="300"/>
      <c r="H5434" s="300"/>
      <c r="I5434" s="298"/>
      <c r="J5434" s="299"/>
      <c r="K5434" s="300">
        <v>285600</v>
      </c>
      <c r="L5434" s="300"/>
      <c r="M5434" s="300"/>
      <c r="N5434" s="299"/>
      <c r="O5434" s="18"/>
      <c r="P5434" s="15"/>
      <c r="Q5434" s="16"/>
    </row>
    <row r="5435" spans="1:17" s="17" customFormat="1" ht="66.75" hidden="1" customHeight="1">
      <c r="A5435" s="691"/>
      <c r="B5435" s="152" t="s">
        <v>2437</v>
      </c>
      <c r="C5435" s="425" t="s">
        <v>70</v>
      </c>
      <c r="D5435" s="425"/>
      <c r="E5435" s="425"/>
      <c r="F5435" s="300">
        <v>261600</v>
      </c>
      <c r="G5435" s="300"/>
      <c r="H5435" s="300"/>
      <c r="I5435" s="298"/>
      <c r="J5435" s="299"/>
      <c r="K5435" s="300">
        <v>261600</v>
      </c>
      <c r="L5435" s="300"/>
      <c r="M5435" s="300"/>
      <c r="N5435" s="299"/>
      <c r="O5435" s="18"/>
      <c r="P5435" s="15"/>
      <c r="Q5435" s="16"/>
    </row>
    <row r="5436" spans="1:17" s="17" customFormat="1" ht="66.75" hidden="1" customHeight="1">
      <c r="A5436" s="691"/>
      <c r="B5436" s="152" t="s">
        <v>2438</v>
      </c>
      <c r="C5436" s="425" t="s">
        <v>70</v>
      </c>
      <c r="D5436" s="425"/>
      <c r="E5436" s="425"/>
      <c r="F5436" s="300">
        <v>261600</v>
      </c>
      <c r="G5436" s="300"/>
      <c r="H5436" s="300"/>
      <c r="I5436" s="298"/>
      <c r="J5436" s="299"/>
      <c r="K5436" s="300">
        <v>261600</v>
      </c>
      <c r="L5436" s="300"/>
      <c r="M5436" s="300"/>
      <c r="N5436" s="299"/>
      <c r="O5436" s="18"/>
      <c r="P5436" s="15"/>
      <c r="Q5436" s="16"/>
    </row>
    <row r="5437" spans="1:17" s="17" customFormat="1" ht="66.75" hidden="1" customHeight="1">
      <c r="A5437" s="691"/>
      <c r="B5437" s="152" t="s">
        <v>2439</v>
      </c>
      <c r="C5437" s="425" t="s">
        <v>70</v>
      </c>
      <c r="D5437" s="425"/>
      <c r="E5437" s="425"/>
      <c r="F5437" s="300">
        <v>261600</v>
      </c>
      <c r="G5437" s="300"/>
      <c r="H5437" s="300"/>
      <c r="I5437" s="298"/>
      <c r="J5437" s="299"/>
      <c r="K5437" s="300">
        <v>261600</v>
      </c>
      <c r="L5437" s="300"/>
      <c r="M5437" s="300"/>
      <c r="N5437" s="299"/>
      <c r="O5437" s="18"/>
      <c r="P5437" s="15"/>
      <c r="Q5437" s="16"/>
    </row>
    <row r="5438" spans="1:17" s="17" customFormat="1" ht="66.75" hidden="1" customHeight="1">
      <c r="A5438" s="691"/>
      <c r="B5438" s="152" t="s">
        <v>2440</v>
      </c>
      <c r="C5438" s="425" t="s">
        <v>70</v>
      </c>
      <c r="D5438" s="425"/>
      <c r="E5438" s="425"/>
      <c r="F5438" s="300">
        <v>261600</v>
      </c>
      <c r="G5438" s="300"/>
      <c r="H5438" s="300"/>
      <c r="I5438" s="298"/>
      <c r="J5438" s="299"/>
      <c r="K5438" s="300">
        <v>261600</v>
      </c>
      <c r="L5438" s="300"/>
      <c r="M5438" s="300"/>
      <c r="N5438" s="299"/>
      <c r="O5438" s="18"/>
      <c r="P5438" s="15"/>
      <c r="Q5438" s="16"/>
    </row>
    <row r="5439" spans="1:17" s="17" customFormat="1" ht="66.75" hidden="1" customHeight="1">
      <c r="A5439" s="691"/>
      <c r="B5439" s="152" t="s">
        <v>2441</v>
      </c>
      <c r="C5439" s="425" t="s">
        <v>70</v>
      </c>
      <c r="D5439" s="425"/>
      <c r="E5439" s="425"/>
      <c r="F5439" s="300">
        <v>261600</v>
      </c>
      <c r="G5439" s="300"/>
      <c r="H5439" s="300"/>
      <c r="I5439" s="298"/>
      <c r="J5439" s="299"/>
      <c r="K5439" s="300">
        <v>261600</v>
      </c>
      <c r="L5439" s="300"/>
      <c r="M5439" s="300"/>
      <c r="N5439" s="299"/>
      <c r="O5439" s="18"/>
      <c r="P5439" s="15"/>
      <c r="Q5439" s="16"/>
    </row>
    <row r="5440" spans="1:17" s="17" customFormat="1" ht="66.75" hidden="1" customHeight="1">
      <c r="A5440" s="691"/>
      <c r="B5440" s="152" t="s">
        <v>2442</v>
      </c>
      <c r="C5440" s="425" t="s">
        <v>70</v>
      </c>
      <c r="D5440" s="425"/>
      <c r="E5440" s="425"/>
      <c r="F5440" s="300">
        <v>540000</v>
      </c>
      <c r="G5440" s="300"/>
      <c r="H5440" s="300"/>
      <c r="I5440" s="298"/>
      <c r="J5440" s="299"/>
      <c r="K5440" s="300">
        <v>540000</v>
      </c>
      <c r="L5440" s="300"/>
      <c r="M5440" s="300"/>
      <c r="N5440" s="299"/>
      <c r="O5440" s="18"/>
      <c r="P5440" s="15"/>
      <c r="Q5440" s="16"/>
    </row>
    <row r="5441" spans="1:17" s="17" customFormat="1" ht="66.75" hidden="1" customHeight="1">
      <c r="A5441" s="691"/>
      <c r="B5441" s="152" t="s">
        <v>2443</v>
      </c>
      <c r="C5441" s="425" t="s">
        <v>70</v>
      </c>
      <c r="D5441" s="425"/>
      <c r="E5441" s="425"/>
      <c r="F5441" s="300">
        <v>540000</v>
      </c>
      <c r="G5441" s="300"/>
      <c r="H5441" s="300"/>
      <c r="I5441" s="298"/>
      <c r="J5441" s="299"/>
      <c r="K5441" s="300">
        <v>540000</v>
      </c>
      <c r="L5441" s="300"/>
      <c r="M5441" s="300"/>
      <c r="N5441" s="299"/>
      <c r="O5441" s="18"/>
      <c r="P5441" s="15"/>
      <c r="Q5441" s="16"/>
    </row>
    <row r="5442" spans="1:17" s="17" customFormat="1" ht="66.75" hidden="1" customHeight="1">
      <c r="A5442" s="691"/>
      <c r="B5442" s="152" t="s">
        <v>2444</v>
      </c>
      <c r="C5442" s="425" t="s">
        <v>70</v>
      </c>
      <c r="D5442" s="425"/>
      <c r="E5442" s="425"/>
      <c r="F5442" s="300">
        <v>418800</v>
      </c>
      <c r="G5442" s="300"/>
      <c r="H5442" s="300"/>
      <c r="I5442" s="298"/>
      <c r="J5442" s="299"/>
      <c r="K5442" s="300">
        <v>418800</v>
      </c>
      <c r="L5442" s="300"/>
      <c r="M5442" s="300"/>
      <c r="N5442" s="299"/>
      <c r="O5442" s="18"/>
      <c r="P5442" s="15"/>
      <c r="Q5442" s="16"/>
    </row>
    <row r="5443" spans="1:17" s="17" customFormat="1" ht="66.75" hidden="1" customHeight="1">
      <c r="A5443" s="691"/>
      <c r="B5443" s="152" t="s">
        <v>2445</v>
      </c>
      <c r="C5443" s="425" t="s">
        <v>70</v>
      </c>
      <c r="D5443" s="425"/>
      <c r="E5443" s="425"/>
      <c r="F5443" s="300">
        <v>418800</v>
      </c>
      <c r="G5443" s="300"/>
      <c r="H5443" s="300"/>
      <c r="I5443" s="298"/>
      <c r="J5443" s="299"/>
      <c r="K5443" s="300">
        <v>418800</v>
      </c>
      <c r="L5443" s="300"/>
      <c r="M5443" s="300"/>
      <c r="N5443" s="299"/>
      <c r="O5443" s="18"/>
      <c r="P5443" s="15"/>
      <c r="Q5443" s="16"/>
    </row>
    <row r="5444" spans="1:17" s="17" customFormat="1" ht="66.75" hidden="1" customHeight="1">
      <c r="A5444" s="691"/>
      <c r="B5444" s="152" t="s">
        <v>2446</v>
      </c>
      <c r="C5444" s="425" t="s">
        <v>70</v>
      </c>
      <c r="D5444" s="425"/>
      <c r="E5444" s="425"/>
      <c r="F5444" s="300">
        <v>418800</v>
      </c>
      <c r="G5444" s="300"/>
      <c r="H5444" s="300"/>
      <c r="I5444" s="298"/>
      <c r="J5444" s="299"/>
      <c r="K5444" s="300">
        <v>418800</v>
      </c>
      <c r="L5444" s="300"/>
      <c r="M5444" s="300"/>
      <c r="N5444" s="299"/>
      <c r="O5444" s="18"/>
      <c r="P5444" s="15"/>
      <c r="Q5444" s="16"/>
    </row>
    <row r="5445" spans="1:17" s="17" customFormat="1" ht="66.75" hidden="1" customHeight="1">
      <c r="A5445" s="691"/>
      <c r="B5445" s="152" t="s">
        <v>2447</v>
      </c>
      <c r="C5445" s="425" t="s">
        <v>70</v>
      </c>
      <c r="D5445" s="425"/>
      <c r="E5445" s="425"/>
      <c r="F5445" s="300">
        <v>384000</v>
      </c>
      <c r="G5445" s="300"/>
      <c r="H5445" s="300"/>
      <c r="I5445" s="298"/>
      <c r="J5445" s="299"/>
      <c r="K5445" s="300">
        <v>384000</v>
      </c>
      <c r="L5445" s="300"/>
      <c r="M5445" s="300"/>
      <c r="N5445" s="299"/>
      <c r="O5445" s="18"/>
      <c r="P5445" s="15"/>
      <c r="Q5445" s="16"/>
    </row>
    <row r="5446" spans="1:17" s="17" customFormat="1" ht="66.75" hidden="1" customHeight="1">
      <c r="A5446" s="691"/>
      <c r="B5446" s="152" t="s">
        <v>2448</v>
      </c>
      <c r="C5446" s="425" t="s">
        <v>70</v>
      </c>
      <c r="D5446" s="425"/>
      <c r="E5446" s="425"/>
      <c r="F5446" s="300">
        <v>384000</v>
      </c>
      <c r="G5446" s="300"/>
      <c r="H5446" s="300"/>
      <c r="I5446" s="298"/>
      <c r="J5446" s="299"/>
      <c r="K5446" s="300">
        <v>384000</v>
      </c>
      <c r="L5446" s="300"/>
      <c r="M5446" s="300"/>
      <c r="N5446" s="299"/>
      <c r="O5446" s="18"/>
      <c r="P5446" s="15"/>
      <c r="Q5446" s="16"/>
    </row>
    <row r="5447" spans="1:17" s="17" customFormat="1" ht="66.75" hidden="1" customHeight="1">
      <c r="A5447" s="691"/>
      <c r="B5447" s="152" t="s">
        <v>2449</v>
      </c>
      <c r="C5447" s="425" t="s">
        <v>70</v>
      </c>
      <c r="D5447" s="425"/>
      <c r="E5447" s="425"/>
      <c r="F5447" s="300">
        <v>384000</v>
      </c>
      <c r="G5447" s="300"/>
      <c r="H5447" s="300"/>
      <c r="I5447" s="298"/>
      <c r="J5447" s="299"/>
      <c r="K5447" s="300">
        <v>384000</v>
      </c>
      <c r="L5447" s="300"/>
      <c r="M5447" s="300"/>
      <c r="N5447" s="299"/>
      <c r="O5447" s="18"/>
      <c r="P5447" s="15"/>
      <c r="Q5447" s="16"/>
    </row>
    <row r="5448" spans="1:17" s="17" customFormat="1" ht="66.75" hidden="1" customHeight="1">
      <c r="A5448" s="691"/>
      <c r="B5448" s="152" t="s">
        <v>2450</v>
      </c>
      <c r="C5448" s="425" t="s">
        <v>70</v>
      </c>
      <c r="D5448" s="425"/>
      <c r="E5448" s="425"/>
      <c r="F5448" s="300">
        <v>384000</v>
      </c>
      <c r="G5448" s="300"/>
      <c r="H5448" s="300"/>
      <c r="I5448" s="298"/>
      <c r="J5448" s="299"/>
      <c r="K5448" s="300">
        <v>384000</v>
      </c>
      <c r="L5448" s="300"/>
      <c r="M5448" s="300"/>
      <c r="N5448" s="299"/>
      <c r="O5448" s="18"/>
      <c r="P5448" s="15"/>
      <c r="Q5448" s="16"/>
    </row>
    <row r="5449" spans="1:17" s="17" customFormat="1" ht="66.75" hidden="1" customHeight="1">
      <c r="A5449" s="693">
        <v>2</v>
      </c>
      <c r="B5449" s="421" t="s">
        <v>2451</v>
      </c>
      <c r="C5449" s="425"/>
      <c r="D5449" s="425"/>
      <c r="E5449" s="425"/>
      <c r="F5449" s="300"/>
      <c r="G5449" s="300"/>
      <c r="H5449" s="300"/>
      <c r="I5449" s="298"/>
      <c r="J5449" s="299"/>
      <c r="K5449" s="300"/>
      <c r="L5449" s="300"/>
      <c r="M5449" s="300"/>
      <c r="N5449" s="299"/>
      <c r="O5449" s="18"/>
      <c r="P5449" s="15"/>
      <c r="Q5449" s="16"/>
    </row>
    <row r="5450" spans="1:17" s="17" customFormat="1" ht="66.75" hidden="1" customHeight="1">
      <c r="A5450" s="694"/>
      <c r="B5450" s="695" t="s">
        <v>2452</v>
      </c>
      <c r="C5450" s="425" t="s">
        <v>187</v>
      </c>
      <c r="D5450" s="425"/>
      <c r="E5450" s="425"/>
      <c r="F5450" s="300">
        <v>7397</v>
      </c>
      <c r="G5450" s="300"/>
      <c r="H5450" s="300"/>
      <c r="I5450" s="298"/>
      <c r="J5450" s="299"/>
      <c r="K5450" s="300">
        <v>7397</v>
      </c>
      <c r="L5450" s="300"/>
      <c r="M5450" s="300"/>
      <c r="N5450" s="299"/>
      <c r="O5450" s="18"/>
      <c r="P5450" s="15"/>
      <c r="Q5450" s="16"/>
    </row>
    <row r="5451" spans="1:17" s="17" customFormat="1" ht="66.75" hidden="1" customHeight="1">
      <c r="A5451" s="694"/>
      <c r="B5451" s="695" t="s">
        <v>2453</v>
      </c>
      <c r="C5451" s="425" t="s">
        <v>187</v>
      </c>
      <c r="D5451" s="425"/>
      <c r="E5451" s="425"/>
      <c r="F5451" s="300">
        <v>10479</v>
      </c>
      <c r="G5451" s="300"/>
      <c r="H5451" s="300"/>
      <c r="I5451" s="298"/>
      <c r="J5451" s="299"/>
      <c r="K5451" s="300">
        <v>10479</v>
      </c>
      <c r="L5451" s="300"/>
      <c r="M5451" s="300"/>
      <c r="N5451" s="299"/>
      <c r="O5451" s="18"/>
      <c r="P5451" s="15"/>
      <c r="Q5451" s="16"/>
    </row>
    <row r="5452" spans="1:17" s="17" customFormat="1" ht="66.75" hidden="1" customHeight="1">
      <c r="A5452" s="694"/>
      <c r="B5452" s="695" t="s">
        <v>2454</v>
      </c>
      <c r="C5452" s="425" t="s">
        <v>187</v>
      </c>
      <c r="D5452" s="425"/>
      <c r="E5452" s="425"/>
      <c r="F5452" s="300">
        <v>14301</v>
      </c>
      <c r="G5452" s="300"/>
      <c r="H5452" s="300"/>
      <c r="I5452" s="298"/>
      <c r="J5452" s="299"/>
      <c r="K5452" s="300">
        <v>14301</v>
      </c>
      <c r="L5452" s="300"/>
      <c r="M5452" s="300"/>
      <c r="N5452" s="299"/>
      <c r="O5452" s="18"/>
      <c r="P5452" s="15"/>
      <c r="Q5452" s="16"/>
    </row>
    <row r="5453" spans="1:17" s="17" customFormat="1" ht="66.75" hidden="1" customHeight="1">
      <c r="A5453" s="694"/>
      <c r="B5453" s="695" t="s">
        <v>2455</v>
      </c>
      <c r="C5453" s="425" t="s">
        <v>187</v>
      </c>
      <c r="D5453" s="425"/>
      <c r="E5453" s="425"/>
      <c r="F5453" s="300">
        <v>28767</v>
      </c>
      <c r="G5453" s="300"/>
      <c r="H5453" s="300"/>
      <c r="I5453" s="298"/>
      <c r="J5453" s="299"/>
      <c r="K5453" s="300">
        <v>28767</v>
      </c>
      <c r="L5453" s="300"/>
      <c r="M5453" s="300"/>
      <c r="N5453" s="299"/>
      <c r="O5453" s="18"/>
      <c r="P5453" s="15"/>
      <c r="Q5453" s="16"/>
    </row>
    <row r="5454" spans="1:17" s="17" customFormat="1" ht="66.75" hidden="1" customHeight="1">
      <c r="A5454" s="694"/>
      <c r="B5454" s="695" t="s">
        <v>2456</v>
      </c>
      <c r="C5454" s="425" t="s">
        <v>187</v>
      </c>
      <c r="D5454" s="425"/>
      <c r="E5454" s="425"/>
      <c r="F5454" s="696">
        <v>8610</v>
      </c>
      <c r="G5454" s="696"/>
      <c r="H5454" s="300"/>
      <c r="I5454" s="697"/>
      <c r="J5454" s="698"/>
      <c r="K5454" s="696">
        <v>8610</v>
      </c>
      <c r="L5454" s="696"/>
      <c r="M5454" s="696"/>
      <c r="N5454" s="698"/>
      <c r="O5454" s="18"/>
      <c r="P5454" s="15"/>
      <c r="Q5454" s="16"/>
    </row>
    <row r="5455" spans="1:17" s="17" customFormat="1" ht="66.75" hidden="1" customHeight="1">
      <c r="A5455" s="694"/>
      <c r="B5455" s="695" t="s">
        <v>2457</v>
      </c>
      <c r="C5455" s="425" t="s">
        <v>187</v>
      </c>
      <c r="D5455" s="425"/>
      <c r="E5455" s="425"/>
      <c r="F5455" s="696">
        <v>12180</v>
      </c>
      <c r="G5455" s="696"/>
      <c r="H5455" s="300"/>
      <c r="I5455" s="697"/>
      <c r="J5455" s="698"/>
      <c r="K5455" s="696">
        <v>12180</v>
      </c>
      <c r="L5455" s="696"/>
      <c r="M5455" s="696"/>
      <c r="N5455" s="698"/>
      <c r="O5455" s="18"/>
      <c r="P5455" s="15"/>
      <c r="Q5455" s="16"/>
    </row>
    <row r="5456" spans="1:17" s="17" customFormat="1" ht="66.75" hidden="1" customHeight="1">
      <c r="A5456" s="694"/>
      <c r="B5456" s="695" t="s">
        <v>2458</v>
      </c>
      <c r="C5456" s="425" t="s">
        <v>187</v>
      </c>
      <c r="D5456" s="425"/>
      <c r="E5456" s="425"/>
      <c r="F5456" s="696">
        <v>16800</v>
      </c>
      <c r="G5456" s="696"/>
      <c r="H5456" s="300"/>
      <c r="I5456" s="697"/>
      <c r="J5456" s="698"/>
      <c r="K5456" s="696">
        <v>16800</v>
      </c>
      <c r="L5456" s="696"/>
      <c r="M5456" s="696"/>
      <c r="N5456" s="698"/>
      <c r="O5456" s="18"/>
      <c r="P5456" s="15"/>
      <c r="Q5456" s="16"/>
    </row>
    <row r="5457" spans="1:17" s="17" customFormat="1" ht="66.75" hidden="1" customHeight="1">
      <c r="A5457" s="694"/>
      <c r="B5457" s="695" t="s">
        <v>2459</v>
      </c>
      <c r="C5457" s="425" t="s">
        <v>187</v>
      </c>
      <c r="D5457" s="425"/>
      <c r="E5457" s="425"/>
      <c r="F5457" s="696">
        <v>33810</v>
      </c>
      <c r="G5457" s="696"/>
      <c r="H5457" s="300"/>
      <c r="I5457" s="697"/>
      <c r="J5457" s="698"/>
      <c r="K5457" s="696">
        <v>33810</v>
      </c>
      <c r="L5457" s="696"/>
      <c r="M5457" s="696"/>
      <c r="N5457" s="698"/>
      <c r="O5457" s="18"/>
      <c r="P5457" s="15"/>
      <c r="Q5457" s="16"/>
    </row>
    <row r="5458" spans="1:17" s="17" customFormat="1" ht="66.75" hidden="1" customHeight="1">
      <c r="A5458" s="694"/>
      <c r="B5458" s="477" t="s">
        <v>2460</v>
      </c>
      <c r="C5458" s="425" t="s">
        <v>187</v>
      </c>
      <c r="D5458" s="425"/>
      <c r="E5458" s="425"/>
      <c r="F5458" s="300">
        <v>4560</v>
      </c>
      <c r="G5458" s="300"/>
      <c r="H5458" s="300"/>
      <c r="I5458" s="298"/>
      <c r="J5458" s="299"/>
      <c r="K5458" s="300">
        <v>4560</v>
      </c>
      <c r="L5458" s="300"/>
      <c r="M5458" s="300"/>
      <c r="N5458" s="299"/>
      <c r="O5458" s="18"/>
      <c r="P5458" s="15"/>
      <c r="Q5458" s="16"/>
    </row>
    <row r="5459" spans="1:17" s="17" customFormat="1" ht="66.75" hidden="1" customHeight="1">
      <c r="A5459" s="694"/>
      <c r="B5459" s="477" t="s">
        <v>2461</v>
      </c>
      <c r="C5459" s="425" t="s">
        <v>187</v>
      </c>
      <c r="D5459" s="425"/>
      <c r="E5459" s="425"/>
      <c r="F5459" s="300">
        <v>5568</v>
      </c>
      <c r="G5459" s="300"/>
      <c r="H5459" s="300"/>
      <c r="I5459" s="298"/>
      <c r="J5459" s="299"/>
      <c r="K5459" s="300">
        <v>5568</v>
      </c>
      <c r="L5459" s="300"/>
      <c r="M5459" s="300"/>
      <c r="N5459" s="299"/>
      <c r="O5459" s="18"/>
      <c r="P5459" s="15"/>
      <c r="Q5459" s="16"/>
    </row>
    <row r="5460" spans="1:17" s="17" customFormat="1" ht="66.75" hidden="1" customHeight="1">
      <c r="A5460" s="694"/>
      <c r="B5460" s="477" t="s">
        <v>2462</v>
      </c>
      <c r="C5460" s="425" t="s">
        <v>187</v>
      </c>
      <c r="D5460" s="425"/>
      <c r="E5460" s="425"/>
      <c r="F5460" s="300">
        <v>7830</v>
      </c>
      <c r="G5460" s="300"/>
      <c r="H5460" s="300"/>
      <c r="I5460" s="298"/>
      <c r="J5460" s="299"/>
      <c r="K5460" s="300">
        <v>7830</v>
      </c>
      <c r="L5460" s="300"/>
      <c r="M5460" s="300"/>
      <c r="N5460" s="299"/>
      <c r="O5460" s="18"/>
      <c r="P5460" s="15"/>
      <c r="Q5460" s="16"/>
    </row>
    <row r="5461" spans="1:17" s="17" customFormat="1" ht="66.75" hidden="1" customHeight="1">
      <c r="A5461" s="694"/>
      <c r="B5461" s="477" t="s">
        <v>2463</v>
      </c>
      <c r="C5461" s="425" t="s">
        <v>187</v>
      </c>
      <c r="D5461" s="425"/>
      <c r="E5461" s="425"/>
      <c r="F5461" s="300">
        <v>17088</v>
      </c>
      <c r="G5461" s="300"/>
      <c r="H5461" s="300"/>
      <c r="I5461" s="298"/>
      <c r="J5461" s="299"/>
      <c r="K5461" s="300">
        <v>17088</v>
      </c>
      <c r="L5461" s="300"/>
      <c r="M5461" s="300"/>
      <c r="N5461" s="299"/>
      <c r="O5461" s="18"/>
      <c r="P5461" s="15"/>
      <c r="Q5461" s="16"/>
    </row>
    <row r="5462" spans="1:17" s="17" customFormat="1" ht="66.75" hidden="1" customHeight="1">
      <c r="A5462" s="694"/>
      <c r="B5462" s="108" t="s">
        <v>2464</v>
      </c>
      <c r="C5462" s="425" t="s">
        <v>70</v>
      </c>
      <c r="D5462" s="425"/>
      <c r="E5462" s="425"/>
      <c r="F5462" s="300">
        <v>5100</v>
      </c>
      <c r="G5462" s="300"/>
      <c r="H5462" s="300"/>
      <c r="I5462" s="298"/>
      <c r="J5462" s="299"/>
      <c r="K5462" s="300">
        <v>5100</v>
      </c>
      <c r="L5462" s="300"/>
      <c r="M5462" s="300"/>
      <c r="N5462" s="299"/>
      <c r="O5462" s="18"/>
      <c r="P5462" s="15"/>
      <c r="Q5462" s="16"/>
    </row>
    <row r="5463" spans="1:17" s="17" customFormat="1" ht="66.75" hidden="1" customHeight="1">
      <c r="A5463" s="694"/>
      <c r="B5463" s="108" t="s">
        <v>2465</v>
      </c>
      <c r="C5463" s="425" t="s">
        <v>70</v>
      </c>
      <c r="D5463" s="425"/>
      <c r="E5463" s="425"/>
      <c r="F5463" s="300">
        <v>5100</v>
      </c>
      <c r="G5463" s="300"/>
      <c r="H5463" s="300"/>
      <c r="I5463" s="298"/>
      <c r="J5463" s="299"/>
      <c r="K5463" s="300">
        <v>5100</v>
      </c>
      <c r="L5463" s="300"/>
      <c r="M5463" s="300"/>
      <c r="N5463" s="299"/>
      <c r="O5463" s="18"/>
      <c r="P5463" s="15"/>
      <c r="Q5463" s="16"/>
    </row>
    <row r="5464" spans="1:17" s="17" customFormat="1" ht="66.75" hidden="1" customHeight="1">
      <c r="A5464" s="694"/>
      <c r="B5464" s="695" t="s">
        <v>2466</v>
      </c>
      <c r="C5464" s="425" t="s">
        <v>70</v>
      </c>
      <c r="D5464" s="425"/>
      <c r="E5464" s="425"/>
      <c r="F5464" s="300">
        <v>17040</v>
      </c>
      <c r="G5464" s="300"/>
      <c r="H5464" s="300"/>
      <c r="I5464" s="298"/>
      <c r="J5464" s="299"/>
      <c r="K5464" s="300">
        <v>17040</v>
      </c>
      <c r="L5464" s="300"/>
      <c r="M5464" s="300"/>
      <c r="N5464" s="299"/>
      <c r="O5464" s="18"/>
      <c r="P5464" s="15"/>
      <c r="Q5464" s="16"/>
    </row>
    <row r="5465" spans="1:17" s="17" customFormat="1" ht="66.75" hidden="1" customHeight="1">
      <c r="A5465" s="694"/>
      <c r="B5465" s="695" t="s">
        <v>2467</v>
      </c>
      <c r="C5465" s="425" t="s">
        <v>70</v>
      </c>
      <c r="D5465" s="425"/>
      <c r="E5465" s="425"/>
      <c r="F5465" s="300">
        <v>21840</v>
      </c>
      <c r="G5465" s="300"/>
      <c r="H5465" s="300"/>
      <c r="I5465" s="298"/>
      <c r="J5465" s="299"/>
      <c r="K5465" s="300">
        <v>21840</v>
      </c>
      <c r="L5465" s="300"/>
      <c r="M5465" s="300"/>
      <c r="N5465" s="299"/>
      <c r="O5465" s="18"/>
      <c r="P5465" s="15"/>
      <c r="Q5465" s="16"/>
    </row>
    <row r="5466" spans="1:17" s="17" customFormat="1" ht="66.75" hidden="1" customHeight="1">
      <c r="A5466" s="694"/>
      <c r="B5466" s="695" t="s">
        <v>2468</v>
      </c>
      <c r="C5466" s="425" t="s">
        <v>70</v>
      </c>
      <c r="D5466" s="425"/>
      <c r="E5466" s="425"/>
      <c r="F5466" s="300">
        <v>33000</v>
      </c>
      <c r="G5466" s="300"/>
      <c r="H5466" s="300"/>
      <c r="I5466" s="298"/>
      <c r="J5466" s="299"/>
      <c r="K5466" s="300">
        <v>33000</v>
      </c>
      <c r="L5466" s="300"/>
      <c r="M5466" s="300"/>
      <c r="N5466" s="299"/>
      <c r="O5466" s="18"/>
      <c r="P5466" s="15"/>
      <c r="Q5466" s="16"/>
    </row>
    <row r="5467" spans="1:17" s="17" customFormat="1" ht="66.75" hidden="1" customHeight="1">
      <c r="A5467" s="694"/>
      <c r="B5467" s="695" t="s">
        <v>2469</v>
      </c>
      <c r="C5467" s="425" t="s">
        <v>70</v>
      </c>
      <c r="D5467" s="425"/>
      <c r="E5467" s="425"/>
      <c r="F5467" s="300">
        <v>75600</v>
      </c>
      <c r="G5467" s="300"/>
      <c r="H5467" s="300"/>
      <c r="I5467" s="298"/>
      <c r="J5467" s="299"/>
      <c r="K5467" s="300">
        <v>75600</v>
      </c>
      <c r="L5467" s="300"/>
      <c r="M5467" s="300"/>
      <c r="N5467" s="299"/>
      <c r="O5467" s="18"/>
      <c r="P5467" s="15"/>
      <c r="Q5467" s="16"/>
    </row>
    <row r="5468" spans="1:17" s="17" customFormat="1" ht="66.75" hidden="1" customHeight="1">
      <c r="A5468" s="694"/>
      <c r="B5468" s="695" t="s">
        <v>2470</v>
      </c>
      <c r="C5468" s="425" t="s">
        <v>70</v>
      </c>
      <c r="D5468" s="425"/>
      <c r="E5468" s="425"/>
      <c r="F5468" s="300">
        <v>116000</v>
      </c>
      <c r="G5468" s="300"/>
      <c r="H5468" s="300"/>
      <c r="I5468" s="298"/>
      <c r="J5468" s="299"/>
      <c r="K5468" s="300">
        <v>116000</v>
      </c>
      <c r="L5468" s="300"/>
      <c r="M5468" s="300"/>
      <c r="N5468" s="299"/>
      <c r="O5468" s="18"/>
      <c r="P5468" s="15"/>
      <c r="Q5468" s="16"/>
    </row>
    <row r="5469" spans="1:17" s="17" customFormat="1" ht="66.75" hidden="1" customHeight="1">
      <c r="A5469" s="694"/>
      <c r="B5469" s="695" t="s">
        <v>4126</v>
      </c>
      <c r="C5469" s="425" t="s">
        <v>70</v>
      </c>
      <c r="D5469" s="425"/>
      <c r="E5469" s="425"/>
      <c r="F5469" s="300">
        <v>9264</v>
      </c>
      <c r="G5469" s="300"/>
      <c r="H5469" s="300"/>
      <c r="I5469" s="298"/>
      <c r="J5469" s="299"/>
      <c r="K5469" s="300">
        <v>9264</v>
      </c>
      <c r="L5469" s="300"/>
      <c r="M5469" s="300"/>
      <c r="N5469" s="299"/>
      <c r="O5469" s="18"/>
      <c r="P5469" s="15"/>
      <c r="Q5469" s="16"/>
    </row>
    <row r="5470" spans="1:17" s="17" customFormat="1" ht="66.75" hidden="1" customHeight="1">
      <c r="A5470" s="694"/>
      <c r="B5470" s="695" t="s">
        <v>4127</v>
      </c>
      <c r="C5470" s="425" t="s">
        <v>70</v>
      </c>
      <c r="D5470" s="425"/>
      <c r="E5470" s="425"/>
      <c r="F5470" s="300">
        <v>9504</v>
      </c>
      <c r="G5470" s="300"/>
      <c r="H5470" s="300"/>
      <c r="I5470" s="298"/>
      <c r="J5470" s="299"/>
      <c r="K5470" s="300">
        <v>9504</v>
      </c>
      <c r="L5470" s="300"/>
      <c r="M5470" s="300"/>
      <c r="N5470" s="299"/>
      <c r="O5470" s="18"/>
      <c r="P5470" s="15"/>
      <c r="Q5470" s="16"/>
    </row>
    <row r="5471" spans="1:17" s="17" customFormat="1" ht="66.75" hidden="1" customHeight="1">
      <c r="A5471" s="694"/>
      <c r="B5471" s="695" t="s">
        <v>4128</v>
      </c>
      <c r="C5471" s="425" t="s">
        <v>70</v>
      </c>
      <c r="D5471" s="425"/>
      <c r="E5471" s="425"/>
      <c r="F5471" s="300">
        <v>10500</v>
      </c>
      <c r="G5471" s="300"/>
      <c r="H5471" s="300"/>
      <c r="I5471" s="298"/>
      <c r="J5471" s="299"/>
      <c r="K5471" s="300">
        <v>10500</v>
      </c>
      <c r="L5471" s="300"/>
      <c r="M5471" s="300"/>
      <c r="N5471" s="299"/>
      <c r="O5471" s="18"/>
      <c r="P5471" s="15"/>
      <c r="Q5471" s="16"/>
    </row>
    <row r="5472" spans="1:17" s="17" customFormat="1" ht="66.75" hidden="1" customHeight="1">
      <c r="A5472" s="694"/>
      <c r="B5472" s="695" t="s">
        <v>2471</v>
      </c>
      <c r="C5472" s="425" t="s">
        <v>70</v>
      </c>
      <c r="D5472" s="425"/>
      <c r="E5472" s="425"/>
      <c r="F5472" s="300">
        <v>1416</v>
      </c>
      <c r="G5472" s="300"/>
      <c r="H5472" s="300"/>
      <c r="I5472" s="298"/>
      <c r="J5472" s="299"/>
      <c r="K5472" s="300">
        <v>1416</v>
      </c>
      <c r="L5472" s="300"/>
      <c r="M5472" s="300"/>
      <c r="N5472" s="299"/>
      <c r="O5472" s="18"/>
      <c r="P5472" s="15"/>
      <c r="Q5472" s="16"/>
    </row>
    <row r="5473" spans="1:17" s="17" customFormat="1" ht="66.75" hidden="1" customHeight="1">
      <c r="A5473" s="694"/>
      <c r="B5473" s="695" t="s">
        <v>2472</v>
      </c>
      <c r="C5473" s="425" t="s">
        <v>70</v>
      </c>
      <c r="D5473" s="425"/>
      <c r="E5473" s="425"/>
      <c r="F5473" s="300">
        <v>1536</v>
      </c>
      <c r="G5473" s="300"/>
      <c r="H5473" s="300"/>
      <c r="I5473" s="298"/>
      <c r="J5473" s="299"/>
      <c r="K5473" s="300">
        <v>1536</v>
      </c>
      <c r="L5473" s="300"/>
      <c r="M5473" s="300"/>
      <c r="N5473" s="299"/>
      <c r="O5473" s="18"/>
      <c r="P5473" s="15"/>
      <c r="Q5473" s="16"/>
    </row>
    <row r="5474" spans="1:17" s="17" customFormat="1" ht="66.75" hidden="1" customHeight="1">
      <c r="A5474" s="694"/>
      <c r="B5474" s="695" t="s">
        <v>2473</v>
      </c>
      <c r="C5474" s="425" t="s">
        <v>70</v>
      </c>
      <c r="D5474" s="425"/>
      <c r="E5474" s="425"/>
      <c r="F5474" s="300">
        <v>2640</v>
      </c>
      <c r="G5474" s="300"/>
      <c r="H5474" s="300"/>
      <c r="I5474" s="298"/>
      <c r="J5474" s="299"/>
      <c r="K5474" s="300">
        <v>2640</v>
      </c>
      <c r="L5474" s="300"/>
      <c r="M5474" s="300"/>
      <c r="N5474" s="299"/>
      <c r="O5474" s="18"/>
      <c r="P5474" s="15"/>
      <c r="Q5474" s="16"/>
    </row>
    <row r="5475" spans="1:17" s="17" customFormat="1" ht="66.75" hidden="1" customHeight="1">
      <c r="A5475" s="694"/>
      <c r="B5475" s="695" t="s">
        <v>2474</v>
      </c>
      <c r="C5475" s="425" t="s">
        <v>70</v>
      </c>
      <c r="D5475" s="425"/>
      <c r="E5475" s="425"/>
      <c r="F5475" s="300">
        <v>3096</v>
      </c>
      <c r="G5475" s="300"/>
      <c r="H5475" s="300"/>
      <c r="I5475" s="298"/>
      <c r="J5475" s="299"/>
      <c r="K5475" s="300">
        <v>3096</v>
      </c>
      <c r="L5475" s="300"/>
      <c r="M5475" s="300"/>
      <c r="N5475" s="299"/>
      <c r="O5475" s="18"/>
      <c r="P5475" s="15"/>
      <c r="Q5475" s="16"/>
    </row>
    <row r="5476" spans="1:17" s="17" customFormat="1" ht="66.75" hidden="1" customHeight="1">
      <c r="A5476" s="694"/>
      <c r="B5476" s="695" t="s">
        <v>2475</v>
      </c>
      <c r="C5476" s="425" t="s">
        <v>70</v>
      </c>
      <c r="D5476" s="425"/>
      <c r="E5476" s="425"/>
      <c r="F5476" s="300">
        <v>2640</v>
      </c>
      <c r="G5476" s="300"/>
      <c r="H5476" s="300"/>
      <c r="I5476" s="298"/>
      <c r="J5476" s="299"/>
      <c r="K5476" s="300">
        <v>2640</v>
      </c>
      <c r="L5476" s="300"/>
      <c r="M5476" s="300"/>
      <c r="N5476" s="299"/>
      <c r="O5476" s="18"/>
      <c r="P5476" s="15"/>
      <c r="Q5476" s="16"/>
    </row>
    <row r="5477" spans="1:17" s="17" customFormat="1" ht="66.75" hidden="1" customHeight="1">
      <c r="A5477" s="694"/>
      <c r="B5477" s="695" t="s">
        <v>2476</v>
      </c>
      <c r="C5477" s="425" t="s">
        <v>70</v>
      </c>
      <c r="D5477" s="425"/>
      <c r="E5477" s="425"/>
      <c r="F5477" s="300">
        <v>2784</v>
      </c>
      <c r="G5477" s="300"/>
      <c r="H5477" s="300"/>
      <c r="I5477" s="298"/>
      <c r="J5477" s="299"/>
      <c r="K5477" s="300">
        <v>2784</v>
      </c>
      <c r="L5477" s="300"/>
      <c r="M5477" s="300"/>
      <c r="N5477" s="299"/>
      <c r="O5477" s="18"/>
      <c r="P5477" s="15"/>
      <c r="Q5477" s="16"/>
    </row>
    <row r="5478" spans="1:17" s="17" customFormat="1" ht="66.75" hidden="1" customHeight="1">
      <c r="A5478" s="694"/>
      <c r="B5478" s="695" t="s">
        <v>2477</v>
      </c>
      <c r="C5478" s="425" t="s">
        <v>70</v>
      </c>
      <c r="D5478" s="425"/>
      <c r="E5478" s="425"/>
      <c r="F5478" s="300">
        <v>3420</v>
      </c>
      <c r="G5478" s="300"/>
      <c r="H5478" s="300"/>
      <c r="I5478" s="298"/>
      <c r="J5478" s="299"/>
      <c r="K5478" s="300">
        <v>3420</v>
      </c>
      <c r="L5478" s="300"/>
      <c r="M5478" s="300"/>
      <c r="N5478" s="299"/>
      <c r="O5478" s="18"/>
      <c r="P5478" s="15"/>
      <c r="Q5478" s="16"/>
    </row>
    <row r="5479" spans="1:17" s="17" customFormat="1" ht="66.75" hidden="1" customHeight="1">
      <c r="A5479" s="694"/>
      <c r="B5479" s="695" t="s">
        <v>2478</v>
      </c>
      <c r="C5479" s="425" t="s">
        <v>70</v>
      </c>
      <c r="D5479" s="425"/>
      <c r="E5479" s="425"/>
      <c r="F5479" s="300">
        <v>5880</v>
      </c>
      <c r="G5479" s="300"/>
      <c r="H5479" s="300"/>
      <c r="I5479" s="298"/>
      <c r="J5479" s="299"/>
      <c r="K5479" s="300">
        <v>5880</v>
      </c>
      <c r="L5479" s="300"/>
      <c r="M5479" s="300"/>
      <c r="N5479" s="299"/>
      <c r="O5479" s="18"/>
      <c r="P5479" s="15"/>
      <c r="Q5479" s="16"/>
    </row>
    <row r="5480" spans="1:17" s="17" customFormat="1" ht="66.75" hidden="1" customHeight="1">
      <c r="A5480" s="694"/>
      <c r="B5480" s="695" t="s">
        <v>2479</v>
      </c>
      <c r="C5480" s="425" t="s">
        <v>70</v>
      </c>
      <c r="D5480" s="425"/>
      <c r="E5480" s="425"/>
      <c r="F5480" s="300">
        <v>1080</v>
      </c>
      <c r="G5480" s="300"/>
      <c r="H5480" s="300"/>
      <c r="I5480" s="298"/>
      <c r="J5480" s="299"/>
      <c r="K5480" s="300">
        <v>1080</v>
      </c>
      <c r="L5480" s="300"/>
      <c r="M5480" s="300"/>
      <c r="N5480" s="299"/>
      <c r="O5480" s="18"/>
      <c r="P5480" s="15"/>
      <c r="Q5480" s="16"/>
    </row>
    <row r="5481" spans="1:17" s="17" customFormat="1" ht="66.75" hidden="1" customHeight="1">
      <c r="A5481" s="694"/>
      <c r="B5481" s="695" t="s">
        <v>2480</v>
      </c>
      <c r="C5481" s="425" t="s">
        <v>70</v>
      </c>
      <c r="D5481" s="425"/>
      <c r="E5481" s="425"/>
      <c r="F5481" s="300">
        <v>1176</v>
      </c>
      <c r="G5481" s="300"/>
      <c r="H5481" s="300"/>
      <c r="I5481" s="298"/>
      <c r="J5481" s="299"/>
      <c r="K5481" s="300">
        <v>1176</v>
      </c>
      <c r="L5481" s="300"/>
      <c r="M5481" s="300"/>
      <c r="N5481" s="299"/>
      <c r="O5481" s="18"/>
      <c r="P5481" s="15"/>
      <c r="Q5481" s="16"/>
    </row>
    <row r="5482" spans="1:17" s="17" customFormat="1" ht="66.75" hidden="1" customHeight="1">
      <c r="A5482" s="694"/>
      <c r="B5482" s="695" t="s">
        <v>2481</v>
      </c>
      <c r="C5482" s="425" t="s">
        <v>70</v>
      </c>
      <c r="D5482" s="425"/>
      <c r="E5482" s="425"/>
      <c r="F5482" s="300">
        <v>1920</v>
      </c>
      <c r="G5482" s="300"/>
      <c r="H5482" s="300"/>
      <c r="I5482" s="298"/>
      <c r="J5482" s="299"/>
      <c r="K5482" s="300">
        <v>1920</v>
      </c>
      <c r="L5482" s="300"/>
      <c r="M5482" s="300"/>
      <c r="N5482" s="299"/>
      <c r="O5482" s="18"/>
      <c r="P5482" s="15"/>
      <c r="Q5482" s="16"/>
    </row>
    <row r="5483" spans="1:17" s="17" customFormat="1" ht="66.75" hidden="1" customHeight="1">
      <c r="A5483" s="694"/>
      <c r="B5483" s="695" t="s">
        <v>2482</v>
      </c>
      <c r="C5483" s="425" t="s">
        <v>70</v>
      </c>
      <c r="D5483" s="425"/>
      <c r="E5483" s="425"/>
      <c r="F5483" s="300">
        <v>2640</v>
      </c>
      <c r="G5483" s="300"/>
      <c r="H5483" s="300"/>
      <c r="I5483" s="298"/>
      <c r="J5483" s="299"/>
      <c r="K5483" s="300">
        <v>2640</v>
      </c>
      <c r="L5483" s="300"/>
      <c r="M5483" s="300"/>
      <c r="N5483" s="299"/>
      <c r="O5483" s="18"/>
      <c r="P5483" s="15"/>
      <c r="Q5483" s="16"/>
    </row>
    <row r="5484" spans="1:17" s="17" customFormat="1" ht="66.75" hidden="1" customHeight="1">
      <c r="A5484" s="694"/>
      <c r="B5484" s="695" t="s">
        <v>2483</v>
      </c>
      <c r="C5484" s="425" t="s">
        <v>70</v>
      </c>
      <c r="D5484" s="425"/>
      <c r="E5484" s="425"/>
      <c r="F5484" s="300">
        <v>4056</v>
      </c>
      <c r="G5484" s="300"/>
      <c r="H5484" s="300"/>
      <c r="I5484" s="298"/>
      <c r="J5484" s="299"/>
      <c r="K5484" s="300">
        <v>4056</v>
      </c>
      <c r="L5484" s="300"/>
      <c r="M5484" s="300"/>
      <c r="N5484" s="299"/>
      <c r="O5484" s="18"/>
      <c r="P5484" s="15"/>
      <c r="Q5484" s="16"/>
    </row>
    <row r="5485" spans="1:17" s="17" customFormat="1" ht="66.75" hidden="1" customHeight="1">
      <c r="A5485" s="694"/>
      <c r="B5485" s="695" t="s">
        <v>2484</v>
      </c>
      <c r="C5485" s="425" t="s">
        <v>70</v>
      </c>
      <c r="D5485" s="425"/>
      <c r="E5485" s="425"/>
      <c r="F5485" s="300">
        <v>5820</v>
      </c>
      <c r="G5485" s="300"/>
      <c r="H5485" s="300"/>
      <c r="I5485" s="298"/>
      <c r="J5485" s="299"/>
      <c r="K5485" s="300">
        <v>5820</v>
      </c>
      <c r="L5485" s="300"/>
      <c r="M5485" s="300"/>
      <c r="N5485" s="299"/>
      <c r="O5485" s="18"/>
      <c r="P5485" s="15"/>
      <c r="Q5485" s="16"/>
    </row>
    <row r="5486" spans="1:17" s="17" customFormat="1" ht="66.75" hidden="1" customHeight="1">
      <c r="A5486" s="694"/>
      <c r="B5486" s="695" t="s">
        <v>2485</v>
      </c>
      <c r="C5486" s="425" t="s">
        <v>70</v>
      </c>
      <c r="D5486" s="425"/>
      <c r="E5486" s="425"/>
      <c r="F5486" s="300">
        <v>9600</v>
      </c>
      <c r="G5486" s="300"/>
      <c r="H5486" s="300"/>
      <c r="I5486" s="298"/>
      <c r="J5486" s="299"/>
      <c r="K5486" s="300">
        <v>9600</v>
      </c>
      <c r="L5486" s="300"/>
      <c r="M5486" s="300"/>
      <c r="N5486" s="299"/>
      <c r="O5486" s="18"/>
      <c r="P5486" s="15"/>
      <c r="Q5486" s="16"/>
    </row>
    <row r="5487" spans="1:17" s="17" customFormat="1" ht="66.75" hidden="1" customHeight="1">
      <c r="A5487" s="694"/>
      <c r="B5487" s="695" t="s">
        <v>2486</v>
      </c>
      <c r="C5487" s="425" t="s">
        <v>70</v>
      </c>
      <c r="D5487" s="425"/>
      <c r="E5487" s="425"/>
      <c r="F5487" s="300">
        <v>13920</v>
      </c>
      <c r="G5487" s="300"/>
      <c r="H5487" s="300"/>
      <c r="I5487" s="298"/>
      <c r="J5487" s="299"/>
      <c r="K5487" s="300">
        <v>13920</v>
      </c>
      <c r="L5487" s="300"/>
      <c r="M5487" s="300"/>
      <c r="N5487" s="299"/>
      <c r="O5487" s="18"/>
      <c r="P5487" s="15"/>
      <c r="Q5487" s="16"/>
    </row>
    <row r="5488" spans="1:17" s="17" customFormat="1" ht="66.75" hidden="1" customHeight="1">
      <c r="A5488" s="694"/>
      <c r="B5488" s="695" t="s">
        <v>2487</v>
      </c>
      <c r="C5488" s="425" t="s">
        <v>70</v>
      </c>
      <c r="D5488" s="425"/>
      <c r="E5488" s="425"/>
      <c r="F5488" s="300">
        <v>5880</v>
      </c>
      <c r="G5488" s="300"/>
      <c r="H5488" s="300"/>
      <c r="I5488" s="298"/>
      <c r="J5488" s="299"/>
      <c r="K5488" s="300">
        <v>5880</v>
      </c>
      <c r="L5488" s="300"/>
      <c r="M5488" s="300"/>
      <c r="N5488" s="299"/>
      <c r="O5488" s="18"/>
      <c r="P5488" s="15"/>
      <c r="Q5488" s="16"/>
    </row>
    <row r="5489" spans="1:17" s="17" customFormat="1" ht="66.75" hidden="1" customHeight="1">
      <c r="A5489" s="694"/>
      <c r="B5489" s="695" t="s">
        <v>2488</v>
      </c>
      <c r="C5489" s="425" t="s">
        <v>70</v>
      </c>
      <c r="D5489" s="425"/>
      <c r="E5489" s="425"/>
      <c r="F5489" s="300">
        <v>8220</v>
      </c>
      <c r="G5489" s="300"/>
      <c r="H5489" s="300"/>
      <c r="I5489" s="298"/>
      <c r="J5489" s="299"/>
      <c r="K5489" s="300">
        <v>8220</v>
      </c>
      <c r="L5489" s="300"/>
      <c r="M5489" s="300"/>
      <c r="N5489" s="299"/>
      <c r="O5489" s="18"/>
      <c r="P5489" s="15"/>
      <c r="Q5489" s="16"/>
    </row>
    <row r="5490" spans="1:17" s="17" customFormat="1" ht="66.75" hidden="1" customHeight="1">
      <c r="A5490" s="694"/>
      <c r="B5490" s="695" t="s">
        <v>2489</v>
      </c>
      <c r="C5490" s="425" t="s">
        <v>70</v>
      </c>
      <c r="D5490" s="425"/>
      <c r="E5490" s="425"/>
      <c r="F5490" s="300">
        <v>10500</v>
      </c>
      <c r="G5490" s="300"/>
      <c r="H5490" s="300"/>
      <c r="I5490" s="298"/>
      <c r="J5490" s="299"/>
      <c r="K5490" s="300">
        <v>10500</v>
      </c>
      <c r="L5490" s="300"/>
      <c r="M5490" s="300"/>
      <c r="N5490" s="299"/>
      <c r="O5490" s="18"/>
      <c r="P5490" s="15"/>
      <c r="Q5490" s="16"/>
    </row>
    <row r="5491" spans="1:17" s="17" customFormat="1" ht="66.75" hidden="1" customHeight="1">
      <c r="A5491" s="694"/>
      <c r="B5491" s="695" t="s">
        <v>2490</v>
      </c>
      <c r="C5491" s="425" t="s">
        <v>70</v>
      </c>
      <c r="D5491" s="425"/>
      <c r="E5491" s="425"/>
      <c r="F5491" s="300">
        <v>13440</v>
      </c>
      <c r="G5491" s="300"/>
      <c r="H5491" s="300"/>
      <c r="I5491" s="298"/>
      <c r="J5491" s="299"/>
      <c r="K5491" s="300">
        <v>13440</v>
      </c>
      <c r="L5491" s="300"/>
      <c r="M5491" s="300"/>
      <c r="N5491" s="299"/>
      <c r="O5491" s="18"/>
      <c r="P5491" s="15"/>
      <c r="Q5491" s="16"/>
    </row>
    <row r="5492" spans="1:17" s="17" customFormat="1" ht="66.75" hidden="1" customHeight="1">
      <c r="A5492" s="689">
        <v>3</v>
      </c>
      <c r="B5492" s="699" t="s">
        <v>2491</v>
      </c>
      <c r="C5492" s="424"/>
      <c r="D5492" s="424"/>
      <c r="E5492" s="424"/>
      <c r="F5492" s="420"/>
      <c r="G5492" s="420"/>
      <c r="H5492" s="420"/>
      <c r="I5492" s="419"/>
      <c r="J5492" s="700"/>
      <c r="K5492" s="420"/>
      <c r="L5492" s="420"/>
      <c r="M5492" s="420"/>
      <c r="N5492" s="700"/>
      <c r="O5492" s="18"/>
      <c r="P5492" s="15"/>
      <c r="Q5492" s="16"/>
    </row>
    <row r="5493" spans="1:17" s="17" customFormat="1" ht="66.75" hidden="1" customHeight="1">
      <c r="A5493" s="691"/>
      <c r="B5493" s="477" t="s">
        <v>3438</v>
      </c>
      <c r="C5493" s="425" t="s">
        <v>70</v>
      </c>
      <c r="D5493" s="425"/>
      <c r="E5493" s="425"/>
      <c r="F5493" s="300">
        <v>396000</v>
      </c>
      <c r="G5493" s="300"/>
      <c r="H5493" s="300"/>
      <c r="I5493" s="298"/>
      <c r="J5493" s="299"/>
      <c r="K5493" s="300">
        <v>396000</v>
      </c>
      <c r="L5493" s="300"/>
      <c r="M5493" s="300"/>
      <c r="N5493" s="299"/>
      <c r="O5493" s="18"/>
      <c r="P5493" s="15"/>
      <c r="Q5493" s="16"/>
    </row>
    <row r="5494" spans="1:17" s="17" customFormat="1" ht="66.75" hidden="1" customHeight="1">
      <c r="A5494" s="691"/>
      <c r="B5494" s="477" t="s">
        <v>3439</v>
      </c>
      <c r="C5494" s="425" t="s">
        <v>70</v>
      </c>
      <c r="D5494" s="425"/>
      <c r="E5494" s="425"/>
      <c r="F5494" s="300">
        <v>433000</v>
      </c>
      <c r="G5494" s="300"/>
      <c r="H5494" s="300"/>
      <c r="I5494" s="298"/>
      <c r="J5494" s="299"/>
      <c r="K5494" s="300">
        <v>433000</v>
      </c>
      <c r="L5494" s="300"/>
      <c r="M5494" s="300"/>
      <c r="N5494" s="299"/>
      <c r="O5494" s="18"/>
      <c r="P5494" s="15"/>
      <c r="Q5494" s="16"/>
    </row>
    <row r="5495" spans="1:17" s="17" customFormat="1" ht="66.75" hidden="1" customHeight="1">
      <c r="A5495" s="691"/>
      <c r="B5495" s="477" t="s">
        <v>3440</v>
      </c>
      <c r="C5495" s="425" t="s">
        <v>70</v>
      </c>
      <c r="D5495" s="425"/>
      <c r="E5495" s="425"/>
      <c r="F5495" s="300">
        <v>490000</v>
      </c>
      <c r="G5495" s="300"/>
      <c r="H5495" s="300"/>
      <c r="I5495" s="298"/>
      <c r="J5495" s="299"/>
      <c r="K5495" s="300">
        <v>490000</v>
      </c>
      <c r="L5495" s="300"/>
      <c r="M5495" s="300"/>
      <c r="N5495" s="299"/>
      <c r="O5495" s="18"/>
      <c r="P5495" s="15"/>
      <c r="Q5495" s="16"/>
    </row>
    <row r="5496" spans="1:17" s="17" customFormat="1" ht="66.75" hidden="1" customHeight="1">
      <c r="A5496" s="691"/>
      <c r="B5496" s="477" t="s">
        <v>3441</v>
      </c>
      <c r="C5496" s="425" t="s">
        <v>70</v>
      </c>
      <c r="D5496" s="425"/>
      <c r="E5496" s="425"/>
      <c r="F5496" s="300">
        <v>656000</v>
      </c>
      <c r="G5496" s="300"/>
      <c r="H5496" s="300"/>
      <c r="I5496" s="298"/>
      <c r="J5496" s="299"/>
      <c r="K5496" s="300">
        <v>656000</v>
      </c>
      <c r="L5496" s="300"/>
      <c r="M5496" s="300"/>
      <c r="N5496" s="299"/>
      <c r="O5496" s="18"/>
      <c r="P5496" s="15"/>
      <c r="Q5496" s="16"/>
    </row>
    <row r="5497" spans="1:17" s="17" customFormat="1" ht="66.75" hidden="1" customHeight="1">
      <c r="A5497" s="691"/>
      <c r="B5497" s="477" t="s">
        <v>3442</v>
      </c>
      <c r="C5497" s="425" t="s">
        <v>70</v>
      </c>
      <c r="D5497" s="425"/>
      <c r="E5497" s="425"/>
      <c r="F5497" s="300">
        <v>420000</v>
      </c>
      <c r="G5497" s="300"/>
      <c r="H5497" s="300"/>
      <c r="I5497" s="298"/>
      <c r="J5497" s="299"/>
      <c r="K5497" s="300">
        <v>420000</v>
      </c>
      <c r="L5497" s="300"/>
      <c r="M5497" s="300"/>
      <c r="N5497" s="299"/>
      <c r="O5497" s="18"/>
      <c r="P5497" s="15"/>
      <c r="Q5497" s="16"/>
    </row>
    <row r="5498" spans="1:17" s="17" customFormat="1" ht="66.75" hidden="1" customHeight="1">
      <c r="A5498" s="691"/>
      <c r="B5498" s="477" t="s">
        <v>3443</v>
      </c>
      <c r="C5498" s="425" t="s">
        <v>70</v>
      </c>
      <c r="D5498" s="425"/>
      <c r="E5498" s="425"/>
      <c r="F5498" s="300">
        <v>450000</v>
      </c>
      <c r="G5498" s="300"/>
      <c r="H5498" s="300"/>
      <c r="I5498" s="298"/>
      <c r="J5498" s="299"/>
      <c r="K5498" s="300">
        <v>450000</v>
      </c>
      <c r="L5498" s="300"/>
      <c r="M5498" s="300"/>
      <c r="N5498" s="299"/>
      <c r="O5498" s="18"/>
      <c r="P5498" s="15"/>
      <c r="Q5498" s="16"/>
    </row>
    <row r="5499" spans="1:17" s="17" customFormat="1" ht="66.75" hidden="1" customHeight="1">
      <c r="A5499" s="689">
        <v>4</v>
      </c>
      <c r="B5499" s="421" t="s">
        <v>2492</v>
      </c>
      <c r="C5499" s="424"/>
      <c r="D5499" s="424"/>
      <c r="E5499" s="424"/>
      <c r="F5499" s="420"/>
      <c r="G5499" s="420"/>
      <c r="H5499" s="420"/>
      <c r="I5499" s="419"/>
      <c r="J5499" s="700"/>
      <c r="K5499" s="420"/>
      <c r="L5499" s="420"/>
      <c r="M5499" s="420"/>
      <c r="N5499" s="700"/>
      <c r="O5499" s="18"/>
      <c r="P5499" s="15"/>
      <c r="Q5499" s="16"/>
    </row>
    <row r="5500" spans="1:17" s="17" customFormat="1" ht="66.75" hidden="1" customHeight="1">
      <c r="A5500" s="691"/>
      <c r="B5500" s="108" t="s">
        <v>2493</v>
      </c>
      <c r="C5500" s="425" t="s">
        <v>70</v>
      </c>
      <c r="D5500" s="425"/>
      <c r="E5500" s="425"/>
      <c r="F5500" s="300">
        <v>180000</v>
      </c>
      <c r="G5500" s="300"/>
      <c r="H5500" s="300"/>
      <c r="I5500" s="298"/>
      <c r="J5500" s="299"/>
      <c r="K5500" s="300">
        <v>180000</v>
      </c>
      <c r="L5500" s="300"/>
      <c r="M5500" s="300"/>
      <c r="N5500" s="299"/>
      <c r="O5500" s="18"/>
      <c r="P5500" s="15"/>
      <c r="Q5500" s="16"/>
    </row>
    <row r="5501" spans="1:17" s="17" customFormat="1" ht="66.75" hidden="1" customHeight="1">
      <c r="A5501" s="691"/>
      <c r="B5501" s="108" t="s">
        <v>2494</v>
      </c>
      <c r="C5501" s="425" t="s">
        <v>70</v>
      </c>
      <c r="D5501" s="425"/>
      <c r="E5501" s="425"/>
      <c r="F5501" s="300">
        <v>165000</v>
      </c>
      <c r="G5501" s="300"/>
      <c r="H5501" s="300"/>
      <c r="I5501" s="298"/>
      <c r="J5501" s="299"/>
      <c r="K5501" s="300">
        <v>165000</v>
      </c>
      <c r="L5501" s="300"/>
      <c r="M5501" s="300"/>
      <c r="N5501" s="299"/>
      <c r="O5501" s="18"/>
      <c r="P5501" s="15"/>
      <c r="Q5501" s="16"/>
    </row>
    <row r="5502" spans="1:17" s="17" customFormat="1" ht="66.75" hidden="1" customHeight="1">
      <c r="A5502" s="691"/>
      <c r="B5502" s="108" t="s">
        <v>2495</v>
      </c>
      <c r="C5502" s="425" t="s">
        <v>70</v>
      </c>
      <c r="D5502" s="425"/>
      <c r="E5502" s="425"/>
      <c r="F5502" s="696">
        <v>165000</v>
      </c>
      <c r="G5502" s="696"/>
      <c r="H5502" s="300"/>
      <c r="I5502" s="697"/>
      <c r="J5502" s="698"/>
      <c r="K5502" s="696">
        <v>165000</v>
      </c>
      <c r="L5502" s="696"/>
      <c r="M5502" s="696"/>
      <c r="N5502" s="698"/>
      <c r="O5502" s="18"/>
      <c r="P5502" s="15"/>
      <c r="Q5502" s="16"/>
    </row>
    <row r="5503" spans="1:17" s="17" customFormat="1" ht="66.75" hidden="1" customHeight="1">
      <c r="A5503" s="691"/>
      <c r="B5503" s="108" t="s">
        <v>2496</v>
      </c>
      <c r="C5503" s="425" t="s">
        <v>70</v>
      </c>
      <c r="D5503" s="425"/>
      <c r="E5503" s="425"/>
      <c r="F5503" s="696">
        <v>190000</v>
      </c>
      <c r="G5503" s="696"/>
      <c r="H5503" s="300"/>
      <c r="I5503" s="697"/>
      <c r="J5503" s="698"/>
      <c r="K5503" s="696">
        <v>190000</v>
      </c>
      <c r="L5503" s="696"/>
      <c r="M5503" s="696"/>
      <c r="N5503" s="698"/>
      <c r="O5503" s="18"/>
      <c r="P5503" s="15"/>
      <c r="Q5503" s="16"/>
    </row>
    <row r="5504" spans="1:17" s="17" customFormat="1" ht="66.75" hidden="1" customHeight="1">
      <c r="A5504" s="691"/>
      <c r="B5504" s="108" t="s">
        <v>2497</v>
      </c>
      <c r="C5504" s="425" t="s">
        <v>70</v>
      </c>
      <c r="D5504" s="425"/>
      <c r="E5504" s="425"/>
      <c r="F5504" s="696">
        <v>235000</v>
      </c>
      <c r="G5504" s="696"/>
      <c r="H5504" s="300"/>
      <c r="I5504" s="697"/>
      <c r="J5504" s="698"/>
      <c r="K5504" s="696">
        <v>235000</v>
      </c>
      <c r="L5504" s="696"/>
      <c r="M5504" s="696"/>
      <c r="N5504" s="698"/>
      <c r="O5504" s="18"/>
      <c r="P5504" s="15"/>
      <c r="Q5504" s="16"/>
    </row>
    <row r="5505" spans="1:17" s="17" customFormat="1" ht="66.75" hidden="1" customHeight="1">
      <c r="A5505" s="691"/>
      <c r="B5505" s="108" t="s">
        <v>2498</v>
      </c>
      <c r="C5505" s="425" t="s">
        <v>70</v>
      </c>
      <c r="D5505" s="425"/>
      <c r="E5505" s="425"/>
      <c r="F5505" s="300">
        <v>265000</v>
      </c>
      <c r="G5505" s="300"/>
      <c r="H5505" s="300"/>
      <c r="I5505" s="298"/>
      <c r="J5505" s="299"/>
      <c r="K5505" s="300">
        <v>265000</v>
      </c>
      <c r="L5505" s="300"/>
      <c r="M5505" s="300"/>
      <c r="N5505" s="299"/>
      <c r="O5505" s="18"/>
      <c r="P5505" s="15"/>
      <c r="Q5505" s="16"/>
    </row>
    <row r="5506" spans="1:17" s="17" customFormat="1" ht="66.75" hidden="1" customHeight="1">
      <c r="A5506" s="691"/>
      <c r="B5506" s="108" t="s">
        <v>2499</v>
      </c>
      <c r="C5506" s="425" t="s">
        <v>70</v>
      </c>
      <c r="D5506" s="425"/>
      <c r="E5506" s="425"/>
      <c r="F5506" s="696">
        <v>585000</v>
      </c>
      <c r="G5506" s="696"/>
      <c r="H5506" s="300"/>
      <c r="I5506" s="697"/>
      <c r="J5506" s="698"/>
      <c r="K5506" s="696">
        <v>585000</v>
      </c>
      <c r="L5506" s="696"/>
      <c r="M5506" s="696"/>
      <c r="N5506" s="698"/>
      <c r="O5506" s="18"/>
      <c r="P5506" s="15"/>
      <c r="Q5506" s="16"/>
    </row>
    <row r="5507" spans="1:17" s="17" customFormat="1" ht="66.75" hidden="1" customHeight="1">
      <c r="A5507" s="691"/>
      <c r="B5507" s="108" t="s">
        <v>2500</v>
      </c>
      <c r="C5507" s="425" t="s">
        <v>70</v>
      </c>
      <c r="D5507" s="425"/>
      <c r="E5507" s="425"/>
      <c r="F5507" s="696">
        <v>915000</v>
      </c>
      <c r="G5507" s="696"/>
      <c r="H5507" s="300"/>
      <c r="I5507" s="697"/>
      <c r="J5507" s="698"/>
      <c r="K5507" s="696">
        <v>915000</v>
      </c>
      <c r="L5507" s="696"/>
      <c r="M5507" s="696"/>
      <c r="N5507" s="698"/>
      <c r="O5507" s="18"/>
      <c r="P5507" s="15"/>
      <c r="Q5507" s="16"/>
    </row>
    <row r="5508" spans="1:17" s="17" customFormat="1" ht="66.75" hidden="1" customHeight="1">
      <c r="A5508" s="691"/>
      <c r="B5508" s="108" t="s">
        <v>2501</v>
      </c>
      <c r="C5508" s="425" t="s">
        <v>70</v>
      </c>
      <c r="D5508" s="425"/>
      <c r="E5508" s="425"/>
      <c r="F5508" s="696">
        <v>1150000</v>
      </c>
      <c r="G5508" s="696"/>
      <c r="H5508" s="300"/>
      <c r="I5508" s="697"/>
      <c r="J5508" s="698"/>
      <c r="K5508" s="696">
        <v>1150000</v>
      </c>
      <c r="L5508" s="696"/>
      <c r="M5508" s="696"/>
      <c r="N5508" s="698"/>
      <c r="O5508" s="18"/>
      <c r="P5508" s="15"/>
      <c r="Q5508" s="16"/>
    </row>
    <row r="5509" spans="1:17" s="17" customFormat="1" ht="66.75" hidden="1" customHeight="1">
      <c r="A5509" s="691"/>
      <c r="B5509" s="108" t="s">
        <v>2502</v>
      </c>
      <c r="C5509" s="425" t="s">
        <v>70</v>
      </c>
      <c r="D5509" s="425"/>
      <c r="E5509" s="425"/>
      <c r="F5509" s="696">
        <v>2700000</v>
      </c>
      <c r="G5509" s="696"/>
      <c r="H5509" s="300"/>
      <c r="I5509" s="697"/>
      <c r="J5509" s="698"/>
      <c r="K5509" s="696">
        <v>2700000</v>
      </c>
      <c r="L5509" s="696"/>
      <c r="M5509" s="696"/>
      <c r="N5509" s="698"/>
      <c r="O5509" s="18"/>
      <c r="P5509" s="15"/>
      <c r="Q5509" s="16"/>
    </row>
    <row r="5510" spans="1:17" s="17" customFormat="1" ht="66.75" hidden="1" customHeight="1">
      <c r="A5510" s="691"/>
      <c r="B5510" s="108" t="s">
        <v>2503</v>
      </c>
      <c r="C5510" s="425" t="s">
        <v>70</v>
      </c>
      <c r="D5510" s="425"/>
      <c r="E5510" s="425"/>
      <c r="F5510" s="696">
        <v>950000</v>
      </c>
      <c r="G5510" s="696"/>
      <c r="H5510" s="300"/>
      <c r="I5510" s="697"/>
      <c r="J5510" s="698"/>
      <c r="K5510" s="696">
        <v>950000</v>
      </c>
      <c r="L5510" s="696"/>
      <c r="M5510" s="696"/>
      <c r="N5510" s="698"/>
      <c r="O5510" s="18"/>
      <c r="P5510" s="15"/>
      <c r="Q5510" s="16"/>
    </row>
    <row r="5511" spans="1:17" s="17" customFormat="1" ht="66.75" hidden="1" customHeight="1">
      <c r="A5511" s="691"/>
      <c r="B5511" s="108" t="s">
        <v>2504</v>
      </c>
      <c r="C5511" s="425" t="s">
        <v>70</v>
      </c>
      <c r="D5511" s="425"/>
      <c r="E5511" s="425"/>
      <c r="F5511" s="696">
        <v>1150000</v>
      </c>
      <c r="G5511" s="696"/>
      <c r="H5511" s="300"/>
      <c r="I5511" s="697"/>
      <c r="J5511" s="698"/>
      <c r="K5511" s="696">
        <v>1150000</v>
      </c>
      <c r="L5511" s="696"/>
      <c r="M5511" s="696"/>
      <c r="N5511" s="698"/>
      <c r="O5511" s="18"/>
      <c r="P5511" s="15"/>
      <c r="Q5511" s="16"/>
    </row>
    <row r="5512" spans="1:17" s="17" customFormat="1" ht="66.75" hidden="1" customHeight="1">
      <c r="A5512" s="691"/>
      <c r="B5512" s="108" t="s">
        <v>2505</v>
      </c>
      <c r="C5512" s="425" t="s">
        <v>70</v>
      </c>
      <c r="D5512" s="425"/>
      <c r="E5512" s="425"/>
      <c r="F5512" s="696">
        <v>1250000</v>
      </c>
      <c r="G5512" s="696"/>
      <c r="H5512" s="300"/>
      <c r="I5512" s="697"/>
      <c r="J5512" s="698"/>
      <c r="K5512" s="696">
        <v>1250000</v>
      </c>
      <c r="L5512" s="696"/>
      <c r="M5512" s="696"/>
      <c r="N5512" s="698"/>
      <c r="O5512" s="18"/>
      <c r="P5512" s="15"/>
      <c r="Q5512" s="16"/>
    </row>
    <row r="5513" spans="1:17" s="17" customFormat="1" ht="66.75" hidden="1" customHeight="1">
      <c r="A5513" s="691"/>
      <c r="B5513" s="152" t="s">
        <v>2506</v>
      </c>
      <c r="C5513" s="425" t="s">
        <v>70</v>
      </c>
      <c r="D5513" s="425"/>
      <c r="E5513" s="425"/>
      <c r="F5513" s="696">
        <v>238000</v>
      </c>
      <c r="G5513" s="696"/>
      <c r="H5513" s="300"/>
      <c r="I5513" s="697"/>
      <c r="J5513" s="698"/>
      <c r="K5513" s="696">
        <v>238000</v>
      </c>
      <c r="L5513" s="696"/>
      <c r="M5513" s="696"/>
      <c r="N5513" s="698"/>
      <c r="O5513" s="18"/>
      <c r="P5513" s="15"/>
      <c r="Q5513" s="16"/>
    </row>
    <row r="5514" spans="1:17" s="17" customFormat="1" ht="66.75" hidden="1" customHeight="1">
      <c r="A5514" s="691"/>
      <c r="B5514" s="152" t="s">
        <v>2507</v>
      </c>
      <c r="C5514" s="425" t="s">
        <v>70</v>
      </c>
      <c r="D5514" s="425"/>
      <c r="E5514" s="425"/>
      <c r="F5514" s="696">
        <v>495000</v>
      </c>
      <c r="G5514" s="696"/>
      <c r="H5514" s="300"/>
      <c r="I5514" s="697"/>
      <c r="J5514" s="698"/>
      <c r="K5514" s="696">
        <v>495000</v>
      </c>
      <c r="L5514" s="696"/>
      <c r="M5514" s="696"/>
      <c r="N5514" s="698"/>
      <c r="O5514" s="18"/>
      <c r="P5514" s="15"/>
      <c r="Q5514" s="16"/>
    </row>
    <row r="5515" spans="1:17" s="17" customFormat="1" ht="66.75" hidden="1" customHeight="1">
      <c r="A5515" s="691"/>
      <c r="B5515" s="108" t="s">
        <v>2508</v>
      </c>
      <c r="C5515" s="425" t="s">
        <v>70</v>
      </c>
      <c r="D5515" s="425"/>
      <c r="E5515" s="425"/>
      <c r="F5515" s="696">
        <v>265000</v>
      </c>
      <c r="G5515" s="696"/>
      <c r="H5515" s="300"/>
      <c r="I5515" s="697"/>
      <c r="J5515" s="698"/>
      <c r="K5515" s="696">
        <v>265000</v>
      </c>
      <c r="L5515" s="696"/>
      <c r="M5515" s="696"/>
      <c r="N5515" s="698"/>
      <c r="O5515" s="18"/>
      <c r="P5515" s="15"/>
      <c r="Q5515" s="16"/>
    </row>
    <row r="5516" spans="1:17" s="17" customFormat="1" ht="66.75" hidden="1" customHeight="1">
      <c r="A5516" s="691"/>
      <c r="B5516" s="108" t="s">
        <v>2509</v>
      </c>
      <c r="C5516" s="425" t="s">
        <v>70</v>
      </c>
      <c r="D5516" s="425"/>
      <c r="E5516" s="425"/>
      <c r="F5516" s="696">
        <v>315000</v>
      </c>
      <c r="G5516" s="696"/>
      <c r="H5516" s="300"/>
      <c r="I5516" s="697"/>
      <c r="J5516" s="698"/>
      <c r="K5516" s="696">
        <v>315000</v>
      </c>
      <c r="L5516" s="696"/>
      <c r="M5516" s="696"/>
      <c r="N5516" s="698"/>
      <c r="O5516" s="18"/>
      <c r="P5516" s="15"/>
      <c r="Q5516" s="16"/>
    </row>
    <row r="5517" spans="1:17" s="17" customFormat="1" ht="66.75" hidden="1" customHeight="1">
      <c r="A5517" s="691"/>
      <c r="B5517" s="108" t="s">
        <v>2510</v>
      </c>
      <c r="C5517" s="425" t="s">
        <v>70</v>
      </c>
      <c r="D5517" s="425"/>
      <c r="E5517" s="425"/>
      <c r="F5517" s="696">
        <v>420000</v>
      </c>
      <c r="G5517" s="696"/>
      <c r="H5517" s="300"/>
      <c r="I5517" s="697"/>
      <c r="J5517" s="698"/>
      <c r="K5517" s="696">
        <v>420000</v>
      </c>
      <c r="L5517" s="696"/>
      <c r="M5517" s="696"/>
      <c r="N5517" s="698"/>
      <c r="O5517" s="18"/>
      <c r="P5517" s="15"/>
      <c r="Q5517" s="16"/>
    </row>
    <row r="5518" spans="1:17" s="17" customFormat="1" ht="66.75" hidden="1" customHeight="1">
      <c r="A5518" s="691"/>
      <c r="B5518" s="108" t="s">
        <v>2511</v>
      </c>
      <c r="C5518" s="425" t="s">
        <v>70</v>
      </c>
      <c r="D5518" s="425"/>
      <c r="E5518" s="425"/>
      <c r="F5518" s="696">
        <v>285000</v>
      </c>
      <c r="G5518" s="696"/>
      <c r="H5518" s="300"/>
      <c r="I5518" s="697"/>
      <c r="J5518" s="698"/>
      <c r="K5518" s="696">
        <v>285000</v>
      </c>
      <c r="L5518" s="696"/>
      <c r="M5518" s="696"/>
      <c r="N5518" s="698"/>
      <c r="O5518" s="18"/>
      <c r="P5518" s="15"/>
      <c r="Q5518" s="16"/>
    </row>
    <row r="5519" spans="1:17" s="17" customFormat="1" ht="66.75" hidden="1" customHeight="1">
      <c r="A5519" s="691"/>
      <c r="B5519" s="108" t="s">
        <v>2509</v>
      </c>
      <c r="C5519" s="425" t="s">
        <v>70</v>
      </c>
      <c r="D5519" s="425"/>
      <c r="E5519" s="425"/>
      <c r="F5519" s="696">
        <v>335000</v>
      </c>
      <c r="G5519" s="696"/>
      <c r="H5519" s="300"/>
      <c r="I5519" s="697"/>
      <c r="J5519" s="698"/>
      <c r="K5519" s="696">
        <v>335000</v>
      </c>
      <c r="L5519" s="696"/>
      <c r="M5519" s="696"/>
      <c r="N5519" s="698"/>
      <c r="O5519" s="18"/>
      <c r="P5519" s="15"/>
      <c r="Q5519" s="16"/>
    </row>
    <row r="5520" spans="1:17" s="17" customFormat="1" ht="66.75" hidden="1" customHeight="1">
      <c r="A5520" s="691"/>
      <c r="B5520" s="108" t="s">
        <v>2510</v>
      </c>
      <c r="C5520" s="425" t="s">
        <v>70</v>
      </c>
      <c r="D5520" s="425"/>
      <c r="E5520" s="425"/>
      <c r="F5520" s="696">
        <v>440000</v>
      </c>
      <c r="G5520" s="696"/>
      <c r="H5520" s="300"/>
      <c r="I5520" s="697"/>
      <c r="J5520" s="698"/>
      <c r="K5520" s="696">
        <v>440000</v>
      </c>
      <c r="L5520" s="696"/>
      <c r="M5520" s="696"/>
      <c r="N5520" s="698"/>
      <c r="O5520" s="18"/>
      <c r="P5520" s="15"/>
      <c r="Q5520" s="16"/>
    </row>
    <row r="5521" spans="1:17" s="17" customFormat="1" ht="66.75" hidden="1" customHeight="1">
      <c r="A5521" s="691"/>
      <c r="B5521" s="108" t="s">
        <v>2512</v>
      </c>
      <c r="C5521" s="425" t="s">
        <v>70</v>
      </c>
      <c r="D5521" s="425"/>
      <c r="E5521" s="425"/>
      <c r="F5521" s="696">
        <v>175000</v>
      </c>
      <c r="G5521" s="696"/>
      <c r="H5521" s="300"/>
      <c r="I5521" s="697"/>
      <c r="J5521" s="698"/>
      <c r="K5521" s="696">
        <v>175000</v>
      </c>
      <c r="L5521" s="696"/>
      <c r="M5521" s="696"/>
      <c r="N5521" s="698"/>
      <c r="O5521" s="18"/>
      <c r="P5521" s="15"/>
      <c r="Q5521" s="16"/>
    </row>
    <row r="5522" spans="1:17" s="17" customFormat="1" ht="66.75" hidden="1" customHeight="1">
      <c r="A5522" s="691"/>
      <c r="B5522" s="108" t="s">
        <v>2513</v>
      </c>
      <c r="C5522" s="425" t="s">
        <v>70</v>
      </c>
      <c r="D5522" s="425"/>
      <c r="E5522" s="425"/>
      <c r="F5522" s="696">
        <v>240000</v>
      </c>
      <c r="G5522" s="696"/>
      <c r="H5522" s="300"/>
      <c r="I5522" s="697"/>
      <c r="J5522" s="698"/>
      <c r="K5522" s="696">
        <v>240000</v>
      </c>
      <c r="L5522" s="696"/>
      <c r="M5522" s="696"/>
      <c r="N5522" s="698"/>
      <c r="O5522" s="18"/>
      <c r="P5522" s="15"/>
      <c r="Q5522" s="16"/>
    </row>
    <row r="5523" spans="1:17" s="17" customFormat="1" ht="66.75" hidden="1" customHeight="1">
      <c r="A5523" s="691"/>
      <c r="B5523" s="108" t="s">
        <v>2514</v>
      </c>
      <c r="C5523" s="425" t="s">
        <v>70</v>
      </c>
      <c r="D5523" s="425"/>
      <c r="E5523" s="425"/>
      <c r="F5523" s="696">
        <v>350000</v>
      </c>
      <c r="G5523" s="696"/>
      <c r="H5523" s="300"/>
      <c r="I5523" s="697"/>
      <c r="J5523" s="698"/>
      <c r="K5523" s="696">
        <v>350000</v>
      </c>
      <c r="L5523" s="696"/>
      <c r="M5523" s="696"/>
      <c r="N5523" s="698"/>
      <c r="O5523" s="18"/>
      <c r="P5523" s="15"/>
      <c r="Q5523" s="16"/>
    </row>
    <row r="5524" spans="1:17" s="17" customFormat="1" ht="66.75" hidden="1" customHeight="1">
      <c r="A5524" s="691"/>
      <c r="B5524" s="108" t="s">
        <v>2515</v>
      </c>
      <c r="C5524" s="425" t="s">
        <v>70</v>
      </c>
      <c r="D5524" s="425"/>
      <c r="E5524" s="425"/>
      <c r="F5524" s="696">
        <v>800000</v>
      </c>
      <c r="G5524" s="696"/>
      <c r="H5524" s="300"/>
      <c r="I5524" s="697"/>
      <c r="J5524" s="698"/>
      <c r="K5524" s="696">
        <v>800000</v>
      </c>
      <c r="L5524" s="696"/>
      <c r="M5524" s="696"/>
      <c r="N5524" s="698"/>
      <c r="O5524" s="18"/>
      <c r="P5524" s="15"/>
      <c r="Q5524" s="16"/>
    </row>
    <row r="5525" spans="1:17" s="17" customFormat="1" ht="66.75" hidden="1" customHeight="1">
      <c r="A5525" s="691"/>
      <c r="B5525" s="108" t="s">
        <v>2516</v>
      </c>
      <c r="C5525" s="425" t="s">
        <v>70</v>
      </c>
      <c r="D5525" s="425"/>
      <c r="E5525" s="425"/>
      <c r="F5525" s="696">
        <v>650000</v>
      </c>
      <c r="G5525" s="696"/>
      <c r="H5525" s="300"/>
      <c r="I5525" s="697"/>
      <c r="J5525" s="698"/>
      <c r="K5525" s="696">
        <v>650000</v>
      </c>
      <c r="L5525" s="696"/>
      <c r="M5525" s="696"/>
      <c r="N5525" s="698"/>
      <c r="O5525" s="18"/>
      <c r="P5525" s="15"/>
      <c r="Q5525" s="16"/>
    </row>
    <row r="5526" spans="1:17" s="17" customFormat="1" ht="66.75" hidden="1" customHeight="1">
      <c r="A5526" s="691"/>
      <c r="B5526" s="108" t="s">
        <v>2517</v>
      </c>
      <c r="C5526" s="425" t="s">
        <v>70</v>
      </c>
      <c r="D5526" s="425"/>
      <c r="E5526" s="425"/>
      <c r="F5526" s="696">
        <v>350000</v>
      </c>
      <c r="G5526" s="696"/>
      <c r="H5526" s="300"/>
      <c r="I5526" s="697"/>
      <c r="J5526" s="698"/>
      <c r="K5526" s="696">
        <v>350000</v>
      </c>
      <c r="L5526" s="696"/>
      <c r="M5526" s="696"/>
      <c r="N5526" s="698"/>
      <c r="O5526" s="18"/>
      <c r="P5526" s="15"/>
      <c r="Q5526" s="16"/>
    </row>
    <row r="5527" spans="1:17" s="17" customFormat="1" ht="66.75" hidden="1" customHeight="1">
      <c r="A5527" s="691"/>
      <c r="B5527" s="108" t="s">
        <v>2518</v>
      </c>
      <c r="C5527" s="425" t="s">
        <v>70</v>
      </c>
      <c r="D5527" s="425"/>
      <c r="E5527" s="425"/>
      <c r="F5527" s="696">
        <v>360000</v>
      </c>
      <c r="G5527" s="696"/>
      <c r="H5527" s="300"/>
      <c r="I5527" s="697"/>
      <c r="J5527" s="698"/>
      <c r="K5527" s="696">
        <v>360000</v>
      </c>
      <c r="L5527" s="696"/>
      <c r="M5527" s="696"/>
      <c r="N5527" s="698"/>
      <c r="O5527" s="18"/>
      <c r="P5527" s="15"/>
      <c r="Q5527" s="16"/>
    </row>
    <row r="5528" spans="1:17" s="17" customFormat="1" ht="66.75" hidden="1" customHeight="1">
      <c r="A5528" s="691"/>
      <c r="B5528" s="108" t="s">
        <v>2519</v>
      </c>
      <c r="C5528" s="425" t="s">
        <v>70</v>
      </c>
      <c r="D5528" s="425"/>
      <c r="E5528" s="425"/>
      <c r="F5528" s="696">
        <v>350000</v>
      </c>
      <c r="G5528" s="696"/>
      <c r="H5528" s="300"/>
      <c r="I5528" s="697"/>
      <c r="J5528" s="698"/>
      <c r="K5528" s="696">
        <v>350000</v>
      </c>
      <c r="L5528" s="696"/>
      <c r="M5528" s="696"/>
      <c r="N5528" s="698"/>
      <c r="O5528" s="18"/>
      <c r="P5528" s="15"/>
      <c r="Q5528" s="16"/>
    </row>
    <row r="5529" spans="1:17" s="17" customFormat="1" ht="66.75" hidden="1" customHeight="1">
      <c r="A5529" s="691"/>
      <c r="B5529" s="108" t="s">
        <v>2520</v>
      </c>
      <c r="C5529" s="425" t="s">
        <v>70</v>
      </c>
      <c r="D5529" s="425"/>
      <c r="E5529" s="425"/>
      <c r="F5529" s="696">
        <v>360000</v>
      </c>
      <c r="G5529" s="696"/>
      <c r="H5529" s="300"/>
      <c r="I5529" s="697"/>
      <c r="J5529" s="698"/>
      <c r="K5529" s="696">
        <v>360000</v>
      </c>
      <c r="L5529" s="696"/>
      <c r="M5529" s="696"/>
      <c r="N5529" s="698"/>
      <c r="O5529" s="18"/>
      <c r="P5529" s="15"/>
      <c r="Q5529" s="16"/>
    </row>
    <row r="5530" spans="1:17" s="17" customFormat="1" ht="66.75" hidden="1" customHeight="1">
      <c r="A5530" s="691"/>
      <c r="B5530" s="108" t="s">
        <v>2521</v>
      </c>
      <c r="C5530" s="425" t="s">
        <v>70</v>
      </c>
      <c r="D5530" s="425"/>
      <c r="E5530" s="425"/>
      <c r="F5530" s="696">
        <v>350000</v>
      </c>
      <c r="G5530" s="696"/>
      <c r="H5530" s="300"/>
      <c r="I5530" s="697"/>
      <c r="J5530" s="698"/>
      <c r="K5530" s="696">
        <v>350000</v>
      </c>
      <c r="L5530" s="696"/>
      <c r="M5530" s="696"/>
      <c r="N5530" s="698"/>
      <c r="O5530" s="18"/>
      <c r="P5530" s="15"/>
      <c r="Q5530" s="16"/>
    </row>
    <row r="5531" spans="1:17" s="17" customFormat="1" ht="66.75" hidden="1" customHeight="1">
      <c r="A5531" s="691"/>
      <c r="B5531" s="108" t="s">
        <v>2522</v>
      </c>
      <c r="C5531" s="425" t="s">
        <v>70</v>
      </c>
      <c r="D5531" s="425"/>
      <c r="E5531" s="425"/>
      <c r="F5531" s="696">
        <v>360000</v>
      </c>
      <c r="G5531" s="696"/>
      <c r="H5531" s="300"/>
      <c r="I5531" s="697"/>
      <c r="J5531" s="698"/>
      <c r="K5531" s="696">
        <v>360000</v>
      </c>
      <c r="L5531" s="696"/>
      <c r="M5531" s="696"/>
      <c r="N5531" s="698"/>
      <c r="O5531" s="18"/>
      <c r="P5531" s="15"/>
      <c r="Q5531" s="16"/>
    </row>
    <row r="5532" spans="1:17" s="17" customFormat="1" ht="66.75" hidden="1" customHeight="1">
      <c r="A5532" s="691"/>
      <c r="B5532" s="108" t="s">
        <v>2523</v>
      </c>
      <c r="C5532" s="425" t="s">
        <v>70</v>
      </c>
      <c r="D5532" s="425"/>
      <c r="E5532" s="425"/>
      <c r="F5532" s="696">
        <v>350000</v>
      </c>
      <c r="G5532" s="696"/>
      <c r="H5532" s="300"/>
      <c r="I5532" s="697"/>
      <c r="J5532" s="698"/>
      <c r="K5532" s="696">
        <v>350000</v>
      </c>
      <c r="L5532" s="696"/>
      <c r="M5532" s="696"/>
      <c r="N5532" s="698"/>
      <c r="O5532" s="18"/>
      <c r="P5532" s="15"/>
      <c r="Q5532" s="16"/>
    </row>
    <row r="5533" spans="1:17" s="17" customFormat="1" ht="66.75" hidden="1" customHeight="1">
      <c r="A5533" s="691"/>
      <c r="B5533" s="108" t="s">
        <v>2524</v>
      </c>
      <c r="C5533" s="425" t="s">
        <v>70</v>
      </c>
      <c r="D5533" s="425"/>
      <c r="E5533" s="425"/>
      <c r="F5533" s="696">
        <v>350000</v>
      </c>
      <c r="G5533" s="696"/>
      <c r="H5533" s="300"/>
      <c r="I5533" s="697"/>
      <c r="J5533" s="698"/>
      <c r="K5533" s="696">
        <v>350000</v>
      </c>
      <c r="L5533" s="696"/>
      <c r="M5533" s="696"/>
      <c r="N5533" s="698"/>
      <c r="O5533" s="18"/>
      <c r="P5533" s="15"/>
      <c r="Q5533" s="16"/>
    </row>
    <row r="5534" spans="1:17" s="17" customFormat="1" ht="66.75" hidden="1" customHeight="1">
      <c r="A5534" s="693">
        <v>5</v>
      </c>
      <c r="B5534" s="421" t="s">
        <v>3444</v>
      </c>
      <c r="C5534" s="425"/>
      <c r="D5534" s="425"/>
      <c r="E5534" s="425"/>
      <c r="F5534" s="696"/>
      <c r="G5534" s="696"/>
      <c r="H5534" s="300"/>
      <c r="I5534" s="697"/>
      <c r="J5534" s="698"/>
      <c r="K5534" s="696"/>
      <c r="L5534" s="696"/>
      <c r="M5534" s="696"/>
      <c r="N5534" s="698"/>
      <c r="O5534" s="18"/>
      <c r="P5534" s="15"/>
      <c r="Q5534" s="16"/>
    </row>
    <row r="5535" spans="1:17" s="17" customFormat="1" ht="66.75" hidden="1" customHeight="1">
      <c r="A5535" s="691"/>
      <c r="B5535" s="108" t="s">
        <v>3445</v>
      </c>
      <c r="C5535" s="425" t="s">
        <v>70</v>
      </c>
      <c r="D5535" s="425"/>
      <c r="E5535" s="425"/>
      <c r="F5535" s="696">
        <v>4370000</v>
      </c>
      <c r="G5535" s="696"/>
      <c r="H5535" s="300"/>
      <c r="I5535" s="697"/>
      <c r="J5535" s="698"/>
      <c r="K5535" s="696">
        <v>4370000</v>
      </c>
      <c r="L5535" s="696"/>
      <c r="M5535" s="696"/>
      <c r="N5535" s="698"/>
      <c r="O5535" s="18"/>
      <c r="P5535" s="15"/>
      <c r="Q5535" s="16"/>
    </row>
    <row r="5536" spans="1:17" s="17" customFormat="1" ht="66.75" hidden="1" customHeight="1">
      <c r="A5536" s="691"/>
      <c r="B5536" s="108" t="s">
        <v>3446</v>
      </c>
      <c r="C5536" s="425" t="s">
        <v>70</v>
      </c>
      <c r="D5536" s="425"/>
      <c r="E5536" s="425"/>
      <c r="F5536" s="696">
        <v>4570000</v>
      </c>
      <c r="G5536" s="696"/>
      <c r="H5536" s="300"/>
      <c r="I5536" s="697"/>
      <c r="J5536" s="698"/>
      <c r="K5536" s="696">
        <v>4570000</v>
      </c>
      <c r="L5536" s="696"/>
      <c r="M5536" s="696"/>
      <c r="N5536" s="698"/>
      <c r="O5536" s="18"/>
      <c r="P5536" s="15"/>
      <c r="Q5536" s="16"/>
    </row>
    <row r="5537" spans="1:17" s="17" customFormat="1" ht="66.75" hidden="1" customHeight="1">
      <c r="A5537" s="691"/>
      <c r="B5537" s="108" t="s">
        <v>3447</v>
      </c>
      <c r="C5537" s="425" t="s">
        <v>70</v>
      </c>
      <c r="D5537" s="425"/>
      <c r="E5537" s="425"/>
      <c r="F5537" s="696">
        <v>4670000</v>
      </c>
      <c r="G5537" s="696"/>
      <c r="H5537" s="300"/>
      <c r="I5537" s="697"/>
      <c r="J5537" s="698"/>
      <c r="K5537" s="696">
        <v>4670000</v>
      </c>
      <c r="L5537" s="696"/>
      <c r="M5537" s="696"/>
      <c r="N5537" s="698"/>
      <c r="O5537" s="18"/>
      <c r="P5537" s="15"/>
      <c r="Q5537" s="16"/>
    </row>
    <row r="5538" spans="1:17" s="17" customFormat="1" ht="66.75" hidden="1" customHeight="1">
      <c r="A5538" s="691"/>
      <c r="B5538" s="108" t="s">
        <v>3448</v>
      </c>
      <c r="C5538" s="425" t="s">
        <v>70</v>
      </c>
      <c r="D5538" s="425"/>
      <c r="E5538" s="425"/>
      <c r="F5538" s="696">
        <v>4900000</v>
      </c>
      <c r="G5538" s="696"/>
      <c r="H5538" s="300"/>
      <c r="I5538" s="697"/>
      <c r="J5538" s="698"/>
      <c r="K5538" s="696">
        <v>4900000</v>
      </c>
      <c r="L5538" s="696"/>
      <c r="M5538" s="696"/>
      <c r="N5538" s="698"/>
      <c r="O5538" s="18"/>
      <c r="P5538" s="15"/>
      <c r="Q5538" s="16"/>
    </row>
    <row r="5539" spans="1:17" s="17" customFormat="1" ht="66.75" hidden="1" customHeight="1">
      <c r="A5539" s="691"/>
      <c r="B5539" s="108" t="s">
        <v>3449</v>
      </c>
      <c r="C5539" s="425" t="s">
        <v>70</v>
      </c>
      <c r="D5539" s="425"/>
      <c r="E5539" s="425"/>
      <c r="F5539" s="696">
        <v>5030000</v>
      </c>
      <c r="G5539" s="696"/>
      <c r="H5539" s="300"/>
      <c r="I5539" s="697"/>
      <c r="J5539" s="698"/>
      <c r="K5539" s="696">
        <v>5030000</v>
      </c>
      <c r="L5539" s="696"/>
      <c r="M5539" s="696"/>
      <c r="N5539" s="698"/>
      <c r="O5539" s="18"/>
      <c r="P5539" s="15"/>
      <c r="Q5539" s="16"/>
    </row>
    <row r="5540" spans="1:17" s="17" customFormat="1" ht="66.75" hidden="1" customHeight="1">
      <c r="A5540" s="691"/>
      <c r="B5540" s="108" t="s">
        <v>3450</v>
      </c>
      <c r="C5540" s="425" t="s">
        <v>70</v>
      </c>
      <c r="D5540" s="425"/>
      <c r="E5540" s="425"/>
      <c r="F5540" s="696">
        <v>5200000</v>
      </c>
      <c r="G5540" s="696"/>
      <c r="H5540" s="300"/>
      <c r="I5540" s="697"/>
      <c r="J5540" s="698"/>
      <c r="K5540" s="696">
        <v>5200000</v>
      </c>
      <c r="L5540" s="696"/>
      <c r="M5540" s="696"/>
      <c r="N5540" s="698"/>
      <c r="O5540" s="18"/>
      <c r="P5540" s="15"/>
      <c r="Q5540" s="16"/>
    </row>
    <row r="5541" spans="1:17" s="17" customFormat="1" ht="66.75" hidden="1" customHeight="1">
      <c r="A5541" s="691"/>
      <c r="B5541" s="108" t="s">
        <v>3451</v>
      </c>
      <c r="C5541" s="425" t="s">
        <v>70</v>
      </c>
      <c r="D5541" s="425"/>
      <c r="E5541" s="425"/>
      <c r="F5541" s="696">
        <v>5370000</v>
      </c>
      <c r="G5541" s="696"/>
      <c r="H5541" s="300"/>
      <c r="I5541" s="697"/>
      <c r="J5541" s="698"/>
      <c r="K5541" s="696">
        <v>5370000</v>
      </c>
      <c r="L5541" s="696"/>
      <c r="M5541" s="696"/>
      <c r="N5541" s="698"/>
      <c r="O5541" s="18"/>
      <c r="P5541" s="15"/>
      <c r="Q5541" s="16"/>
    </row>
    <row r="5542" spans="1:17" s="17" customFormat="1" ht="66.75" hidden="1" customHeight="1">
      <c r="A5542" s="691"/>
      <c r="B5542" s="108" t="s">
        <v>3452</v>
      </c>
      <c r="C5542" s="425" t="s">
        <v>70</v>
      </c>
      <c r="D5542" s="425"/>
      <c r="E5542" s="425"/>
      <c r="F5542" s="696">
        <v>5690000</v>
      </c>
      <c r="G5542" s="696"/>
      <c r="H5542" s="300"/>
      <c r="I5542" s="697"/>
      <c r="J5542" s="698"/>
      <c r="K5542" s="696">
        <v>5690000</v>
      </c>
      <c r="L5542" s="696"/>
      <c r="M5542" s="696"/>
      <c r="N5542" s="698"/>
      <c r="O5542" s="18"/>
      <c r="P5542" s="15"/>
      <c r="Q5542" s="16"/>
    </row>
    <row r="5543" spans="1:17" s="17" customFormat="1" ht="66.75" hidden="1" customHeight="1">
      <c r="A5543" s="691"/>
      <c r="B5543" s="108" t="s">
        <v>3453</v>
      </c>
      <c r="C5543" s="425" t="s">
        <v>70</v>
      </c>
      <c r="D5543" s="425"/>
      <c r="E5543" s="425"/>
      <c r="F5543" s="696">
        <v>6070000</v>
      </c>
      <c r="G5543" s="696"/>
      <c r="H5543" s="300"/>
      <c r="I5543" s="697"/>
      <c r="J5543" s="698"/>
      <c r="K5543" s="696">
        <v>6070000</v>
      </c>
      <c r="L5543" s="696"/>
      <c r="M5543" s="696"/>
      <c r="N5543" s="698"/>
      <c r="O5543" s="18"/>
      <c r="P5543" s="15"/>
      <c r="Q5543" s="16"/>
    </row>
    <row r="5544" spans="1:17" s="17" customFormat="1" ht="66.75" hidden="1" customHeight="1">
      <c r="A5544" s="691"/>
      <c r="B5544" s="108" t="s">
        <v>3454</v>
      </c>
      <c r="C5544" s="425" t="s">
        <v>70</v>
      </c>
      <c r="D5544" s="425"/>
      <c r="E5544" s="425"/>
      <c r="F5544" s="696">
        <v>6370000</v>
      </c>
      <c r="G5544" s="696"/>
      <c r="H5544" s="300"/>
      <c r="I5544" s="697"/>
      <c r="J5544" s="698"/>
      <c r="K5544" s="696">
        <v>6370000</v>
      </c>
      <c r="L5544" s="696"/>
      <c r="M5544" s="696"/>
      <c r="N5544" s="698"/>
      <c r="O5544" s="18"/>
      <c r="P5544" s="15"/>
      <c r="Q5544" s="16"/>
    </row>
    <row r="5545" spans="1:17" s="17" customFormat="1" ht="66.75" hidden="1" customHeight="1">
      <c r="A5545" s="693">
        <v>6</v>
      </c>
      <c r="B5545" s="421" t="s">
        <v>3455</v>
      </c>
      <c r="C5545" s="425"/>
      <c r="D5545" s="425"/>
      <c r="E5545" s="425"/>
      <c r="F5545" s="696"/>
      <c r="G5545" s="696"/>
      <c r="H5545" s="300"/>
      <c r="I5545" s="697"/>
      <c r="J5545" s="698"/>
      <c r="K5545" s="696"/>
      <c r="L5545" s="696"/>
      <c r="M5545" s="696"/>
      <c r="N5545" s="698"/>
      <c r="O5545" s="18"/>
      <c r="P5545" s="15"/>
      <c r="Q5545" s="16"/>
    </row>
    <row r="5546" spans="1:17" s="17" customFormat="1" ht="66.75" hidden="1" customHeight="1">
      <c r="A5546" s="691"/>
      <c r="B5546" s="108" t="s">
        <v>3456</v>
      </c>
      <c r="C5546" s="425" t="s">
        <v>70</v>
      </c>
      <c r="D5546" s="425"/>
      <c r="E5546" s="425"/>
      <c r="F5546" s="696">
        <v>6830000</v>
      </c>
      <c r="G5546" s="696"/>
      <c r="H5546" s="300"/>
      <c r="I5546" s="697"/>
      <c r="J5546" s="698"/>
      <c r="K5546" s="696">
        <v>6830000</v>
      </c>
      <c r="L5546" s="696"/>
      <c r="M5546" s="696"/>
      <c r="N5546" s="698"/>
      <c r="O5546" s="18"/>
      <c r="P5546" s="15"/>
      <c r="Q5546" s="16"/>
    </row>
    <row r="5547" spans="1:17" s="17" customFormat="1" ht="66.75" hidden="1" customHeight="1">
      <c r="A5547" s="691"/>
      <c r="B5547" s="108" t="s">
        <v>3457</v>
      </c>
      <c r="C5547" s="425" t="s">
        <v>70</v>
      </c>
      <c r="D5547" s="425"/>
      <c r="E5547" s="425"/>
      <c r="F5547" s="696">
        <v>7050000</v>
      </c>
      <c r="G5547" s="696"/>
      <c r="H5547" s="300"/>
      <c r="I5547" s="697"/>
      <c r="J5547" s="698"/>
      <c r="K5547" s="696">
        <v>7050000</v>
      </c>
      <c r="L5547" s="696"/>
      <c r="M5547" s="696"/>
      <c r="N5547" s="698"/>
      <c r="O5547" s="18"/>
      <c r="P5547" s="15"/>
      <c r="Q5547" s="16"/>
    </row>
    <row r="5548" spans="1:17" s="17" customFormat="1" ht="66.75" hidden="1" customHeight="1">
      <c r="A5548" s="691"/>
      <c r="B5548" s="108" t="s">
        <v>3458</v>
      </c>
      <c r="C5548" s="425" t="s">
        <v>70</v>
      </c>
      <c r="D5548" s="425"/>
      <c r="E5548" s="425"/>
      <c r="F5548" s="696">
        <v>7800000</v>
      </c>
      <c r="G5548" s="696"/>
      <c r="H5548" s="300"/>
      <c r="I5548" s="697"/>
      <c r="J5548" s="698"/>
      <c r="K5548" s="696">
        <v>7800000</v>
      </c>
      <c r="L5548" s="696"/>
      <c r="M5548" s="696"/>
      <c r="N5548" s="698"/>
      <c r="O5548" s="18"/>
      <c r="P5548" s="15"/>
      <c r="Q5548" s="16"/>
    </row>
    <row r="5549" spans="1:17" s="17" customFormat="1" ht="66.75" hidden="1" customHeight="1">
      <c r="A5549" s="691"/>
      <c r="B5549" s="108" t="s">
        <v>3459</v>
      </c>
      <c r="C5549" s="425" t="s">
        <v>70</v>
      </c>
      <c r="D5549" s="425"/>
      <c r="E5549" s="425"/>
      <c r="F5549" s="696">
        <v>8530000</v>
      </c>
      <c r="G5549" s="696"/>
      <c r="H5549" s="300"/>
      <c r="I5549" s="697"/>
      <c r="J5549" s="698"/>
      <c r="K5549" s="696">
        <v>8530000</v>
      </c>
      <c r="L5549" s="696"/>
      <c r="M5549" s="696"/>
      <c r="N5549" s="698"/>
      <c r="O5549" s="18"/>
      <c r="P5549" s="15"/>
      <c r="Q5549" s="16"/>
    </row>
    <row r="5550" spans="1:17" s="17" customFormat="1" ht="66.75" hidden="1" customHeight="1">
      <c r="A5550" s="691"/>
      <c r="B5550" s="108" t="s">
        <v>3460</v>
      </c>
      <c r="C5550" s="425" t="s">
        <v>70</v>
      </c>
      <c r="D5550" s="425"/>
      <c r="E5550" s="425"/>
      <c r="F5550" s="696">
        <v>9050000</v>
      </c>
      <c r="G5550" s="696"/>
      <c r="H5550" s="300"/>
      <c r="I5550" s="697"/>
      <c r="J5550" s="698"/>
      <c r="K5550" s="696">
        <v>9050000</v>
      </c>
      <c r="L5550" s="696"/>
      <c r="M5550" s="696"/>
      <c r="N5550" s="698"/>
      <c r="O5550" s="18"/>
      <c r="P5550" s="15"/>
      <c r="Q5550" s="16"/>
    </row>
    <row r="5551" spans="1:17" s="17" customFormat="1" ht="66.75" hidden="1" customHeight="1">
      <c r="A5551" s="691"/>
      <c r="B5551" s="108" t="s">
        <v>3461</v>
      </c>
      <c r="C5551" s="425" t="s">
        <v>70</v>
      </c>
      <c r="D5551" s="425"/>
      <c r="E5551" s="425"/>
      <c r="F5551" s="696">
        <v>10500000</v>
      </c>
      <c r="G5551" s="696"/>
      <c r="H5551" s="300"/>
      <c r="I5551" s="697"/>
      <c r="J5551" s="698"/>
      <c r="K5551" s="696">
        <v>10500000</v>
      </c>
      <c r="L5551" s="696"/>
      <c r="M5551" s="696"/>
      <c r="N5551" s="698"/>
      <c r="O5551" s="18"/>
      <c r="P5551" s="15"/>
      <c r="Q5551" s="16"/>
    </row>
    <row r="5552" spans="1:17" s="17" customFormat="1" ht="66.75" hidden="1" customHeight="1">
      <c r="A5552" s="693">
        <v>7</v>
      </c>
      <c r="B5552" s="421" t="s">
        <v>3462</v>
      </c>
      <c r="C5552" s="425"/>
      <c r="D5552" s="425"/>
      <c r="E5552" s="425"/>
      <c r="F5552" s="696"/>
      <c r="G5552" s="696"/>
      <c r="H5552" s="300"/>
      <c r="I5552" s="697"/>
      <c r="J5552" s="698"/>
      <c r="K5552" s="696"/>
      <c r="L5552" s="696"/>
      <c r="M5552" s="696"/>
      <c r="N5552" s="698"/>
      <c r="O5552" s="18"/>
      <c r="P5552" s="15"/>
      <c r="Q5552" s="16"/>
    </row>
    <row r="5553" spans="1:17" s="17" customFormat="1" ht="66.75" hidden="1" customHeight="1">
      <c r="A5553" s="691"/>
      <c r="B5553" s="108" t="s">
        <v>3463</v>
      </c>
      <c r="C5553" s="425" t="s">
        <v>70</v>
      </c>
      <c r="D5553" s="425"/>
      <c r="E5553" s="425"/>
      <c r="F5553" s="696">
        <v>6100000</v>
      </c>
      <c r="G5553" s="696"/>
      <c r="H5553" s="300"/>
      <c r="I5553" s="697"/>
      <c r="J5553" s="698"/>
      <c r="K5553" s="696">
        <v>6100000</v>
      </c>
      <c r="L5553" s="696"/>
      <c r="M5553" s="696"/>
      <c r="N5553" s="698"/>
      <c r="O5553" s="18"/>
      <c r="P5553" s="15"/>
      <c r="Q5553" s="16"/>
    </row>
    <row r="5554" spans="1:17" s="17" customFormat="1" ht="66.75" hidden="1" customHeight="1">
      <c r="A5554" s="691"/>
      <c r="B5554" s="108" t="s">
        <v>3464</v>
      </c>
      <c r="C5554" s="425" t="s">
        <v>70</v>
      </c>
      <c r="D5554" s="425"/>
      <c r="E5554" s="425"/>
      <c r="F5554" s="696">
        <v>8530000</v>
      </c>
      <c r="G5554" s="696"/>
      <c r="H5554" s="300"/>
      <c r="I5554" s="697"/>
      <c r="J5554" s="698"/>
      <c r="K5554" s="696">
        <v>8530000</v>
      </c>
      <c r="L5554" s="696"/>
      <c r="M5554" s="696"/>
      <c r="N5554" s="698"/>
      <c r="O5554" s="18"/>
      <c r="P5554" s="15"/>
      <c r="Q5554" s="16"/>
    </row>
    <row r="5555" spans="1:17" s="17" customFormat="1" ht="66.75" hidden="1" customHeight="1">
      <c r="A5555" s="691"/>
      <c r="B5555" s="108" t="s">
        <v>3465</v>
      </c>
      <c r="C5555" s="425" t="s">
        <v>70</v>
      </c>
      <c r="D5555" s="425"/>
      <c r="E5555" s="425"/>
      <c r="F5555" s="696">
        <v>8850000</v>
      </c>
      <c r="G5555" s="696"/>
      <c r="H5555" s="300"/>
      <c r="I5555" s="697"/>
      <c r="J5555" s="698"/>
      <c r="K5555" s="696">
        <v>8850000</v>
      </c>
      <c r="L5555" s="696"/>
      <c r="M5555" s="696"/>
      <c r="N5555" s="698"/>
      <c r="O5555" s="18"/>
      <c r="P5555" s="15"/>
      <c r="Q5555" s="16"/>
    </row>
    <row r="5556" spans="1:17" s="17" customFormat="1" ht="66.75" hidden="1" customHeight="1">
      <c r="A5556" s="691"/>
      <c r="B5556" s="108" t="s">
        <v>3466</v>
      </c>
      <c r="C5556" s="425" t="s">
        <v>70</v>
      </c>
      <c r="D5556" s="425"/>
      <c r="E5556" s="425"/>
      <c r="F5556" s="696">
        <v>8990000</v>
      </c>
      <c r="G5556" s="696"/>
      <c r="H5556" s="300"/>
      <c r="I5556" s="697"/>
      <c r="J5556" s="698"/>
      <c r="K5556" s="696">
        <v>8990000</v>
      </c>
      <c r="L5556" s="696"/>
      <c r="M5556" s="696"/>
      <c r="N5556" s="698"/>
      <c r="O5556" s="18"/>
      <c r="P5556" s="15"/>
      <c r="Q5556" s="16"/>
    </row>
    <row r="5557" spans="1:17" s="17" customFormat="1" ht="66.75" hidden="1" customHeight="1">
      <c r="A5557" s="691"/>
      <c r="B5557" s="108" t="s">
        <v>3467</v>
      </c>
      <c r="C5557" s="425" t="s">
        <v>70</v>
      </c>
      <c r="D5557" s="425"/>
      <c r="E5557" s="425"/>
      <c r="F5557" s="696">
        <v>9130000</v>
      </c>
      <c r="G5557" s="696"/>
      <c r="H5557" s="300"/>
      <c r="I5557" s="697"/>
      <c r="J5557" s="698"/>
      <c r="K5557" s="696">
        <v>9130000</v>
      </c>
      <c r="L5557" s="696"/>
      <c r="M5557" s="696"/>
      <c r="N5557" s="698"/>
      <c r="O5557" s="18"/>
      <c r="P5557" s="15"/>
      <c r="Q5557" s="16"/>
    </row>
    <row r="5558" spans="1:17" s="17" customFormat="1" ht="66.75" hidden="1" customHeight="1">
      <c r="A5558" s="691"/>
      <c r="B5558" s="108" t="s">
        <v>3468</v>
      </c>
      <c r="C5558" s="425" t="s">
        <v>70</v>
      </c>
      <c r="D5558" s="425"/>
      <c r="E5558" s="425"/>
      <c r="F5558" s="696">
        <v>9850000</v>
      </c>
      <c r="G5558" s="696"/>
      <c r="H5558" s="300"/>
      <c r="I5558" s="697"/>
      <c r="J5558" s="698"/>
      <c r="K5558" s="696">
        <v>9850000</v>
      </c>
      <c r="L5558" s="696"/>
      <c r="M5558" s="696"/>
      <c r="N5558" s="698"/>
      <c r="O5558" s="18"/>
      <c r="P5558" s="15"/>
      <c r="Q5558" s="16"/>
    </row>
    <row r="5559" spans="1:17" s="17" customFormat="1" ht="66.75" hidden="1" customHeight="1">
      <c r="A5559" s="691"/>
      <c r="B5559" s="108" t="s">
        <v>3469</v>
      </c>
      <c r="C5559" s="425" t="s">
        <v>70</v>
      </c>
      <c r="D5559" s="425"/>
      <c r="E5559" s="425"/>
      <c r="F5559" s="696">
        <v>10650000</v>
      </c>
      <c r="G5559" s="696"/>
      <c r="H5559" s="300"/>
      <c r="I5559" s="697"/>
      <c r="J5559" s="698"/>
      <c r="K5559" s="696">
        <v>10650000</v>
      </c>
      <c r="L5559" s="696"/>
      <c r="M5559" s="696"/>
      <c r="N5559" s="698"/>
      <c r="O5559" s="18"/>
      <c r="P5559" s="15"/>
      <c r="Q5559" s="16"/>
    </row>
    <row r="5560" spans="1:17" s="17" customFormat="1" ht="66.75" hidden="1" customHeight="1">
      <c r="A5560" s="691"/>
      <c r="B5560" s="108" t="s">
        <v>3470</v>
      </c>
      <c r="C5560" s="425" t="s">
        <v>70</v>
      </c>
      <c r="D5560" s="425"/>
      <c r="E5560" s="425"/>
      <c r="F5560" s="696">
        <v>15500000</v>
      </c>
      <c r="G5560" s="696"/>
      <c r="H5560" s="300"/>
      <c r="I5560" s="697"/>
      <c r="J5560" s="698"/>
      <c r="K5560" s="696">
        <v>15500000</v>
      </c>
      <c r="L5560" s="696"/>
      <c r="M5560" s="696"/>
      <c r="N5560" s="698"/>
      <c r="O5560" s="18"/>
      <c r="P5560" s="15"/>
      <c r="Q5560" s="16"/>
    </row>
    <row r="5561" spans="1:17" s="17" customFormat="1" ht="66.75" hidden="1" customHeight="1">
      <c r="A5561" s="693">
        <v>8</v>
      </c>
      <c r="B5561" s="421" t="s">
        <v>3471</v>
      </c>
      <c r="C5561" s="425"/>
      <c r="D5561" s="425"/>
      <c r="E5561" s="425"/>
      <c r="F5561" s="696"/>
      <c r="G5561" s="696"/>
      <c r="H5561" s="300"/>
      <c r="I5561" s="697"/>
      <c r="J5561" s="698"/>
      <c r="K5561" s="696"/>
      <c r="L5561" s="696"/>
      <c r="M5561" s="696"/>
      <c r="N5561" s="698"/>
      <c r="O5561" s="18"/>
      <c r="P5561" s="15"/>
      <c r="Q5561" s="16"/>
    </row>
    <row r="5562" spans="1:17" s="17" customFormat="1" ht="66.75" hidden="1" customHeight="1">
      <c r="A5562" s="693"/>
      <c r="B5562" s="108" t="s">
        <v>3472</v>
      </c>
      <c r="C5562" s="425" t="s">
        <v>70</v>
      </c>
      <c r="D5562" s="425"/>
      <c r="E5562" s="425"/>
      <c r="F5562" s="696">
        <v>8030000</v>
      </c>
      <c r="G5562" s="696"/>
      <c r="H5562" s="300"/>
      <c r="I5562" s="697"/>
      <c r="J5562" s="698"/>
      <c r="K5562" s="696">
        <v>8030000</v>
      </c>
      <c r="L5562" s="696"/>
      <c r="M5562" s="696"/>
      <c r="N5562" s="698"/>
      <c r="O5562" s="18"/>
      <c r="P5562" s="15"/>
      <c r="Q5562" s="16"/>
    </row>
    <row r="5563" spans="1:17" s="17" customFormat="1" ht="66.75" hidden="1" customHeight="1">
      <c r="A5563" s="693"/>
      <c r="B5563" s="108" t="s">
        <v>3473</v>
      </c>
      <c r="C5563" s="425" t="s">
        <v>70</v>
      </c>
      <c r="D5563" s="425"/>
      <c r="E5563" s="425"/>
      <c r="F5563" s="696">
        <v>8950000</v>
      </c>
      <c r="G5563" s="696"/>
      <c r="H5563" s="300"/>
      <c r="I5563" s="697"/>
      <c r="J5563" s="698"/>
      <c r="K5563" s="696">
        <v>8950000</v>
      </c>
      <c r="L5563" s="696"/>
      <c r="M5563" s="696"/>
      <c r="N5563" s="698"/>
      <c r="O5563" s="18"/>
      <c r="P5563" s="15"/>
      <c r="Q5563" s="16"/>
    </row>
    <row r="5564" spans="1:17" s="17" customFormat="1" ht="66.75" hidden="1" customHeight="1">
      <c r="A5564" s="693"/>
      <c r="B5564" s="108" t="s">
        <v>3474</v>
      </c>
      <c r="C5564" s="425" t="s">
        <v>70</v>
      </c>
      <c r="D5564" s="425"/>
      <c r="E5564" s="425"/>
      <c r="F5564" s="696">
        <v>9650000</v>
      </c>
      <c r="G5564" s="696"/>
      <c r="H5564" s="300"/>
      <c r="I5564" s="697"/>
      <c r="J5564" s="698"/>
      <c r="K5564" s="696">
        <v>9650000</v>
      </c>
      <c r="L5564" s="696"/>
      <c r="M5564" s="696"/>
      <c r="N5564" s="698"/>
      <c r="O5564" s="18"/>
      <c r="P5564" s="15"/>
      <c r="Q5564" s="16"/>
    </row>
    <row r="5565" spans="1:17" s="17" customFormat="1" ht="66.75" hidden="1" customHeight="1">
      <c r="A5565" s="693"/>
      <c r="B5565" s="108" t="s">
        <v>3475</v>
      </c>
      <c r="C5565" s="425" t="s">
        <v>70</v>
      </c>
      <c r="D5565" s="425"/>
      <c r="E5565" s="425"/>
      <c r="F5565" s="696">
        <v>10550000</v>
      </c>
      <c r="G5565" s="696"/>
      <c r="H5565" s="300"/>
      <c r="I5565" s="697"/>
      <c r="J5565" s="698"/>
      <c r="K5565" s="696">
        <v>10550000</v>
      </c>
      <c r="L5565" s="696"/>
      <c r="M5565" s="696"/>
      <c r="N5565" s="698"/>
      <c r="O5565" s="18"/>
      <c r="P5565" s="15"/>
      <c r="Q5565" s="16"/>
    </row>
    <row r="5566" spans="1:17" s="17" customFormat="1" ht="66.75" hidden="1" customHeight="1">
      <c r="A5566" s="693">
        <v>9</v>
      </c>
      <c r="B5566" s="421" t="s">
        <v>3476</v>
      </c>
      <c r="C5566" s="425"/>
      <c r="D5566" s="425"/>
      <c r="E5566" s="425"/>
      <c r="F5566" s="696"/>
      <c r="G5566" s="696"/>
      <c r="H5566" s="300"/>
      <c r="I5566" s="697"/>
      <c r="J5566" s="698"/>
      <c r="K5566" s="696"/>
      <c r="L5566" s="696"/>
      <c r="M5566" s="696"/>
      <c r="N5566" s="698"/>
      <c r="O5566" s="18"/>
      <c r="P5566" s="15"/>
      <c r="Q5566" s="16"/>
    </row>
    <row r="5567" spans="1:17" s="17" customFormat="1" ht="66.75" hidden="1" customHeight="1">
      <c r="A5567" s="693"/>
      <c r="B5567" s="108" t="s">
        <v>3477</v>
      </c>
      <c r="C5567" s="425" t="s">
        <v>70</v>
      </c>
      <c r="D5567" s="425"/>
      <c r="E5567" s="425"/>
      <c r="F5567" s="696">
        <v>5850000</v>
      </c>
      <c r="G5567" s="696"/>
      <c r="H5567" s="300"/>
      <c r="I5567" s="697"/>
      <c r="J5567" s="698"/>
      <c r="K5567" s="696">
        <v>5850000</v>
      </c>
      <c r="L5567" s="696"/>
      <c r="M5567" s="696"/>
      <c r="N5567" s="698"/>
      <c r="O5567" s="18"/>
      <c r="P5567" s="15"/>
      <c r="Q5567" s="16"/>
    </row>
    <row r="5568" spans="1:17" s="17" customFormat="1" ht="66.75" hidden="1" customHeight="1">
      <c r="A5568" s="693"/>
      <c r="B5568" s="108" t="s">
        <v>3478</v>
      </c>
      <c r="C5568" s="425" t="s">
        <v>70</v>
      </c>
      <c r="D5568" s="425"/>
      <c r="E5568" s="425"/>
      <c r="F5568" s="696">
        <v>7950000</v>
      </c>
      <c r="G5568" s="696"/>
      <c r="H5568" s="300"/>
      <c r="I5568" s="697"/>
      <c r="J5568" s="698"/>
      <c r="K5568" s="696">
        <v>7950000</v>
      </c>
      <c r="L5568" s="696"/>
      <c r="M5568" s="696"/>
      <c r="N5568" s="698"/>
      <c r="O5568" s="18"/>
      <c r="P5568" s="15"/>
      <c r="Q5568" s="16"/>
    </row>
    <row r="5569" spans="1:17" s="17" customFormat="1" ht="66.75" hidden="1" customHeight="1">
      <c r="A5569" s="693"/>
      <c r="B5569" s="108" t="s">
        <v>3479</v>
      </c>
      <c r="C5569" s="425" t="s">
        <v>70</v>
      </c>
      <c r="D5569" s="425"/>
      <c r="E5569" s="425"/>
      <c r="F5569" s="696">
        <v>8150000</v>
      </c>
      <c r="G5569" s="696"/>
      <c r="H5569" s="300"/>
      <c r="I5569" s="697"/>
      <c r="J5569" s="698"/>
      <c r="K5569" s="696">
        <v>8150000</v>
      </c>
      <c r="L5569" s="696"/>
      <c r="M5569" s="696"/>
      <c r="N5569" s="698"/>
      <c r="O5569" s="18"/>
      <c r="P5569" s="15"/>
      <c r="Q5569" s="16"/>
    </row>
    <row r="5570" spans="1:17" s="17" customFormat="1" ht="66.75" hidden="1" customHeight="1">
      <c r="A5570" s="693"/>
      <c r="B5570" s="108" t="s">
        <v>3480</v>
      </c>
      <c r="C5570" s="425" t="s">
        <v>70</v>
      </c>
      <c r="D5570" s="425"/>
      <c r="E5570" s="425"/>
      <c r="F5570" s="696">
        <v>8350000</v>
      </c>
      <c r="G5570" s="696"/>
      <c r="H5570" s="300"/>
      <c r="I5570" s="697"/>
      <c r="J5570" s="698"/>
      <c r="K5570" s="696">
        <v>8350000</v>
      </c>
      <c r="L5570" s="696"/>
      <c r="M5570" s="696"/>
      <c r="N5570" s="698"/>
      <c r="O5570" s="18"/>
      <c r="P5570" s="15"/>
      <c r="Q5570" s="16"/>
    </row>
    <row r="5571" spans="1:17" s="17" customFormat="1" ht="66.75" hidden="1" customHeight="1">
      <c r="A5571" s="693"/>
      <c r="B5571" s="108" t="s">
        <v>3481</v>
      </c>
      <c r="C5571" s="425" t="s">
        <v>70</v>
      </c>
      <c r="D5571" s="425"/>
      <c r="E5571" s="425"/>
      <c r="F5571" s="696">
        <v>8950000</v>
      </c>
      <c r="G5571" s="696"/>
      <c r="H5571" s="300"/>
      <c r="I5571" s="697"/>
      <c r="J5571" s="698"/>
      <c r="K5571" s="696">
        <v>8950000</v>
      </c>
      <c r="L5571" s="696"/>
      <c r="M5571" s="696"/>
      <c r="N5571" s="698"/>
      <c r="O5571" s="18"/>
      <c r="P5571" s="15"/>
      <c r="Q5571" s="16"/>
    </row>
    <row r="5572" spans="1:17" s="17" customFormat="1" ht="66.75" hidden="1" customHeight="1">
      <c r="A5572" s="691"/>
      <c r="B5572" s="108" t="s">
        <v>3482</v>
      </c>
      <c r="C5572" s="425" t="s">
        <v>70</v>
      </c>
      <c r="D5572" s="425"/>
      <c r="E5572" s="425"/>
      <c r="F5572" s="696">
        <v>9350000</v>
      </c>
      <c r="G5572" s="696"/>
      <c r="H5572" s="300"/>
      <c r="I5572" s="697"/>
      <c r="J5572" s="698"/>
      <c r="K5572" s="696">
        <v>9350000</v>
      </c>
      <c r="L5572" s="696"/>
      <c r="M5572" s="696"/>
      <c r="N5572" s="698"/>
      <c r="O5572" s="18"/>
      <c r="P5572" s="15"/>
      <c r="Q5572" s="16"/>
    </row>
    <row r="5573" spans="1:17" s="17" customFormat="1" ht="66.75" hidden="1" customHeight="1">
      <c r="A5573" s="693">
        <v>10</v>
      </c>
      <c r="B5573" s="421" t="s">
        <v>3483</v>
      </c>
      <c r="C5573" s="425"/>
      <c r="D5573" s="425"/>
      <c r="E5573" s="425"/>
      <c r="F5573" s="696"/>
      <c r="G5573" s="696"/>
      <c r="H5573" s="300"/>
      <c r="I5573" s="697"/>
      <c r="J5573" s="698"/>
      <c r="K5573" s="696"/>
      <c r="L5573" s="696"/>
      <c r="M5573" s="696"/>
      <c r="N5573" s="698"/>
      <c r="O5573" s="18"/>
      <c r="P5573" s="15"/>
      <c r="Q5573" s="16"/>
    </row>
    <row r="5574" spans="1:17" s="17" customFormat="1" ht="66.75" hidden="1" customHeight="1">
      <c r="A5574" s="693"/>
      <c r="B5574" s="108" t="s">
        <v>3484</v>
      </c>
      <c r="C5574" s="425" t="s">
        <v>70</v>
      </c>
      <c r="D5574" s="425"/>
      <c r="E5574" s="425"/>
      <c r="F5574" s="696">
        <v>3850000</v>
      </c>
      <c r="G5574" s="696"/>
      <c r="H5574" s="300"/>
      <c r="I5574" s="697"/>
      <c r="J5574" s="698"/>
      <c r="K5574" s="696">
        <v>3850000</v>
      </c>
      <c r="L5574" s="696"/>
      <c r="M5574" s="696"/>
      <c r="N5574" s="698"/>
      <c r="O5574" s="18"/>
      <c r="P5574" s="15"/>
      <c r="Q5574" s="16"/>
    </row>
    <row r="5575" spans="1:17" s="17" customFormat="1" ht="66.75" hidden="1" customHeight="1">
      <c r="A5575" s="693"/>
      <c r="B5575" s="108" t="s">
        <v>3485</v>
      </c>
      <c r="C5575" s="425" t="s">
        <v>70</v>
      </c>
      <c r="D5575" s="425"/>
      <c r="E5575" s="425"/>
      <c r="F5575" s="696">
        <v>4150000</v>
      </c>
      <c r="G5575" s="696"/>
      <c r="H5575" s="300"/>
      <c r="I5575" s="697"/>
      <c r="J5575" s="698"/>
      <c r="K5575" s="696">
        <v>4150000</v>
      </c>
      <c r="L5575" s="696"/>
      <c r="M5575" s="696"/>
      <c r="N5575" s="698"/>
      <c r="O5575" s="18"/>
      <c r="P5575" s="15"/>
      <c r="Q5575" s="16"/>
    </row>
    <row r="5576" spans="1:17" s="17" customFormat="1" ht="66.75" hidden="1" customHeight="1">
      <c r="A5576" s="693"/>
      <c r="B5576" s="108" t="s">
        <v>3486</v>
      </c>
      <c r="C5576" s="425" t="s">
        <v>70</v>
      </c>
      <c r="D5576" s="425"/>
      <c r="E5576" s="425"/>
      <c r="F5576" s="696">
        <v>4550000</v>
      </c>
      <c r="G5576" s="696"/>
      <c r="H5576" s="300"/>
      <c r="I5576" s="697"/>
      <c r="J5576" s="698"/>
      <c r="K5576" s="696">
        <v>4550000</v>
      </c>
      <c r="L5576" s="696"/>
      <c r="M5576" s="696"/>
      <c r="N5576" s="698"/>
      <c r="O5576" s="18"/>
      <c r="P5576" s="15"/>
      <c r="Q5576" s="16"/>
    </row>
    <row r="5577" spans="1:17" s="17" customFormat="1" ht="66.75" hidden="1" customHeight="1">
      <c r="A5577" s="693"/>
      <c r="B5577" s="108" t="s">
        <v>3487</v>
      </c>
      <c r="C5577" s="425" t="s">
        <v>70</v>
      </c>
      <c r="D5577" s="425"/>
      <c r="E5577" s="425"/>
      <c r="F5577" s="696">
        <v>4950000</v>
      </c>
      <c r="G5577" s="696"/>
      <c r="H5577" s="300"/>
      <c r="I5577" s="697"/>
      <c r="J5577" s="698"/>
      <c r="K5577" s="696">
        <v>4950000</v>
      </c>
      <c r="L5577" s="696"/>
      <c r="M5577" s="696"/>
      <c r="N5577" s="698"/>
      <c r="O5577" s="18"/>
      <c r="P5577" s="15"/>
      <c r="Q5577" s="16"/>
    </row>
    <row r="5578" spans="1:17" s="17" customFormat="1" ht="66.75" hidden="1" customHeight="1">
      <c r="A5578" s="693"/>
      <c r="B5578" s="108" t="s">
        <v>3488</v>
      </c>
      <c r="C5578" s="425" t="s">
        <v>70</v>
      </c>
      <c r="D5578" s="425"/>
      <c r="E5578" s="425"/>
      <c r="F5578" s="696">
        <v>5250000</v>
      </c>
      <c r="G5578" s="696"/>
      <c r="H5578" s="300"/>
      <c r="I5578" s="697"/>
      <c r="J5578" s="698"/>
      <c r="K5578" s="696">
        <v>5250000</v>
      </c>
      <c r="L5578" s="696"/>
      <c r="M5578" s="696"/>
      <c r="N5578" s="698"/>
      <c r="O5578" s="18"/>
      <c r="P5578" s="15"/>
      <c r="Q5578" s="16"/>
    </row>
    <row r="5579" spans="1:17" s="17" customFormat="1" ht="66.75" hidden="1" customHeight="1">
      <c r="A5579" s="693"/>
      <c r="B5579" s="108" t="s">
        <v>3489</v>
      </c>
      <c r="C5579" s="425" t="s">
        <v>70</v>
      </c>
      <c r="D5579" s="425"/>
      <c r="E5579" s="425"/>
      <c r="F5579" s="696">
        <v>5950000</v>
      </c>
      <c r="G5579" s="696"/>
      <c r="H5579" s="300"/>
      <c r="I5579" s="697"/>
      <c r="J5579" s="698"/>
      <c r="K5579" s="696">
        <v>5950000</v>
      </c>
      <c r="L5579" s="696"/>
      <c r="M5579" s="696"/>
      <c r="N5579" s="698"/>
      <c r="O5579" s="18"/>
      <c r="P5579" s="15"/>
      <c r="Q5579" s="16"/>
    </row>
    <row r="5580" spans="1:17" s="17" customFormat="1" ht="66.75" hidden="1" customHeight="1">
      <c r="A5580" s="693"/>
      <c r="B5580" s="108" t="s">
        <v>3490</v>
      </c>
      <c r="C5580" s="425" t="s">
        <v>70</v>
      </c>
      <c r="D5580" s="425"/>
      <c r="E5580" s="425"/>
      <c r="F5580" s="696">
        <v>7950000</v>
      </c>
      <c r="G5580" s="696"/>
      <c r="H5580" s="300"/>
      <c r="I5580" s="697"/>
      <c r="J5580" s="698"/>
      <c r="K5580" s="696">
        <v>7950000</v>
      </c>
      <c r="L5580" s="696"/>
      <c r="M5580" s="696"/>
      <c r="N5580" s="698"/>
      <c r="O5580" s="18"/>
      <c r="P5580" s="15"/>
      <c r="Q5580" s="16"/>
    </row>
    <row r="5581" spans="1:17" s="17" customFormat="1" ht="66.75" hidden="1" customHeight="1">
      <c r="A5581" s="693">
        <v>11</v>
      </c>
      <c r="B5581" s="421" t="s">
        <v>3491</v>
      </c>
      <c r="C5581" s="425"/>
      <c r="D5581" s="425"/>
      <c r="E5581" s="425"/>
      <c r="F5581" s="696"/>
      <c r="G5581" s="696"/>
      <c r="H5581" s="300"/>
      <c r="I5581" s="697"/>
      <c r="J5581" s="698"/>
      <c r="K5581" s="696"/>
      <c r="L5581" s="696"/>
      <c r="M5581" s="696"/>
      <c r="N5581" s="698"/>
      <c r="O5581" s="18"/>
      <c r="P5581" s="15"/>
      <c r="Q5581" s="16"/>
    </row>
    <row r="5582" spans="1:17" s="17" customFormat="1" ht="66.75" hidden="1" customHeight="1">
      <c r="A5582" s="691"/>
      <c r="B5582" s="108" t="s">
        <v>3492</v>
      </c>
      <c r="C5582" s="425" t="s">
        <v>70</v>
      </c>
      <c r="D5582" s="425"/>
      <c r="E5582" s="425"/>
      <c r="F5582" s="696">
        <v>8550000</v>
      </c>
      <c r="G5582" s="696"/>
      <c r="H5582" s="300"/>
      <c r="I5582" s="697"/>
      <c r="J5582" s="698"/>
      <c r="K5582" s="696">
        <v>8550000</v>
      </c>
      <c r="L5582" s="696"/>
      <c r="M5582" s="696"/>
      <c r="N5582" s="698"/>
      <c r="O5582" s="18"/>
      <c r="P5582" s="15"/>
      <c r="Q5582" s="16"/>
    </row>
    <row r="5583" spans="1:17" s="17" customFormat="1" ht="66.75" hidden="1" customHeight="1">
      <c r="A5583" s="691"/>
      <c r="B5583" s="108" t="s">
        <v>3493</v>
      </c>
      <c r="C5583" s="425" t="s">
        <v>70</v>
      </c>
      <c r="D5583" s="425"/>
      <c r="E5583" s="425"/>
      <c r="F5583" s="696">
        <v>10500000</v>
      </c>
      <c r="G5583" s="696"/>
      <c r="H5583" s="300"/>
      <c r="I5583" s="697"/>
      <c r="J5583" s="698"/>
      <c r="K5583" s="696">
        <v>10500000</v>
      </c>
      <c r="L5583" s="696"/>
      <c r="M5583" s="696"/>
      <c r="N5583" s="698"/>
      <c r="O5583" s="18"/>
      <c r="P5583" s="15"/>
      <c r="Q5583" s="16"/>
    </row>
    <row r="5584" spans="1:17" s="17" customFormat="1" ht="66.75" hidden="1" customHeight="1">
      <c r="A5584" s="691"/>
      <c r="B5584" s="108" t="s">
        <v>3494</v>
      </c>
      <c r="C5584" s="425" t="s">
        <v>70</v>
      </c>
      <c r="D5584" s="425"/>
      <c r="E5584" s="425"/>
      <c r="F5584" s="696">
        <v>12500000</v>
      </c>
      <c r="G5584" s="696"/>
      <c r="H5584" s="300"/>
      <c r="I5584" s="697"/>
      <c r="J5584" s="698"/>
      <c r="K5584" s="696">
        <v>12500000</v>
      </c>
      <c r="L5584" s="696"/>
      <c r="M5584" s="696"/>
      <c r="N5584" s="698"/>
      <c r="O5584" s="18"/>
      <c r="P5584" s="15"/>
      <c r="Q5584" s="16"/>
    </row>
    <row r="5585" spans="1:17" s="17" customFormat="1" ht="66.75" hidden="1" customHeight="1">
      <c r="A5585" s="693">
        <v>12</v>
      </c>
      <c r="B5585" s="421" t="s">
        <v>3495</v>
      </c>
      <c r="C5585" s="425"/>
      <c r="D5585" s="425"/>
      <c r="E5585" s="425"/>
      <c r="F5585" s="696"/>
      <c r="G5585" s="696"/>
      <c r="H5585" s="300"/>
      <c r="I5585" s="697"/>
      <c r="J5585" s="698"/>
      <c r="K5585" s="696"/>
      <c r="L5585" s="696"/>
      <c r="M5585" s="696"/>
      <c r="N5585" s="698"/>
      <c r="O5585" s="18"/>
      <c r="P5585" s="15"/>
      <c r="Q5585" s="16"/>
    </row>
    <row r="5586" spans="1:17" s="17" customFormat="1" ht="66.75" hidden="1" customHeight="1">
      <c r="A5586" s="693"/>
      <c r="B5586" s="108" t="s">
        <v>2525</v>
      </c>
      <c r="C5586" s="425" t="s">
        <v>70</v>
      </c>
      <c r="D5586" s="425"/>
      <c r="E5586" s="425"/>
      <c r="F5586" s="696">
        <v>5590000</v>
      </c>
      <c r="G5586" s="696"/>
      <c r="H5586" s="300"/>
      <c r="I5586" s="697"/>
      <c r="J5586" s="698"/>
      <c r="K5586" s="696">
        <v>5590000</v>
      </c>
      <c r="L5586" s="696"/>
      <c r="M5586" s="696"/>
      <c r="N5586" s="698"/>
      <c r="O5586" s="18"/>
      <c r="P5586" s="15"/>
      <c r="Q5586" s="16"/>
    </row>
    <row r="5587" spans="1:17" s="17" customFormat="1" ht="66.75" hidden="1" customHeight="1">
      <c r="A5587" s="693"/>
      <c r="B5587" s="108" t="s">
        <v>2526</v>
      </c>
      <c r="C5587" s="425" t="s">
        <v>70</v>
      </c>
      <c r="D5587" s="425"/>
      <c r="E5587" s="425"/>
      <c r="F5587" s="696">
        <v>6100000</v>
      </c>
      <c r="G5587" s="696"/>
      <c r="H5587" s="300"/>
      <c r="I5587" s="697"/>
      <c r="J5587" s="698"/>
      <c r="K5587" s="696">
        <v>6100000</v>
      </c>
      <c r="L5587" s="696"/>
      <c r="M5587" s="696"/>
      <c r="N5587" s="698"/>
      <c r="O5587" s="18"/>
      <c r="P5587" s="15"/>
      <c r="Q5587" s="16"/>
    </row>
    <row r="5588" spans="1:17" s="17" customFormat="1" ht="66.75" hidden="1" customHeight="1">
      <c r="A5588" s="693"/>
      <c r="B5588" s="108" t="s">
        <v>2527</v>
      </c>
      <c r="C5588" s="425" t="s">
        <v>70</v>
      </c>
      <c r="D5588" s="425"/>
      <c r="E5588" s="425"/>
      <c r="F5588" s="696">
        <v>6950000</v>
      </c>
      <c r="G5588" s="696"/>
      <c r="H5588" s="300"/>
      <c r="I5588" s="697"/>
      <c r="J5588" s="698"/>
      <c r="K5588" s="696">
        <v>6950000</v>
      </c>
      <c r="L5588" s="696"/>
      <c r="M5588" s="696"/>
      <c r="N5588" s="698"/>
      <c r="O5588" s="18"/>
      <c r="P5588" s="15"/>
      <c r="Q5588" s="16"/>
    </row>
    <row r="5589" spans="1:17" s="17" customFormat="1" ht="66.75" hidden="1" customHeight="1">
      <c r="A5589" s="693"/>
      <c r="B5589" s="108" t="s">
        <v>2528</v>
      </c>
      <c r="C5589" s="425" t="s">
        <v>70</v>
      </c>
      <c r="D5589" s="425"/>
      <c r="E5589" s="425"/>
      <c r="F5589" s="696">
        <v>7550000</v>
      </c>
      <c r="G5589" s="696"/>
      <c r="H5589" s="300"/>
      <c r="I5589" s="697"/>
      <c r="J5589" s="698"/>
      <c r="K5589" s="696">
        <v>7550000</v>
      </c>
      <c r="L5589" s="696"/>
      <c r="M5589" s="696"/>
      <c r="N5589" s="698"/>
      <c r="O5589" s="18"/>
      <c r="P5589" s="15"/>
      <c r="Q5589" s="16"/>
    </row>
    <row r="5590" spans="1:17" s="17" customFormat="1" ht="66.75" hidden="1" customHeight="1">
      <c r="A5590" s="693"/>
      <c r="B5590" s="108" t="s">
        <v>2529</v>
      </c>
      <c r="C5590" s="425" t="s">
        <v>70</v>
      </c>
      <c r="D5590" s="425"/>
      <c r="E5590" s="425"/>
      <c r="F5590" s="696">
        <v>8550000</v>
      </c>
      <c r="G5590" s="696"/>
      <c r="H5590" s="300"/>
      <c r="I5590" s="697"/>
      <c r="J5590" s="698"/>
      <c r="K5590" s="696">
        <v>8550000</v>
      </c>
      <c r="L5590" s="696"/>
      <c r="M5590" s="696"/>
      <c r="N5590" s="698"/>
      <c r="O5590" s="18"/>
      <c r="P5590" s="15"/>
      <c r="Q5590" s="16"/>
    </row>
    <row r="5591" spans="1:17" s="17" customFormat="1" ht="66.75" hidden="1" customHeight="1">
      <c r="A5591" s="693"/>
      <c r="B5591" s="108" t="s">
        <v>2530</v>
      </c>
      <c r="C5591" s="425" t="s">
        <v>70</v>
      </c>
      <c r="D5591" s="425"/>
      <c r="E5591" s="425"/>
      <c r="F5591" s="696">
        <v>8950000</v>
      </c>
      <c r="G5591" s="696"/>
      <c r="H5591" s="300"/>
      <c r="I5591" s="697"/>
      <c r="J5591" s="698"/>
      <c r="K5591" s="696">
        <v>8950000</v>
      </c>
      <c r="L5591" s="696"/>
      <c r="M5591" s="696"/>
      <c r="N5591" s="698"/>
      <c r="O5591" s="18"/>
      <c r="P5591" s="15"/>
      <c r="Q5591" s="16"/>
    </row>
    <row r="5592" spans="1:17" s="17" customFormat="1" ht="66.75" hidden="1" customHeight="1">
      <c r="A5592" s="693"/>
      <c r="B5592" s="108" t="s">
        <v>2531</v>
      </c>
      <c r="C5592" s="425" t="s">
        <v>70</v>
      </c>
      <c r="D5592" s="425"/>
      <c r="E5592" s="425"/>
      <c r="F5592" s="696">
        <v>12700000</v>
      </c>
      <c r="G5592" s="696"/>
      <c r="H5592" s="300"/>
      <c r="I5592" s="697"/>
      <c r="J5592" s="698"/>
      <c r="K5592" s="696">
        <v>12700000</v>
      </c>
      <c r="L5592" s="696"/>
      <c r="M5592" s="696"/>
      <c r="N5592" s="698"/>
      <c r="O5592" s="18"/>
      <c r="P5592" s="15"/>
      <c r="Q5592" s="16"/>
    </row>
    <row r="5593" spans="1:17" s="17" customFormat="1" ht="66.75" hidden="1" customHeight="1">
      <c r="A5593" s="693">
        <v>13</v>
      </c>
      <c r="B5593" s="421" t="s">
        <v>3496</v>
      </c>
      <c r="C5593" s="425"/>
      <c r="D5593" s="425"/>
      <c r="E5593" s="425"/>
      <c r="F5593" s="696"/>
      <c r="G5593" s="696"/>
      <c r="H5593" s="300"/>
      <c r="I5593" s="697"/>
      <c r="J5593" s="698"/>
      <c r="K5593" s="696"/>
      <c r="L5593" s="696"/>
      <c r="M5593" s="696"/>
      <c r="N5593" s="698"/>
      <c r="O5593" s="18"/>
      <c r="P5593" s="15"/>
      <c r="Q5593" s="16"/>
    </row>
    <row r="5594" spans="1:17" s="17" customFormat="1" ht="66.75" hidden="1" customHeight="1">
      <c r="A5594" s="693"/>
      <c r="B5594" s="108" t="s">
        <v>3497</v>
      </c>
      <c r="C5594" s="425" t="s">
        <v>70</v>
      </c>
      <c r="D5594" s="425"/>
      <c r="E5594" s="425"/>
      <c r="F5594" s="696">
        <v>5800000</v>
      </c>
      <c r="G5594" s="696"/>
      <c r="H5594" s="300"/>
      <c r="I5594" s="697"/>
      <c r="J5594" s="698"/>
      <c r="K5594" s="696">
        <v>5800000</v>
      </c>
      <c r="L5594" s="696"/>
      <c r="M5594" s="696"/>
      <c r="N5594" s="698"/>
      <c r="O5594" s="18"/>
      <c r="P5594" s="15"/>
      <c r="Q5594" s="16"/>
    </row>
    <row r="5595" spans="1:17" s="17" customFormat="1" ht="66.75" hidden="1" customHeight="1">
      <c r="A5595" s="693"/>
      <c r="B5595" s="108" t="s">
        <v>3498</v>
      </c>
      <c r="C5595" s="425" t="s">
        <v>70</v>
      </c>
      <c r="D5595" s="425"/>
      <c r="E5595" s="425"/>
      <c r="F5595" s="696">
        <v>6100000</v>
      </c>
      <c r="G5595" s="696"/>
      <c r="H5595" s="300"/>
      <c r="I5595" s="697"/>
      <c r="J5595" s="698"/>
      <c r="K5595" s="696">
        <v>6100000</v>
      </c>
      <c r="L5595" s="696"/>
      <c r="M5595" s="696"/>
      <c r="N5595" s="698"/>
      <c r="O5595" s="18"/>
      <c r="P5595" s="15"/>
      <c r="Q5595" s="16"/>
    </row>
    <row r="5596" spans="1:17" s="17" customFormat="1" ht="66.75" hidden="1" customHeight="1">
      <c r="A5596" s="693"/>
      <c r="B5596" s="108" t="s">
        <v>3499</v>
      </c>
      <c r="C5596" s="425" t="s">
        <v>70</v>
      </c>
      <c r="D5596" s="425"/>
      <c r="E5596" s="425"/>
      <c r="F5596" s="696">
        <v>8050000</v>
      </c>
      <c r="G5596" s="696"/>
      <c r="H5596" s="300"/>
      <c r="I5596" s="697"/>
      <c r="J5596" s="698"/>
      <c r="K5596" s="696">
        <v>8050000</v>
      </c>
      <c r="L5596" s="696"/>
      <c r="M5596" s="696"/>
      <c r="N5596" s="698"/>
      <c r="O5596" s="18"/>
      <c r="P5596" s="15"/>
      <c r="Q5596" s="16"/>
    </row>
    <row r="5597" spans="1:17" s="17" customFormat="1" ht="66.75" hidden="1" customHeight="1">
      <c r="A5597" s="693"/>
      <c r="B5597" s="108" t="s">
        <v>3500</v>
      </c>
      <c r="C5597" s="425" t="s">
        <v>70</v>
      </c>
      <c r="D5597" s="425"/>
      <c r="E5597" s="425"/>
      <c r="F5597" s="696">
        <v>9335000</v>
      </c>
      <c r="G5597" s="696"/>
      <c r="H5597" s="300"/>
      <c r="I5597" s="697"/>
      <c r="J5597" s="698"/>
      <c r="K5597" s="696">
        <v>9335000</v>
      </c>
      <c r="L5597" s="696"/>
      <c r="M5597" s="696"/>
      <c r="N5597" s="698"/>
      <c r="O5597" s="18"/>
      <c r="P5597" s="15"/>
      <c r="Q5597" s="16"/>
    </row>
    <row r="5598" spans="1:17" s="17" customFormat="1" ht="66.75" hidden="1" customHeight="1">
      <c r="A5598" s="693">
        <v>14</v>
      </c>
      <c r="B5598" s="421" t="s">
        <v>3501</v>
      </c>
      <c r="C5598" s="425"/>
      <c r="D5598" s="425"/>
      <c r="E5598" s="425"/>
      <c r="F5598" s="696"/>
      <c r="G5598" s="696"/>
      <c r="H5598" s="300"/>
      <c r="I5598" s="697"/>
      <c r="J5598" s="698"/>
      <c r="K5598" s="696"/>
      <c r="L5598" s="696"/>
      <c r="M5598" s="696"/>
      <c r="N5598" s="698"/>
      <c r="O5598" s="18"/>
      <c r="P5598" s="15"/>
      <c r="Q5598" s="16"/>
    </row>
    <row r="5599" spans="1:17" s="17" customFormat="1" ht="66.75" hidden="1" customHeight="1">
      <c r="A5599" s="693"/>
      <c r="B5599" s="108" t="s">
        <v>3502</v>
      </c>
      <c r="C5599" s="425" t="s">
        <v>70</v>
      </c>
      <c r="D5599" s="425"/>
      <c r="E5599" s="425"/>
      <c r="F5599" s="696">
        <v>5550000</v>
      </c>
      <c r="G5599" s="696"/>
      <c r="H5599" s="300"/>
      <c r="I5599" s="697"/>
      <c r="J5599" s="698"/>
      <c r="K5599" s="696">
        <v>5550000</v>
      </c>
      <c r="L5599" s="696"/>
      <c r="M5599" s="696"/>
      <c r="N5599" s="698"/>
      <c r="O5599" s="18"/>
      <c r="P5599" s="15"/>
      <c r="Q5599" s="16"/>
    </row>
    <row r="5600" spans="1:17" s="17" customFormat="1" ht="66.75" hidden="1" customHeight="1">
      <c r="A5600" s="693"/>
      <c r="B5600" s="108" t="s">
        <v>3503</v>
      </c>
      <c r="C5600" s="425" t="s">
        <v>70</v>
      </c>
      <c r="D5600" s="425"/>
      <c r="E5600" s="425"/>
      <c r="F5600" s="696">
        <v>6050000</v>
      </c>
      <c r="G5600" s="696"/>
      <c r="H5600" s="300"/>
      <c r="I5600" s="697"/>
      <c r="J5600" s="698"/>
      <c r="K5600" s="696">
        <v>6050000</v>
      </c>
      <c r="L5600" s="696"/>
      <c r="M5600" s="696"/>
      <c r="N5600" s="698"/>
      <c r="O5600" s="18"/>
      <c r="P5600" s="15"/>
      <c r="Q5600" s="16"/>
    </row>
    <row r="5601" spans="1:17" s="17" customFormat="1" ht="66.75" hidden="1" customHeight="1">
      <c r="A5601" s="693"/>
      <c r="B5601" s="108" t="s">
        <v>3504</v>
      </c>
      <c r="C5601" s="425" t="s">
        <v>70</v>
      </c>
      <c r="D5601" s="425"/>
      <c r="E5601" s="425"/>
      <c r="F5601" s="696">
        <v>8020000</v>
      </c>
      <c r="G5601" s="696"/>
      <c r="H5601" s="300"/>
      <c r="I5601" s="697"/>
      <c r="J5601" s="698"/>
      <c r="K5601" s="696">
        <v>8020000</v>
      </c>
      <c r="L5601" s="696"/>
      <c r="M5601" s="696"/>
      <c r="N5601" s="698"/>
      <c r="O5601" s="18"/>
      <c r="P5601" s="15"/>
      <c r="Q5601" s="16"/>
    </row>
    <row r="5602" spans="1:17" s="17" customFormat="1" ht="66.75" hidden="1" customHeight="1">
      <c r="A5602" s="693"/>
      <c r="B5602" s="108" t="s">
        <v>3505</v>
      </c>
      <c r="C5602" s="425" t="s">
        <v>70</v>
      </c>
      <c r="D5602" s="425"/>
      <c r="E5602" s="425"/>
      <c r="F5602" s="696">
        <v>9330000</v>
      </c>
      <c r="G5602" s="696"/>
      <c r="H5602" s="300"/>
      <c r="I5602" s="697"/>
      <c r="J5602" s="698"/>
      <c r="K5602" s="696">
        <v>9330000</v>
      </c>
      <c r="L5602" s="696"/>
      <c r="M5602" s="696"/>
      <c r="N5602" s="698"/>
      <c r="O5602" s="18"/>
      <c r="P5602" s="15"/>
      <c r="Q5602" s="16"/>
    </row>
    <row r="5603" spans="1:17" s="17" customFormat="1" ht="66.75" hidden="1" customHeight="1">
      <c r="A5603" s="693"/>
      <c r="B5603" s="108" t="s">
        <v>3506</v>
      </c>
      <c r="C5603" s="425" t="s">
        <v>70</v>
      </c>
      <c r="D5603" s="425"/>
      <c r="E5603" s="425"/>
      <c r="F5603" s="696">
        <v>15700000</v>
      </c>
      <c r="G5603" s="696"/>
      <c r="H5603" s="300"/>
      <c r="I5603" s="697"/>
      <c r="J5603" s="698"/>
      <c r="K5603" s="696">
        <v>15700000</v>
      </c>
      <c r="L5603" s="696"/>
      <c r="M5603" s="696"/>
      <c r="N5603" s="698"/>
      <c r="O5603" s="18"/>
      <c r="P5603" s="15"/>
      <c r="Q5603" s="16"/>
    </row>
    <row r="5604" spans="1:17" s="17" customFormat="1" ht="66.75" hidden="1" customHeight="1">
      <c r="A5604" s="693">
        <v>15</v>
      </c>
      <c r="B5604" s="421" t="s">
        <v>3507</v>
      </c>
      <c r="C5604" s="425"/>
      <c r="D5604" s="425"/>
      <c r="E5604" s="425"/>
      <c r="F5604" s="696"/>
      <c r="G5604" s="696"/>
      <c r="H5604" s="300"/>
      <c r="I5604" s="697"/>
      <c r="J5604" s="698"/>
      <c r="K5604" s="696"/>
      <c r="L5604" s="696"/>
      <c r="M5604" s="696"/>
      <c r="N5604" s="698"/>
      <c r="O5604" s="18"/>
      <c r="P5604" s="15"/>
      <c r="Q5604" s="16"/>
    </row>
    <row r="5605" spans="1:17" s="17" customFormat="1" ht="66.75" hidden="1" customHeight="1">
      <c r="A5605" s="691"/>
      <c r="B5605" s="108" t="s">
        <v>3508</v>
      </c>
      <c r="C5605" s="425" t="s">
        <v>70</v>
      </c>
      <c r="D5605" s="425"/>
      <c r="E5605" s="425"/>
      <c r="F5605" s="696">
        <v>5580000</v>
      </c>
      <c r="G5605" s="696"/>
      <c r="H5605" s="300"/>
      <c r="I5605" s="697"/>
      <c r="J5605" s="698"/>
      <c r="K5605" s="696">
        <v>5580000</v>
      </c>
      <c r="L5605" s="696"/>
      <c r="M5605" s="696"/>
      <c r="N5605" s="698"/>
      <c r="O5605" s="18"/>
      <c r="P5605" s="15"/>
      <c r="Q5605" s="16"/>
    </row>
    <row r="5606" spans="1:17" s="17" customFormat="1" ht="66.75" hidden="1" customHeight="1">
      <c r="A5606" s="691"/>
      <c r="B5606" s="108" t="s">
        <v>3509</v>
      </c>
      <c r="C5606" s="425" t="s">
        <v>70</v>
      </c>
      <c r="D5606" s="425"/>
      <c r="E5606" s="425"/>
      <c r="F5606" s="696">
        <v>6040000</v>
      </c>
      <c r="G5606" s="696"/>
      <c r="H5606" s="300"/>
      <c r="I5606" s="697"/>
      <c r="J5606" s="698"/>
      <c r="K5606" s="696">
        <v>6040000</v>
      </c>
      <c r="L5606" s="696"/>
      <c r="M5606" s="696"/>
      <c r="N5606" s="698"/>
      <c r="O5606" s="18"/>
      <c r="P5606" s="15"/>
      <c r="Q5606" s="16"/>
    </row>
    <row r="5607" spans="1:17" s="17" customFormat="1" ht="66.75" hidden="1" customHeight="1">
      <c r="A5607" s="691"/>
      <c r="B5607" s="108" t="s">
        <v>3510</v>
      </c>
      <c r="C5607" s="425" t="s">
        <v>70</v>
      </c>
      <c r="D5607" s="425"/>
      <c r="E5607" s="425"/>
      <c r="F5607" s="696">
        <v>8010000</v>
      </c>
      <c r="G5607" s="696"/>
      <c r="H5607" s="300"/>
      <c r="I5607" s="697"/>
      <c r="J5607" s="698"/>
      <c r="K5607" s="696">
        <v>8010000</v>
      </c>
      <c r="L5607" s="696"/>
      <c r="M5607" s="696"/>
      <c r="N5607" s="698"/>
      <c r="O5607" s="18"/>
      <c r="P5607" s="15"/>
      <c r="Q5607" s="16"/>
    </row>
    <row r="5608" spans="1:17" s="17" customFormat="1" ht="66.75" hidden="1" customHeight="1">
      <c r="A5608" s="691"/>
      <c r="B5608" s="108" t="s">
        <v>3511</v>
      </c>
      <c r="C5608" s="425" t="s">
        <v>70</v>
      </c>
      <c r="D5608" s="425"/>
      <c r="E5608" s="425"/>
      <c r="F5608" s="696">
        <v>9330000</v>
      </c>
      <c r="G5608" s="696"/>
      <c r="H5608" s="300"/>
      <c r="I5608" s="697"/>
      <c r="J5608" s="698"/>
      <c r="K5608" s="696">
        <v>9330000</v>
      </c>
      <c r="L5608" s="696"/>
      <c r="M5608" s="696"/>
      <c r="N5608" s="698"/>
      <c r="O5608" s="18"/>
      <c r="P5608" s="15"/>
      <c r="Q5608" s="16"/>
    </row>
    <row r="5609" spans="1:17" s="17" customFormat="1" ht="66.75" hidden="1" customHeight="1">
      <c r="A5609" s="691"/>
      <c r="B5609" s="108" t="s">
        <v>3512</v>
      </c>
      <c r="C5609" s="425" t="s">
        <v>70</v>
      </c>
      <c r="D5609" s="425"/>
      <c r="E5609" s="425"/>
      <c r="F5609" s="696">
        <v>9900000</v>
      </c>
      <c r="G5609" s="696"/>
      <c r="H5609" s="300"/>
      <c r="I5609" s="697"/>
      <c r="J5609" s="698"/>
      <c r="K5609" s="696">
        <v>9900000</v>
      </c>
      <c r="L5609" s="696"/>
      <c r="M5609" s="696"/>
      <c r="N5609" s="698"/>
      <c r="O5609" s="18"/>
      <c r="P5609" s="15"/>
      <c r="Q5609" s="16"/>
    </row>
    <row r="5610" spans="1:17" s="17" customFormat="1" ht="66.75" hidden="1" customHeight="1">
      <c r="A5610" s="691"/>
      <c r="B5610" s="108" t="s">
        <v>3513</v>
      </c>
      <c r="C5610" s="425" t="s">
        <v>70</v>
      </c>
      <c r="D5610" s="425"/>
      <c r="E5610" s="425"/>
      <c r="F5610" s="696">
        <v>12700000</v>
      </c>
      <c r="G5610" s="696"/>
      <c r="H5610" s="300"/>
      <c r="I5610" s="697"/>
      <c r="J5610" s="698"/>
      <c r="K5610" s="696">
        <v>12700000</v>
      </c>
      <c r="L5610" s="696"/>
      <c r="M5610" s="696"/>
      <c r="N5610" s="698"/>
      <c r="O5610" s="18"/>
      <c r="P5610" s="15"/>
      <c r="Q5610" s="16"/>
    </row>
    <row r="5611" spans="1:17" s="17" customFormat="1" ht="66.75" hidden="1" customHeight="1">
      <c r="A5611" s="693">
        <v>16</v>
      </c>
      <c r="B5611" s="421" t="s">
        <v>3514</v>
      </c>
      <c r="C5611" s="425"/>
      <c r="D5611" s="425"/>
      <c r="E5611" s="425"/>
      <c r="F5611" s="696"/>
      <c r="G5611" s="696"/>
      <c r="H5611" s="300"/>
      <c r="I5611" s="697"/>
      <c r="J5611" s="698"/>
      <c r="K5611" s="696"/>
      <c r="L5611" s="696"/>
      <c r="M5611" s="696"/>
      <c r="N5611" s="698"/>
      <c r="O5611" s="18"/>
      <c r="P5611" s="15"/>
      <c r="Q5611" s="16"/>
    </row>
    <row r="5612" spans="1:17" s="17" customFormat="1" ht="66.75" hidden="1" customHeight="1">
      <c r="A5612" s="693"/>
      <c r="B5612" s="108" t="s">
        <v>3515</v>
      </c>
      <c r="C5612" s="425" t="s">
        <v>70</v>
      </c>
      <c r="D5612" s="425"/>
      <c r="E5612" s="425"/>
      <c r="F5612" s="696">
        <v>6815000</v>
      </c>
      <c r="G5612" s="696"/>
      <c r="H5612" s="300"/>
      <c r="I5612" s="697"/>
      <c r="J5612" s="698"/>
      <c r="K5612" s="696">
        <v>6815000</v>
      </c>
      <c r="L5612" s="696"/>
      <c r="M5612" s="696"/>
      <c r="N5612" s="698"/>
      <c r="O5612" s="18"/>
      <c r="P5612" s="15"/>
      <c r="Q5612" s="16"/>
    </row>
    <row r="5613" spans="1:17" s="17" customFormat="1" ht="66.75" hidden="1" customHeight="1">
      <c r="A5613" s="693"/>
      <c r="B5613" s="108" t="s">
        <v>3516</v>
      </c>
      <c r="C5613" s="425" t="s">
        <v>70</v>
      </c>
      <c r="D5613" s="425"/>
      <c r="E5613" s="425"/>
      <c r="F5613" s="696">
        <v>8015000</v>
      </c>
      <c r="G5613" s="696"/>
      <c r="H5613" s="300"/>
      <c r="I5613" s="697"/>
      <c r="J5613" s="698"/>
      <c r="K5613" s="696">
        <v>8015000</v>
      </c>
      <c r="L5613" s="696"/>
      <c r="M5613" s="696"/>
      <c r="N5613" s="698"/>
      <c r="O5613" s="18"/>
      <c r="P5613" s="15"/>
      <c r="Q5613" s="16"/>
    </row>
    <row r="5614" spans="1:17" s="17" customFormat="1" ht="66.75" hidden="1" customHeight="1">
      <c r="A5614" s="693"/>
      <c r="B5614" s="108" t="s">
        <v>3517</v>
      </c>
      <c r="C5614" s="425" t="s">
        <v>70</v>
      </c>
      <c r="D5614" s="425"/>
      <c r="E5614" s="425"/>
      <c r="F5614" s="696">
        <v>9050000</v>
      </c>
      <c r="G5614" s="696"/>
      <c r="H5614" s="300"/>
      <c r="I5614" s="697"/>
      <c r="J5614" s="698"/>
      <c r="K5614" s="696">
        <v>9050000</v>
      </c>
      <c r="L5614" s="696"/>
      <c r="M5614" s="696"/>
      <c r="N5614" s="698"/>
      <c r="O5614" s="18"/>
      <c r="P5614" s="15"/>
      <c r="Q5614" s="16"/>
    </row>
    <row r="5615" spans="1:17" s="17" customFormat="1" ht="66.75" hidden="1" customHeight="1">
      <c r="A5615" s="693"/>
      <c r="B5615" s="108" t="s">
        <v>3518</v>
      </c>
      <c r="C5615" s="425" t="s">
        <v>70</v>
      </c>
      <c r="D5615" s="425"/>
      <c r="E5615" s="425"/>
      <c r="F5615" s="696">
        <v>9335000</v>
      </c>
      <c r="G5615" s="696"/>
      <c r="H5615" s="300"/>
      <c r="I5615" s="697"/>
      <c r="J5615" s="698"/>
      <c r="K5615" s="696">
        <v>9335000</v>
      </c>
      <c r="L5615" s="696"/>
      <c r="M5615" s="696"/>
      <c r="N5615" s="698"/>
      <c r="O5615" s="18"/>
      <c r="P5615" s="15"/>
      <c r="Q5615" s="16"/>
    </row>
    <row r="5616" spans="1:17" s="17" customFormat="1" ht="66.75" hidden="1" customHeight="1">
      <c r="A5616" s="693"/>
      <c r="B5616" s="108" t="s">
        <v>3519</v>
      </c>
      <c r="C5616" s="425" t="s">
        <v>70</v>
      </c>
      <c r="D5616" s="425"/>
      <c r="E5616" s="425"/>
      <c r="F5616" s="696">
        <v>12720000</v>
      </c>
      <c r="G5616" s="696"/>
      <c r="H5616" s="300"/>
      <c r="I5616" s="697"/>
      <c r="J5616" s="698"/>
      <c r="K5616" s="696">
        <v>12720000</v>
      </c>
      <c r="L5616" s="696"/>
      <c r="M5616" s="696"/>
      <c r="N5616" s="698"/>
      <c r="O5616" s="18"/>
      <c r="P5616" s="15"/>
      <c r="Q5616" s="16"/>
    </row>
    <row r="5617" spans="1:17" s="17" customFormat="1" ht="66.75" hidden="1" customHeight="1">
      <c r="A5617" s="693">
        <v>17</v>
      </c>
      <c r="B5617" s="421" t="s">
        <v>3520</v>
      </c>
      <c r="C5617" s="425"/>
      <c r="D5617" s="425"/>
      <c r="E5617" s="425"/>
      <c r="F5617" s="696"/>
      <c r="G5617" s="696"/>
      <c r="H5617" s="300"/>
      <c r="I5617" s="697"/>
      <c r="J5617" s="698"/>
      <c r="K5617" s="696"/>
      <c r="L5617" s="696"/>
      <c r="M5617" s="696"/>
      <c r="N5617" s="698"/>
      <c r="O5617" s="18"/>
      <c r="P5617" s="15"/>
      <c r="Q5617" s="16"/>
    </row>
    <row r="5618" spans="1:17" s="17" customFormat="1" ht="66.75" hidden="1" customHeight="1">
      <c r="A5618" s="691"/>
      <c r="B5618" s="108" t="s">
        <v>3521</v>
      </c>
      <c r="C5618" s="425" t="s">
        <v>70</v>
      </c>
      <c r="D5618" s="425"/>
      <c r="E5618" s="425"/>
      <c r="F5618" s="696">
        <v>6520000</v>
      </c>
      <c r="G5618" s="696"/>
      <c r="H5618" s="300"/>
      <c r="I5618" s="697"/>
      <c r="J5618" s="698"/>
      <c r="K5618" s="696">
        <v>6520000</v>
      </c>
      <c r="L5618" s="696"/>
      <c r="M5618" s="696"/>
      <c r="N5618" s="698"/>
      <c r="O5618" s="18"/>
      <c r="P5618" s="15"/>
      <c r="Q5618" s="16"/>
    </row>
    <row r="5619" spans="1:17" s="17" customFormat="1" ht="66.75" hidden="1" customHeight="1">
      <c r="A5619" s="691"/>
      <c r="B5619" s="108" t="s">
        <v>3522</v>
      </c>
      <c r="C5619" s="425" t="s">
        <v>70</v>
      </c>
      <c r="D5619" s="425"/>
      <c r="E5619" s="425"/>
      <c r="F5619" s="696">
        <v>7315000</v>
      </c>
      <c r="G5619" s="696"/>
      <c r="H5619" s="300"/>
      <c r="I5619" s="697"/>
      <c r="J5619" s="698"/>
      <c r="K5619" s="696">
        <v>7315000</v>
      </c>
      <c r="L5619" s="696"/>
      <c r="M5619" s="696"/>
      <c r="N5619" s="698"/>
      <c r="O5619" s="18"/>
      <c r="P5619" s="15"/>
      <c r="Q5619" s="16"/>
    </row>
    <row r="5620" spans="1:17" s="17" customFormat="1" ht="66.75" hidden="1" customHeight="1">
      <c r="A5620" s="691"/>
      <c r="B5620" s="108" t="s">
        <v>3523</v>
      </c>
      <c r="C5620" s="425" t="s">
        <v>70</v>
      </c>
      <c r="D5620" s="425"/>
      <c r="E5620" s="425"/>
      <c r="F5620" s="696">
        <v>8150000</v>
      </c>
      <c r="G5620" s="696"/>
      <c r="H5620" s="300"/>
      <c r="I5620" s="697"/>
      <c r="J5620" s="698"/>
      <c r="K5620" s="696">
        <v>8150000</v>
      </c>
      <c r="L5620" s="696"/>
      <c r="M5620" s="696"/>
      <c r="N5620" s="698"/>
      <c r="O5620" s="18"/>
      <c r="P5620" s="15"/>
      <c r="Q5620" s="16"/>
    </row>
    <row r="5621" spans="1:17" s="17" customFormat="1" ht="66.75" hidden="1" customHeight="1">
      <c r="A5621" s="691"/>
      <c r="B5621" s="108" t="s">
        <v>3524</v>
      </c>
      <c r="C5621" s="425" t="s">
        <v>70</v>
      </c>
      <c r="D5621" s="425"/>
      <c r="E5621" s="425"/>
      <c r="F5621" s="696">
        <v>9150000</v>
      </c>
      <c r="G5621" s="696"/>
      <c r="H5621" s="300"/>
      <c r="I5621" s="697"/>
      <c r="J5621" s="698"/>
      <c r="K5621" s="696">
        <v>9150000</v>
      </c>
      <c r="L5621" s="696"/>
      <c r="M5621" s="696"/>
      <c r="N5621" s="698"/>
      <c r="O5621" s="18"/>
      <c r="P5621" s="15"/>
      <c r="Q5621" s="16"/>
    </row>
    <row r="5622" spans="1:17" s="17" customFormat="1" ht="66.75" hidden="1" customHeight="1">
      <c r="A5622" s="691"/>
      <c r="B5622" s="108" t="s">
        <v>3525</v>
      </c>
      <c r="C5622" s="425" t="s">
        <v>70</v>
      </c>
      <c r="D5622" s="425"/>
      <c r="E5622" s="425"/>
      <c r="F5622" s="696">
        <v>9440000</v>
      </c>
      <c r="G5622" s="696"/>
      <c r="H5622" s="300"/>
      <c r="I5622" s="697"/>
      <c r="J5622" s="698"/>
      <c r="K5622" s="696">
        <v>9440000</v>
      </c>
      <c r="L5622" s="696"/>
      <c r="M5622" s="696"/>
      <c r="N5622" s="698"/>
      <c r="O5622" s="18"/>
      <c r="P5622" s="15"/>
      <c r="Q5622" s="16"/>
    </row>
    <row r="5623" spans="1:17" s="17" customFormat="1" ht="66.75" hidden="1" customHeight="1">
      <c r="A5623" s="691"/>
      <c r="B5623" s="108" t="s">
        <v>3526</v>
      </c>
      <c r="C5623" s="425" t="s">
        <v>70</v>
      </c>
      <c r="D5623" s="425"/>
      <c r="E5623" s="425"/>
      <c r="F5623" s="696">
        <v>12990000</v>
      </c>
      <c r="G5623" s="696"/>
      <c r="H5623" s="300"/>
      <c r="I5623" s="697"/>
      <c r="J5623" s="698"/>
      <c r="K5623" s="696">
        <v>12990000</v>
      </c>
      <c r="L5623" s="696"/>
      <c r="M5623" s="696"/>
      <c r="N5623" s="698"/>
      <c r="O5623" s="18"/>
      <c r="P5623" s="15"/>
      <c r="Q5623" s="16"/>
    </row>
    <row r="5624" spans="1:17" s="17" customFormat="1" ht="66.75" hidden="1" customHeight="1">
      <c r="A5624" s="693">
        <v>18</v>
      </c>
      <c r="B5624" s="421" t="s">
        <v>3527</v>
      </c>
      <c r="C5624" s="425"/>
      <c r="D5624" s="425"/>
      <c r="E5624" s="425"/>
      <c r="F5624" s="696"/>
      <c r="G5624" s="696"/>
      <c r="H5624" s="300"/>
      <c r="I5624" s="697"/>
      <c r="J5624" s="698"/>
      <c r="K5624" s="696"/>
      <c r="L5624" s="696"/>
      <c r="M5624" s="696"/>
      <c r="N5624" s="698"/>
      <c r="O5624" s="18"/>
      <c r="P5624" s="15"/>
      <c r="Q5624" s="16"/>
    </row>
    <row r="5625" spans="1:17" s="17" customFormat="1" ht="66.75" hidden="1" customHeight="1">
      <c r="A5625" s="693"/>
      <c r="B5625" s="108" t="s">
        <v>3521</v>
      </c>
      <c r="C5625" s="425" t="s">
        <v>70</v>
      </c>
      <c r="D5625" s="425"/>
      <c r="E5625" s="425"/>
      <c r="F5625" s="696">
        <v>6950000</v>
      </c>
      <c r="G5625" s="696"/>
      <c r="H5625" s="300"/>
      <c r="I5625" s="697"/>
      <c r="J5625" s="698"/>
      <c r="K5625" s="696">
        <v>6950000</v>
      </c>
      <c r="L5625" s="696"/>
      <c r="M5625" s="696"/>
      <c r="N5625" s="698"/>
      <c r="O5625" s="18"/>
      <c r="P5625" s="15"/>
      <c r="Q5625" s="16"/>
    </row>
    <row r="5626" spans="1:17" s="17" customFormat="1" ht="66.75" hidden="1" customHeight="1">
      <c r="A5626" s="693"/>
      <c r="B5626" s="108" t="s">
        <v>3522</v>
      </c>
      <c r="C5626" s="425" t="s">
        <v>70</v>
      </c>
      <c r="D5626" s="425"/>
      <c r="E5626" s="425"/>
      <c r="F5626" s="696">
        <v>7515000</v>
      </c>
      <c r="G5626" s="696"/>
      <c r="H5626" s="300"/>
      <c r="I5626" s="697"/>
      <c r="J5626" s="698"/>
      <c r="K5626" s="696">
        <v>7515000</v>
      </c>
      <c r="L5626" s="696"/>
      <c r="M5626" s="696"/>
      <c r="N5626" s="698"/>
      <c r="O5626" s="18"/>
      <c r="P5626" s="15"/>
      <c r="Q5626" s="16"/>
    </row>
    <row r="5627" spans="1:17" s="17" customFormat="1" ht="66.75" hidden="1" customHeight="1">
      <c r="A5627" s="693"/>
      <c r="B5627" s="108" t="s">
        <v>3523</v>
      </c>
      <c r="C5627" s="425" t="s">
        <v>70</v>
      </c>
      <c r="D5627" s="425"/>
      <c r="E5627" s="425"/>
      <c r="F5627" s="696">
        <v>8515000</v>
      </c>
      <c r="G5627" s="696"/>
      <c r="H5627" s="300"/>
      <c r="I5627" s="697"/>
      <c r="J5627" s="698"/>
      <c r="K5627" s="696">
        <v>8515000</v>
      </c>
      <c r="L5627" s="696"/>
      <c r="M5627" s="696"/>
      <c r="N5627" s="698"/>
      <c r="O5627" s="18"/>
      <c r="P5627" s="15"/>
      <c r="Q5627" s="16"/>
    </row>
    <row r="5628" spans="1:17" s="17" customFormat="1" ht="66.75" hidden="1" customHeight="1">
      <c r="A5628" s="693"/>
      <c r="B5628" s="108" t="s">
        <v>3524</v>
      </c>
      <c r="C5628" s="425" t="s">
        <v>70</v>
      </c>
      <c r="D5628" s="425"/>
      <c r="E5628" s="425"/>
      <c r="F5628" s="696">
        <v>9515000</v>
      </c>
      <c r="G5628" s="696"/>
      <c r="H5628" s="300"/>
      <c r="I5628" s="697"/>
      <c r="J5628" s="698"/>
      <c r="K5628" s="696">
        <v>9515000</v>
      </c>
      <c r="L5628" s="696"/>
      <c r="M5628" s="696"/>
      <c r="N5628" s="698"/>
      <c r="O5628" s="18"/>
      <c r="P5628" s="15"/>
      <c r="Q5628" s="16"/>
    </row>
    <row r="5629" spans="1:17" s="17" customFormat="1" ht="66.75" hidden="1" customHeight="1">
      <c r="A5629" s="693"/>
      <c r="B5629" s="108" t="s">
        <v>3525</v>
      </c>
      <c r="C5629" s="425" t="s">
        <v>70</v>
      </c>
      <c r="D5629" s="425"/>
      <c r="E5629" s="425"/>
      <c r="F5629" s="696">
        <v>9915000</v>
      </c>
      <c r="G5629" s="696"/>
      <c r="H5629" s="300"/>
      <c r="I5629" s="697"/>
      <c r="J5629" s="698"/>
      <c r="K5629" s="696">
        <v>9915000</v>
      </c>
      <c r="L5629" s="696"/>
      <c r="M5629" s="696"/>
      <c r="N5629" s="698"/>
      <c r="O5629" s="18"/>
      <c r="P5629" s="15"/>
      <c r="Q5629" s="16"/>
    </row>
    <row r="5630" spans="1:17" s="17" customFormat="1" ht="66.75" hidden="1" customHeight="1">
      <c r="A5630" s="693"/>
      <c r="B5630" s="108" t="s">
        <v>3526</v>
      </c>
      <c r="C5630" s="425" t="s">
        <v>70</v>
      </c>
      <c r="D5630" s="425"/>
      <c r="E5630" s="425"/>
      <c r="F5630" s="696">
        <v>13515000</v>
      </c>
      <c r="G5630" s="696"/>
      <c r="H5630" s="300"/>
      <c r="I5630" s="697"/>
      <c r="J5630" s="698"/>
      <c r="K5630" s="696">
        <v>13515000</v>
      </c>
      <c r="L5630" s="696"/>
      <c r="M5630" s="696"/>
      <c r="N5630" s="698"/>
      <c r="O5630" s="18"/>
      <c r="P5630" s="15"/>
      <c r="Q5630" s="16"/>
    </row>
    <row r="5631" spans="1:17" s="17" customFormat="1" ht="66.75" hidden="1" customHeight="1">
      <c r="A5631" s="693">
        <v>19</v>
      </c>
      <c r="B5631" s="421" t="s">
        <v>3528</v>
      </c>
      <c r="C5631" s="425"/>
      <c r="D5631" s="425"/>
      <c r="E5631" s="425"/>
      <c r="F5631" s="696"/>
      <c r="G5631" s="696"/>
      <c r="H5631" s="300"/>
      <c r="I5631" s="697"/>
      <c r="J5631" s="698"/>
      <c r="K5631" s="696"/>
      <c r="L5631" s="696"/>
      <c r="M5631" s="696"/>
      <c r="N5631" s="698"/>
      <c r="O5631" s="18"/>
      <c r="P5631" s="15"/>
      <c r="Q5631" s="16"/>
    </row>
    <row r="5632" spans="1:17" s="17" customFormat="1" ht="66.75" hidden="1" customHeight="1">
      <c r="A5632" s="693"/>
      <c r="B5632" s="108" t="s">
        <v>3529</v>
      </c>
      <c r="C5632" s="425" t="s">
        <v>70</v>
      </c>
      <c r="D5632" s="425"/>
      <c r="E5632" s="425"/>
      <c r="F5632" s="696">
        <v>6030000</v>
      </c>
      <c r="G5632" s="696"/>
      <c r="H5632" s="300"/>
      <c r="I5632" s="697"/>
      <c r="J5632" s="698"/>
      <c r="K5632" s="696">
        <v>6030000</v>
      </c>
      <c r="L5632" s="696"/>
      <c r="M5632" s="696"/>
      <c r="N5632" s="698"/>
      <c r="O5632" s="18"/>
      <c r="P5632" s="15"/>
      <c r="Q5632" s="16"/>
    </row>
    <row r="5633" spans="1:17" s="17" customFormat="1" ht="66.75" hidden="1" customHeight="1">
      <c r="A5633" s="693"/>
      <c r="B5633" s="108" t="s">
        <v>3530</v>
      </c>
      <c r="C5633" s="425" t="s">
        <v>70</v>
      </c>
      <c r="D5633" s="425"/>
      <c r="E5633" s="425"/>
      <c r="F5633" s="696">
        <v>8030000</v>
      </c>
      <c r="G5633" s="696"/>
      <c r="H5633" s="300"/>
      <c r="I5633" s="697"/>
      <c r="J5633" s="698"/>
      <c r="K5633" s="696">
        <v>8030000</v>
      </c>
      <c r="L5633" s="696"/>
      <c r="M5633" s="696"/>
      <c r="N5633" s="698"/>
      <c r="O5633" s="18"/>
      <c r="P5633" s="15"/>
      <c r="Q5633" s="16"/>
    </row>
    <row r="5634" spans="1:17" s="17" customFormat="1" ht="66.75" hidden="1" customHeight="1">
      <c r="A5634" s="693"/>
      <c r="B5634" s="108" t="s">
        <v>3531</v>
      </c>
      <c r="C5634" s="425" t="s">
        <v>70</v>
      </c>
      <c r="D5634" s="425"/>
      <c r="E5634" s="425"/>
      <c r="F5634" s="696">
        <v>12530000</v>
      </c>
      <c r="G5634" s="696"/>
      <c r="H5634" s="300"/>
      <c r="I5634" s="697"/>
      <c r="J5634" s="698"/>
      <c r="K5634" s="696">
        <v>12530000</v>
      </c>
      <c r="L5634" s="696"/>
      <c r="M5634" s="696"/>
      <c r="N5634" s="698"/>
      <c r="O5634" s="18"/>
      <c r="P5634" s="15"/>
      <c r="Q5634" s="16"/>
    </row>
    <row r="5635" spans="1:17" s="17" customFormat="1" ht="66.75" hidden="1" customHeight="1">
      <c r="A5635" s="693">
        <v>20</v>
      </c>
      <c r="B5635" s="421" t="s">
        <v>3532</v>
      </c>
      <c r="C5635" s="425"/>
      <c r="D5635" s="425"/>
      <c r="E5635" s="425"/>
      <c r="F5635" s="696"/>
      <c r="G5635" s="696"/>
      <c r="H5635" s="300"/>
      <c r="I5635" s="697"/>
      <c r="J5635" s="698"/>
      <c r="K5635" s="696"/>
      <c r="L5635" s="696"/>
      <c r="M5635" s="696"/>
      <c r="N5635" s="698"/>
      <c r="O5635" s="18"/>
      <c r="P5635" s="15"/>
      <c r="Q5635" s="16"/>
    </row>
    <row r="5636" spans="1:17" s="17" customFormat="1" ht="66.75" hidden="1" customHeight="1">
      <c r="A5636" s="693"/>
      <c r="B5636" s="108" t="s">
        <v>3533</v>
      </c>
      <c r="C5636" s="425" t="s">
        <v>70</v>
      </c>
      <c r="D5636" s="425"/>
      <c r="E5636" s="425"/>
      <c r="F5636" s="696">
        <v>6050000</v>
      </c>
      <c r="G5636" s="696"/>
      <c r="H5636" s="300"/>
      <c r="I5636" s="697"/>
      <c r="J5636" s="698"/>
      <c r="K5636" s="696">
        <v>6050000</v>
      </c>
      <c r="L5636" s="696"/>
      <c r="M5636" s="696"/>
      <c r="N5636" s="698"/>
      <c r="O5636" s="18"/>
      <c r="P5636" s="15"/>
      <c r="Q5636" s="16"/>
    </row>
    <row r="5637" spans="1:17" s="17" customFormat="1" ht="66.75" hidden="1" customHeight="1">
      <c r="A5637" s="693"/>
      <c r="B5637" s="108" t="s">
        <v>3534</v>
      </c>
      <c r="C5637" s="425" t="s">
        <v>70</v>
      </c>
      <c r="D5637" s="425"/>
      <c r="E5637" s="425"/>
      <c r="F5637" s="696">
        <v>8050000</v>
      </c>
      <c r="G5637" s="696"/>
      <c r="H5637" s="300"/>
      <c r="I5637" s="697"/>
      <c r="J5637" s="698"/>
      <c r="K5637" s="696">
        <v>8050000</v>
      </c>
      <c r="L5637" s="696"/>
      <c r="M5637" s="696"/>
      <c r="N5637" s="698"/>
      <c r="O5637" s="18"/>
      <c r="P5637" s="15"/>
      <c r="Q5637" s="16"/>
    </row>
    <row r="5638" spans="1:17" s="17" customFormat="1" ht="66.75" hidden="1" customHeight="1">
      <c r="A5638" s="693"/>
      <c r="B5638" s="108" t="s">
        <v>3535</v>
      </c>
      <c r="C5638" s="425" t="s">
        <v>70</v>
      </c>
      <c r="D5638" s="425"/>
      <c r="E5638" s="425"/>
      <c r="F5638" s="696">
        <v>9850000</v>
      </c>
      <c r="G5638" s="696"/>
      <c r="H5638" s="300"/>
      <c r="I5638" s="697"/>
      <c r="J5638" s="698"/>
      <c r="K5638" s="696">
        <v>9850000</v>
      </c>
      <c r="L5638" s="696"/>
      <c r="M5638" s="696"/>
      <c r="N5638" s="698"/>
      <c r="O5638" s="18"/>
      <c r="P5638" s="15"/>
      <c r="Q5638" s="16"/>
    </row>
    <row r="5639" spans="1:17" s="17" customFormat="1" ht="66.75" hidden="1" customHeight="1">
      <c r="A5639" s="693"/>
      <c r="B5639" s="108" t="s">
        <v>3536</v>
      </c>
      <c r="C5639" s="425" t="s">
        <v>70</v>
      </c>
      <c r="D5639" s="425"/>
      <c r="E5639" s="425"/>
      <c r="F5639" s="696">
        <v>10550000</v>
      </c>
      <c r="G5639" s="696"/>
      <c r="H5639" s="300"/>
      <c r="I5639" s="697"/>
      <c r="J5639" s="698"/>
      <c r="K5639" s="696">
        <v>10550000</v>
      </c>
      <c r="L5639" s="696"/>
      <c r="M5639" s="696"/>
      <c r="N5639" s="698"/>
      <c r="O5639" s="18"/>
      <c r="P5639" s="15"/>
      <c r="Q5639" s="16"/>
    </row>
    <row r="5640" spans="1:17" s="17" customFormat="1" ht="66.75" hidden="1" customHeight="1">
      <c r="A5640" s="693"/>
      <c r="B5640" s="108" t="s">
        <v>3537</v>
      </c>
      <c r="C5640" s="425" t="s">
        <v>70</v>
      </c>
      <c r="D5640" s="425"/>
      <c r="E5640" s="425"/>
      <c r="F5640" s="696">
        <v>12550000</v>
      </c>
      <c r="G5640" s="696"/>
      <c r="H5640" s="300"/>
      <c r="I5640" s="697"/>
      <c r="J5640" s="698"/>
      <c r="K5640" s="696">
        <v>12550000</v>
      </c>
      <c r="L5640" s="696"/>
      <c r="M5640" s="696"/>
      <c r="N5640" s="698"/>
      <c r="O5640" s="18"/>
      <c r="P5640" s="15"/>
      <c r="Q5640" s="16"/>
    </row>
    <row r="5641" spans="1:17" s="17" customFormat="1" ht="66.75" hidden="1" customHeight="1">
      <c r="A5641" s="693">
        <v>21</v>
      </c>
      <c r="B5641" s="421" t="s">
        <v>3538</v>
      </c>
      <c r="C5641" s="425"/>
      <c r="D5641" s="425"/>
      <c r="E5641" s="425"/>
      <c r="F5641" s="696"/>
      <c r="G5641" s="696"/>
      <c r="H5641" s="300"/>
      <c r="I5641" s="697"/>
      <c r="J5641" s="698"/>
      <c r="K5641" s="696"/>
      <c r="L5641" s="696"/>
      <c r="M5641" s="696"/>
      <c r="N5641" s="698"/>
      <c r="O5641" s="18"/>
      <c r="P5641" s="15"/>
      <c r="Q5641" s="16"/>
    </row>
    <row r="5642" spans="1:17" s="17" customFormat="1" ht="66.75" hidden="1" customHeight="1">
      <c r="A5642" s="691"/>
      <c r="B5642" s="108" t="s">
        <v>3539</v>
      </c>
      <c r="C5642" s="425" t="s">
        <v>70</v>
      </c>
      <c r="D5642" s="425"/>
      <c r="E5642" s="425"/>
      <c r="F5642" s="696">
        <v>5230000</v>
      </c>
      <c r="G5642" s="696"/>
      <c r="H5642" s="300"/>
      <c r="I5642" s="697"/>
      <c r="J5642" s="698"/>
      <c r="K5642" s="696">
        <v>5230000</v>
      </c>
      <c r="L5642" s="696"/>
      <c r="M5642" s="696"/>
      <c r="N5642" s="698"/>
      <c r="O5642" s="18"/>
      <c r="P5642" s="15"/>
      <c r="Q5642" s="16"/>
    </row>
    <row r="5643" spans="1:17" s="17" customFormat="1" ht="66.75" hidden="1" customHeight="1">
      <c r="A5643" s="691"/>
      <c r="B5643" s="108" t="s">
        <v>3540</v>
      </c>
      <c r="C5643" s="425" t="s">
        <v>70</v>
      </c>
      <c r="D5643" s="425"/>
      <c r="E5643" s="425"/>
      <c r="F5643" s="696">
        <v>5850000</v>
      </c>
      <c r="G5643" s="696"/>
      <c r="H5643" s="300"/>
      <c r="I5643" s="697"/>
      <c r="J5643" s="698"/>
      <c r="K5643" s="696">
        <v>5850000</v>
      </c>
      <c r="L5643" s="696"/>
      <c r="M5643" s="696"/>
      <c r="N5643" s="698"/>
      <c r="O5643" s="18"/>
      <c r="P5643" s="15"/>
      <c r="Q5643" s="16"/>
    </row>
    <row r="5644" spans="1:17" s="17" customFormat="1" ht="66.75" hidden="1" customHeight="1">
      <c r="A5644" s="691"/>
      <c r="B5644" s="108" t="s">
        <v>3541</v>
      </c>
      <c r="C5644" s="425" t="s">
        <v>70</v>
      </c>
      <c r="D5644" s="425"/>
      <c r="E5644" s="425"/>
      <c r="F5644" s="696">
        <v>6100000</v>
      </c>
      <c r="G5644" s="696"/>
      <c r="H5644" s="300"/>
      <c r="I5644" s="697"/>
      <c r="J5644" s="698"/>
      <c r="K5644" s="696">
        <v>6100000</v>
      </c>
      <c r="L5644" s="696"/>
      <c r="M5644" s="696"/>
      <c r="N5644" s="698"/>
      <c r="O5644" s="18"/>
      <c r="P5644" s="15"/>
      <c r="Q5644" s="16"/>
    </row>
    <row r="5645" spans="1:17" s="17" customFormat="1" ht="66.75" hidden="1" customHeight="1">
      <c r="A5645" s="691"/>
      <c r="B5645" s="108" t="s">
        <v>3542</v>
      </c>
      <c r="C5645" s="425" t="s">
        <v>70</v>
      </c>
      <c r="D5645" s="425"/>
      <c r="E5645" s="425"/>
      <c r="F5645" s="696">
        <v>6550000</v>
      </c>
      <c r="G5645" s="696"/>
      <c r="H5645" s="300"/>
      <c r="I5645" s="697"/>
      <c r="J5645" s="698"/>
      <c r="K5645" s="696">
        <v>6550000</v>
      </c>
      <c r="L5645" s="696"/>
      <c r="M5645" s="696"/>
      <c r="N5645" s="698"/>
      <c r="O5645" s="18"/>
      <c r="P5645" s="15"/>
      <c r="Q5645" s="16"/>
    </row>
    <row r="5646" spans="1:17" s="17" customFormat="1" ht="66.75" hidden="1" customHeight="1">
      <c r="A5646" s="691"/>
      <c r="B5646" s="108" t="s">
        <v>3543</v>
      </c>
      <c r="C5646" s="425" t="s">
        <v>70</v>
      </c>
      <c r="D5646" s="425"/>
      <c r="E5646" s="425"/>
      <c r="F5646" s="696">
        <v>6990000</v>
      </c>
      <c r="G5646" s="696"/>
      <c r="H5646" s="300"/>
      <c r="I5646" s="697"/>
      <c r="J5646" s="698"/>
      <c r="K5646" s="696">
        <v>6990000</v>
      </c>
      <c r="L5646" s="696"/>
      <c r="M5646" s="696"/>
      <c r="N5646" s="698"/>
      <c r="O5646" s="18"/>
      <c r="P5646" s="15"/>
      <c r="Q5646" s="16"/>
    </row>
    <row r="5647" spans="1:17" s="17" customFormat="1" ht="66.75" hidden="1" customHeight="1">
      <c r="A5647" s="691"/>
      <c r="B5647" s="108" t="s">
        <v>3544</v>
      </c>
      <c r="C5647" s="425" t="s">
        <v>70</v>
      </c>
      <c r="D5647" s="425"/>
      <c r="E5647" s="425"/>
      <c r="F5647" s="696">
        <v>8850000</v>
      </c>
      <c r="G5647" s="696"/>
      <c r="H5647" s="300"/>
      <c r="I5647" s="697"/>
      <c r="J5647" s="698"/>
      <c r="K5647" s="696">
        <v>8850000</v>
      </c>
      <c r="L5647" s="696"/>
      <c r="M5647" s="696"/>
      <c r="N5647" s="698"/>
      <c r="O5647" s="18"/>
      <c r="P5647" s="15"/>
      <c r="Q5647" s="16"/>
    </row>
    <row r="5648" spans="1:17" s="17" customFormat="1" ht="66.75" hidden="1" customHeight="1">
      <c r="A5648" s="691"/>
      <c r="B5648" s="108" t="s">
        <v>3545</v>
      </c>
      <c r="C5648" s="425" t="s">
        <v>70</v>
      </c>
      <c r="D5648" s="425"/>
      <c r="E5648" s="425"/>
      <c r="F5648" s="696">
        <v>13550000</v>
      </c>
      <c r="G5648" s="696"/>
      <c r="H5648" s="300"/>
      <c r="I5648" s="697"/>
      <c r="J5648" s="698"/>
      <c r="K5648" s="696">
        <v>13550000</v>
      </c>
      <c r="L5648" s="696"/>
      <c r="M5648" s="696"/>
      <c r="N5648" s="698"/>
      <c r="O5648" s="18"/>
      <c r="P5648" s="15"/>
      <c r="Q5648" s="16"/>
    </row>
    <row r="5649" spans="1:17" s="17" customFormat="1" ht="66.75" hidden="1" customHeight="1">
      <c r="A5649" s="693"/>
      <c r="B5649" s="108" t="s">
        <v>3546</v>
      </c>
      <c r="C5649" s="425" t="s">
        <v>70</v>
      </c>
      <c r="D5649" s="425"/>
      <c r="E5649" s="425"/>
      <c r="F5649" s="696">
        <v>16415000</v>
      </c>
      <c r="G5649" s="696"/>
      <c r="H5649" s="300"/>
      <c r="I5649" s="697"/>
      <c r="J5649" s="698"/>
      <c r="K5649" s="696">
        <v>16415000</v>
      </c>
      <c r="L5649" s="696"/>
      <c r="M5649" s="696"/>
      <c r="N5649" s="698"/>
      <c r="O5649" s="18"/>
      <c r="P5649" s="15"/>
      <c r="Q5649" s="16"/>
    </row>
    <row r="5650" spans="1:17" s="17" customFormat="1" ht="66.75" hidden="1" customHeight="1">
      <c r="A5650" s="693">
        <v>22</v>
      </c>
      <c r="B5650" s="421" t="s">
        <v>2532</v>
      </c>
      <c r="C5650" s="425"/>
      <c r="D5650" s="425"/>
      <c r="E5650" s="425"/>
      <c r="F5650" s="696"/>
      <c r="G5650" s="696"/>
      <c r="H5650" s="300"/>
      <c r="I5650" s="697"/>
      <c r="J5650" s="698"/>
      <c r="K5650" s="696"/>
      <c r="L5650" s="696"/>
      <c r="M5650" s="696"/>
      <c r="N5650" s="698"/>
      <c r="O5650" s="18"/>
      <c r="P5650" s="15"/>
      <c r="Q5650" s="16"/>
    </row>
    <row r="5651" spans="1:17" s="17" customFormat="1" ht="66.75" hidden="1" customHeight="1">
      <c r="A5651" s="693"/>
      <c r="B5651" s="108" t="s">
        <v>3547</v>
      </c>
      <c r="C5651" s="425" t="s">
        <v>3608</v>
      </c>
      <c r="D5651" s="425"/>
      <c r="E5651" s="425"/>
      <c r="F5651" s="696">
        <v>2224746.6829082714</v>
      </c>
      <c r="G5651" s="696"/>
      <c r="H5651" s="300"/>
      <c r="I5651" s="697"/>
      <c r="J5651" s="698"/>
      <c r="K5651" s="696">
        <v>2224746.6829082714</v>
      </c>
      <c r="L5651" s="696"/>
      <c r="M5651" s="696"/>
      <c r="N5651" s="698"/>
      <c r="O5651" s="18"/>
      <c r="P5651" s="15"/>
      <c r="Q5651" s="16"/>
    </row>
    <row r="5652" spans="1:17" s="17" customFormat="1" ht="66.75" hidden="1" customHeight="1">
      <c r="A5652" s="693"/>
      <c r="B5652" s="108" t="s">
        <v>3548</v>
      </c>
      <c r="C5652" s="425" t="s">
        <v>3608</v>
      </c>
      <c r="D5652" s="425"/>
      <c r="E5652" s="425"/>
      <c r="F5652" s="696">
        <v>2864875</v>
      </c>
      <c r="G5652" s="696"/>
      <c r="H5652" s="300"/>
      <c r="I5652" s="697"/>
      <c r="J5652" s="698"/>
      <c r="K5652" s="696">
        <v>2864875</v>
      </c>
      <c r="L5652" s="696"/>
      <c r="M5652" s="696"/>
      <c r="N5652" s="698"/>
      <c r="O5652" s="18"/>
      <c r="P5652" s="15"/>
      <c r="Q5652" s="16"/>
    </row>
    <row r="5653" spans="1:17" s="17" customFormat="1" ht="66.75" hidden="1" customHeight="1">
      <c r="A5653" s="693"/>
      <c r="B5653" s="108" t="s">
        <v>3549</v>
      </c>
      <c r="C5653" s="425" t="s">
        <v>3608</v>
      </c>
      <c r="D5653" s="425"/>
      <c r="E5653" s="425"/>
      <c r="F5653" s="696">
        <v>3689188</v>
      </c>
      <c r="G5653" s="696"/>
      <c r="H5653" s="300"/>
      <c r="I5653" s="697"/>
      <c r="J5653" s="698"/>
      <c r="K5653" s="696">
        <v>3689188</v>
      </c>
      <c r="L5653" s="696"/>
      <c r="M5653" s="696"/>
      <c r="N5653" s="698"/>
      <c r="O5653" s="18"/>
      <c r="P5653" s="15"/>
      <c r="Q5653" s="16"/>
    </row>
    <row r="5654" spans="1:17" s="17" customFormat="1" ht="66.75" hidden="1" customHeight="1">
      <c r="A5654" s="693"/>
      <c r="B5654" s="108" t="s">
        <v>3550</v>
      </c>
      <c r="C5654" s="425" t="s">
        <v>3608</v>
      </c>
      <c r="D5654" s="425"/>
      <c r="E5654" s="425"/>
      <c r="F5654" s="696">
        <v>4322750</v>
      </c>
      <c r="G5654" s="696"/>
      <c r="H5654" s="300"/>
      <c r="I5654" s="697"/>
      <c r="J5654" s="698"/>
      <c r="K5654" s="696">
        <v>4322750</v>
      </c>
      <c r="L5654" s="696"/>
      <c r="M5654" s="696"/>
      <c r="N5654" s="698"/>
      <c r="O5654" s="18"/>
      <c r="P5654" s="15"/>
      <c r="Q5654" s="16"/>
    </row>
    <row r="5655" spans="1:17" s="17" customFormat="1" ht="66.75" hidden="1" customHeight="1">
      <c r="A5655" s="693"/>
      <c r="B5655" s="108" t="s">
        <v>3551</v>
      </c>
      <c r="C5655" s="425" t="s">
        <v>3608</v>
      </c>
      <c r="D5655" s="425"/>
      <c r="E5655" s="425"/>
      <c r="F5655" s="696">
        <v>4731500</v>
      </c>
      <c r="G5655" s="696"/>
      <c r="H5655" s="300"/>
      <c r="I5655" s="697"/>
      <c r="J5655" s="698"/>
      <c r="K5655" s="696">
        <v>4731500</v>
      </c>
      <c r="L5655" s="696"/>
      <c r="M5655" s="696"/>
      <c r="N5655" s="698"/>
      <c r="O5655" s="18"/>
      <c r="P5655" s="15"/>
      <c r="Q5655" s="16"/>
    </row>
    <row r="5656" spans="1:17" s="17" customFormat="1" ht="66.75" hidden="1" customHeight="1">
      <c r="A5656" s="693"/>
      <c r="B5656" s="108" t="s">
        <v>3552</v>
      </c>
      <c r="C5656" s="425" t="s">
        <v>3608</v>
      </c>
      <c r="D5656" s="425"/>
      <c r="E5656" s="425"/>
      <c r="F5656" s="696">
        <v>4281875</v>
      </c>
      <c r="G5656" s="696"/>
      <c r="H5656" s="300"/>
      <c r="I5656" s="697"/>
      <c r="J5656" s="698"/>
      <c r="K5656" s="696">
        <v>4281875</v>
      </c>
      <c r="L5656" s="696"/>
      <c r="M5656" s="696"/>
      <c r="N5656" s="698"/>
      <c r="O5656" s="18"/>
      <c r="P5656" s="15"/>
      <c r="Q5656" s="16"/>
    </row>
    <row r="5657" spans="1:17" s="17" customFormat="1" ht="66.75" hidden="1" customHeight="1">
      <c r="A5657" s="693"/>
      <c r="B5657" s="108" t="s">
        <v>3553</v>
      </c>
      <c r="C5657" s="425" t="s">
        <v>3608</v>
      </c>
      <c r="D5657" s="425"/>
      <c r="E5657" s="425"/>
      <c r="F5657" s="696">
        <v>4881375</v>
      </c>
      <c r="G5657" s="696"/>
      <c r="H5657" s="300"/>
      <c r="I5657" s="697"/>
      <c r="J5657" s="698"/>
      <c r="K5657" s="696">
        <v>4881375</v>
      </c>
      <c r="L5657" s="696"/>
      <c r="M5657" s="696"/>
      <c r="N5657" s="698"/>
      <c r="O5657" s="18"/>
      <c r="P5657" s="15"/>
      <c r="Q5657" s="16"/>
    </row>
    <row r="5658" spans="1:17" s="17" customFormat="1" ht="66.75" hidden="1" customHeight="1">
      <c r="A5658" s="693"/>
      <c r="B5658" s="108" t="s">
        <v>3554</v>
      </c>
      <c r="C5658" s="425" t="s">
        <v>3608</v>
      </c>
      <c r="D5658" s="425"/>
      <c r="E5658" s="425"/>
      <c r="F5658" s="696">
        <v>5426375</v>
      </c>
      <c r="G5658" s="696"/>
      <c r="H5658" s="300"/>
      <c r="I5658" s="697"/>
      <c r="J5658" s="698"/>
      <c r="K5658" s="696">
        <v>5426375</v>
      </c>
      <c r="L5658" s="696"/>
      <c r="M5658" s="696"/>
      <c r="N5658" s="698"/>
      <c r="O5658" s="18"/>
      <c r="P5658" s="15"/>
      <c r="Q5658" s="16"/>
    </row>
    <row r="5659" spans="1:17" s="17" customFormat="1" ht="66.75" hidden="1" customHeight="1">
      <c r="A5659" s="693"/>
      <c r="B5659" s="108" t="s">
        <v>3555</v>
      </c>
      <c r="C5659" s="425" t="s">
        <v>3608</v>
      </c>
      <c r="D5659" s="425"/>
      <c r="E5659" s="425"/>
      <c r="F5659" s="696">
        <v>5562625</v>
      </c>
      <c r="G5659" s="696"/>
      <c r="H5659" s="300"/>
      <c r="I5659" s="697"/>
      <c r="J5659" s="698"/>
      <c r="K5659" s="696">
        <v>5562625</v>
      </c>
      <c r="L5659" s="696"/>
      <c r="M5659" s="696"/>
      <c r="N5659" s="698"/>
      <c r="O5659" s="18"/>
      <c r="P5659" s="15"/>
      <c r="Q5659" s="16"/>
    </row>
    <row r="5660" spans="1:17" s="17" customFormat="1" ht="66.75" hidden="1" customHeight="1">
      <c r="A5660" s="693"/>
      <c r="B5660" s="108" t="s">
        <v>3556</v>
      </c>
      <c r="C5660" s="425" t="s">
        <v>3608</v>
      </c>
      <c r="D5660" s="425"/>
      <c r="E5660" s="425"/>
      <c r="F5660" s="696">
        <v>6170300</v>
      </c>
      <c r="G5660" s="696"/>
      <c r="H5660" s="300"/>
      <c r="I5660" s="697"/>
      <c r="J5660" s="698"/>
      <c r="K5660" s="696">
        <v>6170300</v>
      </c>
      <c r="L5660" s="696"/>
      <c r="M5660" s="696"/>
      <c r="N5660" s="698"/>
      <c r="O5660" s="18"/>
      <c r="P5660" s="15"/>
      <c r="Q5660" s="16"/>
    </row>
    <row r="5661" spans="1:17" s="17" customFormat="1" ht="66.75" hidden="1" customHeight="1">
      <c r="A5661" s="693"/>
      <c r="B5661" s="108" t="s">
        <v>3557</v>
      </c>
      <c r="C5661" s="425" t="s">
        <v>3608</v>
      </c>
      <c r="D5661" s="425"/>
      <c r="E5661" s="425"/>
      <c r="F5661" s="696">
        <v>6904688</v>
      </c>
      <c r="G5661" s="696"/>
      <c r="H5661" s="300"/>
      <c r="I5661" s="697"/>
      <c r="J5661" s="698"/>
      <c r="K5661" s="696">
        <v>6904688</v>
      </c>
      <c r="L5661" s="696"/>
      <c r="M5661" s="696"/>
      <c r="N5661" s="698"/>
      <c r="O5661" s="18"/>
      <c r="P5661" s="15"/>
      <c r="Q5661" s="16"/>
    </row>
    <row r="5662" spans="1:17" s="17" customFormat="1" ht="66.75" hidden="1" customHeight="1">
      <c r="A5662" s="693">
        <v>23</v>
      </c>
      <c r="B5662" s="421" t="s">
        <v>3558</v>
      </c>
      <c r="C5662" s="425"/>
      <c r="D5662" s="425"/>
      <c r="E5662" s="425"/>
      <c r="F5662" s="696"/>
      <c r="G5662" s="696"/>
      <c r="H5662" s="300"/>
      <c r="I5662" s="697"/>
      <c r="J5662" s="698"/>
      <c r="K5662" s="696"/>
      <c r="L5662" s="696"/>
      <c r="M5662" s="696"/>
      <c r="N5662" s="698"/>
      <c r="O5662" s="18"/>
      <c r="P5662" s="15"/>
      <c r="Q5662" s="16"/>
    </row>
    <row r="5663" spans="1:17" s="17" customFormat="1" ht="66.75" hidden="1" customHeight="1">
      <c r="A5663" s="691"/>
      <c r="B5663" s="108" t="s">
        <v>3559</v>
      </c>
      <c r="C5663" s="425" t="s">
        <v>3608</v>
      </c>
      <c r="D5663" s="425"/>
      <c r="E5663" s="425"/>
      <c r="F5663" s="696">
        <v>2471930</v>
      </c>
      <c r="G5663" s="696"/>
      <c r="H5663" s="300"/>
      <c r="I5663" s="697"/>
      <c r="J5663" s="698"/>
      <c r="K5663" s="696">
        <v>2471930</v>
      </c>
      <c r="L5663" s="696"/>
      <c r="M5663" s="696"/>
      <c r="N5663" s="698"/>
      <c r="O5663" s="18"/>
      <c r="P5663" s="15"/>
      <c r="Q5663" s="16"/>
    </row>
    <row r="5664" spans="1:17" s="17" customFormat="1" ht="66.75" hidden="1" customHeight="1">
      <c r="A5664" s="691"/>
      <c r="B5664" s="108" t="s">
        <v>3560</v>
      </c>
      <c r="C5664" s="425" t="s">
        <v>3608</v>
      </c>
      <c r="D5664" s="425"/>
      <c r="E5664" s="425"/>
      <c r="F5664" s="696">
        <v>3010935</v>
      </c>
      <c r="G5664" s="696"/>
      <c r="H5664" s="300"/>
      <c r="I5664" s="697"/>
      <c r="J5664" s="698"/>
      <c r="K5664" s="696">
        <v>3010935</v>
      </c>
      <c r="L5664" s="696"/>
      <c r="M5664" s="696"/>
      <c r="N5664" s="698"/>
      <c r="O5664" s="18"/>
      <c r="P5664" s="15"/>
      <c r="Q5664" s="16"/>
    </row>
    <row r="5665" spans="1:17" s="17" customFormat="1" ht="66.75" hidden="1" customHeight="1">
      <c r="A5665" s="691"/>
      <c r="B5665" s="108" t="s">
        <v>3561</v>
      </c>
      <c r="C5665" s="425" t="s">
        <v>3608</v>
      </c>
      <c r="D5665" s="425"/>
      <c r="E5665" s="425"/>
      <c r="F5665" s="696">
        <v>3148820</v>
      </c>
      <c r="G5665" s="696"/>
      <c r="H5665" s="300"/>
      <c r="I5665" s="697"/>
      <c r="J5665" s="698"/>
      <c r="K5665" s="696">
        <v>3148820</v>
      </c>
      <c r="L5665" s="696"/>
      <c r="M5665" s="696"/>
      <c r="N5665" s="698"/>
      <c r="O5665" s="18"/>
      <c r="P5665" s="15"/>
      <c r="Q5665" s="16"/>
    </row>
    <row r="5666" spans="1:17" s="17" customFormat="1" ht="66.75" hidden="1" customHeight="1">
      <c r="A5666" s="691"/>
      <c r="B5666" s="108" t="s">
        <v>3562</v>
      </c>
      <c r="C5666" s="425" t="s">
        <v>3608</v>
      </c>
      <c r="D5666" s="425"/>
      <c r="E5666" s="425"/>
      <c r="F5666" s="696">
        <v>3531138</v>
      </c>
      <c r="G5666" s="696"/>
      <c r="H5666" s="300"/>
      <c r="I5666" s="697"/>
      <c r="J5666" s="698"/>
      <c r="K5666" s="696">
        <v>3531138</v>
      </c>
      <c r="L5666" s="696"/>
      <c r="M5666" s="696"/>
      <c r="N5666" s="698"/>
      <c r="O5666" s="18"/>
      <c r="P5666" s="15"/>
      <c r="Q5666" s="16"/>
    </row>
    <row r="5667" spans="1:17" s="17" customFormat="1" ht="66.75" hidden="1" customHeight="1">
      <c r="A5667" s="691"/>
      <c r="B5667" s="108" t="s">
        <v>3563</v>
      </c>
      <c r="C5667" s="425" t="s">
        <v>3608</v>
      </c>
      <c r="D5667" s="425"/>
      <c r="E5667" s="425"/>
      <c r="F5667" s="696">
        <v>3524870</v>
      </c>
      <c r="G5667" s="696"/>
      <c r="H5667" s="300"/>
      <c r="I5667" s="697"/>
      <c r="J5667" s="698"/>
      <c r="K5667" s="696">
        <v>3524870</v>
      </c>
      <c r="L5667" s="696"/>
      <c r="M5667" s="696"/>
      <c r="N5667" s="698"/>
      <c r="O5667" s="18"/>
      <c r="P5667" s="15"/>
      <c r="Q5667" s="16"/>
    </row>
    <row r="5668" spans="1:17" s="17" customFormat="1" ht="66.75" hidden="1" customHeight="1">
      <c r="A5668" s="691"/>
      <c r="B5668" s="108" t="s">
        <v>3564</v>
      </c>
      <c r="C5668" s="425" t="s">
        <v>3608</v>
      </c>
      <c r="D5668" s="425"/>
      <c r="E5668" s="425"/>
      <c r="F5668" s="696">
        <v>4063875</v>
      </c>
      <c r="G5668" s="696"/>
      <c r="H5668" s="300"/>
      <c r="I5668" s="697"/>
      <c r="J5668" s="698"/>
      <c r="K5668" s="696">
        <v>4063875</v>
      </c>
      <c r="L5668" s="696"/>
      <c r="M5668" s="696"/>
      <c r="N5668" s="698"/>
      <c r="O5668" s="18"/>
      <c r="P5668" s="15"/>
      <c r="Q5668" s="16"/>
    </row>
    <row r="5669" spans="1:17" s="17" customFormat="1" ht="66.75" hidden="1" customHeight="1">
      <c r="A5669" s="691"/>
      <c r="B5669" s="108" t="s">
        <v>3565</v>
      </c>
      <c r="C5669" s="425" t="s">
        <v>3608</v>
      </c>
      <c r="D5669" s="425"/>
      <c r="E5669" s="425"/>
      <c r="F5669" s="696">
        <v>4648006</v>
      </c>
      <c r="G5669" s="696"/>
      <c r="H5669" s="300"/>
      <c r="I5669" s="697"/>
      <c r="J5669" s="698"/>
      <c r="K5669" s="696">
        <v>4648006</v>
      </c>
      <c r="L5669" s="696"/>
      <c r="M5669" s="696"/>
      <c r="N5669" s="698"/>
      <c r="O5669" s="18"/>
      <c r="P5669" s="15"/>
      <c r="Q5669" s="16"/>
    </row>
    <row r="5670" spans="1:17" s="17" customFormat="1" ht="66.75" hidden="1" customHeight="1">
      <c r="A5670" s="691"/>
      <c r="B5670" s="108" t="s">
        <v>3566</v>
      </c>
      <c r="C5670" s="425" t="s">
        <v>3608</v>
      </c>
      <c r="D5670" s="425"/>
      <c r="E5670" s="425"/>
      <c r="F5670" s="696">
        <v>4226830</v>
      </c>
      <c r="G5670" s="696"/>
      <c r="H5670" s="300"/>
      <c r="I5670" s="697"/>
      <c r="J5670" s="698"/>
      <c r="K5670" s="696">
        <v>4226830</v>
      </c>
      <c r="L5670" s="696"/>
      <c r="M5670" s="696"/>
      <c r="N5670" s="698"/>
      <c r="O5670" s="18"/>
      <c r="P5670" s="15"/>
      <c r="Q5670" s="16"/>
    </row>
    <row r="5671" spans="1:17" s="17" customFormat="1" ht="66.75" hidden="1" customHeight="1">
      <c r="A5671" s="691"/>
      <c r="B5671" s="108" t="s">
        <v>3567</v>
      </c>
      <c r="C5671" s="425" t="s">
        <v>3608</v>
      </c>
      <c r="D5671" s="425"/>
      <c r="E5671" s="425"/>
      <c r="F5671" s="696">
        <v>4490065</v>
      </c>
      <c r="G5671" s="696"/>
      <c r="H5671" s="300"/>
      <c r="I5671" s="697"/>
      <c r="J5671" s="698"/>
      <c r="K5671" s="696">
        <v>4490065</v>
      </c>
      <c r="L5671" s="696"/>
      <c r="M5671" s="696"/>
      <c r="N5671" s="698"/>
      <c r="O5671" s="18"/>
      <c r="P5671" s="15"/>
      <c r="Q5671" s="16"/>
    </row>
    <row r="5672" spans="1:17" s="17" customFormat="1" ht="66.75" hidden="1" customHeight="1">
      <c r="A5672" s="691"/>
      <c r="B5672" s="108" t="s">
        <v>3568</v>
      </c>
      <c r="C5672" s="425" t="s">
        <v>3608</v>
      </c>
      <c r="D5672" s="425"/>
      <c r="E5672" s="425"/>
      <c r="F5672" s="696">
        <v>5298573</v>
      </c>
      <c r="G5672" s="696"/>
      <c r="H5672" s="300"/>
      <c r="I5672" s="697"/>
      <c r="J5672" s="698"/>
      <c r="K5672" s="696">
        <v>5298573</v>
      </c>
      <c r="L5672" s="696"/>
      <c r="M5672" s="696"/>
      <c r="N5672" s="698"/>
      <c r="O5672" s="18"/>
      <c r="P5672" s="15"/>
      <c r="Q5672" s="16"/>
    </row>
    <row r="5673" spans="1:17" s="17" customFormat="1" ht="66.75" hidden="1" customHeight="1">
      <c r="A5673" s="691"/>
      <c r="B5673" s="108" t="s">
        <v>3569</v>
      </c>
      <c r="C5673" s="425" t="s">
        <v>3608</v>
      </c>
      <c r="D5673" s="425"/>
      <c r="E5673" s="425"/>
      <c r="F5673" s="696">
        <v>5336178</v>
      </c>
      <c r="G5673" s="696"/>
      <c r="H5673" s="300"/>
      <c r="I5673" s="697"/>
      <c r="J5673" s="698"/>
      <c r="K5673" s="696">
        <v>5336178</v>
      </c>
      <c r="L5673" s="696"/>
      <c r="M5673" s="696"/>
      <c r="N5673" s="698"/>
      <c r="O5673" s="18"/>
      <c r="P5673" s="15"/>
      <c r="Q5673" s="16"/>
    </row>
    <row r="5674" spans="1:17" s="17" customFormat="1" ht="66.75" hidden="1" customHeight="1">
      <c r="A5674" s="691"/>
      <c r="B5674" s="108" t="s">
        <v>3570</v>
      </c>
      <c r="C5674" s="425" t="s">
        <v>3608</v>
      </c>
      <c r="D5674" s="425"/>
      <c r="E5674" s="425"/>
      <c r="F5674" s="696">
        <v>5455260</v>
      </c>
      <c r="G5674" s="696"/>
      <c r="H5674" s="300"/>
      <c r="I5674" s="697"/>
      <c r="J5674" s="698"/>
      <c r="K5674" s="696">
        <v>5455260</v>
      </c>
      <c r="L5674" s="696"/>
      <c r="M5674" s="696"/>
      <c r="N5674" s="698"/>
      <c r="O5674" s="18"/>
      <c r="P5674" s="15"/>
      <c r="Q5674" s="16"/>
    </row>
    <row r="5675" spans="1:17" s="17" customFormat="1" ht="66.75" hidden="1" customHeight="1">
      <c r="A5675" s="693"/>
      <c r="B5675" s="108" t="s">
        <v>3571</v>
      </c>
      <c r="C5675" s="425" t="s">
        <v>3608</v>
      </c>
      <c r="D5675" s="425"/>
      <c r="E5675" s="425"/>
      <c r="F5675" s="696">
        <v>5576999.4306037026</v>
      </c>
      <c r="G5675" s="696"/>
      <c r="H5675" s="300"/>
      <c r="I5675" s="697"/>
      <c r="J5675" s="698"/>
      <c r="K5675" s="696">
        <v>5576999.4306037026</v>
      </c>
      <c r="L5675" s="696"/>
      <c r="M5675" s="696"/>
      <c r="N5675" s="698"/>
      <c r="O5675" s="18"/>
      <c r="P5675" s="15"/>
      <c r="Q5675" s="16"/>
    </row>
    <row r="5676" spans="1:17" s="17" customFormat="1" ht="66.75" hidden="1" customHeight="1">
      <c r="A5676" s="693">
        <v>24</v>
      </c>
      <c r="B5676" s="421" t="s">
        <v>3572</v>
      </c>
      <c r="C5676" s="425"/>
      <c r="D5676" s="425"/>
      <c r="E5676" s="425"/>
      <c r="F5676" s="696"/>
      <c r="G5676" s="696"/>
      <c r="H5676" s="300"/>
      <c r="I5676" s="697"/>
      <c r="J5676" s="698"/>
      <c r="K5676" s="696"/>
      <c r="L5676" s="696"/>
      <c r="M5676" s="696"/>
      <c r="N5676" s="698"/>
      <c r="O5676" s="18"/>
      <c r="P5676" s="15"/>
      <c r="Q5676" s="16"/>
    </row>
    <row r="5677" spans="1:17" s="17" customFormat="1" ht="66.75" hidden="1" customHeight="1">
      <c r="A5677" s="693"/>
      <c r="B5677" s="108" t="s">
        <v>3573</v>
      </c>
      <c r="C5677" s="425" t="s">
        <v>70</v>
      </c>
      <c r="D5677" s="425"/>
      <c r="E5677" s="425"/>
      <c r="F5677" s="696">
        <v>1653141</v>
      </c>
      <c r="G5677" s="696"/>
      <c r="H5677" s="300"/>
      <c r="I5677" s="697"/>
      <c r="J5677" s="698"/>
      <c r="K5677" s="696">
        <v>1653141</v>
      </c>
      <c r="L5677" s="696"/>
      <c r="M5677" s="696"/>
      <c r="N5677" s="698"/>
      <c r="O5677" s="18"/>
      <c r="P5677" s="15"/>
      <c r="Q5677" s="16"/>
    </row>
    <row r="5678" spans="1:17" s="17" customFormat="1" ht="66.75" hidden="1" customHeight="1">
      <c r="A5678" s="693"/>
      <c r="B5678" s="108" t="s">
        <v>3574</v>
      </c>
      <c r="C5678" s="425" t="s">
        <v>70</v>
      </c>
      <c r="D5678" s="425"/>
      <c r="E5678" s="425"/>
      <c r="F5678" s="696">
        <v>2761902</v>
      </c>
      <c r="G5678" s="696"/>
      <c r="H5678" s="300"/>
      <c r="I5678" s="697"/>
      <c r="J5678" s="698"/>
      <c r="K5678" s="696">
        <v>2761902</v>
      </c>
      <c r="L5678" s="696"/>
      <c r="M5678" s="696"/>
      <c r="N5678" s="698"/>
      <c r="O5678" s="18"/>
      <c r="P5678" s="15"/>
      <c r="Q5678" s="16"/>
    </row>
    <row r="5679" spans="1:17" s="17" customFormat="1" ht="66.75" hidden="1" customHeight="1">
      <c r="A5679" s="693"/>
      <c r="B5679" s="108" t="s">
        <v>3575</v>
      </c>
      <c r="C5679" s="425" t="s">
        <v>70</v>
      </c>
      <c r="D5679" s="425"/>
      <c r="E5679" s="425"/>
      <c r="F5679" s="696">
        <v>4128503</v>
      </c>
      <c r="G5679" s="696"/>
      <c r="H5679" s="300"/>
      <c r="I5679" s="697"/>
      <c r="J5679" s="698"/>
      <c r="K5679" s="696">
        <v>4128503</v>
      </c>
      <c r="L5679" s="696"/>
      <c r="M5679" s="696"/>
      <c r="N5679" s="698"/>
      <c r="O5679" s="18"/>
      <c r="P5679" s="15"/>
      <c r="Q5679" s="16"/>
    </row>
    <row r="5680" spans="1:17" s="17" customFormat="1" ht="66.75" hidden="1" customHeight="1">
      <c r="A5680" s="693"/>
      <c r="B5680" s="108" t="s">
        <v>3576</v>
      </c>
      <c r="C5680" s="425" t="s">
        <v>70</v>
      </c>
      <c r="D5680" s="425"/>
      <c r="E5680" s="425"/>
      <c r="F5680" s="696">
        <v>4809661</v>
      </c>
      <c r="G5680" s="696"/>
      <c r="H5680" s="300"/>
      <c r="I5680" s="697"/>
      <c r="J5680" s="698"/>
      <c r="K5680" s="696">
        <v>4809661</v>
      </c>
      <c r="L5680" s="696"/>
      <c r="M5680" s="696"/>
      <c r="N5680" s="698"/>
      <c r="O5680" s="18"/>
      <c r="P5680" s="15"/>
      <c r="Q5680" s="16"/>
    </row>
    <row r="5681" spans="1:17" s="17" customFormat="1" ht="66.75" hidden="1" customHeight="1">
      <c r="A5681" s="693"/>
      <c r="B5681" s="108" t="s">
        <v>3577</v>
      </c>
      <c r="C5681" s="425" t="s">
        <v>70</v>
      </c>
      <c r="D5681" s="425"/>
      <c r="E5681" s="425"/>
      <c r="F5681" s="696">
        <v>3823038</v>
      </c>
      <c r="G5681" s="696"/>
      <c r="H5681" s="300"/>
      <c r="I5681" s="697"/>
      <c r="J5681" s="698"/>
      <c r="K5681" s="696">
        <v>3823038</v>
      </c>
      <c r="L5681" s="696"/>
      <c r="M5681" s="696"/>
      <c r="N5681" s="698"/>
      <c r="O5681" s="18"/>
      <c r="P5681" s="15"/>
      <c r="Q5681" s="16"/>
    </row>
    <row r="5682" spans="1:17" s="17" customFormat="1" ht="66.75" hidden="1" customHeight="1">
      <c r="A5682" s="693">
        <v>25</v>
      </c>
      <c r="B5682" s="421" t="s">
        <v>3578</v>
      </c>
      <c r="C5682" s="425"/>
      <c r="D5682" s="425"/>
      <c r="E5682" s="425"/>
      <c r="F5682" s="696"/>
      <c r="G5682" s="696"/>
      <c r="H5682" s="300"/>
      <c r="I5682" s="697"/>
      <c r="J5682" s="698"/>
      <c r="K5682" s="696"/>
      <c r="L5682" s="696"/>
      <c r="M5682" s="696"/>
      <c r="N5682" s="698"/>
      <c r="O5682" s="18"/>
      <c r="P5682" s="15"/>
      <c r="Q5682" s="16"/>
    </row>
    <row r="5683" spans="1:17" s="17" customFormat="1" ht="66.75" hidden="1" customHeight="1">
      <c r="A5683" s="691"/>
      <c r="B5683" s="108" t="s">
        <v>3579</v>
      </c>
      <c r="C5683" s="425" t="s">
        <v>68</v>
      </c>
      <c r="D5683" s="425"/>
      <c r="E5683" s="425"/>
      <c r="F5683" s="696">
        <v>328100</v>
      </c>
      <c r="G5683" s="696"/>
      <c r="H5683" s="300"/>
      <c r="I5683" s="697"/>
      <c r="J5683" s="698"/>
      <c r="K5683" s="696">
        <v>328100</v>
      </c>
      <c r="L5683" s="696"/>
      <c r="M5683" s="696"/>
      <c r="N5683" s="698"/>
      <c r="O5683" s="18"/>
      <c r="P5683" s="15"/>
      <c r="Q5683" s="16"/>
    </row>
    <row r="5684" spans="1:17" s="17" customFormat="1" ht="66.75" hidden="1" customHeight="1">
      <c r="A5684" s="691"/>
      <c r="B5684" s="108" t="s">
        <v>3580</v>
      </c>
      <c r="C5684" s="425" t="s">
        <v>68</v>
      </c>
      <c r="D5684" s="425"/>
      <c r="E5684" s="425"/>
      <c r="F5684" s="696">
        <v>303950</v>
      </c>
      <c r="G5684" s="696"/>
      <c r="H5684" s="300"/>
      <c r="I5684" s="697"/>
      <c r="J5684" s="698"/>
      <c r="K5684" s="696">
        <v>303950</v>
      </c>
      <c r="L5684" s="696"/>
      <c r="M5684" s="696"/>
      <c r="N5684" s="698"/>
      <c r="O5684" s="18"/>
      <c r="P5684" s="15"/>
      <c r="Q5684" s="16"/>
    </row>
    <row r="5685" spans="1:17" s="17" customFormat="1" ht="66.75" hidden="1" customHeight="1">
      <c r="A5685" s="689"/>
      <c r="B5685" s="477" t="s">
        <v>3581</v>
      </c>
      <c r="C5685" s="692" t="s">
        <v>68</v>
      </c>
      <c r="D5685" s="692"/>
      <c r="E5685" s="692"/>
      <c r="F5685" s="152">
        <v>279800</v>
      </c>
      <c r="G5685" s="152"/>
      <c r="H5685" s="295"/>
      <c r="I5685" s="701"/>
      <c r="J5685" s="702"/>
      <c r="K5685" s="152">
        <v>279800</v>
      </c>
      <c r="L5685" s="152"/>
      <c r="M5685" s="152"/>
      <c r="N5685" s="702"/>
      <c r="O5685" s="18"/>
      <c r="P5685" s="15"/>
      <c r="Q5685" s="16"/>
    </row>
    <row r="5686" spans="1:17" s="17" customFormat="1" ht="66.75" hidden="1" customHeight="1">
      <c r="A5686" s="691"/>
      <c r="B5686" s="477" t="s">
        <v>3582</v>
      </c>
      <c r="C5686" s="692" t="s">
        <v>68</v>
      </c>
      <c r="D5686" s="692"/>
      <c r="E5686" s="692"/>
      <c r="F5686" s="300">
        <v>533375</v>
      </c>
      <c r="G5686" s="300"/>
      <c r="H5686" s="300"/>
      <c r="I5686" s="298"/>
      <c r="J5686" s="299"/>
      <c r="K5686" s="300">
        <v>533375</v>
      </c>
      <c r="L5686" s="300"/>
      <c r="M5686" s="300"/>
      <c r="N5686" s="299"/>
      <c r="O5686" s="18"/>
      <c r="P5686" s="15"/>
      <c r="Q5686" s="16"/>
    </row>
    <row r="5687" spans="1:17" s="17" customFormat="1" ht="66.75" hidden="1" customHeight="1">
      <c r="A5687" s="691"/>
      <c r="B5687" s="477" t="s">
        <v>3583</v>
      </c>
      <c r="C5687" s="692" t="s">
        <v>68</v>
      </c>
      <c r="D5687" s="692"/>
      <c r="E5687" s="692"/>
      <c r="F5687" s="300">
        <v>1982375</v>
      </c>
      <c r="G5687" s="300"/>
      <c r="H5687" s="300"/>
      <c r="I5687" s="298"/>
      <c r="J5687" s="299"/>
      <c r="K5687" s="300">
        <v>1982375</v>
      </c>
      <c r="L5687" s="300"/>
      <c r="M5687" s="300"/>
      <c r="N5687" s="299"/>
      <c r="O5687" s="18"/>
      <c r="P5687" s="15"/>
      <c r="Q5687" s="16"/>
    </row>
    <row r="5688" spans="1:17" s="17" customFormat="1" ht="66.75" hidden="1" customHeight="1">
      <c r="A5688" s="691"/>
      <c r="B5688" s="477" t="s">
        <v>3584</v>
      </c>
      <c r="C5688" s="692" t="s">
        <v>68</v>
      </c>
      <c r="D5688" s="692"/>
      <c r="E5688" s="692"/>
      <c r="F5688" s="300">
        <v>4626800</v>
      </c>
      <c r="G5688" s="300"/>
      <c r="H5688" s="300"/>
      <c r="I5688" s="298"/>
      <c r="J5688" s="299"/>
      <c r="K5688" s="300">
        <v>4626800</v>
      </c>
      <c r="L5688" s="300"/>
      <c r="M5688" s="300"/>
      <c r="N5688" s="299"/>
      <c r="O5688" s="18"/>
      <c r="P5688" s="15"/>
      <c r="Q5688" s="16"/>
    </row>
    <row r="5689" spans="1:17" s="17" customFormat="1" ht="66.75" hidden="1" customHeight="1">
      <c r="A5689" s="693">
        <v>26</v>
      </c>
      <c r="B5689" s="699" t="s">
        <v>3585</v>
      </c>
      <c r="C5689" s="692"/>
      <c r="D5689" s="692"/>
      <c r="E5689" s="692"/>
      <c r="F5689" s="300"/>
      <c r="G5689" s="300"/>
      <c r="H5689" s="300"/>
      <c r="I5689" s="298"/>
      <c r="J5689" s="299"/>
      <c r="K5689" s="300"/>
      <c r="L5689" s="300"/>
      <c r="M5689" s="300"/>
      <c r="N5689" s="299"/>
      <c r="O5689" s="18"/>
      <c r="P5689" s="15"/>
      <c r="Q5689" s="16"/>
    </row>
    <row r="5690" spans="1:17" s="17" customFormat="1" ht="66.75" hidden="1" customHeight="1">
      <c r="A5690" s="689"/>
      <c r="B5690" s="477" t="s">
        <v>3586</v>
      </c>
      <c r="C5690" s="692" t="s">
        <v>3609</v>
      </c>
      <c r="D5690" s="692"/>
      <c r="E5690" s="692"/>
      <c r="F5690" s="300">
        <v>551488</v>
      </c>
      <c r="G5690" s="300"/>
      <c r="H5690" s="300"/>
      <c r="I5690" s="298"/>
      <c r="J5690" s="299"/>
      <c r="K5690" s="300">
        <v>551488</v>
      </c>
      <c r="L5690" s="300"/>
      <c r="M5690" s="300"/>
      <c r="N5690" s="299"/>
      <c r="O5690" s="18"/>
      <c r="P5690" s="15"/>
      <c r="Q5690" s="16"/>
    </row>
    <row r="5691" spans="1:17" s="17" customFormat="1" ht="66.75" hidden="1" customHeight="1">
      <c r="A5691" s="693">
        <v>27</v>
      </c>
      <c r="B5691" s="699" t="s">
        <v>3587</v>
      </c>
      <c r="C5691" s="692"/>
      <c r="D5691" s="692"/>
      <c r="E5691" s="692"/>
      <c r="F5691" s="300"/>
      <c r="G5691" s="300"/>
      <c r="H5691" s="300"/>
      <c r="I5691" s="298"/>
      <c r="J5691" s="299"/>
      <c r="K5691" s="300"/>
      <c r="L5691" s="300"/>
      <c r="M5691" s="300"/>
      <c r="N5691" s="299"/>
      <c r="O5691" s="18"/>
      <c r="P5691" s="15"/>
      <c r="Q5691" s="16"/>
    </row>
    <row r="5692" spans="1:17" s="17" customFormat="1" ht="66.75" hidden="1" customHeight="1">
      <c r="A5692" s="693"/>
      <c r="B5692" s="477" t="s">
        <v>3588</v>
      </c>
      <c r="C5692" s="692" t="s">
        <v>3608</v>
      </c>
      <c r="D5692" s="692"/>
      <c r="E5692" s="692"/>
      <c r="F5692" s="300">
        <v>15846775</v>
      </c>
      <c r="G5692" s="300"/>
      <c r="H5692" s="300"/>
      <c r="I5692" s="298"/>
      <c r="J5692" s="299"/>
      <c r="K5692" s="300">
        <v>15846775</v>
      </c>
      <c r="L5692" s="300"/>
      <c r="M5692" s="300"/>
      <c r="N5692" s="299"/>
      <c r="O5692" s="18"/>
      <c r="P5692" s="15"/>
      <c r="Q5692" s="16"/>
    </row>
    <row r="5693" spans="1:17" s="17" customFormat="1" ht="66.75" hidden="1" customHeight="1">
      <c r="A5693" s="693"/>
      <c r="B5693" s="477" t="s">
        <v>3589</v>
      </c>
      <c r="C5693" s="692" t="s">
        <v>3608</v>
      </c>
      <c r="D5693" s="692"/>
      <c r="E5693" s="692"/>
      <c r="F5693" s="300">
        <v>18009063</v>
      </c>
      <c r="G5693" s="300"/>
      <c r="H5693" s="300"/>
      <c r="I5693" s="298"/>
      <c r="J5693" s="299"/>
      <c r="K5693" s="300">
        <v>18009063</v>
      </c>
      <c r="L5693" s="300"/>
      <c r="M5693" s="300"/>
      <c r="N5693" s="299"/>
      <c r="O5693" s="18"/>
      <c r="P5693" s="15"/>
      <c r="Q5693" s="16"/>
    </row>
    <row r="5694" spans="1:17" s="17" customFormat="1" ht="66.75" hidden="1" customHeight="1">
      <c r="A5694" s="693"/>
      <c r="B5694" s="477" t="s">
        <v>3590</v>
      </c>
      <c r="C5694" s="692" t="s">
        <v>3608</v>
      </c>
      <c r="D5694" s="692"/>
      <c r="E5694" s="692"/>
      <c r="F5694" s="300">
        <v>25216688</v>
      </c>
      <c r="G5694" s="300"/>
      <c r="H5694" s="300"/>
      <c r="I5694" s="298"/>
      <c r="J5694" s="299"/>
      <c r="K5694" s="300">
        <v>25216688</v>
      </c>
      <c r="L5694" s="300"/>
      <c r="M5694" s="300"/>
      <c r="N5694" s="299"/>
      <c r="O5694" s="18"/>
      <c r="P5694" s="15"/>
      <c r="Q5694" s="16"/>
    </row>
    <row r="5695" spans="1:17" s="17" customFormat="1" ht="66.75" hidden="1" customHeight="1">
      <c r="A5695" s="693"/>
      <c r="B5695" s="477" t="s">
        <v>3591</v>
      </c>
      <c r="C5695" s="692" t="s">
        <v>3608</v>
      </c>
      <c r="D5695" s="692"/>
      <c r="E5695" s="692"/>
      <c r="F5695" s="300">
        <v>16135080</v>
      </c>
      <c r="G5695" s="300"/>
      <c r="H5695" s="300"/>
      <c r="I5695" s="298"/>
      <c r="J5695" s="299"/>
      <c r="K5695" s="300">
        <v>16135080</v>
      </c>
      <c r="L5695" s="300"/>
      <c r="M5695" s="300"/>
      <c r="N5695" s="299"/>
      <c r="O5695" s="18"/>
      <c r="P5695" s="15"/>
      <c r="Q5695" s="16"/>
    </row>
    <row r="5696" spans="1:17" s="17" customFormat="1" ht="66.75" hidden="1" customHeight="1">
      <c r="A5696" s="693">
        <v>28</v>
      </c>
      <c r="B5696" s="699" t="s">
        <v>2533</v>
      </c>
      <c r="C5696" s="692"/>
      <c r="D5696" s="692"/>
      <c r="E5696" s="692"/>
      <c r="F5696" s="300"/>
      <c r="G5696" s="300"/>
      <c r="H5696" s="300"/>
      <c r="I5696" s="298"/>
      <c r="J5696" s="299"/>
      <c r="K5696" s="300"/>
      <c r="L5696" s="300"/>
      <c r="M5696" s="300"/>
      <c r="N5696" s="299"/>
      <c r="O5696" s="18"/>
      <c r="P5696" s="15"/>
      <c r="Q5696" s="16"/>
    </row>
    <row r="5697" spans="1:17" s="17" customFormat="1" ht="66.75" hidden="1" customHeight="1">
      <c r="A5697" s="691"/>
      <c r="B5697" s="477" t="s">
        <v>4139</v>
      </c>
      <c r="C5697" s="692" t="s">
        <v>68</v>
      </c>
      <c r="D5697" s="692"/>
      <c r="E5697" s="692"/>
      <c r="F5697" s="300">
        <v>120000000</v>
      </c>
      <c r="G5697" s="300"/>
      <c r="H5697" s="300"/>
      <c r="I5697" s="298"/>
      <c r="J5697" s="299"/>
      <c r="K5697" s="300">
        <v>120000000</v>
      </c>
      <c r="L5697" s="300"/>
      <c r="M5697" s="300"/>
      <c r="N5697" s="299"/>
      <c r="O5697" s="18"/>
      <c r="P5697" s="15"/>
      <c r="Q5697" s="16"/>
    </row>
    <row r="5698" spans="1:17" s="17" customFormat="1" ht="66.75" hidden="1" customHeight="1">
      <c r="A5698" s="689"/>
      <c r="B5698" s="477" t="s">
        <v>4140</v>
      </c>
      <c r="C5698" s="692" t="s">
        <v>68</v>
      </c>
      <c r="D5698" s="692"/>
      <c r="E5698" s="692"/>
      <c r="F5698" s="152">
        <v>170000000</v>
      </c>
      <c r="G5698" s="152"/>
      <c r="H5698" s="295"/>
      <c r="I5698" s="701"/>
      <c r="J5698" s="702"/>
      <c r="K5698" s="152">
        <v>170000000</v>
      </c>
      <c r="L5698" s="152"/>
      <c r="M5698" s="152"/>
      <c r="N5698" s="702"/>
      <c r="O5698" s="18"/>
      <c r="P5698" s="15"/>
      <c r="Q5698" s="16"/>
    </row>
    <row r="5699" spans="1:17" s="17" customFormat="1" ht="66.75" hidden="1" customHeight="1">
      <c r="A5699" s="691"/>
      <c r="B5699" s="477" t="s">
        <v>4141</v>
      </c>
      <c r="C5699" s="692" t="s">
        <v>68</v>
      </c>
      <c r="D5699" s="692"/>
      <c r="E5699" s="692"/>
      <c r="F5699" s="300">
        <v>210000000</v>
      </c>
      <c r="G5699" s="300"/>
      <c r="H5699" s="300"/>
      <c r="I5699" s="298"/>
      <c r="J5699" s="299"/>
      <c r="K5699" s="300">
        <v>210000000</v>
      </c>
      <c r="L5699" s="300"/>
      <c r="M5699" s="300"/>
      <c r="N5699" s="299"/>
      <c r="O5699" s="18"/>
      <c r="P5699" s="15"/>
      <c r="Q5699" s="16"/>
    </row>
    <row r="5700" spans="1:17" s="17" customFormat="1" ht="66.75" hidden="1" customHeight="1">
      <c r="A5700" s="693">
        <v>29</v>
      </c>
      <c r="B5700" s="699" t="s">
        <v>3592</v>
      </c>
      <c r="C5700" s="692"/>
      <c r="D5700" s="692"/>
      <c r="E5700" s="692"/>
      <c r="F5700" s="300"/>
      <c r="G5700" s="300"/>
      <c r="H5700" s="300"/>
      <c r="I5700" s="298"/>
      <c r="J5700" s="299"/>
      <c r="K5700" s="300"/>
      <c r="L5700" s="300"/>
      <c r="M5700" s="300"/>
      <c r="N5700" s="299"/>
      <c r="O5700" s="18"/>
      <c r="P5700" s="15"/>
      <c r="Q5700" s="16"/>
    </row>
    <row r="5701" spans="1:17" s="17" customFormat="1" ht="66.75" hidden="1" customHeight="1">
      <c r="A5701" s="691"/>
      <c r="B5701" s="477" t="s">
        <v>3593</v>
      </c>
      <c r="C5701" s="692" t="s">
        <v>3608</v>
      </c>
      <c r="D5701" s="692"/>
      <c r="E5701" s="692"/>
      <c r="F5701" s="300">
        <v>7618853</v>
      </c>
      <c r="G5701" s="300"/>
      <c r="H5701" s="300"/>
      <c r="I5701" s="298"/>
      <c r="J5701" s="299"/>
      <c r="K5701" s="300">
        <v>7618853</v>
      </c>
      <c r="L5701" s="300"/>
      <c r="M5701" s="300"/>
      <c r="N5701" s="299"/>
      <c r="O5701" s="18"/>
      <c r="P5701" s="15"/>
      <c r="Q5701" s="16"/>
    </row>
    <row r="5702" spans="1:17" s="17" customFormat="1" ht="66.75" hidden="1" customHeight="1">
      <c r="A5702" s="691"/>
      <c r="B5702" s="477" t="s">
        <v>3594</v>
      </c>
      <c r="C5702" s="692" t="s">
        <v>3608</v>
      </c>
      <c r="D5702" s="692"/>
      <c r="E5702" s="692"/>
      <c r="F5702" s="300">
        <v>4212342</v>
      </c>
      <c r="G5702" s="300"/>
      <c r="H5702" s="300"/>
      <c r="I5702" s="298"/>
      <c r="J5702" s="299"/>
      <c r="K5702" s="300">
        <v>4212342</v>
      </c>
      <c r="L5702" s="300"/>
      <c r="M5702" s="300"/>
      <c r="N5702" s="299"/>
      <c r="O5702" s="18"/>
      <c r="P5702" s="15"/>
      <c r="Q5702" s="16"/>
    </row>
    <row r="5703" spans="1:17" s="17" customFormat="1" ht="66.75" hidden="1" customHeight="1">
      <c r="A5703" s="691"/>
      <c r="B5703" s="477" t="s">
        <v>3595</v>
      </c>
      <c r="C5703" s="692" t="s">
        <v>3608</v>
      </c>
      <c r="D5703" s="692"/>
      <c r="E5703" s="692"/>
      <c r="F5703" s="300">
        <v>3872690</v>
      </c>
      <c r="G5703" s="300"/>
      <c r="H5703" s="300"/>
      <c r="I5703" s="298"/>
      <c r="J5703" s="299"/>
      <c r="K5703" s="300">
        <v>3872690</v>
      </c>
      <c r="L5703" s="300"/>
      <c r="M5703" s="300"/>
      <c r="N5703" s="299"/>
      <c r="O5703" s="18"/>
      <c r="P5703" s="15"/>
      <c r="Q5703" s="16"/>
    </row>
    <row r="5704" spans="1:17" s="17" customFormat="1" ht="66.75" hidden="1" customHeight="1">
      <c r="A5704" s="691"/>
      <c r="B5704" s="477" t="s">
        <v>3596</v>
      </c>
      <c r="C5704" s="692" t="s">
        <v>3608</v>
      </c>
      <c r="D5704" s="692"/>
      <c r="E5704" s="692"/>
      <c r="F5704" s="300">
        <v>2404194</v>
      </c>
      <c r="G5704" s="300"/>
      <c r="H5704" s="300"/>
      <c r="I5704" s="298"/>
      <c r="J5704" s="299"/>
      <c r="K5704" s="300">
        <v>2404194</v>
      </c>
      <c r="L5704" s="300"/>
      <c r="M5704" s="300"/>
      <c r="N5704" s="299"/>
      <c r="O5704" s="18"/>
      <c r="P5704" s="15"/>
      <c r="Q5704" s="16"/>
    </row>
    <row r="5705" spans="1:17" s="17" customFormat="1" ht="66.75" hidden="1" customHeight="1">
      <c r="A5705" s="691"/>
      <c r="B5705" s="477" t="s">
        <v>3597</v>
      </c>
      <c r="C5705" s="692" t="s">
        <v>3608</v>
      </c>
      <c r="D5705" s="692"/>
      <c r="E5705" s="692"/>
      <c r="F5705" s="300">
        <v>2737186</v>
      </c>
      <c r="G5705" s="300"/>
      <c r="H5705" s="300"/>
      <c r="I5705" s="298"/>
      <c r="J5705" s="299"/>
      <c r="K5705" s="300">
        <v>2737186</v>
      </c>
      <c r="L5705" s="300"/>
      <c r="M5705" s="300"/>
      <c r="N5705" s="299"/>
      <c r="O5705" s="18"/>
      <c r="P5705" s="15"/>
      <c r="Q5705" s="16"/>
    </row>
    <row r="5706" spans="1:17" s="17" customFormat="1" ht="66.75" hidden="1" customHeight="1">
      <c r="A5706" s="703"/>
      <c r="B5706" s="477" t="s">
        <v>3598</v>
      </c>
      <c r="C5706" s="692" t="s">
        <v>3608</v>
      </c>
      <c r="D5706" s="692"/>
      <c r="E5706" s="692"/>
      <c r="F5706" s="152">
        <v>3070179</v>
      </c>
      <c r="G5706" s="152"/>
      <c r="H5706" s="295"/>
      <c r="I5706" s="701"/>
      <c r="J5706" s="702"/>
      <c r="K5706" s="152">
        <v>3070179</v>
      </c>
      <c r="L5706" s="152"/>
      <c r="M5706" s="152"/>
      <c r="N5706" s="702"/>
      <c r="O5706" s="18"/>
      <c r="P5706" s="15"/>
      <c r="Q5706" s="16"/>
    </row>
    <row r="5707" spans="1:17" s="17" customFormat="1" ht="66.75" hidden="1" customHeight="1">
      <c r="A5707" s="704"/>
      <c r="B5707" s="477" t="s">
        <v>3599</v>
      </c>
      <c r="C5707" s="692" t="s">
        <v>3608</v>
      </c>
      <c r="D5707" s="692"/>
      <c r="E5707" s="692"/>
      <c r="F5707" s="705">
        <v>4302250</v>
      </c>
      <c r="G5707" s="705"/>
      <c r="H5707" s="706"/>
      <c r="I5707" s="707"/>
      <c r="J5707" s="708"/>
      <c r="K5707" s="705">
        <v>4302250</v>
      </c>
      <c r="L5707" s="705"/>
      <c r="M5707" s="705"/>
      <c r="N5707" s="708"/>
      <c r="O5707" s="18"/>
      <c r="P5707" s="15"/>
      <c r="Q5707" s="16"/>
    </row>
    <row r="5708" spans="1:17" s="17" customFormat="1" ht="66.75" hidden="1" customHeight="1">
      <c r="A5708" s="704"/>
      <c r="B5708" s="477" t="s">
        <v>3600</v>
      </c>
      <c r="C5708" s="692" t="s">
        <v>3608</v>
      </c>
      <c r="D5708" s="692"/>
      <c r="E5708" s="692"/>
      <c r="F5708" s="705">
        <v>4539622</v>
      </c>
      <c r="G5708" s="705"/>
      <c r="H5708" s="706"/>
      <c r="I5708" s="707"/>
      <c r="J5708" s="708"/>
      <c r="K5708" s="705">
        <v>4539622</v>
      </c>
      <c r="L5708" s="705"/>
      <c r="M5708" s="705"/>
      <c r="N5708" s="708"/>
      <c r="O5708" s="18"/>
      <c r="P5708" s="15"/>
      <c r="Q5708" s="16"/>
    </row>
    <row r="5709" spans="1:17" s="17" customFormat="1" ht="66.75" hidden="1" customHeight="1">
      <c r="A5709" s="704"/>
      <c r="B5709" s="477" t="s">
        <v>3601</v>
      </c>
      <c r="C5709" s="692" t="s">
        <v>3608</v>
      </c>
      <c r="D5709" s="692"/>
      <c r="E5709" s="692"/>
      <c r="F5709" s="705">
        <v>1361220</v>
      </c>
      <c r="G5709" s="705"/>
      <c r="H5709" s="706"/>
      <c r="I5709" s="707"/>
      <c r="J5709" s="708"/>
      <c r="K5709" s="705">
        <v>1361220</v>
      </c>
      <c r="L5709" s="705"/>
      <c r="M5709" s="705"/>
      <c r="N5709" s="708"/>
      <c r="O5709" s="18"/>
      <c r="P5709" s="15"/>
      <c r="Q5709" s="16"/>
    </row>
    <row r="5710" spans="1:17" s="17" customFormat="1" ht="66.75" hidden="1" customHeight="1">
      <c r="A5710" s="704"/>
      <c r="B5710" s="477" t="s">
        <v>3602</v>
      </c>
      <c r="C5710" s="692" t="s">
        <v>70</v>
      </c>
      <c r="D5710" s="692"/>
      <c r="E5710" s="692"/>
      <c r="F5710" s="705">
        <v>1385450</v>
      </c>
      <c r="G5710" s="705"/>
      <c r="H5710" s="706"/>
      <c r="I5710" s="707"/>
      <c r="J5710" s="708"/>
      <c r="K5710" s="705">
        <v>1385450</v>
      </c>
      <c r="L5710" s="705"/>
      <c r="M5710" s="705"/>
      <c r="N5710" s="708"/>
      <c r="O5710" s="18"/>
      <c r="P5710" s="15"/>
      <c r="Q5710" s="16"/>
    </row>
    <row r="5711" spans="1:17" s="17" customFormat="1" ht="66.75" hidden="1" customHeight="1">
      <c r="A5711" s="704"/>
      <c r="B5711" s="477" t="s">
        <v>3603</v>
      </c>
      <c r="C5711" s="692" t="s">
        <v>70</v>
      </c>
      <c r="D5711" s="692"/>
      <c r="E5711" s="692"/>
      <c r="F5711" s="705">
        <v>630500</v>
      </c>
      <c r="G5711" s="705"/>
      <c r="H5711" s="706"/>
      <c r="I5711" s="707"/>
      <c r="J5711" s="708"/>
      <c r="K5711" s="705">
        <v>630500</v>
      </c>
      <c r="L5711" s="705"/>
      <c r="M5711" s="705"/>
      <c r="N5711" s="708"/>
      <c r="O5711" s="18"/>
      <c r="P5711" s="15"/>
      <c r="Q5711" s="16"/>
    </row>
    <row r="5712" spans="1:17" s="17" customFormat="1" ht="66.75" hidden="1" customHeight="1">
      <c r="A5712" s="704"/>
      <c r="B5712" s="477" t="s">
        <v>3604</v>
      </c>
      <c r="C5712" s="692" t="s">
        <v>70</v>
      </c>
      <c r="D5712" s="692"/>
      <c r="E5712" s="692"/>
      <c r="F5712" s="705">
        <v>672500</v>
      </c>
      <c r="G5712" s="705"/>
      <c r="H5712" s="706"/>
      <c r="I5712" s="707"/>
      <c r="J5712" s="708"/>
      <c r="K5712" s="705">
        <v>672500</v>
      </c>
      <c r="L5712" s="705"/>
      <c r="M5712" s="705"/>
      <c r="N5712" s="708"/>
      <c r="O5712" s="18"/>
      <c r="P5712" s="15"/>
      <c r="Q5712" s="16"/>
    </row>
    <row r="5713" spans="1:17" s="17" customFormat="1" ht="66.75" hidden="1" customHeight="1">
      <c r="A5713" s="703"/>
      <c r="B5713" s="477" t="s">
        <v>3605</v>
      </c>
      <c r="C5713" s="692" t="s">
        <v>70</v>
      </c>
      <c r="D5713" s="692"/>
      <c r="E5713" s="692"/>
      <c r="F5713" s="152">
        <v>884600</v>
      </c>
      <c r="G5713" s="705"/>
      <c r="H5713" s="706"/>
      <c r="I5713" s="707"/>
      <c r="J5713" s="708"/>
      <c r="K5713" s="152">
        <v>884600</v>
      </c>
      <c r="L5713" s="705"/>
      <c r="M5713" s="705"/>
      <c r="N5713" s="708"/>
      <c r="O5713" s="18"/>
      <c r="P5713" s="15"/>
      <c r="Q5713" s="16"/>
    </row>
    <row r="5714" spans="1:17" s="17" customFormat="1" ht="66.75" hidden="1" customHeight="1">
      <c r="A5714" s="704"/>
      <c r="B5714" s="477" t="s">
        <v>3606</v>
      </c>
      <c r="C5714" s="692" t="s">
        <v>70</v>
      </c>
      <c r="D5714" s="692"/>
      <c r="E5714" s="692"/>
      <c r="F5714" s="705">
        <v>730250</v>
      </c>
      <c r="G5714" s="705"/>
      <c r="H5714" s="706"/>
      <c r="I5714" s="707"/>
      <c r="J5714" s="708"/>
      <c r="K5714" s="705">
        <v>730250</v>
      </c>
      <c r="L5714" s="705"/>
      <c r="M5714" s="705"/>
      <c r="N5714" s="708"/>
      <c r="O5714" s="18"/>
      <c r="P5714" s="15"/>
      <c r="Q5714" s="16"/>
    </row>
    <row r="5715" spans="1:17" s="17" customFormat="1" ht="66.75" hidden="1" customHeight="1">
      <c r="A5715" s="704"/>
      <c r="B5715" s="477" t="s">
        <v>3607</v>
      </c>
      <c r="C5715" s="692" t="s">
        <v>70</v>
      </c>
      <c r="D5715" s="692"/>
      <c r="E5715" s="692"/>
      <c r="F5715" s="705">
        <v>440000</v>
      </c>
      <c r="G5715" s="705"/>
      <c r="H5715" s="706"/>
      <c r="I5715" s="707"/>
      <c r="J5715" s="708"/>
      <c r="K5715" s="705">
        <v>440000</v>
      </c>
      <c r="L5715" s="705"/>
      <c r="M5715" s="705"/>
      <c r="N5715" s="708"/>
      <c r="O5715" s="18"/>
      <c r="P5715" s="15"/>
      <c r="Q5715" s="16"/>
    </row>
    <row r="5716" spans="1:17" s="17" customFormat="1" ht="66.75" hidden="1" customHeight="1">
      <c r="A5716" s="703">
        <v>30</v>
      </c>
      <c r="B5716" s="699" t="s">
        <v>2534</v>
      </c>
      <c r="C5716" s="425"/>
      <c r="D5716" s="425"/>
      <c r="E5716" s="425"/>
      <c r="F5716" s="152"/>
      <c r="G5716" s="152"/>
      <c r="H5716" s="295"/>
      <c r="I5716" s="701"/>
      <c r="J5716" s="702"/>
      <c r="K5716" s="152"/>
      <c r="L5716" s="152"/>
      <c r="M5716" s="152"/>
      <c r="N5716" s="702"/>
      <c r="O5716" s="18"/>
      <c r="P5716" s="15"/>
      <c r="Q5716" s="16"/>
    </row>
    <row r="5717" spans="1:17" s="17" customFormat="1" ht="66.75" hidden="1" customHeight="1">
      <c r="A5717" s="694"/>
      <c r="B5717" s="108" t="s">
        <v>2535</v>
      </c>
      <c r="C5717" s="425" t="s">
        <v>187</v>
      </c>
      <c r="D5717" s="425"/>
      <c r="E5717" s="425"/>
      <c r="F5717" s="109">
        <v>12800</v>
      </c>
      <c r="G5717" s="109"/>
      <c r="H5717" s="109"/>
      <c r="I5717" s="296"/>
      <c r="J5717" s="297"/>
      <c r="K5717" s="109">
        <v>12800</v>
      </c>
      <c r="L5717" s="109"/>
      <c r="M5717" s="109"/>
      <c r="N5717" s="297"/>
      <c r="O5717" s="18"/>
      <c r="P5717" s="15"/>
      <c r="Q5717" s="16"/>
    </row>
    <row r="5718" spans="1:17" s="17" customFormat="1" ht="66.75" hidden="1" customHeight="1">
      <c r="A5718" s="694"/>
      <c r="B5718" s="108" t="s">
        <v>2536</v>
      </c>
      <c r="C5718" s="425" t="s">
        <v>187</v>
      </c>
      <c r="D5718" s="425"/>
      <c r="E5718" s="425"/>
      <c r="F5718" s="109">
        <v>14900</v>
      </c>
      <c r="G5718" s="109"/>
      <c r="H5718" s="109"/>
      <c r="I5718" s="296"/>
      <c r="J5718" s="297"/>
      <c r="K5718" s="109">
        <v>14900</v>
      </c>
      <c r="L5718" s="109"/>
      <c r="M5718" s="109"/>
      <c r="N5718" s="297"/>
      <c r="O5718" s="18"/>
      <c r="P5718" s="15"/>
      <c r="Q5718" s="16"/>
    </row>
    <row r="5719" spans="1:17" s="17" customFormat="1" ht="66.75" hidden="1" customHeight="1">
      <c r="A5719" s="694"/>
      <c r="B5719" s="108" t="s">
        <v>2537</v>
      </c>
      <c r="C5719" s="425" t="s">
        <v>187</v>
      </c>
      <c r="D5719" s="425"/>
      <c r="E5719" s="425"/>
      <c r="F5719" s="109">
        <v>21400</v>
      </c>
      <c r="G5719" s="109"/>
      <c r="H5719" s="109"/>
      <c r="I5719" s="296"/>
      <c r="J5719" s="297"/>
      <c r="K5719" s="109">
        <v>21400</v>
      </c>
      <c r="L5719" s="109"/>
      <c r="M5719" s="109"/>
      <c r="N5719" s="297"/>
      <c r="O5719" s="18"/>
      <c r="P5719" s="15"/>
      <c r="Q5719" s="16"/>
    </row>
    <row r="5720" spans="1:17" s="17" customFormat="1" ht="66.75" hidden="1" customHeight="1">
      <c r="A5720" s="694"/>
      <c r="B5720" s="108" t="s">
        <v>2538</v>
      </c>
      <c r="C5720" s="425" t="s">
        <v>187</v>
      </c>
      <c r="D5720" s="425"/>
      <c r="E5720" s="425"/>
      <c r="F5720" s="109">
        <v>29300</v>
      </c>
      <c r="G5720" s="109"/>
      <c r="H5720" s="109"/>
      <c r="I5720" s="296"/>
      <c r="J5720" s="297"/>
      <c r="K5720" s="109">
        <v>29300</v>
      </c>
      <c r="L5720" s="109"/>
      <c r="M5720" s="109"/>
      <c r="N5720" s="297"/>
      <c r="O5720" s="18"/>
      <c r="P5720" s="15"/>
      <c r="Q5720" s="16"/>
    </row>
    <row r="5721" spans="1:17" s="17" customFormat="1" ht="66.75" hidden="1" customHeight="1">
      <c r="A5721" s="694"/>
      <c r="B5721" s="108" t="s">
        <v>2539</v>
      </c>
      <c r="C5721" s="425" t="s">
        <v>187</v>
      </c>
      <c r="D5721" s="425"/>
      <c r="E5721" s="425"/>
      <c r="F5721" s="109">
        <v>42500</v>
      </c>
      <c r="G5721" s="109"/>
      <c r="H5721" s="109"/>
      <c r="I5721" s="296"/>
      <c r="J5721" s="297"/>
      <c r="K5721" s="109">
        <v>42500</v>
      </c>
      <c r="L5721" s="109"/>
      <c r="M5721" s="109"/>
      <c r="N5721" s="297"/>
      <c r="O5721" s="18"/>
      <c r="P5721" s="15"/>
      <c r="Q5721" s="16"/>
    </row>
    <row r="5722" spans="1:17" s="17" customFormat="1" ht="66.75" hidden="1" customHeight="1">
      <c r="A5722" s="694"/>
      <c r="B5722" s="108" t="s">
        <v>2540</v>
      </c>
      <c r="C5722" s="425" t="s">
        <v>187</v>
      </c>
      <c r="D5722" s="425"/>
      <c r="E5722" s="425"/>
      <c r="F5722" s="109">
        <v>49500</v>
      </c>
      <c r="G5722" s="109"/>
      <c r="H5722" s="109"/>
      <c r="I5722" s="296"/>
      <c r="J5722" s="297"/>
      <c r="K5722" s="109">
        <v>49500</v>
      </c>
      <c r="L5722" s="109"/>
      <c r="M5722" s="109"/>
      <c r="N5722" s="297"/>
      <c r="O5722" s="18"/>
      <c r="P5722" s="15"/>
      <c r="Q5722" s="16"/>
    </row>
    <row r="5723" spans="1:17" s="17" customFormat="1" ht="66.75" hidden="1" customHeight="1">
      <c r="A5723" s="694"/>
      <c r="B5723" s="108" t="s">
        <v>2541</v>
      </c>
      <c r="C5723" s="425" t="s">
        <v>187</v>
      </c>
      <c r="D5723" s="425"/>
      <c r="E5723" s="425"/>
      <c r="F5723" s="109">
        <v>52300</v>
      </c>
      <c r="G5723" s="109"/>
      <c r="H5723" s="109"/>
      <c r="I5723" s="296"/>
      <c r="J5723" s="297"/>
      <c r="K5723" s="109">
        <v>52300</v>
      </c>
      <c r="L5723" s="109"/>
      <c r="M5723" s="109"/>
      <c r="N5723" s="297"/>
      <c r="O5723" s="18"/>
      <c r="P5723" s="15"/>
      <c r="Q5723" s="16"/>
    </row>
    <row r="5724" spans="1:17" s="17" customFormat="1" ht="66.75" hidden="1" customHeight="1">
      <c r="A5724" s="694"/>
      <c r="B5724" s="108" t="s">
        <v>2542</v>
      </c>
      <c r="C5724" s="425" t="s">
        <v>187</v>
      </c>
      <c r="D5724" s="425"/>
      <c r="E5724" s="425"/>
      <c r="F5724" s="109">
        <v>55300</v>
      </c>
      <c r="G5724" s="109"/>
      <c r="H5724" s="109"/>
      <c r="I5724" s="296"/>
      <c r="J5724" s="297"/>
      <c r="K5724" s="109">
        <v>55300</v>
      </c>
      <c r="L5724" s="109"/>
      <c r="M5724" s="109"/>
      <c r="N5724" s="297"/>
      <c r="O5724" s="18"/>
      <c r="P5724" s="15"/>
      <c r="Q5724" s="16"/>
    </row>
    <row r="5725" spans="1:17" s="17" customFormat="1" ht="66.75" hidden="1" customHeight="1">
      <c r="A5725" s="694"/>
      <c r="B5725" s="108" t="s">
        <v>2543</v>
      </c>
      <c r="C5725" s="425" t="s">
        <v>187</v>
      </c>
      <c r="D5725" s="425"/>
      <c r="E5725" s="425"/>
      <c r="F5725" s="109">
        <v>68500</v>
      </c>
      <c r="G5725" s="109"/>
      <c r="H5725" s="109"/>
      <c r="I5725" s="296"/>
      <c r="J5725" s="297"/>
      <c r="K5725" s="109">
        <v>68500</v>
      </c>
      <c r="L5725" s="109"/>
      <c r="M5725" s="109"/>
      <c r="N5725" s="297"/>
      <c r="O5725" s="18"/>
      <c r="P5725" s="15"/>
      <c r="Q5725" s="16"/>
    </row>
    <row r="5726" spans="1:17" s="17" customFormat="1" ht="66.75" hidden="1" customHeight="1">
      <c r="A5726" s="694"/>
      <c r="B5726" s="108" t="s">
        <v>2544</v>
      </c>
      <c r="C5726" s="425" t="s">
        <v>187</v>
      </c>
      <c r="D5726" s="425"/>
      <c r="E5726" s="425"/>
      <c r="F5726" s="109">
        <v>72300</v>
      </c>
      <c r="G5726" s="109"/>
      <c r="H5726" s="109"/>
      <c r="I5726" s="296"/>
      <c r="J5726" s="297"/>
      <c r="K5726" s="109">
        <v>72300</v>
      </c>
      <c r="L5726" s="109"/>
      <c r="M5726" s="109"/>
      <c r="N5726" s="297"/>
      <c r="O5726" s="18"/>
      <c r="P5726" s="15"/>
      <c r="Q5726" s="16"/>
    </row>
    <row r="5727" spans="1:17" s="17" customFormat="1" ht="66.75" hidden="1" customHeight="1">
      <c r="A5727" s="694"/>
      <c r="B5727" s="108" t="s">
        <v>2545</v>
      </c>
      <c r="C5727" s="425" t="s">
        <v>187</v>
      </c>
      <c r="D5727" s="425"/>
      <c r="E5727" s="425"/>
      <c r="F5727" s="109">
        <v>76500</v>
      </c>
      <c r="G5727" s="109"/>
      <c r="H5727" s="109"/>
      <c r="I5727" s="296"/>
      <c r="J5727" s="297"/>
      <c r="K5727" s="109">
        <v>76500</v>
      </c>
      <c r="L5727" s="109"/>
      <c r="M5727" s="109"/>
      <c r="N5727" s="297"/>
      <c r="O5727" s="18"/>
      <c r="P5727" s="15"/>
      <c r="Q5727" s="16"/>
    </row>
    <row r="5728" spans="1:17" s="17" customFormat="1" ht="66.75" hidden="1" customHeight="1">
      <c r="A5728" s="694"/>
      <c r="B5728" s="108" t="s">
        <v>2546</v>
      </c>
      <c r="C5728" s="425" t="s">
        <v>187</v>
      </c>
      <c r="D5728" s="425"/>
      <c r="E5728" s="425"/>
      <c r="F5728" s="109">
        <v>78100</v>
      </c>
      <c r="G5728" s="109"/>
      <c r="H5728" s="109"/>
      <c r="I5728" s="296"/>
      <c r="J5728" s="297"/>
      <c r="K5728" s="109">
        <v>78100</v>
      </c>
      <c r="L5728" s="109"/>
      <c r="M5728" s="109"/>
      <c r="N5728" s="297"/>
      <c r="O5728" s="18"/>
      <c r="P5728" s="15"/>
      <c r="Q5728" s="16"/>
    </row>
    <row r="5729" spans="1:17" s="17" customFormat="1" ht="66.75" hidden="1" customHeight="1">
      <c r="A5729" s="694"/>
      <c r="B5729" s="108" t="s">
        <v>2547</v>
      </c>
      <c r="C5729" s="425" t="s">
        <v>187</v>
      </c>
      <c r="D5729" s="425"/>
      <c r="E5729" s="425"/>
      <c r="F5729" s="109">
        <v>112500</v>
      </c>
      <c r="G5729" s="109"/>
      <c r="H5729" s="109"/>
      <c r="I5729" s="296"/>
      <c r="J5729" s="297"/>
      <c r="K5729" s="109">
        <v>112500</v>
      </c>
      <c r="L5729" s="109"/>
      <c r="M5729" s="109"/>
      <c r="N5729" s="297"/>
      <c r="O5729" s="18"/>
      <c r="P5729" s="15"/>
      <c r="Q5729" s="16"/>
    </row>
    <row r="5730" spans="1:17" s="17" customFormat="1" ht="66.75" hidden="1" customHeight="1">
      <c r="A5730" s="694"/>
      <c r="B5730" s="108" t="s">
        <v>2548</v>
      </c>
      <c r="C5730" s="425" t="s">
        <v>187</v>
      </c>
      <c r="D5730" s="425"/>
      <c r="E5730" s="425"/>
      <c r="F5730" s="109">
        <v>112500</v>
      </c>
      <c r="G5730" s="109"/>
      <c r="H5730" s="109"/>
      <c r="I5730" s="296"/>
      <c r="J5730" s="297"/>
      <c r="K5730" s="109">
        <v>112500</v>
      </c>
      <c r="L5730" s="109"/>
      <c r="M5730" s="109"/>
      <c r="N5730" s="297"/>
      <c r="O5730" s="18"/>
      <c r="P5730" s="15"/>
      <c r="Q5730" s="16"/>
    </row>
    <row r="5731" spans="1:17" s="17" customFormat="1" ht="66.75" hidden="1" customHeight="1">
      <c r="A5731" s="694"/>
      <c r="B5731" s="108" t="s">
        <v>2549</v>
      </c>
      <c r="C5731" s="425" t="s">
        <v>187</v>
      </c>
      <c r="D5731" s="425"/>
      <c r="E5731" s="425"/>
      <c r="F5731" s="109">
        <v>121400</v>
      </c>
      <c r="G5731" s="109"/>
      <c r="H5731" s="109"/>
      <c r="I5731" s="296"/>
      <c r="J5731" s="297"/>
      <c r="K5731" s="109">
        <v>121400</v>
      </c>
      <c r="L5731" s="109"/>
      <c r="M5731" s="109"/>
      <c r="N5731" s="297"/>
      <c r="O5731" s="18"/>
      <c r="P5731" s="15"/>
      <c r="Q5731" s="16"/>
    </row>
    <row r="5732" spans="1:17" s="17" customFormat="1" ht="66.75" hidden="1" customHeight="1">
      <c r="A5732" s="694"/>
      <c r="B5732" s="108" t="s">
        <v>2550</v>
      </c>
      <c r="C5732" s="425" t="s">
        <v>187</v>
      </c>
      <c r="D5732" s="425"/>
      <c r="E5732" s="425"/>
      <c r="F5732" s="109">
        <v>165800</v>
      </c>
      <c r="G5732" s="109"/>
      <c r="H5732" s="109"/>
      <c r="I5732" s="296"/>
      <c r="J5732" s="297"/>
      <c r="K5732" s="109">
        <v>165800</v>
      </c>
      <c r="L5732" s="109"/>
      <c r="M5732" s="109"/>
      <c r="N5732" s="297"/>
      <c r="O5732" s="18"/>
      <c r="P5732" s="15"/>
      <c r="Q5732" s="16"/>
    </row>
    <row r="5733" spans="1:17" s="17" customFormat="1" ht="66.75" hidden="1" customHeight="1">
      <c r="A5733" s="694"/>
      <c r="B5733" s="108" t="s">
        <v>2551</v>
      </c>
      <c r="C5733" s="425" t="s">
        <v>187</v>
      </c>
      <c r="D5733" s="425"/>
      <c r="E5733" s="425"/>
      <c r="F5733" s="109">
        <v>195300</v>
      </c>
      <c r="G5733" s="109"/>
      <c r="H5733" s="109"/>
      <c r="I5733" s="296"/>
      <c r="J5733" s="297"/>
      <c r="K5733" s="109">
        <v>195300</v>
      </c>
      <c r="L5733" s="109"/>
      <c r="M5733" s="109"/>
      <c r="N5733" s="297"/>
      <c r="O5733" s="18"/>
      <c r="P5733" s="15"/>
      <c r="Q5733" s="16"/>
    </row>
    <row r="5734" spans="1:17" s="17" customFormat="1" ht="66.75" hidden="1" customHeight="1">
      <c r="A5734" s="694"/>
      <c r="B5734" s="108" t="s">
        <v>2552</v>
      </c>
      <c r="C5734" s="425" t="s">
        <v>187</v>
      </c>
      <c r="D5734" s="425"/>
      <c r="E5734" s="425"/>
      <c r="F5734" s="109">
        <v>247200</v>
      </c>
      <c r="G5734" s="109"/>
      <c r="H5734" s="109"/>
      <c r="I5734" s="296"/>
      <c r="J5734" s="297"/>
      <c r="K5734" s="109">
        <v>247200</v>
      </c>
      <c r="L5734" s="109"/>
      <c r="M5734" s="109"/>
      <c r="N5734" s="297"/>
      <c r="O5734" s="18"/>
      <c r="P5734" s="15"/>
      <c r="Q5734" s="16"/>
    </row>
    <row r="5735" spans="1:17" s="17" customFormat="1" ht="66.75" hidden="1" customHeight="1">
      <c r="A5735" s="694"/>
      <c r="B5735" s="108" t="s">
        <v>2553</v>
      </c>
      <c r="C5735" s="425" t="s">
        <v>187</v>
      </c>
      <c r="D5735" s="425"/>
      <c r="E5735" s="425"/>
      <c r="F5735" s="109">
        <v>295500</v>
      </c>
      <c r="G5735" s="109"/>
      <c r="H5735" s="109"/>
      <c r="I5735" s="296"/>
      <c r="J5735" s="297"/>
      <c r="K5735" s="109">
        <v>295500</v>
      </c>
      <c r="L5735" s="109"/>
      <c r="M5735" s="109"/>
      <c r="N5735" s="297"/>
      <c r="O5735" s="18"/>
      <c r="P5735" s="15"/>
      <c r="Q5735" s="16"/>
    </row>
    <row r="5736" spans="1:17" s="17" customFormat="1" ht="66.75" hidden="1" customHeight="1">
      <c r="A5736" s="694"/>
      <c r="B5736" s="108" t="s">
        <v>2554</v>
      </c>
      <c r="C5736" s="425" t="s">
        <v>187</v>
      </c>
      <c r="D5736" s="425"/>
      <c r="E5736" s="425"/>
      <c r="F5736" s="109">
        <v>593600</v>
      </c>
      <c r="G5736" s="109"/>
      <c r="H5736" s="109"/>
      <c r="I5736" s="296"/>
      <c r="J5736" s="297"/>
      <c r="K5736" s="109">
        <v>593600</v>
      </c>
      <c r="L5736" s="109"/>
      <c r="M5736" s="109"/>
      <c r="N5736" s="297"/>
      <c r="O5736" s="18"/>
      <c r="P5736" s="15"/>
      <c r="Q5736" s="16"/>
    </row>
    <row r="5737" spans="1:17" s="17" customFormat="1" ht="66.75" hidden="1" customHeight="1">
      <c r="A5737" s="689">
        <v>31</v>
      </c>
      <c r="B5737" s="421" t="s">
        <v>2555</v>
      </c>
      <c r="C5737" s="425"/>
      <c r="D5737" s="425"/>
      <c r="E5737" s="425"/>
      <c r="F5737" s="152"/>
      <c r="G5737" s="152"/>
      <c r="H5737" s="295"/>
      <c r="I5737" s="701"/>
      <c r="J5737" s="702"/>
      <c r="K5737" s="152"/>
      <c r="L5737" s="152"/>
      <c r="M5737" s="152"/>
      <c r="N5737" s="702"/>
      <c r="O5737" s="18"/>
      <c r="P5737" s="15"/>
      <c r="Q5737" s="16"/>
    </row>
    <row r="5738" spans="1:17" s="17" customFormat="1" ht="66.75" hidden="1" customHeight="1">
      <c r="A5738" s="691"/>
      <c r="B5738" s="108" t="s">
        <v>2556</v>
      </c>
      <c r="C5738" s="425" t="s">
        <v>855</v>
      </c>
      <c r="D5738" s="425"/>
      <c r="E5738" s="425"/>
      <c r="F5738" s="295">
        <v>5000000</v>
      </c>
      <c r="G5738" s="295"/>
      <c r="H5738" s="295"/>
      <c r="I5738" s="650"/>
      <c r="J5738" s="709"/>
      <c r="K5738" s="295">
        <v>5000000</v>
      </c>
      <c r="L5738" s="295"/>
      <c r="M5738" s="295"/>
      <c r="N5738" s="709"/>
      <c r="O5738" s="18"/>
      <c r="P5738" s="15"/>
      <c r="Q5738" s="16"/>
    </row>
    <row r="5739" spans="1:17" s="17" customFormat="1" ht="66.75" hidden="1" customHeight="1">
      <c r="A5739" s="691"/>
      <c r="B5739" s="108" t="s">
        <v>2557</v>
      </c>
      <c r="C5739" s="425" t="s">
        <v>855</v>
      </c>
      <c r="D5739" s="425"/>
      <c r="E5739" s="425"/>
      <c r="F5739" s="295">
        <v>6000000</v>
      </c>
      <c r="G5739" s="295"/>
      <c r="H5739" s="295"/>
      <c r="I5739" s="650"/>
      <c r="J5739" s="709"/>
      <c r="K5739" s="295">
        <v>6000000</v>
      </c>
      <c r="L5739" s="295"/>
      <c r="M5739" s="295"/>
      <c r="N5739" s="709"/>
      <c r="O5739" s="18"/>
      <c r="P5739" s="15"/>
      <c r="Q5739" s="16"/>
    </row>
    <row r="5740" spans="1:17" s="17" customFormat="1" ht="66.75" hidden="1" customHeight="1">
      <c r="A5740" s="691"/>
      <c r="B5740" s="108" t="s">
        <v>2558</v>
      </c>
      <c r="C5740" s="425" t="s">
        <v>855</v>
      </c>
      <c r="D5740" s="425"/>
      <c r="E5740" s="425"/>
      <c r="F5740" s="295">
        <v>8000000</v>
      </c>
      <c r="G5740" s="295"/>
      <c r="H5740" s="295"/>
      <c r="I5740" s="650"/>
      <c r="J5740" s="709"/>
      <c r="K5740" s="295">
        <v>8000000</v>
      </c>
      <c r="L5740" s="295"/>
      <c r="M5740" s="295"/>
      <c r="N5740" s="709"/>
      <c r="O5740" s="18"/>
      <c r="P5740" s="15"/>
      <c r="Q5740" s="16"/>
    </row>
    <row r="5741" spans="1:17" s="6" customFormat="1" ht="66.75" hidden="1" customHeight="1">
      <c r="A5741" s="514"/>
      <c r="B5741" s="1128" t="s">
        <v>5243</v>
      </c>
      <c r="C5741" s="1129"/>
      <c r="D5741" s="1129"/>
      <c r="E5741" s="1129"/>
      <c r="F5741" s="1129"/>
      <c r="G5741" s="1129"/>
      <c r="H5741" s="1130"/>
      <c r="I5741" s="654"/>
      <c r="J5741" s="654"/>
      <c r="K5741" s="655"/>
      <c r="L5741" s="654"/>
      <c r="M5741" s="656"/>
      <c r="N5741" s="654"/>
      <c r="O5741" s="657"/>
      <c r="P5741" s="9"/>
      <c r="Q5741" s="5"/>
    </row>
    <row r="5742" spans="1:17" s="6" customFormat="1" ht="66.75" hidden="1" customHeight="1">
      <c r="A5742" s="514">
        <v>1</v>
      </c>
      <c r="B5742" s="658" t="s">
        <v>5245</v>
      </c>
      <c r="C5742" s="617" t="s">
        <v>70</v>
      </c>
      <c r="D5742" s="619"/>
      <c r="E5742" s="631" t="s">
        <v>4562</v>
      </c>
      <c r="F5742" s="619"/>
      <c r="G5742" s="619">
        <v>314882</v>
      </c>
      <c r="H5742" s="619">
        <v>314882</v>
      </c>
      <c r="I5742" s="654"/>
      <c r="J5742" s="654"/>
      <c r="K5742" s="655"/>
      <c r="L5742" s="654"/>
      <c r="M5742" s="656"/>
      <c r="N5742" s="654"/>
      <c r="O5742" s="657"/>
      <c r="P5742" s="9"/>
      <c r="Q5742" s="5"/>
    </row>
    <row r="5743" spans="1:17" s="6" customFormat="1" ht="66.75" hidden="1" customHeight="1">
      <c r="A5743" s="514">
        <v>2</v>
      </c>
      <c r="B5743" s="658" t="s">
        <v>5246</v>
      </c>
      <c r="C5743" s="617" t="s">
        <v>70</v>
      </c>
      <c r="D5743" s="619"/>
      <c r="E5743" s="631" t="s">
        <v>4562</v>
      </c>
      <c r="F5743" s="619"/>
      <c r="G5743" s="619">
        <v>314968</v>
      </c>
      <c r="H5743" s="619">
        <v>314968</v>
      </c>
      <c r="I5743" s="654"/>
      <c r="J5743" s="654"/>
      <c r="K5743" s="655"/>
      <c r="L5743" s="654"/>
      <c r="M5743" s="656"/>
      <c r="N5743" s="654"/>
      <c r="O5743" s="657"/>
      <c r="P5743" s="9"/>
      <c r="Q5743" s="5"/>
    </row>
    <row r="5744" spans="1:17" s="6" customFormat="1" ht="66.75" hidden="1" customHeight="1">
      <c r="A5744" s="514">
        <v>3</v>
      </c>
      <c r="B5744" s="658" t="s">
        <v>5247</v>
      </c>
      <c r="C5744" s="617" t="s">
        <v>70</v>
      </c>
      <c r="D5744" s="619"/>
      <c r="E5744" s="631" t="s">
        <v>4562</v>
      </c>
      <c r="F5744" s="619"/>
      <c r="G5744" s="619">
        <v>314961</v>
      </c>
      <c r="H5744" s="619">
        <v>314961</v>
      </c>
      <c r="I5744" s="654"/>
      <c r="J5744" s="654"/>
      <c r="K5744" s="655"/>
      <c r="L5744" s="654"/>
      <c r="M5744" s="656"/>
      <c r="N5744" s="654"/>
      <c r="O5744" s="657"/>
      <c r="P5744" s="9"/>
      <c r="Q5744" s="5"/>
    </row>
    <row r="5745" spans="1:18" s="6" customFormat="1" ht="66.75" hidden="1" customHeight="1">
      <c r="A5745" s="514">
        <v>4</v>
      </c>
      <c r="B5745" s="658" t="s">
        <v>5248</v>
      </c>
      <c r="C5745" s="617" t="s">
        <v>70</v>
      </c>
      <c r="D5745" s="619"/>
      <c r="E5745" s="631" t="s">
        <v>4562</v>
      </c>
      <c r="F5745" s="619"/>
      <c r="G5745" s="619">
        <v>314919</v>
      </c>
      <c r="H5745" s="619">
        <v>314919</v>
      </c>
      <c r="I5745" s="654"/>
      <c r="J5745" s="654"/>
      <c r="K5745" s="655"/>
      <c r="L5745" s="654"/>
      <c r="M5745" s="656"/>
      <c r="N5745" s="654"/>
      <c r="O5745" s="657"/>
      <c r="P5745" s="9"/>
      <c r="Q5745" s="5"/>
    </row>
    <row r="5746" spans="1:18" s="6" customFormat="1" ht="66.75" hidden="1" customHeight="1">
      <c r="A5746" s="514">
        <v>5</v>
      </c>
      <c r="B5746" s="658" t="s">
        <v>5249</v>
      </c>
      <c r="C5746" s="617" t="s">
        <v>70</v>
      </c>
      <c r="D5746" s="619"/>
      <c r="E5746" s="631" t="s">
        <v>4562</v>
      </c>
      <c r="F5746" s="619"/>
      <c r="G5746" s="619">
        <v>9025236</v>
      </c>
      <c r="H5746" s="619">
        <v>9025236</v>
      </c>
      <c r="I5746" s="654"/>
      <c r="J5746" s="654"/>
      <c r="K5746" s="655"/>
      <c r="L5746" s="654"/>
      <c r="M5746" s="656"/>
      <c r="N5746" s="654"/>
      <c r="O5746" s="657"/>
      <c r="P5746" s="9"/>
      <c r="Q5746" s="5"/>
    </row>
    <row r="5747" spans="1:18" s="6" customFormat="1" ht="66.75" hidden="1" customHeight="1">
      <c r="A5747" s="514">
        <v>6</v>
      </c>
      <c r="B5747" s="658" t="s">
        <v>5250</v>
      </c>
      <c r="C5747" s="617" t="s">
        <v>70</v>
      </c>
      <c r="D5747" s="619"/>
      <c r="E5747" s="631" t="s">
        <v>4562</v>
      </c>
      <c r="F5747" s="619"/>
      <c r="G5747" s="619">
        <v>9024868</v>
      </c>
      <c r="H5747" s="619">
        <v>9024868</v>
      </c>
      <c r="I5747" s="654"/>
      <c r="J5747" s="654"/>
      <c r="K5747" s="655"/>
      <c r="L5747" s="654"/>
      <c r="M5747" s="656"/>
      <c r="N5747" s="654"/>
      <c r="O5747" s="657"/>
      <c r="P5747" s="9"/>
      <c r="Q5747" s="5"/>
    </row>
    <row r="5748" spans="1:18" s="6" customFormat="1" ht="66.75" hidden="1" customHeight="1">
      <c r="A5748" s="100"/>
      <c r="B5748" s="1066" t="s">
        <v>5734</v>
      </c>
      <c r="C5748" s="1066"/>
      <c r="D5748" s="1066"/>
      <c r="E5748" s="1066"/>
      <c r="F5748" s="1066"/>
      <c r="G5748" s="1066"/>
      <c r="H5748" s="1066"/>
      <c r="I5748" s="2"/>
      <c r="J5748" s="2"/>
      <c r="K5748" s="2"/>
      <c r="L5748" s="2"/>
      <c r="M5748" s="2"/>
      <c r="N5748" s="2"/>
      <c r="O5748" s="612"/>
      <c r="P5748" s="613"/>
      <c r="Q5748" s="614"/>
    </row>
    <row r="5749" spans="1:18" s="625" customFormat="1" ht="66.75" hidden="1" customHeight="1">
      <c r="A5749" s="615">
        <v>1</v>
      </c>
      <c r="B5749" s="616" t="s">
        <v>4623</v>
      </c>
      <c r="C5749" s="617" t="s">
        <v>139</v>
      </c>
      <c r="D5749" s="617"/>
      <c r="E5749" s="617" t="s">
        <v>4710</v>
      </c>
      <c r="F5749" s="617"/>
      <c r="G5749" s="619">
        <v>4100</v>
      </c>
      <c r="H5749" s="620">
        <f t="shared" ref="H5749:H5780" si="371">G5749</f>
        <v>4100</v>
      </c>
      <c r="I5749" s="621"/>
      <c r="J5749" s="622"/>
      <c r="K5749" s="617"/>
      <c r="L5749" s="619">
        <f t="shared" ref="L5749:L5796" si="372">+V5749/1.1</f>
        <v>0</v>
      </c>
      <c r="M5749" s="619">
        <f t="shared" ref="M5749:M5796" si="373">+W5749/1.1</f>
        <v>0</v>
      </c>
      <c r="N5749" s="622"/>
      <c r="O5749" s="623"/>
      <c r="P5749" s="624"/>
      <c r="Q5749" s="623">
        <v>2452.1</v>
      </c>
      <c r="R5749" s="623">
        <v>2452.1</v>
      </c>
    </row>
    <row r="5750" spans="1:18" s="625" customFormat="1" ht="66.75" hidden="1" customHeight="1">
      <c r="A5750" s="615">
        <v>2</v>
      </c>
      <c r="B5750" s="616" t="s">
        <v>4624</v>
      </c>
      <c r="C5750" s="617" t="s">
        <v>139</v>
      </c>
      <c r="D5750" s="617"/>
      <c r="E5750" s="617" t="s">
        <v>4710</v>
      </c>
      <c r="F5750" s="617"/>
      <c r="G5750" s="619">
        <v>5770</v>
      </c>
      <c r="H5750" s="620">
        <f t="shared" si="371"/>
        <v>5770</v>
      </c>
      <c r="I5750" s="621"/>
      <c r="J5750" s="622"/>
      <c r="K5750" s="617"/>
      <c r="L5750" s="619">
        <f t="shared" si="372"/>
        <v>0</v>
      </c>
      <c r="M5750" s="619">
        <f t="shared" si="373"/>
        <v>0</v>
      </c>
      <c r="N5750" s="622"/>
      <c r="O5750" s="623"/>
      <c r="P5750" s="624"/>
      <c r="Q5750" s="623">
        <v>3406.9</v>
      </c>
      <c r="R5750" s="623">
        <v>3406.9</v>
      </c>
    </row>
    <row r="5751" spans="1:18" s="625" customFormat="1" ht="66.75" hidden="1" customHeight="1">
      <c r="A5751" s="615">
        <v>3</v>
      </c>
      <c r="B5751" s="616" t="s">
        <v>4625</v>
      </c>
      <c r="C5751" s="617" t="s">
        <v>139</v>
      </c>
      <c r="D5751" s="617"/>
      <c r="E5751" s="617" t="s">
        <v>4710</v>
      </c>
      <c r="F5751" s="617"/>
      <c r="G5751" s="619">
        <v>7410</v>
      </c>
      <c r="H5751" s="620">
        <f t="shared" si="371"/>
        <v>7410</v>
      </c>
      <c r="I5751" s="621"/>
      <c r="J5751" s="622"/>
      <c r="K5751" s="617"/>
      <c r="L5751" s="619">
        <f t="shared" si="372"/>
        <v>0</v>
      </c>
      <c r="M5751" s="619">
        <f t="shared" si="373"/>
        <v>0</v>
      </c>
      <c r="N5751" s="622"/>
      <c r="O5751" s="623"/>
      <c r="P5751" s="624"/>
      <c r="Q5751" s="623">
        <v>4372.55</v>
      </c>
      <c r="R5751" s="623">
        <v>4372.55</v>
      </c>
    </row>
    <row r="5752" spans="1:18" s="625" customFormat="1" ht="66.75" hidden="1" customHeight="1">
      <c r="A5752" s="615">
        <v>4</v>
      </c>
      <c r="B5752" s="616" t="s">
        <v>4626</v>
      </c>
      <c r="C5752" s="617" t="s">
        <v>139</v>
      </c>
      <c r="D5752" s="617"/>
      <c r="E5752" s="617" t="s">
        <v>4710</v>
      </c>
      <c r="F5752" s="617"/>
      <c r="G5752" s="619">
        <v>10550</v>
      </c>
      <c r="H5752" s="620">
        <f t="shared" si="371"/>
        <v>10550</v>
      </c>
      <c r="I5752" s="621"/>
      <c r="J5752" s="622"/>
      <c r="K5752" s="617"/>
      <c r="L5752" s="619">
        <f t="shared" si="372"/>
        <v>0</v>
      </c>
      <c r="M5752" s="619">
        <f t="shared" si="373"/>
        <v>0</v>
      </c>
      <c r="N5752" s="622"/>
      <c r="O5752" s="623"/>
      <c r="P5752" s="624"/>
      <c r="Q5752" s="623">
        <v>6423.2</v>
      </c>
      <c r="R5752" s="623">
        <v>6423.2</v>
      </c>
    </row>
    <row r="5753" spans="1:18" s="625" customFormat="1" ht="66.75" hidden="1" customHeight="1">
      <c r="A5753" s="615">
        <v>5</v>
      </c>
      <c r="B5753" s="616" t="s">
        <v>4627</v>
      </c>
      <c r="C5753" s="617" t="s">
        <v>139</v>
      </c>
      <c r="D5753" s="617"/>
      <c r="E5753" s="617" t="s">
        <v>4710</v>
      </c>
      <c r="F5753" s="617"/>
      <c r="G5753" s="619">
        <v>17100</v>
      </c>
      <c r="H5753" s="620">
        <f t="shared" si="371"/>
        <v>17100</v>
      </c>
      <c r="I5753" s="621"/>
      <c r="J5753" s="622"/>
      <c r="K5753" s="617"/>
      <c r="L5753" s="619">
        <f t="shared" si="372"/>
        <v>0</v>
      </c>
      <c r="M5753" s="619">
        <f t="shared" si="373"/>
        <v>0</v>
      </c>
      <c r="N5753" s="622"/>
      <c r="O5753" s="623"/>
      <c r="P5753" s="624"/>
      <c r="Q5753" s="623">
        <v>10285.799999999999</v>
      </c>
      <c r="R5753" s="623">
        <v>10285.799999999999</v>
      </c>
    </row>
    <row r="5754" spans="1:18" s="625" customFormat="1" ht="66.75" hidden="1" customHeight="1">
      <c r="A5754" s="615">
        <v>6</v>
      </c>
      <c r="B5754" s="626" t="s">
        <v>4628</v>
      </c>
      <c r="C5754" s="617" t="s">
        <v>139</v>
      </c>
      <c r="D5754" s="617"/>
      <c r="E5754" s="617" t="s">
        <v>4710</v>
      </c>
      <c r="F5754" s="617"/>
      <c r="G5754" s="619">
        <v>6800</v>
      </c>
      <c r="H5754" s="620">
        <f t="shared" si="371"/>
        <v>6800</v>
      </c>
      <c r="I5754" s="621"/>
      <c r="J5754" s="622"/>
      <c r="K5754" s="617"/>
      <c r="L5754" s="619">
        <f t="shared" si="372"/>
        <v>0</v>
      </c>
      <c r="M5754" s="619">
        <f t="shared" si="373"/>
        <v>0</v>
      </c>
      <c r="N5754" s="622"/>
      <c r="O5754" s="623"/>
      <c r="P5754" s="624"/>
      <c r="Q5754" s="623">
        <v>15906.1</v>
      </c>
      <c r="R5754" s="623">
        <v>15906.1</v>
      </c>
    </row>
    <row r="5755" spans="1:18" s="625" customFormat="1" ht="66.75" hidden="1" customHeight="1">
      <c r="A5755" s="615">
        <v>7</v>
      </c>
      <c r="B5755" s="616" t="s">
        <v>4629</v>
      </c>
      <c r="C5755" s="617" t="s">
        <v>139</v>
      </c>
      <c r="D5755" s="617"/>
      <c r="E5755" s="617" t="s">
        <v>4710</v>
      </c>
      <c r="F5755" s="617"/>
      <c r="G5755" s="619">
        <v>8500</v>
      </c>
      <c r="H5755" s="620">
        <f t="shared" si="371"/>
        <v>8500</v>
      </c>
      <c r="I5755" s="621"/>
      <c r="J5755" s="622"/>
      <c r="K5755" s="617"/>
      <c r="L5755" s="619">
        <f t="shared" si="372"/>
        <v>0</v>
      </c>
      <c r="M5755" s="619">
        <f t="shared" si="373"/>
        <v>0</v>
      </c>
      <c r="N5755" s="622"/>
      <c r="O5755" s="623"/>
      <c r="P5755" s="624"/>
      <c r="Q5755" s="623">
        <v>2452.1</v>
      </c>
      <c r="R5755" s="623">
        <v>2452.1</v>
      </c>
    </row>
    <row r="5756" spans="1:18" s="625" customFormat="1" ht="66.75" hidden="1" customHeight="1">
      <c r="A5756" s="615">
        <v>8</v>
      </c>
      <c r="B5756" s="616" t="s">
        <v>4630</v>
      </c>
      <c r="C5756" s="617" t="s">
        <v>139</v>
      </c>
      <c r="D5756" s="617"/>
      <c r="E5756" s="617" t="s">
        <v>4710</v>
      </c>
      <c r="F5756" s="617"/>
      <c r="G5756" s="619">
        <v>11980</v>
      </c>
      <c r="H5756" s="620">
        <f t="shared" si="371"/>
        <v>11980</v>
      </c>
      <c r="I5756" s="621"/>
      <c r="J5756" s="622"/>
      <c r="K5756" s="617"/>
      <c r="L5756" s="619">
        <f t="shared" si="372"/>
        <v>0</v>
      </c>
      <c r="M5756" s="619">
        <f t="shared" si="373"/>
        <v>0</v>
      </c>
      <c r="N5756" s="622"/>
      <c r="O5756" s="623"/>
      <c r="P5756" s="624"/>
      <c r="Q5756" s="623">
        <v>3406.9</v>
      </c>
      <c r="R5756" s="623">
        <v>3406.9</v>
      </c>
    </row>
    <row r="5757" spans="1:18" s="625" customFormat="1" ht="66.75" hidden="1" customHeight="1">
      <c r="A5757" s="615">
        <v>9</v>
      </c>
      <c r="B5757" s="616" t="s">
        <v>4631</v>
      </c>
      <c r="C5757" s="617" t="s">
        <v>139</v>
      </c>
      <c r="D5757" s="617"/>
      <c r="E5757" s="617" t="s">
        <v>4710</v>
      </c>
      <c r="F5757" s="617"/>
      <c r="G5757" s="619">
        <v>19300</v>
      </c>
      <c r="H5757" s="620">
        <f t="shared" si="371"/>
        <v>19300</v>
      </c>
      <c r="I5757" s="621"/>
      <c r="J5757" s="622"/>
      <c r="K5757" s="617"/>
      <c r="L5757" s="619">
        <f t="shared" si="372"/>
        <v>0</v>
      </c>
      <c r="M5757" s="619">
        <f t="shared" si="373"/>
        <v>0</v>
      </c>
      <c r="N5757" s="622"/>
      <c r="O5757" s="623"/>
      <c r="P5757" s="624"/>
      <c r="Q5757" s="623">
        <v>4372.55</v>
      </c>
      <c r="R5757" s="623">
        <v>4372.55</v>
      </c>
    </row>
    <row r="5758" spans="1:18" s="625" customFormat="1" ht="66.75" hidden="1" customHeight="1">
      <c r="A5758" s="615">
        <v>10</v>
      </c>
      <c r="B5758" s="616" t="s">
        <v>4632</v>
      </c>
      <c r="C5758" s="617" t="s">
        <v>139</v>
      </c>
      <c r="D5758" s="617"/>
      <c r="E5758" s="617" t="s">
        <v>4710</v>
      </c>
      <c r="F5758" s="617"/>
      <c r="G5758" s="619">
        <v>29180</v>
      </c>
      <c r="H5758" s="620">
        <f t="shared" si="371"/>
        <v>29180</v>
      </c>
      <c r="I5758" s="621"/>
      <c r="J5758" s="622"/>
      <c r="K5758" s="617"/>
      <c r="L5758" s="619">
        <f t="shared" si="372"/>
        <v>0</v>
      </c>
      <c r="M5758" s="619">
        <f t="shared" si="373"/>
        <v>0</v>
      </c>
      <c r="N5758" s="622"/>
      <c r="O5758" s="623"/>
      <c r="P5758" s="624"/>
      <c r="Q5758" s="623">
        <v>6423.2</v>
      </c>
      <c r="R5758" s="623">
        <v>6423.2</v>
      </c>
    </row>
    <row r="5759" spans="1:18" s="625" customFormat="1" ht="66.75" hidden="1" customHeight="1">
      <c r="A5759" s="615">
        <v>11</v>
      </c>
      <c r="B5759" s="616" t="s">
        <v>4633</v>
      </c>
      <c r="C5759" s="617" t="s">
        <v>139</v>
      </c>
      <c r="D5759" s="617"/>
      <c r="E5759" s="617" t="s">
        <v>4710</v>
      </c>
      <c r="F5759" s="617"/>
      <c r="G5759" s="619">
        <v>43620</v>
      </c>
      <c r="H5759" s="620">
        <f t="shared" si="371"/>
        <v>43620</v>
      </c>
      <c r="I5759" s="621"/>
      <c r="J5759" s="622"/>
      <c r="K5759" s="617"/>
      <c r="L5759" s="619">
        <f t="shared" si="372"/>
        <v>0</v>
      </c>
      <c r="M5759" s="619">
        <f t="shared" si="373"/>
        <v>0</v>
      </c>
      <c r="N5759" s="622"/>
      <c r="O5759" s="623"/>
      <c r="P5759" s="624"/>
      <c r="Q5759" s="623">
        <v>10285.799999999999</v>
      </c>
      <c r="R5759" s="623">
        <v>10285.799999999999</v>
      </c>
    </row>
    <row r="5760" spans="1:18" s="625" customFormat="1" ht="66.75" hidden="1" customHeight="1">
      <c r="A5760" s="615">
        <v>12</v>
      </c>
      <c r="B5760" s="626" t="s">
        <v>4634</v>
      </c>
      <c r="C5760" s="617" t="s">
        <v>139</v>
      </c>
      <c r="D5760" s="617"/>
      <c r="E5760" s="617" t="s">
        <v>4710</v>
      </c>
      <c r="F5760" s="617"/>
      <c r="G5760" s="619">
        <v>7610</v>
      </c>
      <c r="H5760" s="620">
        <f t="shared" si="371"/>
        <v>7610</v>
      </c>
      <c r="I5760" s="621"/>
      <c r="J5760" s="622"/>
      <c r="K5760" s="617"/>
      <c r="L5760" s="619">
        <f t="shared" si="372"/>
        <v>0</v>
      </c>
      <c r="M5760" s="619">
        <f t="shared" si="373"/>
        <v>0</v>
      </c>
      <c r="N5760" s="622"/>
      <c r="O5760" s="623"/>
      <c r="P5760" s="624"/>
      <c r="Q5760" s="623">
        <v>15906.1</v>
      </c>
      <c r="R5760" s="623">
        <v>15906.1</v>
      </c>
    </row>
    <row r="5761" spans="1:18" s="625" customFormat="1" ht="66.75" hidden="1" customHeight="1">
      <c r="A5761" s="615">
        <v>13</v>
      </c>
      <c r="B5761" s="616" t="s">
        <v>4635</v>
      </c>
      <c r="C5761" s="617" t="s">
        <v>139</v>
      </c>
      <c r="D5761" s="617"/>
      <c r="E5761" s="617" t="s">
        <v>4710</v>
      </c>
      <c r="F5761" s="617"/>
      <c r="G5761" s="619">
        <v>9400</v>
      </c>
      <c r="H5761" s="620">
        <f t="shared" si="371"/>
        <v>9400</v>
      </c>
      <c r="I5761" s="621"/>
      <c r="J5761" s="622"/>
      <c r="K5761" s="617"/>
      <c r="L5761" s="619">
        <f t="shared" si="372"/>
        <v>0</v>
      </c>
      <c r="M5761" s="619">
        <f t="shared" si="373"/>
        <v>0</v>
      </c>
      <c r="N5761" s="622"/>
      <c r="O5761" s="623"/>
      <c r="P5761" s="624"/>
      <c r="Q5761" s="623">
        <v>2452.1</v>
      </c>
      <c r="R5761" s="623">
        <v>2452.1</v>
      </c>
    </row>
    <row r="5762" spans="1:18" s="625" customFormat="1" ht="66.75" hidden="1" customHeight="1">
      <c r="A5762" s="615">
        <v>14</v>
      </c>
      <c r="B5762" s="616" t="s">
        <v>4636</v>
      </c>
      <c r="C5762" s="617" t="s">
        <v>139</v>
      </c>
      <c r="D5762" s="617"/>
      <c r="E5762" s="617" t="s">
        <v>4710</v>
      </c>
      <c r="F5762" s="617"/>
      <c r="G5762" s="619">
        <v>13220</v>
      </c>
      <c r="H5762" s="620">
        <f t="shared" si="371"/>
        <v>13220</v>
      </c>
      <c r="I5762" s="621"/>
      <c r="J5762" s="622"/>
      <c r="K5762" s="617"/>
      <c r="L5762" s="619">
        <f t="shared" si="372"/>
        <v>0</v>
      </c>
      <c r="M5762" s="619">
        <f t="shared" si="373"/>
        <v>0</v>
      </c>
      <c r="N5762" s="622"/>
      <c r="O5762" s="623"/>
      <c r="P5762" s="624"/>
      <c r="Q5762" s="623">
        <v>3406.9</v>
      </c>
      <c r="R5762" s="623">
        <v>3406.9</v>
      </c>
    </row>
    <row r="5763" spans="1:18" s="625" customFormat="1" ht="66.75" hidden="1" customHeight="1">
      <c r="A5763" s="615">
        <v>15</v>
      </c>
      <c r="B5763" s="616" t="s">
        <v>4637</v>
      </c>
      <c r="C5763" s="617" t="s">
        <v>139</v>
      </c>
      <c r="D5763" s="617"/>
      <c r="E5763" s="617" t="s">
        <v>4710</v>
      </c>
      <c r="F5763" s="617"/>
      <c r="G5763" s="619">
        <v>21030</v>
      </c>
      <c r="H5763" s="620">
        <f t="shared" si="371"/>
        <v>21030</v>
      </c>
      <c r="I5763" s="621"/>
      <c r="J5763" s="622"/>
      <c r="K5763" s="617"/>
      <c r="L5763" s="619">
        <f t="shared" si="372"/>
        <v>0</v>
      </c>
      <c r="M5763" s="619">
        <f t="shared" si="373"/>
        <v>0</v>
      </c>
      <c r="N5763" s="622"/>
      <c r="O5763" s="623"/>
      <c r="P5763" s="624"/>
      <c r="Q5763" s="623">
        <v>4372.55</v>
      </c>
      <c r="R5763" s="623">
        <v>4372.55</v>
      </c>
    </row>
    <row r="5764" spans="1:18" s="625" customFormat="1" ht="66.75" hidden="1" customHeight="1">
      <c r="A5764" s="615">
        <v>16</v>
      </c>
      <c r="B5764" s="616" t="s">
        <v>4638</v>
      </c>
      <c r="C5764" s="617" t="s">
        <v>139</v>
      </c>
      <c r="D5764" s="617"/>
      <c r="E5764" s="617" t="s">
        <v>4710</v>
      </c>
      <c r="F5764" s="617"/>
      <c r="G5764" s="619">
        <v>31450</v>
      </c>
      <c r="H5764" s="620">
        <f t="shared" si="371"/>
        <v>31450</v>
      </c>
      <c r="I5764" s="621"/>
      <c r="J5764" s="622"/>
      <c r="K5764" s="617"/>
      <c r="L5764" s="619">
        <f t="shared" si="372"/>
        <v>0</v>
      </c>
      <c r="M5764" s="619">
        <f t="shared" si="373"/>
        <v>0</v>
      </c>
      <c r="N5764" s="622"/>
      <c r="O5764" s="623"/>
      <c r="P5764" s="624"/>
      <c r="Q5764" s="623">
        <v>6423.2</v>
      </c>
      <c r="R5764" s="623">
        <v>6423.2</v>
      </c>
    </row>
    <row r="5765" spans="1:18" s="625" customFormat="1" ht="66.75" hidden="1" customHeight="1">
      <c r="A5765" s="615">
        <v>17</v>
      </c>
      <c r="B5765" s="616" t="s">
        <v>4639</v>
      </c>
      <c r="C5765" s="617" t="s">
        <v>139</v>
      </c>
      <c r="D5765" s="617"/>
      <c r="E5765" s="617" t="s">
        <v>4710</v>
      </c>
      <c r="F5765" s="617"/>
      <c r="G5765" s="619">
        <v>46590</v>
      </c>
      <c r="H5765" s="620">
        <f t="shared" si="371"/>
        <v>46590</v>
      </c>
      <c r="I5765" s="621"/>
      <c r="J5765" s="622"/>
      <c r="K5765" s="617"/>
      <c r="L5765" s="619">
        <f t="shared" si="372"/>
        <v>0</v>
      </c>
      <c r="M5765" s="619">
        <f t="shared" si="373"/>
        <v>0</v>
      </c>
      <c r="N5765" s="622"/>
      <c r="O5765" s="623"/>
      <c r="P5765" s="624"/>
      <c r="Q5765" s="623">
        <v>10285.799999999999</v>
      </c>
      <c r="R5765" s="623">
        <v>10285.799999999999</v>
      </c>
    </row>
    <row r="5766" spans="1:18" s="625" customFormat="1" ht="66.75" hidden="1" customHeight="1">
      <c r="A5766" s="615">
        <v>18</v>
      </c>
      <c r="B5766" s="626" t="s">
        <v>4640</v>
      </c>
      <c r="C5766" s="617" t="s">
        <v>139</v>
      </c>
      <c r="D5766" s="617"/>
      <c r="E5766" s="617" t="s">
        <v>4710</v>
      </c>
      <c r="F5766" s="617"/>
      <c r="G5766" s="619">
        <v>10280</v>
      </c>
      <c r="H5766" s="620">
        <f t="shared" si="371"/>
        <v>10280</v>
      </c>
      <c r="I5766" s="621"/>
      <c r="J5766" s="622"/>
      <c r="K5766" s="617"/>
      <c r="L5766" s="619">
        <f t="shared" si="372"/>
        <v>0</v>
      </c>
      <c r="M5766" s="619">
        <f t="shared" si="373"/>
        <v>0</v>
      </c>
      <c r="N5766" s="622"/>
      <c r="O5766" s="623"/>
      <c r="P5766" s="624"/>
      <c r="Q5766" s="623">
        <v>15906.1</v>
      </c>
      <c r="R5766" s="623">
        <v>15906.1</v>
      </c>
    </row>
    <row r="5767" spans="1:18" s="625" customFormat="1" ht="66.75" hidden="1" customHeight="1">
      <c r="A5767" s="615">
        <v>19</v>
      </c>
      <c r="B5767" s="616" t="s">
        <v>4641</v>
      </c>
      <c r="C5767" s="617" t="s">
        <v>139</v>
      </c>
      <c r="D5767" s="617"/>
      <c r="E5767" s="617" t="s">
        <v>4710</v>
      </c>
      <c r="F5767" s="617"/>
      <c r="G5767" s="619">
        <v>12770</v>
      </c>
      <c r="H5767" s="620">
        <f t="shared" si="371"/>
        <v>12770</v>
      </c>
      <c r="I5767" s="621"/>
      <c r="J5767" s="622"/>
      <c r="K5767" s="617"/>
      <c r="L5767" s="619">
        <f t="shared" si="372"/>
        <v>0</v>
      </c>
      <c r="M5767" s="619">
        <f t="shared" si="373"/>
        <v>0</v>
      </c>
      <c r="N5767" s="622"/>
      <c r="O5767" s="623"/>
      <c r="P5767" s="624"/>
      <c r="Q5767" s="623">
        <v>2452.1</v>
      </c>
      <c r="R5767" s="623">
        <v>2452.1</v>
      </c>
    </row>
    <row r="5768" spans="1:18" s="625" customFormat="1" ht="66.75" hidden="1" customHeight="1">
      <c r="A5768" s="615">
        <v>20</v>
      </c>
      <c r="B5768" s="616" t="s">
        <v>4642</v>
      </c>
      <c r="C5768" s="617" t="s">
        <v>139</v>
      </c>
      <c r="D5768" s="617"/>
      <c r="E5768" s="617" t="s">
        <v>4710</v>
      </c>
      <c r="F5768" s="617"/>
      <c r="G5768" s="619">
        <v>18590</v>
      </c>
      <c r="H5768" s="620">
        <f t="shared" si="371"/>
        <v>18590</v>
      </c>
      <c r="I5768" s="621"/>
      <c r="J5768" s="622"/>
      <c r="K5768" s="617"/>
      <c r="L5768" s="619">
        <f t="shared" si="372"/>
        <v>0</v>
      </c>
      <c r="M5768" s="619">
        <f t="shared" si="373"/>
        <v>0</v>
      </c>
      <c r="N5768" s="622"/>
      <c r="O5768" s="623"/>
      <c r="P5768" s="624"/>
      <c r="Q5768" s="623">
        <v>3406.9</v>
      </c>
      <c r="R5768" s="623">
        <v>3406.9</v>
      </c>
    </row>
    <row r="5769" spans="1:18" s="625" customFormat="1" ht="66.75" hidden="1" customHeight="1">
      <c r="A5769" s="615">
        <v>21</v>
      </c>
      <c r="B5769" s="616" t="s">
        <v>4643</v>
      </c>
      <c r="C5769" s="617" t="s">
        <v>139</v>
      </c>
      <c r="D5769" s="617"/>
      <c r="E5769" s="617" t="s">
        <v>4710</v>
      </c>
      <c r="F5769" s="617"/>
      <c r="G5769" s="619">
        <v>29420</v>
      </c>
      <c r="H5769" s="620">
        <f t="shared" si="371"/>
        <v>29420</v>
      </c>
      <c r="I5769" s="621"/>
      <c r="J5769" s="622"/>
      <c r="K5769" s="617"/>
      <c r="L5769" s="619">
        <f t="shared" si="372"/>
        <v>0</v>
      </c>
      <c r="M5769" s="619">
        <f t="shared" si="373"/>
        <v>0</v>
      </c>
      <c r="N5769" s="622"/>
      <c r="O5769" s="623"/>
      <c r="P5769" s="624"/>
      <c r="Q5769" s="623">
        <v>4372.55</v>
      </c>
      <c r="R5769" s="623">
        <v>4372.55</v>
      </c>
    </row>
    <row r="5770" spans="1:18" s="625" customFormat="1" ht="66.75" hidden="1" customHeight="1">
      <c r="A5770" s="615">
        <v>22</v>
      </c>
      <c r="B5770" s="616" t="s">
        <v>4644</v>
      </c>
      <c r="C5770" s="617" t="s">
        <v>139</v>
      </c>
      <c r="D5770" s="617"/>
      <c r="E5770" s="617" t="s">
        <v>4710</v>
      </c>
      <c r="F5770" s="617"/>
      <c r="G5770" s="619">
        <v>44050</v>
      </c>
      <c r="H5770" s="620">
        <f t="shared" si="371"/>
        <v>44050</v>
      </c>
      <c r="I5770" s="621"/>
      <c r="J5770" s="622"/>
      <c r="K5770" s="617"/>
      <c r="L5770" s="619">
        <f t="shared" si="372"/>
        <v>0</v>
      </c>
      <c r="M5770" s="619">
        <f t="shared" si="373"/>
        <v>0</v>
      </c>
      <c r="N5770" s="622"/>
      <c r="O5770" s="623"/>
      <c r="P5770" s="624"/>
      <c r="Q5770" s="623">
        <v>6423.2</v>
      </c>
      <c r="R5770" s="623">
        <v>6423.2</v>
      </c>
    </row>
    <row r="5771" spans="1:18" s="625" customFormat="1" ht="66.75" hidden="1" customHeight="1">
      <c r="A5771" s="615">
        <v>23</v>
      </c>
      <c r="B5771" s="616" t="s">
        <v>4645</v>
      </c>
      <c r="C5771" s="617" t="s">
        <v>139</v>
      </c>
      <c r="D5771" s="617"/>
      <c r="E5771" s="617" t="s">
        <v>4710</v>
      </c>
      <c r="F5771" s="617"/>
      <c r="G5771" s="619">
        <v>66710</v>
      </c>
      <c r="H5771" s="620">
        <f t="shared" si="371"/>
        <v>66710</v>
      </c>
      <c r="I5771" s="621"/>
      <c r="J5771" s="622"/>
      <c r="K5771" s="617"/>
      <c r="L5771" s="619">
        <f t="shared" si="372"/>
        <v>0</v>
      </c>
      <c r="M5771" s="619">
        <f t="shared" si="373"/>
        <v>0</v>
      </c>
      <c r="N5771" s="622"/>
      <c r="O5771" s="623"/>
      <c r="P5771" s="624"/>
      <c r="Q5771" s="623">
        <v>10285.799999999999</v>
      </c>
      <c r="R5771" s="623">
        <v>10285.799999999999</v>
      </c>
    </row>
    <row r="5772" spans="1:18" s="625" customFormat="1" ht="66.75" hidden="1" customHeight="1">
      <c r="A5772" s="615">
        <v>24</v>
      </c>
      <c r="B5772" s="626" t="s">
        <v>4646</v>
      </c>
      <c r="C5772" s="617" t="s">
        <v>139</v>
      </c>
      <c r="D5772" s="617"/>
      <c r="E5772" s="617" t="s">
        <v>4710</v>
      </c>
      <c r="F5772" s="617"/>
      <c r="G5772" s="619">
        <v>13190</v>
      </c>
      <c r="H5772" s="620">
        <f t="shared" si="371"/>
        <v>13190</v>
      </c>
      <c r="I5772" s="621"/>
      <c r="J5772" s="622"/>
      <c r="K5772" s="617"/>
      <c r="L5772" s="619">
        <f t="shared" si="372"/>
        <v>0</v>
      </c>
      <c r="M5772" s="619">
        <f t="shared" si="373"/>
        <v>0</v>
      </c>
      <c r="N5772" s="622"/>
      <c r="O5772" s="623"/>
      <c r="P5772" s="624"/>
      <c r="Q5772" s="623">
        <v>15906.1</v>
      </c>
      <c r="R5772" s="623">
        <v>15906.1</v>
      </c>
    </row>
    <row r="5773" spans="1:18" s="625" customFormat="1" ht="66.75" hidden="1" customHeight="1">
      <c r="A5773" s="615">
        <v>25</v>
      </c>
      <c r="B5773" s="616" t="s">
        <v>4647</v>
      </c>
      <c r="C5773" s="617" t="s">
        <v>139</v>
      </c>
      <c r="D5773" s="617"/>
      <c r="E5773" s="617" t="s">
        <v>4710</v>
      </c>
      <c r="F5773" s="617"/>
      <c r="G5773" s="619">
        <v>16700</v>
      </c>
      <c r="H5773" s="620">
        <f t="shared" si="371"/>
        <v>16700</v>
      </c>
      <c r="I5773" s="621"/>
      <c r="J5773" s="622"/>
      <c r="K5773" s="617"/>
      <c r="L5773" s="619">
        <f t="shared" si="372"/>
        <v>0</v>
      </c>
      <c r="M5773" s="619">
        <f t="shared" si="373"/>
        <v>0</v>
      </c>
      <c r="N5773" s="622"/>
      <c r="O5773" s="623"/>
      <c r="P5773" s="624"/>
      <c r="Q5773" s="623">
        <v>2452.1</v>
      </c>
      <c r="R5773" s="623">
        <v>2452.1</v>
      </c>
    </row>
    <row r="5774" spans="1:18" s="625" customFormat="1" ht="66.75" hidden="1" customHeight="1">
      <c r="A5774" s="615">
        <v>26</v>
      </c>
      <c r="B5774" s="616" t="s">
        <v>4648</v>
      </c>
      <c r="C5774" s="617" t="s">
        <v>139</v>
      </c>
      <c r="D5774" s="617"/>
      <c r="E5774" s="617" t="s">
        <v>4710</v>
      </c>
      <c r="F5774" s="617"/>
      <c r="G5774" s="619">
        <v>24140</v>
      </c>
      <c r="H5774" s="620">
        <f t="shared" si="371"/>
        <v>24140</v>
      </c>
      <c r="I5774" s="621"/>
      <c r="J5774" s="622"/>
      <c r="K5774" s="617"/>
      <c r="L5774" s="619">
        <f t="shared" si="372"/>
        <v>0</v>
      </c>
      <c r="M5774" s="619">
        <f t="shared" si="373"/>
        <v>0</v>
      </c>
      <c r="N5774" s="622"/>
      <c r="O5774" s="623"/>
      <c r="P5774" s="624"/>
      <c r="Q5774" s="623">
        <v>3406.9</v>
      </c>
      <c r="R5774" s="623">
        <v>3406.9</v>
      </c>
    </row>
    <row r="5775" spans="1:18" s="625" customFormat="1" ht="66.75" hidden="1" customHeight="1">
      <c r="A5775" s="615">
        <v>27</v>
      </c>
      <c r="B5775" s="616" t="s">
        <v>4649</v>
      </c>
      <c r="C5775" s="617" t="s">
        <v>139</v>
      </c>
      <c r="D5775" s="617"/>
      <c r="E5775" s="617" t="s">
        <v>4710</v>
      </c>
      <c r="F5775" s="617"/>
      <c r="G5775" s="619">
        <v>37930</v>
      </c>
      <c r="H5775" s="620">
        <f t="shared" si="371"/>
        <v>37930</v>
      </c>
      <c r="I5775" s="621"/>
      <c r="J5775" s="622"/>
      <c r="K5775" s="617"/>
      <c r="L5775" s="619">
        <f t="shared" si="372"/>
        <v>0</v>
      </c>
      <c r="M5775" s="619">
        <f t="shared" si="373"/>
        <v>0</v>
      </c>
      <c r="N5775" s="622"/>
      <c r="O5775" s="623"/>
      <c r="P5775" s="624"/>
      <c r="Q5775" s="623">
        <v>4372.55</v>
      </c>
      <c r="R5775" s="623">
        <v>4372.55</v>
      </c>
    </row>
    <row r="5776" spans="1:18" s="625" customFormat="1" ht="66.75" hidden="1" customHeight="1">
      <c r="A5776" s="615">
        <v>28</v>
      </c>
      <c r="B5776" s="616" t="s">
        <v>4650</v>
      </c>
      <c r="C5776" s="617" t="s">
        <v>139</v>
      </c>
      <c r="D5776" s="617"/>
      <c r="E5776" s="617" t="s">
        <v>4710</v>
      </c>
      <c r="F5776" s="617"/>
      <c r="G5776" s="619">
        <v>57600</v>
      </c>
      <c r="H5776" s="620">
        <f t="shared" si="371"/>
        <v>57600</v>
      </c>
      <c r="I5776" s="621"/>
      <c r="J5776" s="622"/>
      <c r="K5776" s="617"/>
      <c r="L5776" s="619">
        <f t="shared" si="372"/>
        <v>0</v>
      </c>
      <c r="M5776" s="619">
        <f t="shared" si="373"/>
        <v>0</v>
      </c>
      <c r="N5776" s="622"/>
      <c r="O5776" s="623"/>
      <c r="P5776" s="624"/>
      <c r="Q5776" s="623">
        <v>6423.2</v>
      </c>
      <c r="R5776" s="623">
        <v>6423.2</v>
      </c>
    </row>
    <row r="5777" spans="1:18" s="625" customFormat="1" ht="66.75" hidden="1" customHeight="1">
      <c r="A5777" s="615">
        <v>29</v>
      </c>
      <c r="B5777" s="616" t="s">
        <v>4651</v>
      </c>
      <c r="C5777" s="617" t="s">
        <v>139</v>
      </c>
      <c r="D5777" s="617"/>
      <c r="E5777" s="617" t="s">
        <v>4710</v>
      </c>
      <c r="F5777" s="617"/>
      <c r="G5777" s="619">
        <v>86880</v>
      </c>
      <c r="H5777" s="620">
        <f t="shared" si="371"/>
        <v>86880</v>
      </c>
      <c r="I5777" s="621"/>
      <c r="J5777" s="622"/>
      <c r="K5777" s="617"/>
      <c r="L5777" s="619">
        <f t="shared" si="372"/>
        <v>0</v>
      </c>
      <c r="M5777" s="619">
        <f t="shared" si="373"/>
        <v>0</v>
      </c>
      <c r="N5777" s="622"/>
      <c r="O5777" s="623"/>
      <c r="P5777" s="624"/>
      <c r="Q5777" s="623">
        <v>10285.799999999999</v>
      </c>
      <c r="R5777" s="623">
        <v>10285.799999999999</v>
      </c>
    </row>
    <row r="5778" spans="1:18" s="625" customFormat="1" ht="66.75" hidden="1" customHeight="1">
      <c r="A5778" s="615">
        <v>30</v>
      </c>
      <c r="B5778" s="626" t="s">
        <v>4652</v>
      </c>
      <c r="C5778" s="617" t="s">
        <v>139</v>
      </c>
      <c r="D5778" s="617"/>
      <c r="E5778" s="617" t="s">
        <v>4710</v>
      </c>
      <c r="F5778" s="617"/>
      <c r="G5778" s="619">
        <v>5490</v>
      </c>
      <c r="H5778" s="620">
        <f t="shared" si="371"/>
        <v>5490</v>
      </c>
      <c r="I5778" s="621"/>
      <c r="J5778" s="622"/>
      <c r="K5778" s="617"/>
      <c r="L5778" s="619">
        <f t="shared" si="372"/>
        <v>0</v>
      </c>
      <c r="M5778" s="619">
        <f t="shared" si="373"/>
        <v>0</v>
      </c>
      <c r="N5778" s="622"/>
      <c r="O5778" s="623"/>
      <c r="P5778" s="624"/>
      <c r="Q5778" s="623">
        <v>15906.1</v>
      </c>
      <c r="R5778" s="623">
        <v>15906.1</v>
      </c>
    </row>
    <row r="5779" spans="1:18" s="625" customFormat="1" ht="66.75" hidden="1" customHeight="1">
      <c r="A5779" s="615">
        <v>31</v>
      </c>
      <c r="B5779" s="616" t="s">
        <v>4653</v>
      </c>
      <c r="C5779" s="617" t="s">
        <v>139</v>
      </c>
      <c r="D5779" s="617"/>
      <c r="E5779" s="617" t="s">
        <v>4710</v>
      </c>
      <c r="F5779" s="617"/>
      <c r="G5779" s="619">
        <v>8950</v>
      </c>
      <c r="H5779" s="620">
        <f t="shared" si="371"/>
        <v>8950</v>
      </c>
      <c r="I5779" s="621"/>
      <c r="J5779" s="622"/>
      <c r="K5779" s="617"/>
      <c r="L5779" s="619">
        <f t="shared" si="372"/>
        <v>0</v>
      </c>
      <c r="M5779" s="619">
        <f t="shared" si="373"/>
        <v>0</v>
      </c>
      <c r="N5779" s="622"/>
      <c r="O5779" s="623"/>
      <c r="P5779" s="624"/>
      <c r="Q5779" s="623">
        <v>2452.1</v>
      </c>
      <c r="R5779" s="623">
        <v>2452.1</v>
      </c>
    </row>
    <row r="5780" spans="1:18" s="625" customFormat="1" ht="66.75" hidden="1" customHeight="1">
      <c r="A5780" s="615">
        <v>32</v>
      </c>
      <c r="B5780" s="616" t="s">
        <v>4654</v>
      </c>
      <c r="C5780" s="617" t="s">
        <v>139</v>
      </c>
      <c r="D5780" s="617"/>
      <c r="E5780" s="617" t="s">
        <v>4710</v>
      </c>
      <c r="F5780" s="617"/>
      <c r="G5780" s="619">
        <v>13540</v>
      </c>
      <c r="H5780" s="620">
        <f t="shared" si="371"/>
        <v>13540</v>
      </c>
      <c r="I5780" s="621"/>
      <c r="J5780" s="622"/>
      <c r="K5780" s="617"/>
      <c r="L5780" s="619">
        <f t="shared" si="372"/>
        <v>0</v>
      </c>
      <c r="M5780" s="619">
        <f t="shared" si="373"/>
        <v>0</v>
      </c>
      <c r="N5780" s="622"/>
      <c r="O5780" s="623"/>
      <c r="P5780" s="624"/>
      <c r="Q5780" s="623">
        <v>3406.9</v>
      </c>
      <c r="R5780" s="623">
        <v>3406.9</v>
      </c>
    </row>
    <row r="5781" spans="1:18" s="625" customFormat="1" ht="66.75" hidden="1" customHeight="1">
      <c r="A5781" s="615">
        <v>33</v>
      </c>
      <c r="B5781" s="616" t="s">
        <v>4655</v>
      </c>
      <c r="C5781" s="617" t="s">
        <v>139</v>
      </c>
      <c r="D5781" s="617"/>
      <c r="E5781" s="617" t="s">
        <v>4710</v>
      </c>
      <c r="F5781" s="617"/>
      <c r="G5781" s="619">
        <v>19910</v>
      </c>
      <c r="H5781" s="620">
        <f t="shared" ref="H5781:H5812" si="374">G5781</f>
        <v>19910</v>
      </c>
      <c r="I5781" s="621"/>
      <c r="J5781" s="622"/>
      <c r="K5781" s="617"/>
      <c r="L5781" s="619">
        <f t="shared" si="372"/>
        <v>0</v>
      </c>
      <c r="M5781" s="619">
        <f t="shared" si="373"/>
        <v>0</v>
      </c>
      <c r="N5781" s="622"/>
      <c r="O5781" s="623"/>
      <c r="P5781" s="624"/>
      <c r="Q5781" s="623">
        <v>4372.55</v>
      </c>
      <c r="R5781" s="623">
        <v>4372.55</v>
      </c>
    </row>
    <row r="5782" spans="1:18" s="625" customFormat="1" ht="66.75" hidden="1" customHeight="1">
      <c r="A5782" s="615">
        <v>34</v>
      </c>
      <c r="B5782" s="616" t="s">
        <v>4656</v>
      </c>
      <c r="C5782" s="617" t="s">
        <v>139</v>
      </c>
      <c r="D5782" s="617"/>
      <c r="E5782" s="617" t="s">
        <v>4710</v>
      </c>
      <c r="F5782" s="617"/>
      <c r="G5782" s="619">
        <v>32930</v>
      </c>
      <c r="H5782" s="620">
        <f t="shared" si="374"/>
        <v>32930</v>
      </c>
      <c r="I5782" s="621"/>
      <c r="J5782" s="622"/>
      <c r="K5782" s="617"/>
      <c r="L5782" s="619">
        <f t="shared" si="372"/>
        <v>0</v>
      </c>
      <c r="M5782" s="619">
        <f t="shared" si="373"/>
        <v>0</v>
      </c>
      <c r="N5782" s="622"/>
      <c r="O5782" s="623"/>
      <c r="P5782" s="624"/>
      <c r="Q5782" s="623">
        <v>6423.2</v>
      </c>
      <c r="R5782" s="623">
        <v>6423.2</v>
      </c>
    </row>
    <row r="5783" spans="1:18" s="625" customFormat="1" ht="66.75" hidden="1" customHeight="1">
      <c r="A5783" s="615">
        <v>35</v>
      </c>
      <c r="B5783" s="616" t="s">
        <v>4657</v>
      </c>
      <c r="C5783" s="617" t="s">
        <v>139</v>
      </c>
      <c r="D5783" s="617"/>
      <c r="E5783" s="617" t="s">
        <v>4710</v>
      </c>
      <c r="F5783" s="617"/>
      <c r="G5783" s="619">
        <v>52030</v>
      </c>
      <c r="H5783" s="620">
        <f t="shared" si="374"/>
        <v>52030</v>
      </c>
      <c r="I5783" s="621"/>
      <c r="J5783" s="622"/>
      <c r="K5783" s="617"/>
      <c r="L5783" s="619">
        <f t="shared" si="372"/>
        <v>0</v>
      </c>
      <c r="M5783" s="619">
        <f t="shared" si="373"/>
        <v>0</v>
      </c>
      <c r="N5783" s="622"/>
      <c r="O5783" s="623"/>
      <c r="P5783" s="624"/>
      <c r="Q5783" s="623">
        <v>10285.799999999999</v>
      </c>
      <c r="R5783" s="623">
        <v>10285.799999999999</v>
      </c>
    </row>
    <row r="5784" spans="1:18" s="625" customFormat="1" ht="66.75" hidden="1" customHeight="1">
      <c r="A5784" s="615">
        <v>36</v>
      </c>
      <c r="B5784" s="626" t="s">
        <v>4658</v>
      </c>
      <c r="C5784" s="617" t="s">
        <v>139</v>
      </c>
      <c r="D5784" s="617"/>
      <c r="E5784" s="617" t="s">
        <v>4710</v>
      </c>
      <c r="F5784" s="617"/>
      <c r="G5784" s="619">
        <v>81590</v>
      </c>
      <c r="H5784" s="620">
        <f t="shared" si="374"/>
        <v>81590</v>
      </c>
      <c r="I5784" s="621"/>
      <c r="J5784" s="622"/>
      <c r="K5784" s="617"/>
      <c r="L5784" s="619">
        <f t="shared" si="372"/>
        <v>0</v>
      </c>
      <c r="M5784" s="619">
        <f t="shared" si="373"/>
        <v>0</v>
      </c>
      <c r="N5784" s="622"/>
      <c r="O5784" s="623"/>
      <c r="P5784" s="624"/>
      <c r="Q5784" s="623">
        <v>15906.1</v>
      </c>
      <c r="R5784" s="623">
        <v>15906.1</v>
      </c>
    </row>
    <row r="5785" spans="1:18" s="625" customFormat="1" ht="66.75" hidden="1" customHeight="1">
      <c r="A5785" s="615">
        <v>37</v>
      </c>
      <c r="B5785" s="616" t="s">
        <v>4659</v>
      </c>
      <c r="C5785" s="617" t="s">
        <v>139</v>
      </c>
      <c r="D5785" s="617"/>
      <c r="E5785" s="617" t="s">
        <v>4710</v>
      </c>
      <c r="F5785" s="617"/>
      <c r="G5785" s="619">
        <v>112840</v>
      </c>
      <c r="H5785" s="620">
        <f t="shared" si="374"/>
        <v>112840</v>
      </c>
      <c r="I5785" s="621"/>
      <c r="J5785" s="622"/>
      <c r="K5785" s="617"/>
      <c r="L5785" s="619">
        <f t="shared" si="372"/>
        <v>0</v>
      </c>
      <c r="M5785" s="619">
        <f t="shared" si="373"/>
        <v>0</v>
      </c>
      <c r="N5785" s="622"/>
      <c r="O5785" s="623"/>
      <c r="P5785" s="624"/>
      <c r="Q5785" s="623">
        <v>2452.1</v>
      </c>
      <c r="R5785" s="623">
        <v>2452.1</v>
      </c>
    </row>
    <row r="5786" spans="1:18" s="625" customFormat="1" ht="66.75" hidden="1" customHeight="1">
      <c r="A5786" s="615">
        <v>38</v>
      </c>
      <c r="B5786" s="616" t="s">
        <v>4660</v>
      </c>
      <c r="C5786" s="617" t="s">
        <v>139</v>
      </c>
      <c r="D5786" s="617"/>
      <c r="E5786" s="617" t="s">
        <v>4710</v>
      </c>
      <c r="F5786" s="617"/>
      <c r="G5786" s="619">
        <v>154390</v>
      </c>
      <c r="H5786" s="620">
        <f t="shared" si="374"/>
        <v>154390</v>
      </c>
      <c r="I5786" s="621"/>
      <c r="J5786" s="622"/>
      <c r="K5786" s="617"/>
      <c r="L5786" s="619">
        <f t="shared" si="372"/>
        <v>0</v>
      </c>
      <c r="M5786" s="619">
        <f t="shared" si="373"/>
        <v>0</v>
      </c>
      <c r="N5786" s="622"/>
      <c r="O5786" s="623"/>
      <c r="P5786" s="624"/>
      <c r="Q5786" s="623">
        <v>3406.9</v>
      </c>
      <c r="R5786" s="623">
        <v>3406.9</v>
      </c>
    </row>
    <row r="5787" spans="1:18" s="625" customFormat="1" ht="66.75" hidden="1" customHeight="1">
      <c r="A5787" s="615">
        <v>39</v>
      </c>
      <c r="B5787" s="616" t="s">
        <v>4661</v>
      </c>
      <c r="C5787" s="617" t="s">
        <v>139</v>
      </c>
      <c r="D5787" s="617"/>
      <c r="E5787" s="617" t="s">
        <v>4710</v>
      </c>
      <c r="F5787" s="617"/>
      <c r="G5787" s="619">
        <v>220290</v>
      </c>
      <c r="H5787" s="620">
        <f t="shared" si="374"/>
        <v>220290</v>
      </c>
      <c r="I5787" s="621"/>
      <c r="J5787" s="622"/>
      <c r="K5787" s="617"/>
      <c r="L5787" s="619">
        <f t="shared" si="372"/>
        <v>0</v>
      </c>
      <c r="M5787" s="619">
        <f t="shared" si="373"/>
        <v>0</v>
      </c>
      <c r="N5787" s="622"/>
      <c r="O5787" s="623"/>
      <c r="P5787" s="624"/>
      <c r="Q5787" s="623">
        <v>4372.55</v>
      </c>
      <c r="R5787" s="623">
        <v>4372.55</v>
      </c>
    </row>
    <row r="5788" spans="1:18" s="625" customFormat="1" ht="66.75" hidden="1" customHeight="1">
      <c r="A5788" s="615">
        <v>40</v>
      </c>
      <c r="B5788" s="616" t="s">
        <v>4662</v>
      </c>
      <c r="C5788" s="617" t="s">
        <v>139</v>
      </c>
      <c r="D5788" s="617"/>
      <c r="E5788" s="617" t="s">
        <v>4710</v>
      </c>
      <c r="F5788" s="617"/>
      <c r="G5788" s="619">
        <v>304650</v>
      </c>
      <c r="H5788" s="620">
        <f t="shared" si="374"/>
        <v>304650</v>
      </c>
      <c r="I5788" s="621"/>
      <c r="J5788" s="622"/>
      <c r="K5788" s="617"/>
      <c r="L5788" s="619">
        <f t="shared" si="372"/>
        <v>0</v>
      </c>
      <c r="M5788" s="619">
        <f t="shared" si="373"/>
        <v>0</v>
      </c>
      <c r="N5788" s="622"/>
      <c r="O5788" s="623"/>
      <c r="P5788" s="624"/>
      <c r="Q5788" s="623">
        <v>6423.2</v>
      </c>
      <c r="R5788" s="623">
        <v>6423.2</v>
      </c>
    </row>
    <row r="5789" spans="1:18" s="625" customFormat="1" ht="66.75" hidden="1" customHeight="1">
      <c r="A5789" s="615">
        <v>41</v>
      </c>
      <c r="B5789" s="616" t="s">
        <v>4663</v>
      </c>
      <c r="C5789" s="617" t="s">
        <v>139</v>
      </c>
      <c r="D5789" s="617"/>
      <c r="E5789" s="617" t="s">
        <v>4710</v>
      </c>
      <c r="F5789" s="617"/>
      <c r="G5789" s="619">
        <v>396860</v>
      </c>
      <c r="H5789" s="620">
        <f t="shared" si="374"/>
        <v>396860</v>
      </c>
      <c r="I5789" s="621"/>
      <c r="J5789" s="622"/>
      <c r="K5789" s="617"/>
      <c r="L5789" s="619">
        <f t="shared" si="372"/>
        <v>0</v>
      </c>
      <c r="M5789" s="619">
        <f t="shared" si="373"/>
        <v>0</v>
      </c>
      <c r="N5789" s="622"/>
      <c r="O5789" s="623"/>
      <c r="P5789" s="624"/>
      <c r="Q5789" s="623">
        <v>10285.799999999999</v>
      </c>
      <c r="R5789" s="623">
        <v>10285.799999999999</v>
      </c>
    </row>
    <row r="5790" spans="1:18" s="625" customFormat="1" ht="66.75" hidden="1" customHeight="1">
      <c r="A5790" s="615">
        <v>42</v>
      </c>
      <c r="B5790" s="626" t="s">
        <v>4664</v>
      </c>
      <c r="C5790" s="617" t="s">
        <v>139</v>
      </c>
      <c r="D5790" s="617"/>
      <c r="E5790" s="617" t="s">
        <v>4710</v>
      </c>
      <c r="F5790" s="617"/>
      <c r="G5790" s="619">
        <v>474290</v>
      </c>
      <c r="H5790" s="620">
        <f t="shared" si="374"/>
        <v>474290</v>
      </c>
      <c r="I5790" s="621"/>
      <c r="J5790" s="622"/>
      <c r="K5790" s="617"/>
      <c r="L5790" s="619">
        <f t="shared" si="372"/>
        <v>0</v>
      </c>
      <c r="M5790" s="619">
        <f t="shared" si="373"/>
        <v>0</v>
      </c>
      <c r="N5790" s="622"/>
      <c r="O5790" s="623"/>
      <c r="P5790" s="624"/>
      <c r="Q5790" s="623">
        <v>15906.1</v>
      </c>
      <c r="R5790" s="623">
        <v>15906.1</v>
      </c>
    </row>
    <row r="5791" spans="1:18" s="625" customFormat="1" ht="66.75" hidden="1" customHeight="1">
      <c r="A5791" s="615">
        <v>43</v>
      </c>
      <c r="B5791" s="616" t="s">
        <v>4665</v>
      </c>
      <c r="C5791" s="617" t="s">
        <v>139</v>
      </c>
      <c r="D5791" s="617"/>
      <c r="E5791" s="617" t="s">
        <v>4710</v>
      </c>
      <c r="F5791" s="617"/>
      <c r="G5791" s="619">
        <v>592200</v>
      </c>
      <c r="H5791" s="620">
        <f t="shared" si="374"/>
        <v>592200</v>
      </c>
      <c r="I5791" s="621"/>
      <c r="J5791" s="622"/>
      <c r="K5791" s="617"/>
      <c r="L5791" s="619">
        <f t="shared" si="372"/>
        <v>0</v>
      </c>
      <c r="M5791" s="619">
        <f t="shared" si="373"/>
        <v>0</v>
      </c>
      <c r="N5791" s="622"/>
      <c r="O5791" s="623"/>
      <c r="P5791" s="624"/>
      <c r="Q5791" s="623">
        <v>2452.1</v>
      </c>
      <c r="R5791" s="623">
        <v>2452.1</v>
      </c>
    </row>
    <row r="5792" spans="1:18" s="625" customFormat="1" ht="66.75" hidden="1" customHeight="1">
      <c r="A5792" s="615">
        <v>44</v>
      </c>
      <c r="B5792" s="616" t="s">
        <v>4666</v>
      </c>
      <c r="C5792" s="617" t="s">
        <v>139</v>
      </c>
      <c r="D5792" s="617"/>
      <c r="E5792" s="617" t="s">
        <v>4710</v>
      </c>
      <c r="F5792" s="617"/>
      <c r="G5792" s="619">
        <v>776000</v>
      </c>
      <c r="H5792" s="620">
        <f t="shared" si="374"/>
        <v>776000</v>
      </c>
      <c r="I5792" s="621"/>
      <c r="J5792" s="622"/>
      <c r="K5792" s="617"/>
      <c r="L5792" s="619">
        <f t="shared" si="372"/>
        <v>0</v>
      </c>
      <c r="M5792" s="619">
        <f t="shared" si="373"/>
        <v>0</v>
      </c>
      <c r="N5792" s="622"/>
      <c r="O5792" s="623"/>
      <c r="P5792" s="624"/>
      <c r="Q5792" s="623">
        <v>3406.9</v>
      </c>
      <c r="R5792" s="623">
        <v>3406.9</v>
      </c>
    </row>
    <row r="5793" spans="1:18" s="625" customFormat="1" ht="66.75" hidden="1" customHeight="1">
      <c r="A5793" s="615">
        <v>45</v>
      </c>
      <c r="B5793" s="616" t="s">
        <v>4667</v>
      </c>
      <c r="C5793" s="617" t="s">
        <v>139</v>
      </c>
      <c r="D5793" s="617"/>
      <c r="E5793" s="617" t="s">
        <v>4710</v>
      </c>
      <c r="F5793" s="617"/>
      <c r="G5793" s="619">
        <v>973360</v>
      </c>
      <c r="H5793" s="620">
        <f t="shared" si="374"/>
        <v>973360</v>
      </c>
      <c r="I5793" s="621"/>
      <c r="J5793" s="622"/>
      <c r="K5793" s="617"/>
      <c r="L5793" s="619">
        <f t="shared" si="372"/>
        <v>0</v>
      </c>
      <c r="M5793" s="619">
        <f t="shared" si="373"/>
        <v>0</v>
      </c>
      <c r="N5793" s="622"/>
      <c r="O5793" s="623"/>
      <c r="P5793" s="624"/>
      <c r="Q5793" s="623">
        <v>4372.55</v>
      </c>
      <c r="R5793" s="623">
        <v>4372.55</v>
      </c>
    </row>
    <row r="5794" spans="1:18" s="625" customFormat="1" ht="66.75" hidden="1" customHeight="1">
      <c r="A5794" s="615">
        <v>46</v>
      </c>
      <c r="B5794" s="616" t="s">
        <v>4668</v>
      </c>
      <c r="C5794" s="617" t="s">
        <v>139</v>
      </c>
      <c r="D5794" s="617"/>
      <c r="E5794" s="617" t="s">
        <v>4710</v>
      </c>
      <c r="F5794" s="617"/>
      <c r="G5794" s="619">
        <v>7890</v>
      </c>
      <c r="H5794" s="620">
        <f t="shared" si="374"/>
        <v>7890</v>
      </c>
      <c r="I5794" s="621"/>
      <c r="J5794" s="622"/>
      <c r="K5794" s="617"/>
      <c r="L5794" s="619">
        <f t="shared" si="372"/>
        <v>0</v>
      </c>
      <c r="M5794" s="619">
        <f t="shared" si="373"/>
        <v>0</v>
      </c>
      <c r="N5794" s="622"/>
      <c r="O5794" s="623"/>
      <c r="P5794" s="624"/>
      <c r="Q5794" s="623">
        <v>6423.2</v>
      </c>
      <c r="R5794" s="623">
        <v>6423.2</v>
      </c>
    </row>
    <row r="5795" spans="1:18" s="625" customFormat="1" ht="66.75" hidden="1" customHeight="1">
      <c r="A5795" s="615">
        <v>47</v>
      </c>
      <c r="B5795" s="616" t="s">
        <v>4669</v>
      </c>
      <c r="C5795" s="617" t="s">
        <v>139</v>
      </c>
      <c r="D5795" s="617"/>
      <c r="E5795" s="617" t="s">
        <v>4710</v>
      </c>
      <c r="F5795" s="617"/>
      <c r="G5795" s="619">
        <v>11830</v>
      </c>
      <c r="H5795" s="620">
        <f t="shared" si="374"/>
        <v>11830</v>
      </c>
      <c r="I5795" s="621"/>
      <c r="J5795" s="622"/>
      <c r="K5795" s="617"/>
      <c r="L5795" s="619">
        <f t="shared" si="372"/>
        <v>0</v>
      </c>
      <c r="M5795" s="619">
        <f t="shared" si="373"/>
        <v>0</v>
      </c>
      <c r="N5795" s="622"/>
      <c r="O5795" s="623"/>
      <c r="P5795" s="624"/>
      <c r="Q5795" s="623">
        <v>10285.799999999999</v>
      </c>
      <c r="R5795" s="623">
        <v>10285.799999999999</v>
      </c>
    </row>
    <row r="5796" spans="1:18" s="625" customFormat="1" ht="66.75" hidden="1" customHeight="1">
      <c r="A5796" s="615">
        <v>48</v>
      </c>
      <c r="B5796" s="626" t="s">
        <v>4670</v>
      </c>
      <c r="C5796" s="617" t="s">
        <v>139</v>
      </c>
      <c r="D5796" s="617"/>
      <c r="E5796" s="617" t="s">
        <v>4710</v>
      </c>
      <c r="F5796" s="617"/>
      <c r="G5796" s="619">
        <v>16820</v>
      </c>
      <c r="H5796" s="620">
        <f t="shared" si="374"/>
        <v>16820</v>
      </c>
      <c r="I5796" s="621"/>
      <c r="J5796" s="622"/>
      <c r="K5796" s="617"/>
      <c r="L5796" s="619">
        <f t="shared" si="372"/>
        <v>0</v>
      </c>
      <c r="M5796" s="619">
        <f t="shared" si="373"/>
        <v>0</v>
      </c>
      <c r="N5796" s="622"/>
      <c r="O5796" s="623"/>
      <c r="P5796" s="624"/>
      <c r="Q5796" s="623">
        <v>15906.1</v>
      </c>
      <c r="R5796" s="623">
        <v>15906.1</v>
      </c>
    </row>
    <row r="5797" spans="1:18" s="625" customFormat="1" ht="66.75" hidden="1" customHeight="1">
      <c r="A5797" s="615">
        <v>49</v>
      </c>
      <c r="B5797" s="616" t="s">
        <v>4671</v>
      </c>
      <c r="C5797" s="617" t="s">
        <v>139</v>
      </c>
      <c r="D5797" s="617"/>
      <c r="E5797" s="617" t="s">
        <v>4710</v>
      </c>
      <c r="F5797" s="617"/>
      <c r="G5797" s="619">
        <v>23720</v>
      </c>
      <c r="H5797" s="620">
        <f t="shared" si="374"/>
        <v>23720</v>
      </c>
      <c r="I5797" s="621"/>
      <c r="J5797" s="622"/>
      <c r="K5797" s="617"/>
      <c r="L5797" s="619">
        <f t="shared" ref="L5797:L5820" si="375">+V5797/1.1</f>
        <v>0</v>
      </c>
      <c r="M5797" s="619">
        <f t="shared" ref="M5797:M5820" si="376">+W5797/1.1</f>
        <v>0</v>
      </c>
      <c r="N5797" s="622"/>
      <c r="O5797" s="623"/>
      <c r="P5797" s="624"/>
      <c r="Q5797" s="623">
        <v>2452.1</v>
      </c>
      <c r="R5797" s="623">
        <v>2452.1</v>
      </c>
    </row>
    <row r="5798" spans="1:18" s="625" customFormat="1" ht="66.75" hidden="1" customHeight="1">
      <c r="A5798" s="615">
        <v>50</v>
      </c>
      <c r="B5798" s="616" t="s">
        <v>4672</v>
      </c>
      <c r="C5798" s="617" t="s">
        <v>139</v>
      </c>
      <c r="D5798" s="617"/>
      <c r="E5798" s="617" t="s">
        <v>4710</v>
      </c>
      <c r="F5798" s="617"/>
      <c r="G5798" s="619">
        <v>37560</v>
      </c>
      <c r="H5798" s="620">
        <f t="shared" si="374"/>
        <v>37560</v>
      </c>
      <c r="I5798" s="621"/>
      <c r="J5798" s="622"/>
      <c r="K5798" s="617"/>
      <c r="L5798" s="619">
        <f t="shared" si="375"/>
        <v>0</v>
      </c>
      <c r="M5798" s="619">
        <f t="shared" si="376"/>
        <v>0</v>
      </c>
      <c r="N5798" s="622"/>
      <c r="O5798" s="623"/>
      <c r="P5798" s="624"/>
      <c r="Q5798" s="623">
        <v>3406.9</v>
      </c>
      <c r="R5798" s="623">
        <v>3406.9</v>
      </c>
    </row>
    <row r="5799" spans="1:18" s="625" customFormat="1" ht="66.75" hidden="1" customHeight="1">
      <c r="A5799" s="615">
        <v>51</v>
      </c>
      <c r="B5799" s="616" t="s">
        <v>4673</v>
      </c>
      <c r="C5799" s="617" t="s">
        <v>139</v>
      </c>
      <c r="D5799" s="617"/>
      <c r="E5799" s="617" t="s">
        <v>4710</v>
      </c>
      <c r="F5799" s="617"/>
      <c r="G5799" s="619">
        <v>56350</v>
      </c>
      <c r="H5799" s="620">
        <f t="shared" si="374"/>
        <v>56350</v>
      </c>
      <c r="I5799" s="621"/>
      <c r="J5799" s="622"/>
      <c r="K5799" s="617"/>
      <c r="L5799" s="619">
        <f t="shared" si="375"/>
        <v>0</v>
      </c>
      <c r="M5799" s="619">
        <f t="shared" si="376"/>
        <v>0</v>
      </c>
      <c r="N5799" s="622"/>
      <c r="O5799" s="623"/>
      <c r="P5799" s="624"/>
      <c r="Q5799" s="623">
        <v>4372.55</v>
      </c>
      <c r="R5799" s="623">
        <v>4372.55</v>
      </c>
    </row>
    <row r="5800" spans="1:18" s="625" customFormat="1" ht="66.75" hidden="1" customHeight="1">
      <c r="A5800" s="615">
        <v>52</v>
      </c>
      <c r="B5800" s="616" t="s">
        <v>4674</v>
      </c>
      <c r="C5800" s="617" t="s">
        <v>139</v>
      </c>
      <c r="D5800" s="617"/>
      <c r="E5800" s="617" t="s">
        <v>4710</v>
      </c>
      <c r="F5800" s="617"/>
      <c r="G5800" s="619">
        <v>87290</v>
      </c>
      <c r="H5800" s="620">
        <f t="shared" si="374"/>
        <v>87290</v>
      </c>
      <c r="I5800" s="621"/>
      <c r="J5800" s="622"/>
      <c r="K5800" s="617"/>
      <c r="L5800" s="619">
        <f t="shared" si="375"/>
        <v>0</v>
      </c>
      <c r="M5800" s="619">
        <f t="shared" si="376"/>
        <v>0</v>
      </c>
      <c r="N5800" s="622"/>
      <c r="O5800" s="623"/>
      <c r="P5800" s="624"/>
      <c r="Q5800" s="623">
        <v>6423.2</v>
      </c>
      <c r="R5800" s="623">
        <v>6423.2</v>
      </c>
    </row>
    <row r="5801" spans="1:18" s="625" customFormat="1" ht="66.75" hidden="1" customHeight="1">
      <c r="A5801" s="615">
        <v>53</v>
      </c>
      <c r="B5801" s="616" t="s">
        <v>4675</v>
      </c>
      <c r="C5801" s="617" t="s">
        <v>139</v>
      </c>
      <c r="D5801" s="617"/>
      <c r="E5801" s="617" t="s">
        <v>4710</v>
      </c>
      <c r="F5801" s="617"/>
      <c r="G5801" s="619">
        <v>119600</v>
      </c>
      <c r="H5801" s="620">
        <f t="shared" si="374"/>
        <v>119600</v>
      </c>
      <c r="I5801" s="621"/>
      <c r="J5801" s="622"/>
      <c r="K5801" s="617"/>
      <c r="L5801" s="619">
        <f t="shared" si="375"/>
        <v>0</v>
      </c>
      <c r="M5801" s="619">
        <f t="shared" si="376"/>
        <v>0</v>
      </c>
      <c r="N5801" s="622"/>
      <c r="O5801" s="623"/>
      <c r="P5801" s="624"/>
      <c r="Q5801" s="623">
        <v>10285.799999999999</v>
      </c>
      <c r="R5801" s="623">
        <v>10285.799999999999</v>
      </c>
    </row>
    <row r="5802" spans="1:18" s="625" customFormat="1" ht="66.75" hidden="1" customHeight="1">
      <c r="A5802" s="615">
        <v>54</v>
      </c>
      <c r="B5802" s="626" t="s">
        <v>4676</v>
      </c>
      <c r="C5802" s="617" t="s">
        <v>139</v>
      </c>
      <c r="D5802" s="617"/>
      <c r="E5802" s="617" t="s">
        <v>4710</v>
      </c>
      <c r="F5802" s="617"/>
      <c r="G5802" s="619">
        <v>162410</v>
      </c>
      <c r="H5802" s="620">
        <f t="shared" si="374"/>
        <v>162410</v>
      </c>
      <c r="I5802" s="621"/>
      <c r="J5802" s="622"/>
      <c r="K5802" s="617"/>
      <c r="L5802" s="619">
        <f t="shared" si="375"/>
        <v>0</v>
      </c>
      <c r="M5802" s="619">
        <f t="shared" si="376"/>
        <v>0</v>
      </c>
      <c r="N5802" s="622"/>
      <c r="O5802" s="623"/>
      <c r="P5802" s="624"/>
      <c r="Q5802" s="623">
        <v>15906.1</v>
      </c>
      <c r="R5802" s="623">
        <v>15906.1</v>
      </c>
    </row>
    <row r="5803" spans="1:18" s="625" customFormat="1" ht="66.75" hidden="1" customHeight="1">
      <c r="A5803" s="615">
        <v>55</v>
      </c>
      <c r="B5803" s="616" t="s">
        <v>4677</v>
      </c>
      <c r="C5803" s="617" t="s">
        <v>139</v>
      </c>
      <c r="D5803" s="617"/>
      <c r="E5803" s="617" t="s">
        <v>4710</v>
      </c>
      <c r="F5803" s="617"/>
      <c r="G5803" s="619">
        <v>230290</v>
      </c>
      <c r="H5803" s="620">
        <f t="shared" si="374"/>
        <v>230290</v>
      </c>
      <c r="I5803" s="621"/>
      <c r="J5803" s="622"/>
      <c r="K5803" s="617"/>
      <c r="L5803" s="619">
        <f t="shared" si="375"/>
        <v>0</v>
      </c>
      <c r="M5803" s="619">
        <f t="shared" si="376"/>
        <v>0</v>
      </c>
      <c r="N5803" s="622"/>
      <c r="O5803" s="623"/>
      <c r="P5803" s="624"/>
      <c r="Q5803" s="623">
        <v>2452.1</v>
      </c>
      <c r="R5803" s="623">
        <v>2452.1</v>
      </c>
    </row>
    <row r="5804" spans="1:18" s="625" customFormat="1" ht="66.75" hidden="1" customHeight="1">
      <c r="A5804" s="615">
        <v>56</v>
      </c>
      <c r="B5804" s="616" t="s">
        <v>4678</v>
      </c>
      <c r="C5804" s="617" t="s">
        <v>139</v>
      </c>
      <c r="D5804" s="617"/>
      <c r="E5804" s="617" t="s">
        <v>4710</v>
      </c>
      <c r="F5804" s="617"/>
      <c r="G5804" s="619">
        <v>316500</v>
      </c>
      <c r="H5804" s="620">
        <f t="shared" si="374"/>
        <v>316500</v>
      </c>
      <c r="I5804" s="621"/>
      <c r="J5804" s="622"/>
      <c r="K5804" s="617"/>
      <c r="L5804" s="619">
        <f t="shared" si="375"/>
        <v>0</v>
      </c>
      <c r="M5804" s="619">
        <f t="shared" si="376"/>
        <v>0</v>
      </c>
      <c r="N5804" s="622"/>
      <c r="O5804" s="623"/>
      <c r="P5804" s="624"/>
      <c r="Q5804" s="623">
        <v>3406.9</v>
      </c>
      <c r="R5804" s="623">
        <v>3406.9</v>
      </c>
    </row>
    <row r="5805" spans="1:18" s="625" customFormat="1" ht="66.75" hidden="1" customHeight="1">
      <c r="A5805" s="615">
        <v>57</v>
      </c>
      <c r="B5805" s="616" t="s">
        <v>4679</v>
      </c>
      <c r="C5805" s="617" t="s">
        <v>139</v>
      </c>
      <c r="D5805" s="617"/>
      <c r="E5805" s="617" t="s">
        <v>4710</v>
      </c>
      <c r="F5805" s="617"/>
      <c r="G5805" s="619">
        <v>412720</v>
      </c>
      <c r="H5805" s="620">
        <f t="shared" si="374"/>
        <v>412720</v>
      </c>
      <c r="I5805" s="621"/>
      <c r="J5805" s="622"/>
      <c r="K5805" s="617"/>
      <c r="L5805" s="619">
        <f t="shared" si="375"/>
        <v>0</v>
      </c>
      <c r="M5805" s="619">
        <f t="shared" si="376"/>
        <v>0</v>
      </c>
      <c r="N5805" s="622"/>
      <c r="O5805" s="623"/>
      <c r="P5805" s="624"/>
      <c r="Q5805" s="623">
        <v>4372.55</v>
      </c>
      <c r="R5805" s="623">
        <v>4372.55</v>
      </c>
    </row>
    <row r="5806" spans="1:18" s="625" customFormat="1" ht="66.75" hidden="1" customHeight="1">
      <c r="A5806" s="615">
        <v>58</v>
      </c>
      <c r="B5806" s="616" t="s">
        <v>4680</v>
      </c>
      <c r="C5806" s="617" t="s">
        <v>139</v>
      </c>
      <c r="D5806" s="617"/>
      <c r="E5806" s="617" t="s">
        <v>4710</v>
      </c>
      <c r="F5806" s="617"/>
      <c r="G5806" s="619">
        <v>492450</v>
      </c>
      <c r="H5806" s="620">
        <f t="shared" si="374"/>
        <v>492450</v>
      </c>
      <c r="I5806" s="621"/>
      <c r="J5806" s="622"/>
      <c r="K5806" s="617"/>
      <c r="L5806" s="619">
        <f t="shared" si="375"/>
        <v>0</v>
      </c>
      <c r="M5806" s="619">
        <f t="shared" si="376"/>
        <v>0</v>
      </c>
      <c r="N5806" s="622"/>
      <c r="O5806" s="623"/>
      <c r="P5806" s="624"/>
      <c r="Q5806" s="623">
        <v>6423.2</v>
      </c>
      <c r="R5806" s="623">
        <v>6423.2</v>
      </c>
    </row>
    <row r="5807" spans="1:18" s="625" customFormat="1" ht="66.75" hidden="1" customHeight="1">
      <c r="A5807" s="615">
        <v>59</v>
      </c>
      <c r="B5807" s="616" t="s">
        <v>4681</v>
      </c>
      <c r="C5807" s="617" t="s">
        <v>139</v>
      </c>
      <c r="D5807" s="617"/>
      <c r="E5807" s="617" t="s">
        <v>4710</v>
      </c>
      <c r="F5807" s="617"/>
      <c r="G5807" s="619">
        <v>613300</v>
      </c>
      <c r="H5807" s="620">
        <f t="shared" si="374"/>
        <v>613300</v>
      </c>
      <c r="I5807" s="621"/>
      <c r="J5807" s="622"/>
      <c r="K5807" s="617"/>
      <c r="L5807" s="619">
        <f t="shared" si="375"/>
        <v>0</v>
      </c>
      <c r="M5807" s="619">
        <f t="shared" si="376"/>
        <v>0</v>
      </c>
      <c r="N5807" s="622"/>
      <c r="O5807" s="623"/>
      <c r="P5807" s="624"/>
      <c r="Q5807" s="623">
        <v>10285.799999999999</v>
      </c>
      <c r="R5807" s="623">
        <v>10285.799999999999</v>
      </c>
    </row>
    <row r="5808" spans="1:18" s="625" customFormat="1" ht="66.75" hidden="1" customHeight="1">
      <c r="A5808" s="615">
        <v>60</v>
      </c>
      <c r="B5808" s="626" t="s">
        <v>4682</v>
      </c>
      <c r="C5808" s="617" t="s">
        <v>139</v>
      </c>
      <c r="D5808" s="617"/>
      <c r="E5808" s="617" t="s">
        <v>4710</v>
      </c>
      <c r="F5808" s="617"/>
      <c r="G5808" s="619">
        <v>802180</v>
      </c>
      <c r="H5808" s="620">
        <f t="shared" si="374"/>
        <v>802180</v>
      </c>
      <c r="I5808" s="621"/>
      <c r="J5808" s="622"/>
      <c r="K5808" s="617"/>
      <c r="L5808" s="619">
        <f t="shared" si="375"/>
        <v>0</v>
      </c>
      <c r="M5808" s="619">
        <f t="shared" si="376"/>
        <v>0</v>
      </c>
      <c r="N5808" s="622"/>
      <c r="O5808" s="623"/>
      <c r="P5808" s="624"/>
      <c r="Q5808" s="623">
        <v>15906.1</v>
      </c>
      <c r="R5808" s="623">
        <v>15906.1</v>
      </c>
    </row>
    <row r="5809" spans="1:18" s="625" customFormat="1" ht="66.75" hidden="1" customHeight="1">
      <c r="A5809" s="615">
        <v>61</v>
      </c>
      <c r="B5809" s="616" t="s">
        <v>4683</v>
      </c>
      <c r="C5809" s="617" t="s">
        <v>139</v>
      </c>
      <c r="D5809" s="617"/>
      <c r="E5809" s="617" t="s">
        <v>4710</v>
      </c>
      <c r="F5809" s="617"/>
      <c r="G5809" s="619">
        <v>1005070</v>
      </c>
      <c r="H5809" s="620">
        <f t="shared" si="374"/>
        <v>1005070</v>
      </c>
      <c r="I5809" s="621"/>
      <c r="J5809" s="622"/>
      <c r="K5809" s="617"/>
      <c r="L5809" s="619">
        <f t="shared" si="375"/>
        <v>0</v>
      </c>
      <c r="M5809" s="619">
        <f t="shared" si="376"/>
        <v>0</v>
      </c>
      <c r="N5809" s="622"/>
      <c r="O5809" s="623"/>
      <c r="P5809" s="624"/>
      <c r="Q5809" s="623">
        <v>2452.1</v>
      </c>
      <c r="R5809" s="623">
        <v>2452.1</v>
      </c>
    </row>
    <row r="5810" spans="1:18" s="625" customFormat="1" ht="66.75" hidden="1" customHeight="1">
      <c r="A5810" s="615">
        <v>62</v>
      </c>
      <c r="B5810" s="616" t="s">
        <v>4684</v>
      </c>
      <c r="C5810" s="617" t="s">
        <v>139</v>
      </c>
      <c r="D5810" s="617"/>
      <c r="E5810" s="617" t="s">
        <v>4711</v>
      </c>
      <c r="F5810" s="617"/>
      <c r="G5810" s="619">
        <v>11240</v>
      </c>
      <c r="H5810" s="620">
        <f t="shared" si="374"/>
        <v>11240</v>
      </c>
      <c r="I5810" s="621"/>
      <c r="J5810" s="622"/>
      <c r="K5810" s="617"/>
      <c r="L5810" s="619">
        <f t="shared" si="375"/>
        <v>0</v>
      </c>
      <c r="M5810" s="619">
        <f t="shared" si="376"/>
        <v>0</v>
      </c>
      <c r="N5810" s="622"/>
      <c r="O5810" s="623"/>
      <c r="P5810" s="624"/>
      <c r="Q5810" s="623">
        <v>3406.9</v>
      </c>
      <c r="R5810" s="623">
        <v>3406.9</v>
      </c>
    </row>
    <row r="5811" spans="1:18" s="625" customFormat="1" ht="66.75" hidden="1" customHeight="1">
      <c r="A5811" s="615">
        <v>63</v>
      </c>
      <c r="B5811" s="616" t="s">
        <v>4685</v>
      </c>
      <c r="C5811" s="617" t="s">
        <v>139</v>
      </c>
      <c r="D5811" s="617"/>
      <c r="E5811" s="617" t="s">
        <v>4711</v>
      </c>
      <c r="F5811" s="617"/>
      <c r="G5811" s="619">
        <v>12220</v>
      </c>
      <c r="H5811" s="620">
        <f t="shared" si="374"/>
        <v>12220</v>
      </c>
      <c r="I5811" s="621"/>
      <c r="J5811" s="622"/>
      <c r="K5811" s="617"/>
      <c r="L5811" s="619">
        <f t="shared" si="375"/>
        <v>0</v>
      </c>
      <c r="M5811" s="619">
        <f t="shared" si="376"/>
        <v>0</v>
      </c>
      <c r="N5811" s="622"/>
      <c r="O5811" s="623"/>
      <c r="P5811" s="624"/>
      <c r="Q5811" s="623">
        <v>4372.55</v>
      </c>
      <c r="R5811" s="623">
        <v>4372.55</v>
      </c>
    </row>
    <row r="5812" spans="1:18" s="625" customFormat="1" ht="66.75" hidden="1" customHeight="1">
      <c r="A5812" s="615">
        <v>64</v>
      </c>
      <c r="B5812" s="616" t="s">
        <v>4686</v>
      </c>
      <c r="C5812" s="617" t="s">
        <v>139</v>
      </c>
      <c r="D5812" s="617"/>
      <c r="E5812" s="617" t="s">
        <v>4711</v>
      </c>
      <c r="F5812" s="617"/>
      <c r="G5812" s="619">
        <v>15980</v>
      </c>
      <c r="H5812" s="620">
        <f t="shared" si="374"/>
        <v>15980</v>
      </c>
      <c r="I5812" s="621"/>
      <c r="J5812" s="622"/>
      <c r="K5812" s="617"/>
      <c r="L5812" s="619">
        <f t="shared" si="375"/>
        <v>0</v>
      </c>
      <c r="M5812" s="619">
        <f t="shared" si="376"/>
        <v>0</v>
      </c>
      <c r="N5812" s="622"/>
      <c r="O5812" s="623"/>
      <c r="P5812" s="624"/>
      <c r="Q5812" s="623">
        <v>6423.2</v>
      </c>
      <c r="R5812" s="623">
        <v>6423.2</v>
      </c>
    </row>
    <row r="5813" spans="1:18" s="625" customFormat="1" ht="66.75" hidden="1" customHeight="1">
      <c r="A5813" s="615">
        <v>65</v>
      </c>
      <c r="B5813" s="616" t="s">
        <v>4687</v>
      </c>
      <c r="C5813" s="617" t="s">
        <v>139</v>
      </c>
      <c r="D5813" s="617"/>
      <c r="E5813" s="617" t="s">
        <v>4711</v>
      </c>
      <c r="F5813" s="617"/>
      <c r="G5813" s="619">
        <v>21110</v>
      </c>
      <c r="H5813" s="620">
        <f t="shared" ref="H5813:H5835" si="377">G5813</f>
        <v>21110</v>
      </c>
      <c r="I5813" s="621"/>
      <c r="J5813" s="622"/>
      <c r="K5813" s="617"/>
      <c r="L5813" s="619">
        <f t="shared" si="375"/>
        <v>0</v>
      </c>
      <c r="M5813" s="619">
        <f t="shared" si="376"/>
        <v>0</v>
      </c>
      <c r="N5813" s="622"/>
      <c r="O5813" s="623"/>
      <c r="P5813" s="624"/>
      <c r="Q5813" s="623">
        <v>10285.799999999999</v>
      </c>
      <c r="R5813" s="623">
        <v>10285.799999999999</v>
      </c>
    </row>
    <row r="5814" spans="1:18" s="625" customFormat="1" ht="66.75" hidden="1" customHeight="1">
      <c r="A5814" s="615">
        <v>66</v>
      </c>
      <c r="B5814" s="626" t="s">
        <v>4688</v>
      </c>
      <c r="C5814" s="617" t="s">
        <v>139</v>
      </c>
      <c r="D5814" s="617"/>
      <c r="E5814" s="617" t="s">
        <v>4711</v>
      </c>
      <c r="F5814" s="617"/>
      <c r="G5814" s="619">
        <v>26880</v>
      </c>
      <c r="H5814" s="620">
        <f t="shared" si="377"/>
        <v>26880</v>
      </c>
      <c r="I5814" s="621"/>
      <c r="J5814" s="622"/>
      <c r="K5814" s="617"/>
      <c r="L5814" s="619">
        <f t="shared" si="375"/>
        <v>0</v>
      </c>
      <c r="M5814" s="619">
        <f t="shared" si="376"/>
        <v>0</v>
      </c>
      <c r="N5814" s="622"/>
      <c r="O5814" s="623"/>
      <c r="P5814" s="624"/>
      <c r="Q5814" s="623">
        <v>15906.1</v>
      </c>
      <c r="R5814" s="623">
        <v>15906.1</v>
      </c>
    </row>
    <row r="5815" spans="1:18" s="625" customFormat="1" ht="66.75" hidden="1" customHeight="1">
      <c r="A5815" s="615">
        <v>67</v>
      </c>
      <c r="B5815" s="616" t="s">
        <v>4689</v>
      </c>
      <c r="C5815" s="617" t="s">
        <v>139</v>
      </c>
      <c r="D5815" s="617"/>
      <c r="E5815" s="617" t="s">
        <v>4711</v>
      </c>
      <c r="F5815" s="617"/>
      <c r="G5815" s="619">
        <v>39330</v>
      </c>
      <c r="H5815" s="620">
        <f t="shared" si="377"/>
        <v>39330</v>
      </c>
      <c r="I5815" s="621"/>
      <c r="J5815" s="622"/>
      <c r="K5815" s="617"/>
      <c r="L5815" s="619">
        <f t="shared" si="375"/>
        <v>0</v>
      </c>
      <c r="M5815" s="619">
        <f t="shared" si="376"/>
        <v>0</v>
      </c>
      <c r="N5815" s="622"/>
      <c r="O5815" s="623"/>
      <c r="P5815" s="624"/>
      <c r="Q5815" s="623">
        <v>2452.1</v>
      </c>
      <c r="R5815" s="623">
        <v>2452.1</v>
      </c>
    </row>
    <row r="5816" spans="1:18" s="625" customFormat="1" ht="66.75" hidden="1" customHeight="1">
      <c r="A5816" s="615">
        <v>68</v>
      </c>
      <c r="B5816" s="616" t="s">
        <v>4690</v>
      </c>
      <c r="C5816" s="617" t="s">
        <v>139</v>
      </c>
      <c r="D5816" s="617"/>
      <c r="E5816" s="617" t="s">
        <v>4711</v>
      </c>
      <c r="F5816" s="617"/>
      <c r="G5816" s="619">
        <v>50750</v>
      </c>
      <c r="H5816" s="620">
        <f t="shared" si="377"/>
        <v>50750</v>
      </c>
      <c r="I5816" s="621"/>
      <c r="J5816" s="622"/>
      <c r="K5816" s="617"/>
      <c r="L5816" s="619">
        <f t="shared" si="375"/>
        <v>0</v>
      </c>
      <c r="M5816" s="619">
        <f t="shared" si="376"/>
        <v>0</v>
      </c>
      <c r="N5816" s="622"/>
      <c r="O5816" s="623"/>
      <c r="P5816" s="624"/>
      <c r="Q5816" s="623">
        <v>3406.9</v>
      </c>
      <c r="R5816" s="623">
        <v>3406.9</v>
      </c>
    </row>
    <row r="5817" spans="1:18" s="625" customFormat="1" ht="66.75" hidden="1" customHeight="1">
      <c r="A5817" s="615">
        <v>69</v>
      </c>
      <c r="B5817" s="616" t="s">
        <v>4691</v>
      </c>
      <c r="C5817" s="617" t="s">
        <v>139</v>
      </c>
      <c r="D5817" s="617"/>
      <c r="E5817" s="617" t="s">
        <v>4711</v>
      </c>
      <c r="F5817" s="617"/>
      <c r="G5817" s="619">
        <v>65210</v>
      </c>
      <c r="H5817" s="620">
        <f t="shared" si="377"/>
        <v>65210</v>
      </c>
      <c r="I5817" s="621"/>
      <c r="J5817" s="622"/>
      <c r="K5817" s="617"/>
      <c r="L5817" s="619">
        <f t="shared" si="375"/>
        <v>0</v>
      </c>
      <c r="M5817" s="619">
        <f t="shared" si="376"/>
        <v>0</v>
      </c>
      <c r="N5817" s="622"/>
      <c r="O5817" s="623"/>
      <c r="P5817" s="624"/>
      <c r="Q5817" s="623">
        <v>4372.55</v>
      </c>
      <c r="R5817" s="623">
        <v>4372.55</v>
      </c>
    </row>
    <row r="5818" spans="1:18" s="625" customFormat="1" ht="66.75" hidden="1" customHeight="1">
      <c r="A5818" s="615">
        <v>70</v>
      </c>
      <c r="B5818" s="616" t="s">
        <v>4692</v>
      </c>
      <c r="C5818" s="617" t="s">
        <v>139</v>
      </c>
      <c r="D5818" s="617"/>
      <c r="E5818" s="617" t="s">
        <v>4711</v>
      </c>
      <c r="F5818" s="617"/>
      <c r="G5818" s="619">
        <v>82460</v>
      </c>
      <c r="H5818" s="620">
        <f t="shared" si="377"/>
        <v>82460</v>
      </c>
      <c r="I5818" s="621"/>
      <c r="J5818" s="622"/>
      <c r="K5818" s="617"/>
      <c r="L5818" s="619">
        <f t="shared" si="375"/>
        <v>0</v>
      </c>
      <c r="M5818" s="619">
        <f t="shared" si="376"/>
        <v>0</v>
      </c>
      <c r="N5818" s="622"/>
      <c r="O5818" s="623"/>
      <c r="P5818" s="624"/>
      <c r="Q5818" s="623">
        <v>6423.2</v>
      </c>
      <c r="R5818" s="623">
        <v>6423.2</v>
      </c>
    </row>
    <row r="5819" spans="1:18" s="625" customFormat="1" ht="66.75" hidden="1" customHeight="1">
      <c r="A5819" s="615">
        <v>71</v>
      </c>
      <c r="B5819" s="616" t="s">
        <v>4693</v>
      </c>
      <c r="C5819" s="617" t="s">
        <v>139</v>
      </c>
      <c r="D5819" s="617"/>
      <c r="E5819" s="617" t="s">
        <v>4711</v>
      </c>
      <c r="F5819" s="617"/>
      <c r="G5819" s="619">
        <v>99150</v>
      </c>
      <c r="H5819" s="620">
        <f t="shared" si="377"/>
        <v>99150</v>
      </c>
      <c r="I5819" s="621"/>
      <c r="J5819" s="622"/>
      <c r="K5819" s="617"/>
      <c r="L5819" s="619">
        <f t="shared" si="375"/>
        <v>0</v>
      </c>
      <c r="M5819" s="619">
        <f t="shared" si="376"/>
        <v>0</v>
      </c>
      <c r="N5819" s="622"/>
      <c r="O5819" s="623"/>
      <c r="P5819" s="624"/>
      <c r="Q5819" s="623">
        <v>10285.799999999999</v>
      </c>
      <c r="R5819" s="623">
        <v>10285.799999999999</v>
      </c>
    </row>
    <row r="5820" spans="1:18" s="625" customFormat="1" ht="66.75" hidden="1" customHeight="1">
      <c r="A5820" s="615">
        <v>72</v>
      </c>
      <c r="B5820" s="626" t="s">
        <v>4694</v>
      </c>
      <c r="C5820" s="617" t="s">
        <v>139</v>
      </c>
      <c r="D5820" s="617"/>
      <c r="E5820" s="617" t="s">
        <v>4711</v>
      </c>
      <c r="F5820" s="617"/>
      <c r="G5820" s="619">
        <v>23080</v>
      </c>
      <c r="H5820" s="620">
        <f t="shared" si="377"/>
        <v>23080</v>
      </c>
      <c r="I5820" s="621"/>
      <c r="J5820" s="622"/>
      <c r="K5820" s="617"/>
      <c r="L5820" s="619">
        <f t="shared" si="375"/>
        <v>0</v>
      </c>
      <c r="M5820" s="619">
        <f t="shared" si="376"/>
        <v>0</v>
      </c>
      <c r="N5820" s="622"/>
      <c r="O5820" s="623"/>
      <c r="P5820" s="624"/>
      <c r="Q5820" s="623">
        <v>15906.1</v>
      </c>
      <c r="R5820" s="623">
        <v>15906.1</v>
      </c>
    </row>
    <row r="5821" spans="1:18" s="625" customFormat="1" ht="66.75" hidden="1" customHeight="1">
      <c r="A5821" s="615">
        <v>73</v>
      </c>
      <c r="B5821" s="616" t="s">
        <v>4695</v>
      </c>
      <c r="C5821" s="617" t="s">
        <v>139</v>
      </c>
      <c r="D5821" s="617"/>
      <c r="E5821" s="617" t="s">
        <v>4711</v>
      </c>
      <c r="F5821" s="617"/>
      <c r="G5821" s="619">
        <v>30700</v>
      </c>
      <c r="H5821" s="620">
        <f t="shared" si="377"/>
        <v>30700</v>
      </c>
      <c r="I5821" s="621"/>
      <c r="J5821" s="622"/>
      <c r="K5821" s="617"/>
      <c r="L5821" s="619">
        <f t="shared" ref="L5821:L5832" si="378">+V5821/1.1</f>
        <v>0</v>
      </c>
      <c r="M5821" s="619">
        <f t="shared" ref="M5821:M5832" si="379">+W5821/1.1</f>
        <v>0</v>
      </c>
      <c r="N5821" s="622"/>
      <c r="O5821" s="623"/>
      <c r="P5821" s="624"/>
      <c r="Q5821" s="623">
        <v>2452.1</v>
      </c>
      <c r="R5821" s="623">
        <v>2452.1</v>
      </c>
    </row>
    <row r="5822" spans="1:18" s="625" customFormat="1" ht="66.75" hidden="1" customHeight="1">
      <c r="A5822" s="615">
        <v>74</v>
      </c>
      <c r="B5822" s="616" t="s">
        <v>4696</v>
      </c>
      <c r="C5822" s="617" t="s">
        <v>139</v>
      </c>
      <c r="D5822" s="617"/>
      <c r="E5822" s="617" t="s">
        <v>4711</v>
      </c>
      <c r="F5822" s="617"/>
      <c r="G5822" s="619">
        <v>39330</v>
      </c>
      <c r="H5822" s="620">
        <f t="shared" si="377"/>
        <v>39330</v>
      </c>
      <c r="I5822" s="621"/>
      <c r="J5822" s="622"/>
      <c r="K5822" s="617"/>
      <c r="L5822" s="619">
        <f t="shared" si="378"/>
        <v>0</v>
      </c>
      <c r="M5822" s="619">
        <f t="shared" si="379"/>
        <v>0</v>
      </c>
      <c r="N5822" s="622"/>
      <c r="O5822" s="623"/>
      <c r="P5822" s="624"/>
      <c r="Q5822" s="623">
        <v>3406.9</v>
      </c>
      <c r="R5822" s="623">
        <v>3406.9</v>
      </c>
    </row>
    <row r="5823" spans="1:18" s="625" customFormat="1" ht="66.75" hidden="1" customHeight="1">
      <c r="A5823" s="615">
        <v>75</v>
      </c>
      <c r="B5823" s="616" t="s">
        <v>4697</v>
      </c>
      <c r="C5823" s="617" t="s">
        <v>139</v>
      </c>
      <c r="D5823" s="617"/>
      <c r="E5823" s="617" t="s">
        <v>4711</v>
      </c>
      <c r="F5823" s="617"/>
      <c r="G5823" s="619">
        <v>54450</v>
      </c>
      <c r="H5823" s="620">
        <f t="shared" si="377"/>
        <v>54450</v>
      </c>
      <c r="I5823" s="621"/>
      <c r="J5823" s="622"/>
      <c r="K5823" s="617"/>
      <c r="L5823" s="619">
        <f t="shared" si="378"/>
        <v>0</v>
      </c>
      <c r="M5823" s="619">
        <f t="shared" si="379"/>
        <v>0</v>
      </c>
      <c r="N5823" s="622"/>
      <c r="O5823" s="623"/>
      <c r="P5823" s="624"/>
      <c r="Q5823" s="623">
        <v>4372.55</v>
      </c>
      <c r="R5823" s="623">
        <v>4372.55</v>
      </c>
    </row>
    <row r="5824" spans="1:18" s="625" customFormat="1" ht="66.75" hidden="1" customHeight="1">
      <c r="A5824" s="615">
        <v>76</v>
      </c>
      <c r="B5824" s="616" t="s">
        <v>4698</v>
      </c>
      <c r="C5824" s="617" t="s">
        <v>139</v>
      </c>
      <c r="D5824" s="617"/>
      <c r="E5824" s="617" t="s">
        <v>4711</v>
      </c>
      <c r="F5824" s="617"/>
      <c r="G5824" s="619">
        <v>72930</v>
      </c>
      <c r="H5824" s="620">
        <f t="shared" si="377"/>
        <v>72930</v>
      </c>
      <c r="I5824" s="621"/>
      <c r="J5824" s="622"/>
      <c r="K5824" s="617"/>
      <c r="L5824" s="619">
        <f t="shared" si="378"/>
        <v>0</v>
      </c>
      <c r="M5824" s="619">
        <f t="shared" si="379"/>
        <v>0</v>
      </c>
      <c r="N5824" s="622"/>
      <c r="O5824" s="623"/>
      <c r="P5824" s="624"/>
      <c r="Q5824" s="623">
        <v>6423.2</v>
      </c>
      <c r="R5824" s="623">
        <v>6423.2</v>
      </c>
    </row>
    <row r="5825" spans="1:18" s="625" customFormat="1" ht="66.75" hidden="1" customHeight="1">
      <c r="A5825" s="615">
        <v>77</v>
      </c>
      <c r="B5825" s="616" t="s">
        <v>4699</v>
      </c>
      <c r="C5825" s="617" t="s">
        <v>139</v>
      </c>
      <c r="D5825" s="617"/>
      <c r="E5825" s="617" t="s">
        <v>4711</v>
      </c>
      <c r="F5825" s="617"/>
      <c r="G5825" s="619">
        <v>97250</v>
      </c>
      <c r="H5825" s="620">
        <f t="shared" si="377"/>
        <v>97250</v>
      </c>
      <c r="I5825" s="621"/>
      <c r="J5825" s="622"/>
      <c r="K5825" s="617"/>
      <c r="L5825" s="619">
        <f t="shared" si="378"/>
        <v>0</v>
      </c>
      <c r="M5825" s="619">
        <f t="shared" si="379"/>
        <v>0</v>
      </c>
      <c r="N5825" s="622"/>
      <c r="O5825" s="623"/>
      <c r="P5825" s="624"/>
      <c r="Q5825" s="623">
        <v>10285.799999999999</v>
      </c>
      <c r="R5825" s="623">
        <v>10285.799999999999</v>
      </c>
    </row>
    <row r="5826" spans="1:18" s="625" customFormat="1" ht="66.75" hidden="1" customHeight="1">
      <c r="A5826" s="615">
        <v>78</v>
      </c>
      <c r="B5826" s="626" t="s">
        <v>4700</v>
      </c>
      <c r="C5826" s="617" t="s">
        <v>139</v>
      </c>
      <c r="D5826" s="617"/>
      <c r="E5826" s="617" t="s">
        <v>4711</v>
      </c>
      <c r="F5826" s="617"/>
      <c r="G5826" s="619">
        <v>121780</v>
      </c>
      <c r="H5826" s="620">
        <f t="shared" si="377"/>
        <v>121780</v>
      </c>
      <c r="I5826" s="621"/>
      <c r="J5826" s="622"/>
      <c r="K5826" s="617"/>
      <c r="L5826" s="619">
        <f t="shared" si="378"/>
        <v>0</v>
      </c>
      <c r="M5826" s="619">
        <f t="shared" si="379"/>
        <v>0</v>
      </c>
      <c r="N5826" s="622"/>
      <c r="O5826" s="623"/>
      <c r="P5826" s="624"/>
      <c r="Q5826" s="623">
        <v>15906.1</v>
      </c>
      <c r="R5826" s="623">
        <v>15906.1</v>
      </c>
    </row>
    <row r="5827" spans="1:18" s="625" customFormat="1" ht="66.75" hidden="1" customHeight="1">
      <c r="A5827" s="615">
        <v>79</v>
      </c>
      <c r="B5827" s="616" t="s">
        <v>4701</v>
      </c>
      <c r="C5827" s="617" t="s">
        <v>139</v>
      </c>
      <c r="D5827" s="617"/>
      <c r="E5827" s="617" t="s">
        <v>4711</v>
      </c>
      <c r="F5827" s="617"/>
      <c r="G5827" s="619">
        <v>146880</v>
      </c>
      <c r="H5827" s="620">
        <f t="shared" si="377"/>
        <v>146880</v>
      </c>
      <c r="I5827" s="621"/>
      <c r="J5827" s="622"/>
      <c r="K5827" s="617"/>
      <c r="L5827" s="619">
        <f t="shared" si="378"/>
        <v>0</v>
      </c>
      <c r="M5827" s="619">
        <f t="shared" si="379"/>
        <v>0</v>
      </c>
      <c r="N5827" s="622"/>
      <c r="O5827" s="623"/>
      <c r="P5827" s="624"/>
      <c r="Q5827" s="623">
        <v>2452.1</v>
      </c>
      <c r="R5827" s="623">
        <v>2452.1</v>
      </c>
    </row>
    <row r="5828" spans="1:18" s="625" customFormat="1" ht="66.75" hidden="1" customHeight="1">
      <c r="A5828" s="615">
        <v>80</v>
      </c>
      <c r="B5828" s="616" t="s">
        <v>4702</v>
      </c>
      <c r="C5828" s="617" t="s">
        <v>139</v>
      </c>
      <c r="D5828" s="617"/>
      <c r="E5828" s="617" t="s">
        <v>4711</v>
      </c>
      <c r="F5828" s="617"/>
      <c r="G5828" s="619">
        <v>30250</v>
      </c>
      <c r="H5828" s="620">
        <f t="shared" si="377"/>
        <v>30250</v>
      </c>
      <c r="I5828" s="621"/>
      <c r="J5828" s="622"/>
      <c r="K5828" s="617"/>
      <c r="L5828" s="619">
        <f t="shared" si="378"/>
        <v>0</v>
      </c>
      <c r="M5828" s="619">
        <f t="shared" si="379"/>
        <v>0</v>
      </c>
      <c r="N5828" s="622"/>
      <c r="O5828" s="623"/>
      <c r="P5828" s="624"/>
      <c r="Q5828" s="623">
        <v>3406.9</v>
      </c>
      <c r="R5828" s="623">
        <v>3406.9</v>
      </c>
    </row>
    <row r="5829" spans="1:18" s="625" customFormat="1" ht="66.75" hidden="1" customHeight="1">
      <c r="A5829" s="615">
        <v>81</v>
      </c>
      <c r="B5829" s="616" t="s">
        <v>4703</v>
      </c>
      <c r="C5829" s="617" t="s">
        <v>139</v>
      </c>
      <c r="D5829" s="617"/>
      <c r="E5829" s="617" t="s">
        <v>4711</v>
      </c>
      <c r="F5829" s="617"/>
      <c r="G5829" s="619">
        <v>40560</v>
      </c>
      <c r="H5829" s="620">
        <f t="shared" si="377"/>
        <v>40560</v>
      </c>
      <c r="I5829" s="621"/>
      <c r="J5829" s="622"/>
      <c r="K5829" s="617"/>
      <c r="L5829" s="619">
        <f t="shared" si="378"/>
        <v>0</v>
      </c>
      <c r="M5829" s="619">
        <f t="shared" si="379"/>
        <v>0</v>
      </c>
      <c r="N5829" s="622"/>
      <c r="O5829" s="623"/>
      <c r="P5829" s="624"/>
      <c r="Q5829" s="623">
        <v>4372.55</v>
      </c>
      <c r="R5829" s="623">
        <v>4372.55</v>
      </c>
    </row>
    <row r="5830" spans="1:18" s="625" customFormat="1" ht="66.75" hidden="1" customHeight="1">
      <c r="A5830" s="615">
        <v>82</v>
      </c>
      <c r="B5830" s="616" t="s">
        <v>4704</v>
      </c>
      <c r="C5830" s="617" t="s">
        <v>139</v>
      </c>
      <c r="D5830" s="617"/>
      <c r="E5830" s="617" t="s">
        <v>4711</v>
      </c>
      <c r="F5830" s="617"/>
      <c r="G5830" s="619">
        <v>51990</v>
      </c>
      <c r="H5830" s="620">
        <f t="shared" si="377"/>
        <v>51990</v>
      </c>
      <c r="I5830" s="621"/>
      <c r="J5830" s="622"/>
      <c r="K5830" s="617"/>
      <c r="L5830" s="619">
        <f t="shared" si="378"/>
        <v>0</v>
      </c>
      <c r="M5830" s="619">
        <f t="shared" si="379"/>
        <v>0</v>
      </c>
      <c r="N5830" s="622"/>
      <c r="O5830" s="623"/>
      <c r="P5830" s="624"/>
      <c r="Q5830" s="623">
        <v>6423.2</v>
      </c>
      <c r="R5830" s="623">
        <v>6423.2</v>
      </c>
    </row>
    <row r="5831" spans="1:18" s="625" customFormat="1" ht="66.75" hidden="1" customHeight="1">
      <c r="A5831" s="615">
        <v>83</v>
      </c>
      <c r="B5831" s="616" t="s">
        <v>4705</v>
      </c>
      <c r="C5831" s="617" t="s">
        <v>139</v>
      </c>
      <c r="D5831" s="617"/>
      <c r="E5831" s="617" t="s">
        <v>4711</v>
      </c>
      <c r="F5831" s="617"/>
      <c r="G5831" s="619">
        <v>70470</v>
      </c>
      <c r="H5831" s="620">
        <f t="shared" si="377"/>
        <v>70470</v>
      </c>
      <c r="I5831" s="621"/>
      <c r="J5831" s="622"/>
      <c r="K5831" s="617"/>
      <c r="L5831" s="619">
        <f t="shared" si="378"/>
        <v>0</v>
      </c>
      <c r="M5831" s="619">
        <f t="shared" si="379"/>
        <v>0</v>
      </c>
      <c r="N5831" s="622"/>
      <c r="O5831" s="623"/>
      <c r="P5831" s="624"/>
      <c r="Q5831" s="623">
        <v>10285.799999999999</v>
      </c>
      <c r="R5831" s="623">
        <v>10285.799999999999</v>
      </c>
    </row>
    <row r="5832" spans="1:18" s="625" customFormat="1" ht="66.75" hidden="1" customHeight="1">
      <c r="A5832" s="615">
        <v>84</v>
      </c>
      <c r="B5832" s="626" t="s">
        <v>4706</v>
      </c>
      <c r="C5832" s="617" t="s">
        <v>139</v>
      </c>
      <c r="D5832" s="617"/>
      <c r="E5832" s="617" t="s">
        <v>4711</v>
      </c>
      <c r="F5832" s="617"/>
      <c r="G5832" s="619">
        <v>96570</v>
      </c>
      <c r="H5832" s="620">
        <f t="shared" si="377"/>
        <v>96570</v>
      </c>
      <c r="I5832" s="621"/>
      <c r="J5832" s="622"/>
      <c r="K5832" s="617"/>
      <c r="L5832" s="619">
        <f t="shared" si="378"/>
        <v>0</v>
      </c>
      <c r="M5832" s="619">
        <f t="shared" si="379"/>
        <v>0</v>
      </c>
      <c r="N5832" s="622"/>
      <c r="O5832" s="623"/>
      <c r="P5832" s="624"/>
      <c r="Q5832" s="623">
        <v>15906.1</v>
      </c>
      <c r="R5832" s="623">
        <v>15906.1</v>
      </c>
    </row>
    <row r="5833" spans="1:18" s="625" customFormat="1" ht="66.75" hidden="1" customHeight="1">
      <c r="A5833" s="615">
        <v>85</v>
      </c>
      <c r="B5833" s="616" t="s">
        <v>4707</v>
      </c>
      <c r="C5833" s="617" t="s">
        <v>139</v>
      </c>
      <c r="D5833" s="617"/>
      <c r="E5833" s="617" t="s">
        <v>4711</v>
      </c>
      <c r="F5833" s="617"/>
      <c r="G5833" s="619">
        <v>127380</v>
      </c>
      <c r="H5833" s="620">
        <f t="shared" si="377"/>
        <v>127380</v>
      </c>
      <c r="I5833" s="621"/>
      <c r="J5833" s="622"/>
      <c r="K5833" s="617"/>
      <c r="L5833" s="619">
        <f t="shared" ref="L5833:M5835" si="380">+V5833/1.1</f>
        <v>0</v>
      </c>
      <c r="M5833" s="619">
        <f t="shared" si="380"/>
        <v>0</v>
      </c>
      <c r="N5833" s="622"/>
      <c r="O5833" s="623"/>
      <c r="P5833" s="624"/>
      <c r="Q5833" s="623">
        <v>2452.1</v>
      </c>
      <c r="R5833" s="623">
        <v>2452.1</v>
      </c>
    </row>
    <row r="5834" spans="1:18" s="625" customFormat="1" ht="66.75" hidden="1" customHeight="1">
      <c r="A5834" s="615">
        <v>86</v>
      </c>
      <c r="B5834" s="616" t="s">
        <v>4708</v>
      </c>
      <c r="C5834" s="617" t="s">
        <v>139</v>
      </c>
      <c r="D5834" s="617"/>
      <c r="E5834" s="617" t="s">
        <v>4711</v>
      </c>
      <c r="F5834" s="617"/>
      <c r="G5834" s="619">
        <v>161330</v>
      </c>
      <c r="H5834" s="620">
        <f t="shared" si="377"/>
        <v>161330</v>
      </c>
      <c r="I5834" s="621"/>
      <c r="J5834" s="622"/>
      <c r="K5834" s="617"/>
      <c r="L5834" s="619">
        <f t="shared" si="380"/>
        <v>0</v>
      </c>
      <c r="M5834" s="619">
        <f t="shared" si="380"/>
        <v>0</v>
      </c>
      <c r="N5834" s="622"/>
      <c r="O5834" s="623"/>
      <c r="P5834" s="624"/>
      <c r="Q5834" s="623">
        <v>3406.9</v>
      </c>
      <c r="R5834" s="623">
        <v>3406.9</v>
      </c>
    </row>
    <row r="5835" spans="1:18" s="625" customFormat="1" ht="66.75" hidden="1" customHeight="1">
      <c r="A5835" s="615">
        <v>87</v>
      </c>
      <c r="B5835" s="616" t="s">
        <v>4709</v>
      </c>
      <c r="C5835" s="617" t="s">
        <v>139</v>
      </c>
      <c r="D5835" s="617"/>
      <c r="E5835" s="617" t="s">
        <v>4711</v>
      </c>
      <c r="F5835" s="617"/>
      <c r="G5835" s="619">
        <v>194600</v>
      </c>
      <c r="H5835" s="620">
        <f t="shared" si="377"/>
        <v>194600</v>
      </c>
      <c r="I5835" s="621"/>
      <c r="J5835" s="622"/>
      <c r="K5835" s="617"/>
      <c r="L5835" s="619">
        <f t="shared" si="380"/>
        <v>0</v>
      </c>
      <c r="M5835" s="619">
        <f t="shared" si="380"/>
        <v>0</v>
      </c>
      <c r="N5835" s="622"/>
      <c r="O5835" s="623"/>
      <c r="P5835" s="624"/>
      <c r="Q5835" s="623">
        <v>4372.55</v>
      </c>
      <c r="R5835" s="623">
        <v>4372.55</v>
      </c>
    </row>
    <row r="5836" spans="1:18" s="6" customFormat="1" ht="66.75" hidden="1" customHeight="1">
      <c r="A5836" s="710"/>
      <c r="B5836" s="1066" t="s">
        <v>5572</v>
      </c>
      <c r="C5836" s="1066"/>
      <c r="D5836" s="1066"/>
      <c r="E5836" s="1066"/>
      <c r="F5836" s="1066"/>
      <c r="G5836" s="1066"/>
      <c r="H5836" s="1066"/>
      <c r="I5836" s="654"/>
      <c r="J5836" s="711"/>
      <c r="K5836" s="656"/>
      <c r="L5836" s="656"/>
      <c r="M5836" s="656"/>
      <c r="N5836" s="711"/>
      <c r="O5836" s="712"/>
      <c r="P5836" s="613"/>
      <c r="Q5836" s="614"/>
    </row>
    <row r="5837" spans="1:18" s="6" customFormat="1" ht="66.75" hidden="1" customHeight="1">
      <c r="A5837" s="710"/>
      <c r="B5837" s="713" t="s">
        <v>3708</v>
      </c>
      <c r="C5837" s="432"/>
      <c r="D5837" s="714"/>
      <c r="E5837" s="1226" t="s">
        <v>4526</v>
      </c>
      <c r="F5837" s="656"/>
      <c r="G5837" s="656"/>
      <c r="H5837" s="656"/>
      <c r="I5837" s="654"/>
      <c r="J5837" s="711"/>
      <c r="K5837" s="656"/>
      <c r="L5837" s="656"/>
      <c r="M5837" s="656"/>
      <c r="N5837" s="711"/>
      <c r="O5837" s="712"/>
      <c r="P5837" s="613"/>
      <c r="Q5837" s="614"/>
    </row>
    <row r="5838" spans="1:18" s="6" customFormat="1" ht="31.5" hidden="1">
      <c r="A5838" s="715">
        <v>1</v>
      </c>
      <c r="B5838" s="716" t="s">
        <v>3713</v>
      </c>
      <c r="C5838" s="717" t="s">
        <v>3709</v>
      </c>
      <c r="D5838" s="714"/>
      <c r="E5838" s="1226"/>
      <c r="F5838" s="656"/>
      <c r="G5838" s="656">
        <v>8200000</v>
      </c>
      <c r="H5838" s="656">
        <f>G5838</f>
        <v>8200000</v>
      </c>
      <c r="I5838" s="654"/>
      <c r="J5838" s="711"/>
      <c r="K5838" s="656"/>
      <c r="L5838" s="656"/>
      <c r="M5838" s="656"/>
      <c r="N5838" s="711"/>
      <c r="O5838" s="712"/>
      <c r="P5838" s="613"/>
      <c r="Q5838" s="614"/>
    </row>
    <row r="5839" spans="1:18" s="6" customFormat="1" ht="31.5" hidden="1">
      <c r="A5839" s="715">
        <v>2</v>
      </c>
      <c r="B5839" s="716" t="s">
        <v>3714</v>
      </c>
      <c r="C5839" s="717" t="s">
        <v>3709</v>
      </c>
      <c r="D5839" s="714"/>
      <c r="E5839" s="1226"/>
      <c r="F5839" s="656"/>
      <c r="G5839" s="656">
        <v>8800000</v>
      </c>
      <c r="H5839" s="656">
        <f t="shared" ref="H5839:H5917" si="381">G5839</f>
        <v>8800000</v>
      </c>
      <c r="I5839" s="654"/>
      <c r="J5839" s="711"/>
      <c r="K5839" s="656"/>
      <c r="L5839" s="656"/>
      <c r="M5839" s="656"/>
      <c r="N5839" s="711"/>
      <c r="O5839" s="712"/>
      <c r="P5839" s="613"/>
      <c r="Q5839" s="614"/>
    </row>
    <row r="5840" spans="1:18" s="6" customFormat="1" ht="31.5" hidden="1">
      <c r="A5840" s="715">
        <v>3</v>
      </c>
      <c r="B5840" s="716" t="s">
        <v>3715</v>
      </c>
      <c r="C5840" s="717" t="s">
        <v>3709</v>
      </c>
      <c r="D5840" s="714"/>
      <c r="E5840" s="1226"/>
      <c r="F5840" s="656"/>
      <c r="G5840" s="656">
        <v>9100000</v>
      </c>
      <c r="H5840" s="656">
        <f t="shared" si="381"/>
        <v>9100000</v>
      </c>
      <c r="I5840" s="654"/>
      <c r="J5840" s="711"/>
      <c r="K5840" s="656"/>
      <c r="L5840" s="656"/>
      <c r="M5840" s="656"/>
      <c r="N5840" s="711"/>
      <c r="O5840" s="712"/>
      <c r="P5840" s="613"/>
      <c r="Q5840" s="614"/>
    </row>
    <row r="5841" spans="1:17" s="6" customFormat="1" ht="31.5" hidden="1">
      <c r="A5841" s="715">
        <v>4</v>
      </c>
      <c r="B5841" s="716" t="s">
        <v>3716</v>
      </c>
      <c r="C5841" s="717" t="s">
        <v>3709</v>
      </c>
      <c r="D5841" s="714"/>
      <c r="E5841" s="1226"/>
      <c r="F5841" s="656"/>
      <c r="G5841" s="656">
        <v>9400000</v>
      </c>
      <c r="H5841" s="656">
        <f t="shared" si="381"/>
        <v>9400000</v>
      </c>
      <c r="I5841" s="654"/>
      <c r="J5841" s="711"/>
      <c r="K5841" s="656"/>
      <c r="L5841" s="656"/>
      <c r="M5841" s="656"/>
      <c r="N5841" s="711"/>
      <c r="O5841" s="712"/>
      <c r="P5841" s="613"/>
      <c r="Q5841" s="614"/>
    </row>
    <row r="5842" spans="1:17" s="6" customFormat="1" ht="31.5" hidden="1">
      <c r="A5842" s="715">
        <v>5</v>
      </c>
      <c r="B5842" s="716" t="s">
        <v>3717</v>
      </c>
      <c r="C5842" s="717" t="s">
        <v>3709</v>
      </c>
      <c r="D5842" s="714"/>
      <c r="E5842" s="1226"/>
      <c r="F5842" s="656"/>
      <c r="G5842" s="656">
        <v>10000000</v>
      </c>
      <c r="H5842" s="656">
        <f t="shared" si="381"/>
        <v>10000000</v>
      </c>
      <c r="I5842" s="654"/>
      <c r="J5842" s="711"/>
      <c r="K5842" s="656"/>
      <c r="L5842" s="656"/>
      <c r="M5842" s="656"/>
      <c r="N5842" s="711"/>
      <c r="O5842" s="712"/>
      <c r="P5842" s="613"/>
      <c r="Q5842" s="614"/>
    </row>
    <row r="5843" spans="1:17" s="6" customFormat="1" ht="31.5" hidden="1">
      <c r="A5843" s="715">
        <v>6</v>
      </c>
      <c r="B5843" s="716" t="s">
        <v>3718</v>
      </c>
      <c r="C5843" s="717" t="s">
        <v>3709</v>
      </c>
      <c r="D5843" s="714"/>
      <c r="E5843" s="1226"/>
      <c r="F5843" s="656"/>
      <c r="G5843" s="656">
        <v>10300000</v>
      </c>
      <c r="H5843" s="656">
        <f t="shared" si="381"/>
        <v>10300000</v>
      </c>
      <c r="I5843" s="654"/>
      <c r="J5843" s="711"/>
      <c r="K5843" s="656"/>
      <c r="L5843" s="656"/>
      <c r="M5843" s="656"/>
      <c r="N5843" s="711"/>
      <c r="O5843" s="712"/>
      <c r="P5843" s="613"/>
      <c r="Q5843" s="614"/>
    </row>
    <row r="5844" spans="1:17" s="6" customFormat="1" ht="31.5" hidden="1">
      <c r="A5844" s="715">
        <v>7</v>
      </c>
      <c r="B5844" s="716" t="s">
        <v>3719</v>
      </c>
      <c r="C5844" s="717" t="s">
        <v>3709</v>
      </c>
      <c r="D5844" s="714"/>
      <c r="E5844" s="1226"/>
      <c r="F5844" s="656"/>
      <c r="G5844" s="656">
        <v>10900000</v>
      </c>
      <c r="H5844" s="656">
        <f t="shared" si="381"/>
        <v>10900000</v>
      </c>
      <c r="I5844" s="654"/>
      <c r="J5844" s="711"/>
      <c r="K5844" s="656"/>
      <c r="L5844" s="656"/>
      <c r="M5844" s="656"/>
      <c r="N5844" s="711"/>
      <c r="O5844" s="712"/>
      <c r="P5844" s="613"/>
      <c r="Q5844" s="614"/>
    </row>
    <row r="5845" spans="1:17" s="6" customFormat="1" ht="31.5" hidden="1">
      <c r="A5845" s="715">
        <v>8</v>
      </c>
      <c r="B5845" s="716" t="s">
        <v>3720</v>
      </c>
      <c r="C5845" s="717" t="s">
        <v>3709</v>
      </c>
      <c r="D5845" s="714"/>
      <c r="E5845" s="1226"/>
      <c r="F5845" s="656"/>
      <c r="G5845" s="656">
        <v>11350000</v>
      </c>
      <c r="H5845" s="656">
        <f t="shared" si="381"/>
        <v>11350000</v>
      </c>
      <c r="I5845" s="654"/>
      <c r="J5845" s="711"/>
      <c r="K5845" s="656"/>
      <c r="L5845" s="656"/>
      <c r="M5845" s="656"/>
      <c r="N5845" s="711"/>
      <c r="O5845" s="712"/>
      <c r="P5845" s="613"/>
      <c r="Q5845" s="614"/>
    </row>
    <row r="5846" spans="1:17" s="6" customFormat="1" ht="31.5" hidden="1">
      <c r="A5846" s="715">
        <v>9</v>
      </c>
      <c r="B5846" s="716" t="s">
        <v>3721</v>
      </c>
      <c r="C5846" s="717" t="s">
        <v>3709</v>
      </c>
      <c r="D5846" s="714"/>
      <c r="E5846" s="1226"/>
      <c r="F5846" s="656"/>
      <c r="G5846" s="656">
        <v>12100000</v>
      </c>
      <c r="H5846" s="656">
        <f t="shared" si="381"/>
        <v>12100000</v>
      </c>
      <c r="I5846" s="654"/>
      <c r="J5846" s="711"/>
      <c r="K5846" s="656"/>
      <c r="L5846" s="656"/>
      <c r="M5846" s="656"/>
      <c r="N5846" s="711"/>
      <c r="O5846" s="712"/>
      <c r="P5846" s="613"/>
      <c r="Q5846" s="614"/>
    </row>
    <row r="5847" spans="1:17" s="6" customFormat="1" ht="31.5" hidden="1">
      <c r="A5847" s="715">
        <v>10</v>
      </c>
      <c r="B5847" s="716" t="s">
        <v>3722</v>
      </c>
      <c r="C5847" s="717" t="s">
        <v>3709</v>
      </c>
      <c r="D5847" s="714"/>
      <c r="E5847" s="1226"/>
      <c r="F5847" s="656"/>
      <c r="G5847" s="656">
        <v>12550000</v>
      </c>
      <c r="H5847" s="656">
        <f t="shared" si="381"/>
        <v>12550000</v>
      </c>
      <c r="I5847" s="654"/>
      <c r="J5847" s="711"/>
      <c r="K5847" s="656"/>
      <c r="L5847" s="656"/>
      <c r="M5847" s="656"/>
      <c r="N5847" s="711"/>
      <c r="O5847" s="712"/>
      <c r="P5847" s="613"/>
      <c r="Q5847" s="614"/>
    </row>
    <row r="5848" spans="1:17" s="6" customFormat="1" ht="31.5" hidden="1">
      <c r="A5848" s="715">
        <v>11</v>
      </c>
      <c r="B5848" s="716" t="s">
        <v>3723</v>
      </c>
      <c r="C5848" s="717" t="s">
        <v>3709</v>
      </c>
      <c r="D5848" s="714"/>
      <c r="E5848" s="1226"/>
      <c r="F5848" s="656"/>
      <c r="G5848" s="656">
        <v>13000000</v>
      </c>
      <c r="H5848" s="656">
        <f t="shared" si="381"/>
        <v>13000000</v>
      </c>
      <c r="I5848" s="654"/>
      <c r="J5848" s="711"/>
      <c r="K5848" s="656"/>
      <c r="L5848" s="656"/>
      <c r="M5848" s="656"/>
      <c r="N5848" s="711"/>
      <c r="O5848" s="712"/>
      <c r="P5848" s="613"/>
      <c r="Q5848" s="614"/>
    </row>
    <row r="5849" spans="1:17" s="6" customFormat="1" ht="31.5" hidden="1">
      <c r="A5849" s="715">
        <v>12</v>
      </c>
      <c r="B5849" s="716" t="s">
        <v>3724</v>
      </c>
      <c r="C5849" s="717" t="s">
        <v>3709</v>
      </c>
      <c r="D5849" s="714"/>
      <c r="E5849" s="1226"/>
      <c r="F5849" s="656"/>
      <c r="G5849" s="656">
        <v>13450000</v>
      </c>
      <c r="H5849" s="656">
        <f t="shared" si="381"/>
        <v>13450000</v>
      </c>
      <c r="I5849" s="654"/>
      <c r="J5849" s="711"/>
      <c r="K5849" s="656"/>
      <c r="L5849" s="656"/>
      <c r="M5849" s="656"/>
      <c r="N5849" s="711"/>
      <c r="O5849" s="712"/>
      <c r="P5849" s="613"/>
      <c r="Q5849" s="614"/>
    </row>
    <row r="5850" spans="1:17" s="6" customFormat="1" ht="31.5" hidden="1">
      <c r="A5850" s="715">
        <v>13</v>
      </c>
      <c r="B5850" s="716" t="s">
        <v>3725</v>
      </c>
      <c r="C5850" s="717" t="s">
        <v>3709</v>
      </c>
      <c r="D5850" s="714"/>
      <c r="E5850" s="1226"/>
      <c r="F5850" s="656"/>
      <c r="G5850" s="656">
        <v>13900000</v>
      </c>
      <c r="H5850" s="656">
        <f t="shared" si="381"/>
        <v>13900000</v>
      </c>
      <c r="I5850" s="654"/>
      <c r="J5850" s="711"/>
      <c r="K5850" s="656"/>
      <c r="L5850" s="656"/>
      <c r="M5850" s="656"/>
      <c r="N5850" s="711"/>
      <c r="O5850" s="712"/>
      <c r="P5850" s="613"/>
      <c r="Q5850" s="614"/>
    </row>
    <row r="5851" spans="1:17" s="6" customFormat="1" ht="31.5" hidden="1">
      <c r="A5851" s="715">
        <v>14</v>
      </c>
      <c r="B5851" s="716" t="s">
        <v>3726</v>
      </c>
      <c r="C5851" s="717" t="s">
        <v>3709</v>
      </c>
      <c r="D5851" s="714"/>
      <c r="E5851" s="1226"/>
      <c r="F5851" s="656"/>
      <c r="G5851" s="656">
        <v>14350000</v>
      </c>
      <c r="H5851" s="656">
        <f t="shared" si="381"/>
        <v>14350000</v>
      </c>
      <c r="I5851" s="654"/>
      <c r="J5851" s="711"/>
      <c r="K5851" s="656"/>
      <c r="L5851" s="656"/>
      <c r="M5851" s="656"/>
      <c r="N5851" s="711"/>
      <c r="O5851" s="712"/>
      <c r="P5851" s="613"/>
      <c r="Q5851" s="614"/>
    </row>
    <row r="5852" spans="1:17" s="6" customFormat="1" ht="31.5" hidden="1">
      <c r="A5852" s="715">
        <v>15</v>
      </c>
      <c r="B5852" s="716" t="s">
        <v>3727</v>
      </c>
      <c r="C5852" s="717" t="s">
        <v>3709</v>
      </c>
      <c r="D5852" s="714"/>
      <c r="E5852" s="1226"/>
      <c r="F5852" s="656"/>
      <c r="G5852" s="656">
        <v>14800000</v>
      </c>
      <c r="H5852" s="656">
        <f t="shared" si="381"/>
        <v>14800000</v>
      </c>
      <c r="I5852" s="654"/>
      <c r="J5852" s="711"/>
      <c r="K5852" s="656"/>
      <c r="L5852" s="656"/>
      <c r="M5852" s="656"/>
      <c r="N5852" s="711"/>
      <c r="O5852" s="712"/>
      <c r="P5852" s="613"/>
      <c r="Q5852" s="614"/>
    </row>
    <row r="5853" spans="1:17" s="6" customFormat="1" ht="31.5" hidden="1">
      <c r="A5853" s="715">
        <v>16</v>
      </c>
      <c r="B5853" s="716" t="s">
        <v>3728</v>
      </c>
      <c r="C5853" s="717" t="s">
        <v>3709</v>
      </c>
      <c r="D5853" s="714"/>
      <c r="E5853" s="1226"/>
      <c r="F5853" s="656"/>
      <c r="G5853" s="656">
        <v>15250000</v>
      </c>
      <c r="H5853" s="656">
        <f t="shared" si="381"/>
        <v>15250000</v>
      </c>
      <c r="I5853" s="654"/>
      <c r="J5853" s="711"/>
      <c r="K5853" s="656"/>
      <c r="L5853" s="656"/>
      <c r="M5853" s="656"/>
      <c r="N5853" s="711"/>
      <c r="O5853" s="712"/>
      <c r="P5853" s="613"/>
      <c r="Q5853" s="614"/>
    </row>
    <row r="5854" spans="1:17" s="6" customFormat="1" ht="31.5" hidden="1">
      <c r="A5854" s="715">
        <v>17</v>
      </c>
      <c r="B5854" s="716" t="s">
        <v>3729</v>
      </c>
      <c r="C5854" s="717" t="s">
        <v>3709</v>
      </c>
      <c r="D5854" s="714"/>
      <c r="E5854" s="1226"/>
      <c r="F5854" s="656"/>
      <c r="G5854" s="656">
        <v>15700000</v>
      </c>
      <c r="H5854" s="656">
        <f t="shared" si="381"/>
        <v>15700000</v>
      </c>
      <c r="I5854" s="654"/>
      <c r="J5854" s="711"/>
      <c r="K5854" s="656"/>
      <c r="L5854" s="656"/>
      <c r="M5854" s="656"/>
      <c r="N5854" s="711"/>
      <c r="O5854" s="712"/>
      <c r="P5854" s="613"/>
      <c r="Q5854" s="614"/>
    </row>
    <row r="5855" spans="1:17" s="6" customFormat="1" ht="31.5" hidden="1">
      <c r="A5855" s="715">
        <v>18</v>
      </c>
      <c r="B5855" s="716" t="s">
        <v>3730</v>
      </c>
      <c r="C5855" s="717" t="s">
        <v>3709</v>
      </c>
      <c r="D5855" s="714"/>
      <c r="E5855" s="1226"/>
      <c r="F5855" s="656"/>
      <c r="G5855" s="656">
        <v>16150000</v>
      </c>
      <c r="H5855" s="656">
        <f t="shared" si="381"/>
        <v>16150000</v>
      </c>
      <c r="I5855" s="654"/>
      <c r="J5855" s="711"/>
      <c r="K5855" s="656"/>
      <c r="L5855" s="656"/>
      <c r="M5855" s="656"/>
      <c r="N5855" s="711"/>
      <c r="O5855" s="712"/>
      <c r="P5855" s="613"/>
      <c r="Q5855" s="614"/>
    </row>
    <row r="5856" spans="1:17" s="6" customFormat="1" ht="31.5" hidden="1">
      <c r="A5856" s="715">
        <v>19</v>
      </c>
      <c r="B5856" s="716" t="s">
        <v>3731</v>
      </c>
      <c r="C5856" s="717" t="s">
        <v>3709</v>
      </c>
      <c r="D5856" s="714"/>
      <c r="E5856" s="1226"/>
      <c r="F5856" s="656"/>
      <c r="G5856" s="656">
        <v>16600000</v>
      </c>
      <c r="H5856" s="656">
        <f t="shared" si="381"/>
        <v>16600000</v>
      </c>
      <c r="I5856" s="654"/>
      <c r="J5856" s="711"/>
      <c r="K5856" s="656"/>
      <c r="L5856" s="656"/>
      <c r="M5856" s="656"/>
      <c r="N5856" s="711"/>
      <c r="O5856" s="712"/>
      <c r="P5856" s="613"/>
      <c r="Q5856" s="614"/>
    </row>
    <row r="5857" spans="1:17" s="6" customFormat="1" ht="16.5" hidden="1">
      <c r="A5857" s="710"/>
      <c r="B5857" s="713" t="s">
        <v>3710</v>
      </c>
      <c r="C5857" s="717"/>
      <c r="D5857" s="714"/>
      <c r="E5857" s="1226"/>
      <c r="F5857" s="656"/>
      <c r="G5857" s="656"/>
      <c r="H5857" s="656">
        <f t="shared" si="381"/>
        <v>0</v>
      </c>
      <c r="I5857" s="654"/>
      <c r="J5857" s="711"/>
      <c r="K5857" s="656"/>
      <c r="L5857" s="656"/>
      <c r="M5857" s="656"/>
      <c r="N5857" s="711"/>
      <c r="O5857" s="712"/>
      <c r="P5857" s="613"/>
      <c r="Q5857" s="614"/>
    </row>
    <row r="5858" spans="1:17" s="6" customFormat="1" ht="31.5" hidden="1">
      <c r="A5858" s="715">
        <v>1</v>
      </c>
      <c r="B5858" s="716" t="s">
        <v>3732</v>
      </c>
      <c r="C5858" s="717" t="s">
        <v>3709</v>
      </c>
      <c r="D5858" s="714"/>
      <c r="E5858" s="1226"/>
      <c r="F5858" s="656"/>
      <c r="G5858" s="656">
        <v>8600000</v>
      </c>
      <c r="H5858" s="656">
        <f>G5858</f>
        <v>8600000</v>
      </c>
      <c r="I5858" s="654"/>
      <c r="J5858" s="711"/>
      <c r="K5858" s="656"/>
      <c r="L5858" s="656"/>
      <c r="M5858" s="656"/>
      <c r="N5858" s="711"/>
      <c r="O5858" s="712"/>
      <c r="P5858" s="613"/>
      <c r="Q5858" s="614"/>
    </row>
    <row r="5859" spans="1:17" s="6" customFormat="1" ht="31.5" hidden="1">
      <c r="A5859" s="715">
        <v>2</v>
      </c>
      <c r="B5859" s="716" t="s">
        <v>3733</v>
      </c>
      <c r="C5859" s="717" t="s">
        <v>3709</v>
      </c>
      <c r="D5859" s="714"/>
      <c r="E5859" s="1226"/>
      <c r="F5859" s="656"/>
      <c r="G5859" s="656">
        <v>9200000</v>
      </c>
      <c r="H5859" s="656">
        <f t="shared" si="381"/>
        <v>9200000</v>
      </c>
      <c r="I5859" s="654"/>
      <c r="J5859" s="711"/>
      <c r="K5859" s="656"/>
      <c r="L5859" s="656"/>
      <c r="M5859" s="656"/>
      <c r="N5859" s="711"/>
      <c r="O5859" s="712"/>
      <c r="P5859" s="613"/>
      <c r="Q5859" s="614"/>
    </row>
    <row r="5860" spans="1:17" s="6" customFormat="1" ht="31.5" hidden="1">
      <c r="A5860" s="715">
        <v>3</v>
      </c>
      <c r="B5860" s="716" t="s">
        <v>3734</v>
      </c>
      <c r="C5860" s="717" t="s">
        <v>3709</v>
      </c>
      <c r="D5860" s="714"/>
      <c r="E5860" s="1226"/>
      <c r="F5860" s="656"/>
      <c r="G5860" s="656">
        <v>9500000</v>
      </c>
      <c r="H5860" s="656">
        <f t="shared" si="381"/>
        <v>9500000</v>
      </c>
      <c r="I5860" s="654"/>
      <c r="J5860" s="711"/>
      <c r="K5860" s="656"/>
      <c r="L5860" s="656"/>
      <c r="M5860" s="656"/>
      <c r="N5860" s="711"/>
      <c r="O5860" s="712"/>
      <c r="P5860" s="613"/>
      <c r="Q5860" s="614"/>
    </row>
    <row r="5861" spans="1:17" s="6" customFormat="1" ht="31.5" hidden="1">
      <c r="A5861" s="715">
        <v>4</v>
      </c>
      <c r="B5861" s="716" t="s">
        <v>3735</v>
      </c>
      <c r="C5861" s="717" t="s">
        <v>3709</v>
      </c>
      <c r="D5861" s="714"/>
      <c r="E5861" s="1226"/>
      <c r="F5861" s="656"/>
      <c r="G5861" s="656">
        <v>9800000</v>
      </c>
      <c r="H5861" s="656">
        <f t="shared" si="381"/>
        <v>9800000</v>
      </c>
      <c r="I5861" s="654"/>
      <c r="J5861" s="711"/>
      <c r="K5861" s="656"/>
      <c r="L5861" s="656"/>
      <c r="M5861" s="656"/>
      <c r="N5861" s="711"/>
      <c r="O5861" s="712"/>
      <c r="P5861" s="613"/>
      <c r="Q5861" s="614"/>
    </row>
    <row r="5862" spans="1:17" s="6" customFormat="1" ht="31.5" hidden="1">
      <c r="A5862" s="715">
        <v>5</v>
      </c>
      <c r="B5862" s="716" t="s">
        <v>3736</v>
      </c>
      <c r="C5862" s="717" t="s">
        <v>3709</v>
      </c>
      <c r="D5862" s="714"/>
      <c r="E5862" s="1226"/>
      <c r="F5862" s="656"/>
      <c r="G5862" s="656">
        <v>10400000</v>
      </c>
      <c r="H5862" s="656">
        <f t="shared" si="381"/>
        <v>10400000</v>
      </c>
      <c r="I5862" s="654"/>
      <c r="J5862" s="711"/>
      <c r="K5862" s="656"/>
      <c r="L5862" s="656"/>
      <c r="M5862" s="656"/>
      <c r="N5862" s="711"/>
      <c r="O5862" s="712"/>
      <c r="P5862" s="613"/>
      <c r="Q5862" s="614"/>
    </row>
    <row r="5863" spans="1:17" s="6" customFormat="1" ht="31.5" hidden="1">
      <c r="A5863" s="715">
        <v>6</v>
      </c>
      <c r="B5863" s="716" t="s">
        <v>3737</v>
      </c>
      <c r="C5863" s="717" t="s">
        <v>3709</v>
      </c>
      <c r="D5863" s="714"/>
      <c r="E5863" s="1226"/>
      <c r="F5863" s="656"/>
      <c r="G5863" s="656">
        <v>10700000</v>
      </c>
      <c r="H5863" s="656">
        <f t="shared" si="381"/>
        <v>10700000</v>
      </c>
      <c r="I5863" s="654"/>
      <c r="J5863" s="711"/>
      <c r="K5863" s="656"/>
      <c r="L5863" s="656"/>
      <c r="M5863" s="656"/>
      <c r="N5863" s="711"/>
      <c r="O5863" s="712"/>
      <c r="P5863" s="613"/>
      <c r="Q5863" s="614"/>
    </row>
    <row r="5864" spans="1:17" s="6" customFormat="1" ht="31.5" hidden="1">
      <c r="A5864" s="715">
        <v>7</v>
      </c>
      <c r="B5864" s="716" t="s">
        <v>3738</v>
      </c>
      <c r="C5864" s="717" t="s">
        <v>3709</v>
      </c>
      <c r="D5864" s="714"/>
      <c r="E5864" s="1226"/>
      <c r="F5864" s="656"/>
      <c r="G5864" s="656">
        <v>11300000</v>
      </c>
      <c r="H5864" s="656">
        <f t="shared" si="381"/>
        <v>11300000</v>
      </c>
      <c r="I5864" s="654"/>
      <c r="J5864" s="711"/>
      <c r="K5864" s="656"/>
      <c r="L5864" s="656"/>
      <c r="M5864" s="656"/>
      <c r="N5864" s="711"/>
      <c r="O5864" s="712"/>
      <c r="P5864" s="613"/>
      <c r="Q5864" s="614"/>
    </row>
    <row r="5865" spans="1:17" s="6" customFormat="1" ht="31.5" hidden="1">
      <c r="A5865" s="715">
        <v>8</v>
      </c>
      <c r="B5865" s="716" t="s">
        <v>3739</v>
      </c>
      <c r="C5865" s="717" t="s">
        <v>3709</v>
      </c>
      <c r="D5865" s="714"/>
      <c r="E5865" s="1226"/>
      <c r="F5865" s="656"/>
      <c r="G5865" s="656">
        <v>11750000</v>
      </c>
      <c r="H5865" s="656">
        <f t="shared" si="381"/>
        <v>11750000</v>
      </c>
      <c r="I5865" s="654"/>
      <c r="J5865" s="711"/>
      <c r="K5865" s="656"/>
      <c r="L5865" s="656"/>
      <c r="M5865" s="656"/>
      <c r="N5865" s="711"/>
      <c r="O5865" s="712"/>
      <c r="P5865" s="613"/>
      <c r="Q5865" s="614"/>
    </row>
    <row r="5866" spans="1:17" s="6" customFormat="1" ht="31.5" hidden="1">
      <c r="A5866" s="715">
        <v>9</v>
      </c>
      <c r="B5866" s="716" t="s">
        <v>3740</v>
      </c>
      <c r="C5866" s="717" t="s">
        <v>3709</v>
      </c>
      <c r="D5866" s="714"/>
      <c r="E5866" s="1226"/>
      <c r="F5866" s="656"/>
      <c r="G5866" s="656">
        <v>12500000</v>
      </c>
      <c r="H5866" s="656">
        <f t="shared" si="381"/>
        <v>12500000</v>
      </c>
      <c r="I5866" s="654"/>
      <c r="J5866" s="711"/>
      <c r="K5866" s="656"/>
      <c r="L5866" s="656"/>
      <c r="M5866" s="656"/>
      <c r="N5866" s="711"/>
      <c r="O5866" s="712"/>
      <c r="P5866" s="613"/>
      <c r="Q5866" s="614"/>
    </row>
    <row r="5867" spans="1:17" s="6" customFormat="1" ht="31.5" hidden="1">
      <c r="A5867" s="715">
        <v>10</v>
      </c>
      <c r="B5867" s="716" t="s">
        <v>3741</v>
      </c>
      <c r="C5867" s="717" t="s">
        <v>3709</v>
      </c>
      <c r="D5867" s="714"/>
      <c r="E5867" s="1226"/>
      <c r="F5867" s="656"/>
      <c r="G5867" s="656">
        <v>12950000</v>
      </c>
      <c r="H5867" s="656">
        <f t="shared" si="381"/>
        <v>12950000</v>
      </c>
      <c r="I5867" s="654"/>
      <c r="J5867" s="711"/>
      <c r="K5867" s="656"/>
      <c r="L5867" s="656"/>
      <c r="M5867" s="656"/>
      <c r="N5867" s="711"/>
      <c r="O5867" s="712"/>
      <c r="P5867" s="613"/>
      <c r="Q5867" s="614"/>
    </row>
    <row r="5868" spans="1:17" s="6" customFormat="1" ht="31.5" hidden="1">
      <c r="A5868" s="715">
        <v>11</v>
      </c>
      <c r="B5868" s="716" t="s">
        <v>3742</v>
      </c>
      <c r="C5868" s="717" t="s">
        <v>3709</v>
      </c>
      <c r="D5868" s="714"/>
      <c r="E5868" s="1226"/>
      <c r="F5868" s="656"/>
      <c r="G5868" s="656">
        <v>13400000</v>
      </c>
      <c r="H5868" s="656">
        <f t="shared" si="381"/>
        <v>13400000</v>
      </c>
      <c r="I5868" s="654"/>
      <c r="J5868" s="711"/>
      <c r="K5868" s="656"/>
      <c r="L5868" s="656"/>
      <c r="M5868" s="656"/>
      <c r="N5868" s="711"/>
      <c r="O5868" s="712"/>
      <c r="P5868" s="613"/>
      <c r="Q5868" s="614"/>
    </row>
    <row r="5869" spans="1:17" s="6" customFormat="1" ht="31.5" hidden="1">
      <c r="A5869" s="715">
        <v>12</v>
      </c>
      <c r="B5869" s="716" t="s">
        <v>3743</v>
      </c>
      <c r="C5869" s="717" t="s">
        <v>3709</v>
      </c>
      <c r="D5869" s="714"/>
      <c r="E5869" s="1226"/>
      <c r="F5869" s="656"/>
      <c r="G5869" s="656">
        <v>13850000</v>
      </c>
      <c r="H5869" s="656">
        <f t="shared" si="381"/>
        <v>13850000</v>
      </c>
      <c r="I5869" s="654"/>
      <c r="J5869" s="711"/>
      <c r="K5869" s="656"/>
      <c r="L5869" s="656"/>
      <c r="M5869" s="656"/>
      <c r="N5869" s="711"/>
      <c r="O5869" s="712"/>
      <c r="P5869" s="613"/>
      <c r="Q5869" s="614"/>
    </row>
    <row r="5870" spans="1:17" s="6" customFormat="1" ht="31.5" hidden="1">
      <c r="A5870" s="715">
        <v>13</v>
      </c>
      <c r="B5870" s="716" t="s">
        <v>3744</v>
      </c>
      <c r="C5870" s="717" t="s">
        <v>3709</v>
      </c>
      <c r="D5870" s="714"/>
      <c r="E5870" s="1226"/>
      <c r="F5870" s="656"/>
      <c r="G5870" s="656">
        <v>14300000</v>
      </c>
      <c r="H5870" s="656">
        <f t="shared" si="381"/>
        <v>14300000</v>
      </c>
      <c r="I5870" s="654"/>
      <c r="J5870" s="711"/>
      <c r="K5870" s="656"/>
      <c r="L5870" s="656"/>
      <c r="M5870" s="656"/>
      <c r="N5870" s="711"/>
      <c r="O5870" s="712"/>
      <c r="P5870" s="613"/>
      <c r="Q5870" s="614"/>
    </row>
    <row r="5871" spans="1:17" s="6" customFormat="1" ht="31.5" hidden="1">
      <c r="A5871" s="715">
        <v>14</v>
      </c>
      <c r="B5871" s="716" t="s">
        <v>3745</v>
      </c>
      <c r="C5871" s="717" t="s">
        <v>3709</v>
      </c>
      <c r="D5871" s="714"/>
      <c r="E5871" s="1226"/>
      <c r="F5871" s="656"/>
      <c r="G5871" s="656">
        <v>14750000</v>
      </c>
      <c r="H5871" s="656">
        <f t="shared" si="381"/>
        <v>14750000</v>
      </c>
      <c r="I5871" s="654"/>
      <c r="J5871" s="711"/>
      <c r="K5871" s="656"/>
      <c r="L5871" s="656"/>
      <c r="M5871" s="656"/>
      <c r="N5871" s="711"/>
      <c r="O5871" s="712"/>
      <c r="P5871" s="613"/>
      <c r="Q5871" s="614"/>
    </row>
    <row r="5872" spans="1:17" s="6" customFormat="1" ht="31.5" hidden="1">
      <c r="A5872" s="715">
        <v>15</v>
      </c>
      <c r="B5872" s="716" t="s">
        <v>3746</v>
      </c>
      <c r="C5872" s="717" t="s">
        <v>3709</v>
      </c>
      <c r="D5872" s="714"/>
      <c r="E5872" s="1226"/>
      <c r="F5872" s="656"/>
      <c r="G5872" s="656">
        <v>15200000</v>
      </c>
      <c r="H5872" s="656">
        <f t="shared" si="381"/>
        <v>15200000</v>
      </c>
      <c r="I5872" s="654"/>
      <c r="J5872" s="711"/>
      <c r="K5872" s="656"/>
      <c r="L5872" s="656"/>
      <c r="M5872" s="656"/>
      <c r="N5872" s="711"/>
      <c r="O5872" s="712"/>
      <c r="P5872" s="613"/>
      <c r="Q5872" s="614"/>
    </row>
    <row r="5873" spans="1:17" s="6" customFormat="1" ht="31.5" hidden="1">
      <c r="A5873" s="715">
        <v>16</v>
      </c>
      <c r="B5873" s="716" t="s">
        <v>3747</v>
      </c>
      <c r="C5873" s="717" t="s">
        <v>3709</v>
      </c>
      <c r="D5873" s="714"/>
      <c r="E5873" s="1226"/>
      <c r="F5873" s="656"/>
      <c r="G5873" s="656">
        <v>15650000</v>
      </c>
      <c r="H5873" s="656">
        <f t="shared" si="381"/>
        <v>15650000</v>
      </c>
      <c r="I5873" s="654"/>
      <c r="J5873" s="711"/>
      <c r="K5873" s="656"/>
      <c r="L5873" s="656"/>
      <c r="M5873" s="656"/>
      <c r="N5873" s="711"/>
      <c r="O5873" s="712"/>
      <c r="P5873" s="613"/>
      <c r="Q5873" s="614"/>
    </row>
    <row r="5874" spans="1:17" s="6" customFormat="1" ht="31.5" hidden="1">
      <c r="A5874" s="715">
        <v>17</v>
      </c>
      <c r="B5874" s="716" t="s">
        <v>3748</v>
      </c>
      <c r="C5874" s="717" t="s">
        <v>3709</v>
      </c>
      <c r="D5874" s="714"/>
      <c r="E5874" s="1226"/>
      <c r="F5874" s="656"/>
      <c r="G5874" s="656">
        <v>16100000</v>
      </c>
      <c r="H5874" s="656">
        <f t="shared" si="381"/>
        <v>16100000</v>
      </c>
      <c r="I5874" s="654"/>
      <c r="J5874" s="711"/>
      <c r="K5874" s="656"/>
      <c r="L5874" s="656"/>
      <c r="M5874" s="656"/>
      <c r="N5874" s="711"/>
      <c r="O5874" s="712"/>
      <c r="P5874" s="613"/>
      <c r="Q5874" s="614"/>
    </row>
    <row r="5875" spans="1:17" s="6" customFormat="1" ht="31.5" hidden="1">
      <c r="A5875" s="715">
        <v>18</v>
      </c>
      <c r="B5875" s="716" t="s">
        <v>3749</v>
      </c>
      <c r="C5875" s="717" t="s">
        <v>3709</v>
      </c>
      <c r="D5875" s="714"/>
      <c r="E5875" s="1226"/>
      <c r="F5875" s="656"/>
      <c r="G5875" s="656">
        <v>16550000</v>
      </c>
      <c r="H5875" s="656">
        <f t="shared" si="381"/>
        <v>16550000</v>
      </c>
      <c r="I5875" s="654"/>
      <c r="J5875" s="711"/>
      <c r="K5875" s="656"/>
      <c r="L5875" s="656"/>
      <c r="M5875" s="656"/>
      <c r="N5875" s="711"/>
      <c r="O5875" s="712"/>
      <c r="P5875" s="613"/>
      <c r="Q5875" s="614"/>
    </row>
    <row r="5876" spans="1:17" s="6" customFormat="1" ht="31.5" hidden="1">
      <c r="A5876" s="715">
        <v>19</v>
      </c>
      <c r="B5876" s="716" t="s">
        <v>3750</v>
      </c>
      <c r="C5876" s="717" t="s">
        <v>3709</v>
      </c>
      <c r="D5876" s="714"/>
      <c r="E5876" s="1226"/>
      <c r="F5876" s="656"/>
      <c r="G5876" s="656">
        <v>17000000</v>
      </c>
      <c r="H5876" s="656">
        <f t="shared" si="381"/>
        <v>17000000</v>
      </c>
      <c r="I5876" s="654"/>
      <c r="J5876" s="711"/>
      <c r="K5876" s="656"/>
      <c r="L5876" s="656"/>
      <c r="M5876" s="656"/>
      <c r="N5876" s="711"/>
      <c r="O5876" s="712"/>
      <c r="P5876" s="613"/>
      <c r="Q5876" s="614"/>
    </row>
    <row r="5877" spans="1:17" s="6" customFormat="1" ht="16.5" hidden="1">
      <c r="A5877" s="710"/>
      <c r="B5877" s="713" t="s">
        <v>3711</v>
      </c>
      <c r="C5877" s="718"/>
      <c r="D5877" s="714"/>
      <c r="E5877" s="1226"/>
      <c r="F5877" s="656"/>
      <c r="G5877" s="656"/>
      <c r="H5877" s="656">
        <f t="shared" si="381"/>
        <v>0</v>
      </c>
      <c r="I5877" s="654"/>
      <c r="J5877" s="711"/>
      <c r="K5877" s="656"/>
      <c r="L5877" s="656"/>
      <c r="M5877" s="656"/>
      <c r="N5877" s="711"/>
      <c r="O5877" s="712"/>
      <c r="P5877" s="613"/>
      <c r="Q5877" s="614"/>
    </row>
    <row r="5878" spans="1:17" s="6" customFormat="1" ht="31.5" hidden="1">
      <c r="A5878" s="715">
        <v>1</v>
      </c>
      <c r="B5878" s="716" t="s">
        <v>3751</v>
      </c>
      <c r="C5878" s="717" t="s">
        <v>3709</v>
      </c>
      <c r="D5878" s="714"/>
      <c r="E5878" s="1226"/>
      <c r="F5878" s="656"/>
      <c r="G5878" s="656">
        <v>7900000</v>
      </c>
      <c r="H5878" s="656">
        <f>G5878</f>
        <v>7900000</v>
      </c>
      <c r="I5878" s="654"/>
      <c r="J5878" s="711"/>
      <c r="K5878" s="656"/>
      <c r="L5878" s="656"/>
      <c r="M5878" s="656"/>
      <c r="N5878" s="711"/>
      <c r="O5878" s="712"/>
      <c r="P5878" s="613"/>
      <c r="Q5878" s="614"/>
    </row>
    <row r="5879" spans="1:17" s="6" customFormat="1" ht="31.5" hidden="1">
      <c r="A5879" s="715">
        <v>2</v>
      </c>
      <c r="B5879" s="716" t="s">
        <v>3752</v>
      </c>
      <c r="C5879" s="717" t="s">
        <v>3709</v>
      </c>
      <c r="D5879" s="714"/>
      <c r="E5879" s="1226"/>
      <c r="F5879" s="656"/>
      <c r="G5879" s="656">
        <v>8500000</v>
      </c>
      <c r="H5879" s="656">
        <f t="shared" si="381"/>
        <v>8500000</v>
      </c>
      <c r="I5879" s="654"/>
      <c r="J5879" s="711"/>
      <c r="K5879" s="656"/>
      <c r="L5879" s="656"/>
      <c r="M5879" s="656"/>
      <c r="N5879" s="711"/>
      <c r="O5879" s="712"/>
      <c r="P5879" s="613"/>
      <c r="Q5879" s="614"/>
    </row>
    <row r="5880" spans="1:17" s="6" customFormat="1" ht="31.5" hidden="1">
      <c r="A5880" s="715">
        <v>3</v>
      </c>
      <c r="B5880" s="716" t="s">
        <v>3753</v>
      </c>
      <c r="C5880" s="717" t="s">
        <v>3709</v>
      </c>
      <c r="D5880" s="714"/>
      <c r="E5880" s="1226"/>
      <c r="F5880" s="656"/>
      <c r="G5880" s="656">
        <v>8800000</v>
      </c>
      <c r="H5880" s="656">
        <f t="shared" si="381"/>
        <v>8800000</v>
      </c>
      <c r="I5880" s="654"/>
      <c r="J5880" s="711"/>
      <c r="K5880" s="656"/>
      <c r="L5880" s="656"/>
      <c r="M5880" s="656"/>
      <c r="N5880" s="711"/>
      <c r="O5880" s="712"/>
      <c r="P5880" s="613"/>
      <c r="Q5880" s="614"/>
    </row>
    <row r="5881" spans="1:17" s="6" customFormat="1" ht="31.5" hidden="1">
      <c r="A5881" s="715">
        <v>4</v>
      </c>
      <c r="B5881" s="716" t="s">
        <v>3754</v>
      </c>
      <c r="C5881" s="717" t="s">
        <v>3709</v>
      </c>
      <c r="D5881" s="714"/>
      <c r="E5881" s="1226"/>
      <c r="F5881" s="656"/>
      <c r="G5881" s="656">
        <v>9100000</v>
      </c>
      <c r="H5881" s="656">
        <f t="shared" si="381"/>
        <v>9100000</v>
      </c>
      <c r="I5881" s="654"/>
      <c r="J5881" s="711"/>
      <c r="K5881" s="656"/>
      <c r="L5881" s="656"/>
      <c r="M5881" s="656"/>
      <c r="N5881" s="711"/>
      <c r="O5881" s="712"/>
      <c r="P5881" s="613"/>
      <c r="Q5881" s="614"/>
    </row>
    <row r="5882" spans="1:17" s="6" customFormat="1" ht="31.5" hidden="1">
      <c r="A5882" s="715">
        <v>5</v>
      </c>
      <c r="B5882" s="716" t="s">
        <v>3755</v>
      </c>
      <c r="C5882" s="717" t="s">
        <v>3709</v>
      </c>
      <c r="D5882" s="714"/>
      <c r="E5882" s="1226"/>
      <c r="F5882" s="656"/>
      <c r="G5882" s="656">
        <v>9700000</v>
      </c>
      <c r="H5882" s="656">
        <f t="shared" si="381"/>
        <v>9700000</v>
      </c>
      <c r="I5882" s="654"/>
      <c r="J5882" s="711"/>
      <c r="K5882" s="656"/>
      <c r="L5882" s="656"/>
      <c r="M5882" s="656"/>
      <c r="N5882" s="711"/>
      <c r="O5882" s="712"/>
      <c r="P5882" s="613"/>
      <c r="Q5882" s="614"/>
    </row>
    <row r="5883" spans="1:17" s="6" customFormat="1" ht="31.5" hidden="1">
      <c r="A5883" s="715">
        <v>6</v>
      </c>
      <c r="B5883" s="716" t="s">
        <v>3756</v>
      </c>
      <c r="C5883" s="717" t="s">
        <v>3709</v>
      </c>
      <c r="D5883" s="714"/>
      <c r="E5883" s="1226"/>
      <c r="F5883" s="656"/>
      <c r="G5883" s="656">
        <v>10000000</v>
      </c>
      <c r="H5883" s="656">
        <f t="shared" si="381"/>
        <v>10000000</v>
      </c>
      <c r="I5883" s="654"/>
      <c r="J5883" s="711"/>
      <c r="K5883" s="656"/>
      <c r="L5883" s="656"/>
      <c r="M5883" s="656"/>
      <c r="N5883" s="711"/>
      <c r="O5883" s="712"/>
      <c r="P5883" s="613"/>
      <c r="Q5883" s="614"/>
    </row>
    <row r="5884" spans="1:17" s="6" customFormat="1" ht="31.5" hidden="1">
      <c r="A5884" s="715">
        <v>7</v>
      </c>
      <c r="B5884" s="716" t="s">
        <v>3757</v>
      </c>
      <c r="C5884" s="717" t="s">
        <v>3709</v>
      </c>
      <c r="D5884" s="714"/>
      <c r="E5884" s="1226"/>
      <c r="F5884" s="656"/>
      <c r="G5884" s="656">
        <v>10600000</v>
      </c>
      <c r="H5884" s="656">
        <f t="shared" si="381"/>
        <v>10600000</v>
      </c>
      <c r="I5884" s="654"/>
      <c r="J5884" s="711"/>
      <c r="K5884" s="656"/>
      <c r="L5884" s="656"/>
      <c r="M5884" s="656"/>
      <c r="N5884" s="711"/>
      <c r="O5884" s="712"/>
      <c r="P5884" s="613"/>
      <c r="Q5884" s="614"/>
    </row>
    <row r="5885" spans="1:17" s="6" customFormat="1" ht="31.5" hidden="1">
      <c r="A5885" s="715">
        <v>8</v>
      </c>
      <c r="B5885" s="716" t="s">
        <v>3758</v>
      </c>
      <c r="C5885" s="717" t="s">
        <v>3709</v>
      </c>
      <c r="D5885" s="714"/>
      <c r="E5885" s="1226"/>
      <c r="F5885" s="656"/>
      <c r="G5885" s="656">
        <v>11050000</v>
      </c>
      <c r="H5885" s="656">
        <f t="shared" si="381"/>
        <v>11050000</v>
      </c>
      <c r="I5885" s="654"/>
      <c r="J5885" s="711"/>
      <c r="K5885" s="656"/>
      <c r="L5885" s="656"/>
      <c r="M5885" s="656"/>
      <c r="N5885" s="711"/>
      <c r="O5885" s="712"/>
      <c r="P5885" s="613"/>
      <c r="Q5885" s="614"/>
    </row>
    <row r="5886" spans="1:17" s="6" customFormat="1" ht="31.5" hidden="1">
      <c r="A5886" s="715">
        <v>9</v>
      </c>
      <c r="B5886" s="716" t="s">
        <v>3759</v>
      </c>
      <c r="C5886" s="717" t="s">
        <v>3709</v>
      </c>
      <c r="D5886" s="714"/>
      <c r="E5886" s="1226"/>
      <c r="F5886" s="656"/>
      <c r="G5886" s="656">
        <v>11800000</v>
      </c>
      <c r="H5886" s="656">
        <f t="shared" si="381"/>
        <v>11800000</v>
      </c>
      <c r="I5886" s="654"/>
      <c r="J5886" s="711"/>
      <c r="K5886" s="656"/>
      <c r="L5886" s="656"/>
      <c r="M5886" s="656"/>
      <c r="N5886" s="711"/>
      <c r="O5886" s="712"/>
      <c r="P5886" s="613"/>
      <c r="Q5886" s="614"/>
    </row>
    <row r="5887" spans="1:17" s="6" customFormat="1" ht="31.5" hidden="1">
      <c r="A5887" s="715">
        <v>10</v>
      </c>
      <c r="B5887" s="716" t="s">
        <v>3760</v>
      </c>
      <c r="C5887" s="717" t="s">
        <v>3709</v>
      </c>
      <c r="D5887" s="714"/>
      <c r="E5887" s="1226"/>
      <c r="F5887" s="656"/>
      <c r="G5887" s="656">
        <v>12250000</v>
      </c>
      <c r="H5887" s="656">
        <f t="shared" si="381"/>
        <v>12250000</v>
      </c>
      <c r="I5887" s="654"/>
      <c r="J5887" s="711"/>
      <c r="K5887" s="656"/>
      <c r="L5887" s="656"/>
      <c r="M5887" s="656"/>
      <c r="N5887" s="711"/>
      <c r="O5887" s="712"/>
      <c r="P5887" s="613"/>
      <c r="Q5887" s="614"/>
    </row>
    <row r="5888" spans="1:17" s="6" customFormat="1" ht="31.5" hidden="1">
      <c r="A5888" s="715">
        <v>11</v>
      </c>
      <c r="B5888" s="716" t="s">
        <v>3761</v>
      </c>
      <c r="C5888" s="717" t="s">
        <v>3709</v>
      </c>
      <c r="D5888" s="714"/>
      <c r="E5888" s="1226"/>
      <c r="F5888" s="656"/>
      <c r="G5888" s="656">
        <v>12700000</v>
      </c>
      <c r="H5888" s="656">
        <f t="shared" si="381"/>
        <v>12700000</v>
      </c>
      <c r="I5888" s="654"/>
      <c r="J5888" s="711"/>
      <c r="K5888" s="656"/>
      <c r="L5888" s="656"/>
      <c r="M5888" s="656"/>
      <c r="N5888" s="711"/>
      <c r="O5888" s="712"/>
      <c r="P5888" s="613"/>
      <c r="Q5888" s="614"/>
    </row>
    <row r="5889" spans="1:17" s="6" customFormat="1" ht="31.5" hidden="1">
      <c r="A5889" s="715">
        <v>12</v>
      </c>
      <c r="B5889" s="716" t="s">
        <v>3762</v>
      </c>
      <c r="C5889" s="717" t="s">
        <v>3709</v>
      </c>
      <c r="D5889" s="714"/>
      <c r="E5889" s="1226"/>
      <c r="F5889" s="656"/>
      <c r="G5889" s="656">
        <v>13150000</v>
      </c>
      <c r="H5889" s="656">
        <f t="shared" si="381"/>
        <v>13150000</v>
      </c>
      <c r="I5889" s="654"/>
      <c r="J5889" s="711"/>
      <c r="K5889" s="656"/>
      <c r="L5889" s="656"/>
      <c r="M5889" s="656"/>
      <c r="N5889" s="711"/>
      <c r="O5889" s="712"/>
      <c r="P5889" s="613"/>
      <c r="Q5889" s="614"/>
    </row>
    <row r="5890" spans="1:17" s="6" customFormat="1" ht="31.5" hidden="1">
      <c r="A5890" s="715">
        <v>13</v>
      </c>
      <c r="B5890" s="716" t="s">
        <v>3763</v>
      </c>
      <c r="C5890" s="717" t="s">
        <v>3709</v>
      </c>
      <c r="D5890" s="714"/>
      <c r="E5890" s="1226"/>
      <c r="F5890" s="656"/>
      <c r="G5890" s="656">
        <v>13600000</v>
      </c>
      <c r="H5890" s="656">
        <f t="shared" si="381"/>
        <v>13600000</v>
      </c>
      <c r="I5890" s="654"/>
      <c r="J5890" s="711"/>
      <c r="K5890" s="656"/>
      <c r="L5890" s="656"/>
      <c r="M5890" s="656"/>
      <c r="N5890" s="711"/>
      <c r="O5890" s="712"/>
      <c r="P5890" s="613"/>
      <c r="Q5890" s="614"/>
    </row>
    <row r="5891" spans="1:17" s="6" customFormat="1" ht="31.5" hidden="1">
      <c r="A5891" s="715">
        <v>14</v>
      </c>
      <c r="B5891" s="716" t="s">
        <v>3764</v>
      </c>
      <c r="C5891" s="717" t="s">
        <v>3709</v>
      </c>
      <c r="D5891" s="714"/>
      <c r="E5891" s="1226"/>
      <c r="F5891" s="656"/>
      <c r="G5891" s="656">
        <v>14050000</v>
      </c>
      <c r="H5891" s="656">
        <f t="shared" si="381"/>
        <v>14050000</v>
      </c>
      <c r="I5891" s="654"/>
      <c r="J5891" s="711"/>
      <c r="K5891" s="656"/>
      <c r="L5891" s="656"/>
      <c r="M5891" s="656"/>
      <c r="N5891" s="711"/>
      <c r="O5891" s="712"/>
      <c r="P5891" s="613"/>
      <c r="Q5891" s="614"/>
    </row>
    <row r="5892" spans="1:17" s="6" customFormat="1" ht="31.5" hidden="1">
      <c r="A5892" s="715">
        <v>15</v>
      </c>
      <c r="B5892" s="716" t="s">
        <v>3765</v>
      </c>
      <c r="C5892" s="717" t="s">
        <v>3709</v>
      </c>
      <c r="D5892" s="714"/>
      <c r="E5892" s="1226"/>
      <c r="F5892" s="656"/>
      <c r="G5892" s="656">
        <v>14500000</v>
      </c>
      <c r="H5892" s="656">
        <f t="shared" si="381"/>
        <v>14500000</v>
      </c>
      <c r="I5892" s="654"/>
      <c r="J5892" s="711"/>
      <c r="K5892" s="656"/>
      <c r="L5892" s="656"/>
      <c r="M5892" s="656"/>
      <c r="N5892" s="711"/>
      <c r="O5892" s="712"/>
      <c r="P5892" s="613"/>
      <c r="Q5892" s="614"/>
    </row>
    <row r="5893" spans="1:17" s="6" customFormat="1" ht="31.5" hidden="1">
      <c r="A5893" s="715">
        <v>16</v>
      </c>
      <c r="B5893" s="716" t="s">
        <v>3766</v>
      </c>
      <c r="C5893" s="717" t="s">
        <v>3709</v>
      </c>
      <c r="D5893" s="714"/>
      <c r="E5893" s="1226"/>
      <c r="F5893" s="656"/>
      <c r="G5893" s="656">
        <v>14950000</v>
      </c>
      <c r="H5893" s="656">
        <f t="shared" si="381"/>
        <v>14950000</v>
      </c>
      <c r="I5893" s="654"/>
      <c r="J5893" s="711"/>
      <c r="K5893" s="656"/>
      <c r="L5893" s="656"/>
      <c r="M5893" s="656"/>
      <c r="N5893" s="711"/>
      <c r="O5893" s="712"/>
      <c r="P5893" s="613"/>
      <c r="Q5893" s="614"/>
    </row>
    <row r="5894" spans="1:17" s="6" customFormat="1" ht="31.5" hidden="1">
      <c r="A5894" s="715">
        <v>17</v>
      </c>
      <c r="B5894" s="716" t="s">
        <v>3767</v>
      </c>
      <c r="C5894" s="717" t="s">
        <v>3709</v>
      </c>
      <c r="D5894" s="714"/>
      <c r="E5894" s="1226"/>
      <c r="F5894" s="656"/>
      <c r="G5894" s="656">
        <v>15400000</v>
      </c>
      <c r="H5894" s="656">
        <f t="shared" si="381"/>
        <v>15400000</v>
      </c>
      <c r="I5894" s="654"/>
      <c r="J5894" s="711"/>
      <c r="K5894" s="656"/>
      <c r="L5894" s="656"/>
      <c r="M5894" s="656"/>
      <c r="N5894" s="711"/>
      <c r="O5894" s="712"/>
      <c r="P5894" s="613"/>
      <c r="Q5894" s="614"/>
    </row>
    <row r="5895" spans="1:17" s="6" customFormat="1" ht="31.5" hidden="1">
      <c r="A5895" s="715">
        <v>18</v>
      </c>
      <c r="B5895" s="716" t="s">
        <v>3768</v>
      </c>
      <c r="C5895" s="717" t="s">
        <v>3709</v>
      </c>
      <c r="D5895" s="714"/>
      <c r="E5895" s="1226"/>
      <c r="F5895" s="656"/>
      <c r="G5895" s="656">
        <v>15850000</v>
      </c>
      <c r="H5895" s="656">
        <f t="shared" si="381"/>
        <v>15850000</v>
      </c>
      <c r="I5895" s="654"/>
      <c r="J5895" s="711"/>
      <c r="K5895" s="656"/>
      <c r="L5895" s="656"/>
      <c r="M5895" s="656"/>
      <c r="N5895" s="711"/>
      <c r="O5895" s="712"/>
      <c r="P5895" s="613"/>
      <c r="Q5895" s="614"/>
    </row>
    <row r="5896" spans="1:17" s="6" customFormat="1" ht="31.5" hidden="1">
      <c r="A5896" s="715">
        <v>19</v>
      </c>
      <c r="B5896" s="716" t="s">
        <v>3769</v>
      </c>
      <c r="C5896" s="717" t="s">
        <v>3709</v>
      </c>
      <c r="D5896" s="714"/>
      <c r="E5896" s="1226"/>
      <c r="F5896" s="656"/>
      <c r="G5896" s="656">
        <v>16300000</v>
      </c>
      <c r="H5896" s="656">
        <f t="shared" si="381"/>
        <v>16300000</v>
      </c>
      <c r="I5896" s="654"/>
      <c r="J5896" s="711"/>
      <c r="K5896" s="656"/>
      <c r="L5896" s="656"/>
      <c r="M5896" s="656"/>
      <c r="N5896" s="711"/>
      <c r="O5896" s="712"/>
      <c r="P5896" s="613"/>
      <c r="Q5896" s="614"/>
    </row>
    <row r="5897" spans="1:17" s="6" customFormat="1" ht="16.5" hidden="1">
      <c r="A5897" s="710"/>
      <c r="B5897" s="713" t="s">
        <v>5573</v>
      </c>
      <c r="C5897" s="718"/>
      <c r="D5897" s="714"/>
      <c r="E5897" s="719"/>
      <c r="F5897" s="656"/>
      <c r="G5897" s="656"/>
      <c r="H5897" s="656">
        <f>G5897</f>
        <v>0</v>
      </c>
      <c r="I5897" s="654"/>
      <c r="J5897" s="711"/>
      <c r="K5897" s="656"/>
      <c r="L5897" s="656"/>
      <c r="M5897" s="656"/>
      <c r="N5897" s="711"/>
      <c r="O5897" s="712"/>
      <c r="P5897" s="613"/>
      <c r="Q5897" s="614"/>
    </row>
    <row r="5898" spans="1:17" s="6" customFormat="1" ht="31.5" hidden="1">
      <c r="A5898" s="715">
        <v>1</v>
      </c>
      <c r="B5898" s="716" t="s">
        <v>5574</v>
      </c>
      <c r="C5898" s="717" t="s">
        <v>3709</v>
      </c>
      <c r="D5898" s="714"/>
      <c r="E5898" s="719"/>
      <c r="F5898" s="656"/>
      <c r="G5898" s="656">
        <v>7800000</v>
      </c>
      <c r="H5898" s="656">
        <v>7800000</v>
      </c>
      <c r="I5898" s="654"/>
      <c r="J5898" s="711"/>
      <c r="K5898" s="656"/>
      <c r="L5898" s="656"/>
      <c r="M5898" s="656"/>
      <c r="N5898" s="711"/>
      <c r="O5898" s="712"/>
      <c r="P5898" s="613"/>
      <c r="Q5898" s="614"/>
    </row>
    <row r="5899" spans="1:17" s="6" customFormat="1" ht="31.5" hidden="1">
      <c r="A5899" s="715">
        <v>2</v>
      </c>
      <c r="B5899" s="716" t="s">
        <v>5575</v>
      </c>
      <c r="C5899" s="717" t="s">
        <v>3709</v>
      </c>
      <c r="D5899" s="714"/>
      <c r="E5899" s="719"/>
      <c r="F5899" s="656"/>
      <c r="G5899" s="656">
        <v>8400000</v>
      </c>
      <c r="H5899" s="656">
        <v>8400000</v>
      </c>
      <c r="I5899" s="654"/>
      <c r="J5899" s="711"/>
      <c r="K5899" s="656"/>
      <c r="L5899" s="656"/>
      <c r="M5899" s="656"/>
      <c r="N5899" s="711"/>
      <c r="O5899" s="712"/>
      <c r="P5899" s="613"/>
      <c r="Q5899" s="614"/>
    </row>
    <row r="5900" spans="1:17" s="6" customFormat="1" ht="31.5" hidden="1">
      <c r="A5900" s="715">
        <v>3</v>
      </c>
      <c r="B5900" s="716" t="s">
        <v>5576</v>
      </c>
      <c r="C5900" s="717" t="s">
        <v>3709</v>
      </c>
      <c r="D5900" s="714"/>
      <c r="E5900" s="719"/>
      <c r="F5900" s="656"/>
      <c r="G5900" s="656">
        <v>8700000</v>
      </c>
      <c r="H5900" s="656">
        <v>8700000</v>
      </c>
      <c r="I5900" s="654"/>
      <c r="J5900" s="711"/>
      <c r="K5900" s="656"/>
      <c r="L5900" s="656"/>
      <c r="M5900" s="656"/>
      <c r="N5900" s="711"/>
      <c r="O5900" s="712"/>
      <c r="P5900" s="613"/>
      <c r="Q5900" s="614"/>
    </row>
    <row r="5901" spans="1:17" s="6" customFormat="1" ht="31.5" hidden="1">
      <c r="A5901" s="715">
        <v>4</v>
      </c>
      <c r="B5901" s="716" t="s">
        <v>5577</v>
      </c>
      <c r="C5901" s="717" t="s">
        <v>3709</v>
      </c>
      <c r="D5901" s="714"/>
      <c r="E5901" s="719"/>
      <c r="F5901" s="656"/>
      <c r="G5901" s="656">
        <v>9000000</v>
      </c>
      <c r="H5901" s="656">
        <v>9000000</v>
      </c>
      <c r="I5901" s="654"/>
      <c r="J5901" s="711"/>
      <c r="K5901" s="656"/>
      <c r="L5901" s="656"/>
      <c r="M5901" s="656"/>
      <c r="N5901" s="711"/>
      <c r="O5901" s="712"/>
      <c r="P5901" s="613"/>
      <c r="Q5901" s="614"/>
    </row>
    <row r="5902" spans="1:17" s="6" customFormat="1" ht="31.5" hidden="1">
      <c r="A5902" s="715">
        <v>5</v>
      </c>
      <c r="B5902" s="716" t="s">
        <v>5578</v>
      </c>
      <c r="C5902" s="717" t="s">
        <v>3709</v>
      </c>
      <c r="D5902" s="714"/>
      <c r="E5902" s="719"/>
      <c r="F5902" s="656"/>
      <c r="G5902" s="656">
        <v>9600000</v>
      </c>
      <c r="H5902" s="656">
        <v>9600000</v>
      </c>
      <c r="I5902" s="654"/>
      <c r="J5902" s="711"/>
      <c r="K5902" s="656"/>
      <c r="L5902" s="656"/>
      <c r="M5902" s="656"/>
      <c r="N5902" s="711"/>
      <c r="O5902" s="712"/>
      <c r="P5902" s="613"/>
      <c r="Q5902" s="614"/>
    </row>
    <row r="5903" spans="1:17" s="6" customFormat="1" ht="31.5" hidden="1">
      <c r="A5903" s="715">
        <v>6</v>
      </c>
      <c r="B5903" s="716" t="s">
        <v>5579</v>
      </c>
      <c r="C5903" s="717" t="s">
        <v>3709</v>
      </c>
      <c r="D5903" s="714"/>
      <c r="E5903" s="719"/>
      <c r="F5903" s="656"/>
      <c r="G5903" s="656">
        <v>9900000</v>
      </c>
      <c r="H5903" s="656">
        <v>9900000</v>
      </c>
      <c r="I5903" s="654"/>
      <c r="J5903" s="711"/>
      <c r="K5903" s="656"/>
      <c r="L5903" s="656"/>
      <c r="M5903" s="656"/>
      <c r="N5903" s="711"/>
      <c r="O5903" s="712"/>
      <c r="P5903" s="613"/>
      <c r="Q5903" s="614"/>
    </row>
    <row r="5904" spans="1:17" s="6" customFormat="1" ht="31.5" hidden="1">
      <c r="A5904" s="715">
        <v>7</v>
      </c>
      <c r="B5904" s="716" t="s">
        <v>5580</v>
      </c>
      <c r="C5904" s="717" t="s">
        <v>3709</v>
      </c>
      <c r="D5904" s="714"/>
      <c r="E5904" s="719"/>
      <c r="F5904" s="656"/>
      <c r="G5904" s="656">
        <v>10500000</v>
      </c>
      <c r="H5904" s="656">
        <v>10500000</v>
      </c>
      <c r="I5904" s="654"/>
      <c r="J5904" s="711"/>
      <c r="K5904" s="656"/>
      <c r="L5904" s="656"/>
      <c r="M5904" s="656"/>
      <c r="N5904" s="711"/>
      <c r="O5904" s="712"/>
      <c r="P5904" s="613"/>
      <c r="Q5904" s="614"/>
    </row>
    <row r="5905" spans="1:17" s="6" customFormat="1" ht="16.5" hidden="1">
      <c r="A5905" s="710"/>
      <c r="B5905" s="713" t="s">
        <v>5582</v>
      </c>
      <c r="C5905" s="718"/>
      <c r="D5905" s="714"/>
      <c r="E5905" s="719"/>
      <c r="F5905" s="656"/>
      <c r="G5905" s="656"/>
      <c r="H5905" s="656">
        <f>G5905</f>
        <v>0</v>
      </c>
      <c r="I5905" s="654"/>
      <c r="J5905" s="711"/>
      <c r="K5905" s="656"/>
      <c r="L5905" s="656"/>
      <c r="M5905" s="656"/>
      <c r="N5905" s="711"/>
      <c r="O5905" s="712"/>
      <c r="P5905" s="613"/>
      <c r="Q5905" s="614"/>
    </row>
    <row r="5906" spans="1:17" s="6" customFormat="1" ht="16.5" hidden="1">
      <c r="A5906" s="720">
        <v>1</v>
      </c>
      <c r="B5906" s="716" t="s">
        <v>5583</v>
      </c>
      <c r="C5906" s="717" t="s">
        <v>3709</v>
      </c>
      <c r="D5906" s="714"/>
      <c r="E5906" s="719"/>
      <c r="F5906" s="656"/>
      <c r="G5906" s="656">
        <v>6000000</v>
      </c>
      <c r="H5906" s="656">
        <v>6000000</v>
      </c>
      <c r="I5906" s="654"/>
      <c r="J5906" s="711"/>
      <c r="K5906" s="656"/>
      <c r="L5906" s="656"/>
      <c r="M5906" s="656"/>
      <c r="N5906" s="711"/>
      <c r="O5906" s="712"/>
      <c r="P5906" s="613"/>
      <c r="Q5906" s="614"/>
    </row>
    <row r="5907" spans="1:17" s="6" customFormat="1" ht="16.5" hidden="1">
      <c r="A5907" s="720">
        <v>2</v>
      </c>
      <c r="B5907" s="716" t="s">
        <v>5584</v>
      </c>
      <c r="C5907" s="717" t="s">
        <v>3709</v>
      </c>
      <c r="D5907" s="714"/>
      <c r="E5907" s="719"/>
      <c r="F5907" s="656"/>
      <c r="G5907" s="656">
        <v>7500000</v>
      </c>
      <c r="H5907" s="656">
        <v>7500000</v>
      </c>
      <c r="I5907" s="654"/>
      <c r="J5907" s="711"/>
      <c r="K5907" s="656"/>
      <c r="L5907" s="656"/>
      <c r="M5907" s="656"/>
      <c r="N5907" s="711"/>
      <c r="O5907" s="712"/>
      <c r="P5907" s="613"/>
      <c r="Q5907" s="614"/>
    </row>
    <row r="5908" spans="1:17" s="6" customFormat="1" ht="16.5" hidden="1">
      <c r="A5908" s="720">
        <v>3</v>
      </c>
      <c r="B5908" s="716" t="s">
        <v>5585</v>
      </c>
      <c r="C5908" s="717" t="s">
        <v>3709</v>
      </c>
      <c r="D5908" s="714"/>
      <c r="E5908" s="719"/>
      <c r="F5908" s="656"/>
      <c r="G5908" s="656">
        <v>9000000</v>
      </c>
      <c r="H5908" s="656">
        <v>9000000</v>
      </c>
      <c r="I5908" s="654"/>
      <c r="J5908" s="711"/>
      <c r="K5908" s="656"/>
      <c r="L5908" s="656"/>
      <c r="M5908" s="656"/>
      <c r="N5908" s="711"/>
      <c r="O5908" s="712"/>
      <c r="P5908" s="613"/>
      <c r="Q5908" s="614"/>
    </row>
    <row r="5909" spans="1:17" s="6" customFormat="1" ht="16.5" hidden="1">
      <c r="A5909" s="720">
        <v>4</v>
      </c>
      <c r="B5909" s="716" t="s">
        <v>5586</v>
      </c>
      <c r="C5909" s="717" t="s">
        <v>3709</v>
      </c>
      <c r="D5909" s="714"/>
      <c r="E5909" s="719"/>
      <c r="F5909" s="656"/>
      <c r="G5909" s="656">
        <v>15000000</v>
      </c>
      <c r="H5909" s="656">
        <v>15000000</v>
      </c>
      <c r="I5909" s="654"/>
      <c r="J5909" s="711"/>
      <c r="K5909" s="656"/>
      <c r="L5909" s="656"/>
      <c r="M5909" s="656"/>
      <c r="N5909" s="711"/>
      <c r="O5909" s="712"/>
      <c r="P5909" s="613"/>
      <c r="Q5909" s="614"/>
    </row>
    <row r="5910" spans="1:17" s="6" customFormat="1" ht="16.5" hidden="1">
      <c r="A5910" s="720">
        <v>5</v>
      </c>
      <c r="B5910" s="716" t="s">
        <v>5587</v>
      </c>
      <c r="C5910" s="717" t="s">
        <v>3709</v>
      </c>
      <c r="D5910" s="714"/>
      <c r="E5910" s="719"/>
      <c r="F5910" s="656"/>
      <c r="G5910" s="656">
        <v>17000000</v>
      </c>
      <c r="H5910" s="656">
        <v>17000000</v>
      </c>
      <c r="I5910" s="654"/>
      <c r="J5910" s="711"/>
      <c r="K5910" s="656"/>
      <c r="L5910" s="656"/>
      <c r="M5910" s="656"/>
      <c r="N5910" s="711"/>
      <c r="O5910" s="712"/>
      <c r="P5910" s="613"/>
      <c r="Q5910" s="614"/>
    </row>
    <row r="5911" spans="1:17" s="6" customFormat="1" ht="31.5" hidden="1">
      <c r="A5911" s="710"/>
      <c r="B5911" s="713" t="s">
        <v>5581</v>
      </c>
      <c r="C5911" s="718"/>
      <c r="D5911" s="714"/>
      <c r="E5911" s="719"/>
      <c r="F5911" s="656"/>
      <c r="G5911" s="656"/>
      <c r="H5911" s="656">
        <f>G5911</f>
        <v>0</v>
      </c>
      <c r="I5911" s="654"/>
      <c r="J5911" s="711"/>
      <c r="K5911" s="656"/>
      <c r="L5911" s="656"/>
      <c r="M5911" s="656"/>
      <c r="N5911" s="711"/>
      <c r="O5911" s="712"/>
      <c r="P5911" s="613"/>
      <c r="Q5911" s="614"/>
    </row>
    <row r="5912" spans="1:17" s="6" customFormat="1" ht="66.75" hidden="1" customHeight="1">
      <c r="A5912" s="715">
        <v>1</v>
      </c>
      <c r="B5912" s="716" t="s">
        <v>4916</v>
      </c>
      <c r="C5912" s="717" t="s">
        <v>3709</v>
      </c>
      <c r="D5912" s="539"/>
      <c r="E5912" s="1147" t="s">
        <v>3770</v>
      </c>
      <c r="F5912" s="656"/>
      <c r="G5912" s="656">
        <v>25000000</v>
      </c>
      <c r="H5912" s="656">
        <f t="shared" si="381"/>
        <v>25000000</v>
      </c>
      <c r="I5912" s="654"/>
      <c r="J5912" s="711"/>
      <c r="K5912" s="656"/>
      <c r="L5912" s="656"/>
      <c r="M5912" s="656"/>
      <c r="N5912" s="711"/>
      <c r="O5912" s="712"/>
      <c r="P5912" s="613"/>
      <c r="Q5912" s="614"/>
    </row>
    <row r="5913" spans="1:17" s="6" customFormat="1" ht="16.5" hidden="1">
      <c r="A5913" s="715">
        <v>2</v>
      </c>
      <c r="B5913" s="716" t="s">
        <v>4036</v>
      </c>
      <c r="C5913" s="717" t="s">
        <v>3709</v>
      </c>
      <c r="D5913" s="539"/>
      <c r="E5913" s="1147"/>
      <c r="F5913" s="656"/>
      <c r="G5913" s="656">
        <v>3000000</v>
      </c>
      <c r="H5913" s="656">
        <f t="shared" si="381"/>
        <v>3000000</v>
      </c>
      <c r="I5913" s="654"/>
      <c r="J5913" s="711"/>
      <c r="K5913" s="656"/>
      <c r="L5913" s="656"/>
      <c r="M5913" s="656"/>
      <c r="N5913" s="711"/>
      <c r="O5913" s="712"/>
      <c r="P5913" s="613"/>
      <c r="Q5913" s="614"/>
    </row>
    <row r="5914" spans="1:17" s="6" customFormat="1" ht="16.5" hidden="1">
      <c r="A5914" s="710"/>
      <c r="B5914" s="721" t="s">
        <v>3712</v>
      </c>
      <c r="C5914" s="717"/>
      <c r="D5914" s="432"/>
      <c r="E5914" s="432"/>
      <c r="F5914" s="656"/>
      <c r="G5914" s="656"/>
      <c r="H5914" s="656">
        <f t="shared" si="381"/>
        <v>0</v>
      </c>
      <c r="I5914" s="654"/>
      <c r="J5914" s="711"/>
      <c r="K5914" s="656"/>
      <c r="L5914" s="656"/>
      <c r="M5914" s="656"/>
      <c r="N5914" s="711"/>
      <c r="O5914" s="712"/>
      <c r="P5914" s="613"/>
      <c r="Q5914" s="614"/>
    </row>
    <row r="5915" spans="1:17" s="6" customFormat="1" ht="31.5" hidden="1">
      <c r="A5915" s="715">
        <v>1</v>
      </c>
      <c r="B5915" s="716" t="s">
        <v>4786</v>
      </c>
      <c r="C5915" s="717" t="s">
        <v>3709</v>
      </c>
      <c r="D5915" s="432"/>
      <c r="E5915" s="432"/>
      <c r="F5915" s="656"/>
      <c r="G5915" s="656">
        <v>9600000</v>
      </c>
      <c r="H5915" s="656">
        <f>G5915</f>
        <v>9600000</v>
      </c>
      <c r="I5915" s="654"/>
      <c r="J5915" s="711"/>
      <c r="K5915" s="656"/>
      <c r="L5915" s="656"/>
      <c r="M5915" s="656"/>
      <c r="N5915" s="711"/>
      <c r="O5915" s="712"/>
      <c r="P5915" s="613"/>
      <c r="Q5915" s="614"/>
    </row>
    <row r="5916" spans="1:17" s="6" customFormat="1" ht="31.5" hidden="1">
      <c r="A5916" s="715">
        <v>2</v>
      </c>
      <c r="B5916" s="716" t="s">
        <v>3771</v>
      </c>
      <c r="C5916" s="717" t="s">
        <v>3709</v>
      </c>
      <c r="D5916" s="432"/>
      <c r="E5916" s="432"/>
      <c r="F5916" s="656"/>
      <c r="G5916" s="656">
        <v>10750000</v>
      </c>
      <c r="H5916" s="656">
        <f t="shared" si="381"/>
        <v>10750000</v>
      </c>
      <c r="I5916" s="654"/>
      <c r="J5916" s="711"/>
      <c r="K5916" s="656"/>
      <c r="L5916" s="656"/>
      <c r="M5916" s="656"/>
      <c r="N5916" s="711"/>
      <c r="O5916" s="712"/>
      <c r="P5916" s="613"/>
      <c r="Q5916" s="614"/>
    </row>
    <row r="5917" spans="1:17" s="6" customFormat="1" ht="31.5" hidden="1">
      <c r="A5917" s="715">
        <v>3</v>
      </c>
      <c r="B5917" s="716" t="s">
        <v>3772</v>
      </c>
      <c r="C5917" s="717" t="s">
        <v>3709</v>
      </c>
      <c r="D5917" s="432"/>
      <c r="E5917" s="432"/>
      <c r="F5917" s="656"/>
      <c r="G5917" s="656">
        <v>11650000</v>
      </c>
      <c r="H5917" s="656">
        <f t="shared" si="381"/>
        <v>11650000</v>
      </c>
      <c r="I5917" s="654"/>
      <c r="J5917" s="711"/>
      <c r="K5917" s="656"/>
      <c r="L5917" s="656"/>
      <c r="M5917" s="656"/>
      <c r="N5917" s="711"/>
      <c r="O5917" s="712"/>
      <c r="P5917" s="613"/>
      <c r="Q5917" s="614"/>
    </row>
    <row r="5918" spans="1:17" s="6" customFormat="1" ht="31.5" hidden="1">
      <c r="A5918" s="715">
        <v>4</v>
      </c>
      <c r="B5918" s="716" t="s">
        <v>3773</v>
      </c>
      <c r="C5918" s="717" t="s">
        <v>3709</v>
      </c>
      <c r="D5918" s="432"/>
      <c r="E5918" s="432"/>
      <c r="F5918" s="656"/>
      <c r="G5918" s="656">
        <v>12850000</v>
      </c>
      <c r="H5918" s="656">
        <f>G5918</f>
        <v>12850000</v>
      </c>
      <c r="I5918" s="654"/>
      <c r="J5918" s="711"/>
      <c r="K5918" s="656"/>
      <c r="L5918" s="656"/>
      <c r="M5918" s="656"/>
      <c r="N5918" s="711"/>
      <c r="O5918" s="712"/>
      <c r="P5918" s="613"/>
      <c r="Q5918" s="614"/>
    </row>
    <row r="5919" spans="1:17" s="6" customFormat="1" ht="66.75" hidden="1" customHeight="1">
      <c r="A5919" s="715"/>
      <c r="B5919" s="1109" t="s">
        <v>4902</v>
      </c>
      <c r="C5919" s="1109"/>
      <c r="D5919" s="1109"/>
      <c r="E5919" s="1109"/>
      <c r="F5919" s="1109"/>
      <c r="G5919" s="1109"/>
      <c r="H5919" s="1109"/>
      <c r="I5919" s="654"/>
      <c r="J5919" s="711"/>
      <c r="K5919" s="656"/>
      <c r="L5919" s="656"/>
      <c r="M5919" s="656"/>
      <c r="N5919" s="711"/>
      <c r="O5919" s="712"/>
      <c r="P5919" s="613"/>
      <c r="Q5919" s="614"/>
    </row>
    <row r="5920" spans="1:17" s="6" customFormat="1" ht="66.75" hidden="1" customHeight="1">
      <c r="A5920" s="715">
        <v>1</v>
      </c>
      <c r="B5920" s="722" t="s">
        <v>4903</v>
      </c>
      <c r="C5920" s="720" t="s">
        <v>70</v>
      </c>
      <c r="D5920" s="717" t="s">
        <v>4912</v>
      </c>
      <c r="E5920" s="1140" t="s">
        <v>4914</v>
      </c>
      <c r="F5920" s="432"/>
      <c r="G5920" s="656">
        <v>960000</v>
      </c>
      <c r="H5920" s="656">
        <f>G5920</f>
        <v>960000</v>
      </c>
      <c r="I5920" s="654"/>
      <c r="J5920" s="711"/>
      <c r="K5920" s="656"/>
      <c r="L5920" s="656"/>
      <c r="M5920" s="656"/>
      <c r="N5920" s="711"/>
      <c r="O5920" s="712"/>
      <c r="P5920" s="613"/>
      <c r="Q5920" s="614"/>
    </row>
    <row r="5921" spans="1:17" s="6" customFormat="1" ht="66.75" hidden="1" customHeight="1">
      <c r="A5921" s="715">
        <v>2</v>
      </c>
      <c r="B5921" s="722" t="s">
        <v>4904</v>
      </c>
      <c r="C5921" s="720" t="s">
        <v>70</v>
      </c>
      <c r="D5921" s="717" t="s">
        <v>4912</v>
      </c>
      <c r="E5921" s="1141"/>
      <c r="F5921" s="432"/>
      <c r="G5921" s="656">
        <v>960000</v>
      </c>
      <c r="H5921" s="656">
        <f t="shared" ref="H5921:H5928" si="382">G5921</f>
        <v>960000</v>
      </c>
      <c r="I5921" s="654"/>
      <c r="J5921" s="711"/>
      <c r="K5921" s="656"/>
      <c r="L5921" s="656"/>
      <c r="M5921" s="656"/>
      <c r="N5921" s="711"/>
      <c r="O5921" s="712"/>
      <c r="P5921" s="613"/>
      <c r="Q5921" s="614"/>
    </row>
    <row r="5922" spans="1:17" s="6" customFormat="1" ht="66.75" hidden="1" customHeight="1">
      <c r="A5922" s="715">
        <v>3</v>
      </c>
      <c r="B5922" s="722" t="s">
        <v>4905</v>
      </c>
      <c r="C5922" s="720" t="s">
        <v>70</v>
      </c>
      <c r="D5922" s="717" t="s">
        <v>4913</v>
      </c>
      <c r="E5922" s="1141"/>
      <c r="F5922" s="432"/>
      <c r="G5922" s="656">
        <v>192000</v>
      </c>
      <c r="H5922" s="656">
        <f t="shared" si="382"/>
        <v>192000</v>
      </c>
      <c r="I5922" s="654"/>
      <c r="J5922" s="711"/>
      <c r="K5922" s="656"/>
      <c r="L5922" s="656"/>
      <c r="M5922" s="656"/>
      <c r="N5922" s="711"/>
      <c r="O5922" s="712"/>
      <c r="P5922" s="613"/>
      <c r="Q5922" s="614"/>
    </row>
    <row r="5923" spans="1:17" s="6" customFormat="1" ht="66.75" hidden="1" customHeight="1">
      <c r="A5923" s="715">
        <v>4</v>
      </c>
      <c r="B5923" s="722" t="s">
        <v>4906</v>
      </c>
      <c r="C5923" s="720" t="s">
        <v>70</v>
      </c>
      <c r="D5923" s="717" t="s">
        <v>4913</v>
      </c>
      <c r="E5923" s="1141"/>
      <c r="F5923" s="432"/>
      <c r="G5923" s="656">
        <v>192000</v>
      </c>
      <c r="H5923" s="656">
        <f t="shared" si="382"/>
        <v>192000</v>
      </c>
      <c r="I5923" s="654"/>
      <c r="J5923" s="711"/>
      <c r="K5923" s="656"/>
      <c r="L5923" s="656"/>
      <c r="M5923" s="656"/>
      <c r="N5923" s="711"/>
      <c r="O5923" s="712"/>
      <c r="P5923" s="613"/>
      <c r="Q5923" s="614"/>
    </row>
    <row r="5924" spans="1:17" s="6" customFormat="1" ht="66.75" hidden="1" customHeight="1">
      <c r="A5924" s="715">
        <v>5</v>
      </c>
      <c r="B5924" s="722" t="s">
        <v>4907</v>
      </c>
      <c r="C5924" s="720" t="s">
        <v>70</v>
      </c>
      <c r="D5924" s="717" t="s">
        <v>4913</v>
      </c>
      <c r="E5924" s="1141"/>
      <c r="F5924" s="432"/>
      <c r="G5924" s="656">
        <v>192000</v>
      </c>
      <c r="H5924" s="656">
        <f t="shared" si="382"/>
        <v>192000</v>
      </c>
      <c r="I5924" s="654"/>
      <c r="J5924" s="711"/>
      <c r="K5924" s="656"/>
      <c r="L5924" s="656"/>
      <c r="M5924" s="656"/>
      <c r="N5924" s="711"/>
      <c r="O5924" s="712"/>
      <c r="P5924" s="613"/>
      <c r="Q5924" s="614"/>
    </row>
    <row r="5925" spans="1:17" s="6" customFormat="1" ht="66.75" hidden="1" customHeight="1">
      <c r="A5925" s="715">
        <v>6</v>
      </c>
      <c r="B5925" s="722" t="s">
        <v>4908</v>
      </c>
      <c r="C5925" s="720" t="s">
        <v>70</v>
      </c>
      <c r="D5925" s="717" t="s">
        <v>4913</v>
      </c>
      <c r="E5925" s="1141"/>
      <c r="F5925" s="432"/>
      <c r="G5925" s="656">
        <v>240000</v>
      </c>
      <c r="H5925" s="656">
        <f t="shared" si="382"/>
        <v>240000</v>
      </c>
      <c r="I5925" s="654"/>
      <c r="J5925" s="711"/>
      <c r="K5925" s="656"/>
      <c r="L5925" s="656"/>
      <c r="M5925" s="656"/>
      <c r="N5925" s="711"/>
      <c r="O5925" s="712"/>
      <c r="P5925" s="613"/>
      <c r="Q5925" s="614"/>
    </row>
    <row r="5926" spans="1:17" s="6" customFormat="1" ht="66.75" hidden="1" customHeight="1">
      <c r="A5926" s="715">
        <v>7</v>
      </c>
      <c r="B5926" s="722" t="s">
        <v>4909</v>
      </c>
      <c r="C5926" s="720" t="s">
        <v>70</v>
      </c>
      <c r="D5926" s="717" t="s">
        <v>4913</v>
      </c>
      <c r="E5926" s="1141"/>
      <c r="F5926" s="432"/>
      <c r="G5926" s="656">
        <v>240000</v>
      </c>
      <c r="H5926" s="656">
        <f t="shared" si="382"/>
        <v>240000</v>
      </c>
      <c r="I5926" s="654"/>
      <c r="J5926" s="711"/>
      <c r="K5926" s="656"/>
      <c r="L5926" s="656"/>
      <c r="M5926" s="656"/>
      <c r="N5926" s="711"/>
      <c r="O5926" s="712"/>
      <c r="P5926" s="613"/>
      <c r="Q5926" s="614"/>
    </row>
    <row r="5927" spans="1:17" s="6" customFormat="1" ht="66.75" hidden="1" customHeight="1">
      <c r="A5927" s="715">
        <v>8</v>
      </c>
      <c r="B5927" s="722" t="s">
        <v>4910</v>
      </c>
      <c r="C5927" s="720" t="s">
        <v>70</v>
      </c>
      <c r="D5927" s="717" t="s">
        <v>4913</v>
      </c>
      <c r="E5927" s="1141"/>
      <c r="F5927" s="432"/>
      <c r="G5927" s="656">
        <v>240000</v>
      </c>
      <c r="H5927" s="656">
        <f t="shared" si="382"/>
        <v>240000</v>
      </c>
      <c r="I5927" s="654"/>
      <c r="J5927" s="711"/>
      <c r="K5927" s="656"/>
      <c r="L5927" s="656"/>
      <c r="M5927" s="656"/>
      <c r="N5927" s="711"/>
      <c r="O5927" s="712"/>
      <c r="P5927" s="613"/>
      <c r="Q5927" s="614"/>
    </row>
    <row r="5928" spans="1:17" s="6" customFormat="1" ht="66.75" hidden="1" customHeight="1">
      <c r="A5928" s="715">
        <v>9</v>
      </c>
      <c r="B5928" s="722" t="s">
        <v>4911</v>
      </c>
      <c r="C5928" s="720" t="s">
        <v>70</v>
      </c>
      <c r="D5928" s="717" t="s">
        <v>4913</v>
      </c>
      <c r="E5928" s="1142"/>
      <c r="F5928" s="432"/>
      <c r="G5928" s="656">
        <v>280000</v>
      </c>
      <c r="H5928" s="656">
        <f t="shared" si="382"/>
        <v>280000</v>
      </c>
      <c r="I5928" s="654"/>
      <c r="J5928" s="711"/>
      <c r="K5928" s="656"/>
      <c r="L5928" s="656"/>
      <c r="M5928" s="656"/>
      <c r="N5928" s="711"/>
      <c r="O5928" s="712"/>
      <c r="P5928" s="613"/>
      <c r="Q5928" s="614"/>
    </row>
    <row r="5929" spans="1:17" s="6" customFormat="1" ht="66.75" hidden="1" customHeight="1">
      <c r="A5929" s="715"/>
      <c r="B5929" s="1109" t="s">
        <v>5095</v>
      </c>
      <c r="C5929" s="1109"/>
      <c r="D5929" s="1109"/>
      <c r="E5929" s="1109"/>
      <c r="F5929" s="1109"/>
      <c r="G5929" s="1109"/>
      <c r="H5929" s="1109"/>
      <c r="I5929" s="654"/>
      <c r="J5929" s="711"/>
      <c r="K5929" s="656"/>
      <c r="L5929" s="656"/>
      <c r="M5929" s="656"/>
      <c r="N5929" s="711"/>
      <c r="O5929" s="712"/>
      <c r="P5929" s="613"/>
      <c r="Q5929" s="614"/>
    </row>
    <row r="5930" spans="1:17" s="6" customFormat="1" ht="33" hidden="1">
      <c r="A5930" s="715">
        <v>1</v>
      </c>
      <c r="B5930" s="723" t="s">
        <v>5060</v>
      </c>
      <c r="C5930" s="720" t="s">
        <v>68</v>
      </c>
      <c r="D5930" s="724"/>
      <c r="E5930" s="432"/>
      <c r="F5930" s="436">
        <v>7550000</v>
      </c>
      <c r="G5930" s="656"/>
      <c r="H5930" s="656"/>
      <c r="I5930" s="654"/>
      <c r="J5930" s="711"/>
      <c r="K5930" s="656"/>
      <c r="L5930" s="656"/>
      <c r="M5930" s="656"/>
      <c r="N5930" s="711"/>
      <c r="O5930" s="712"/>
      <c r="P5930" s="613"/>
      <c r="Q5930" s="614"/>
    </row>
    <row r="5931" spans="1:17" s="6" customFormat="1" ht="33" hidden="1">
      <c r="A5931" s="715">
        <v>2</v>
      </c>
      <c r="B5931" s="723" t="s">
        <v>5061</v>
      </c>
      <c r="C5931" s="720" t="s">
        <v>68</v>
      </c>
      <c r="D5931" s="724"/>
      <c r="E5931" s="432"/>
      <c r="F5931" s="436">
        <v>8670000</v>
      </c>
      <c r="G5931" s="656"/>
      <c r="H5931" s="656"/>
      <c r="I5931" s="654"/>
      <c r="J5931" s="711"/>
      <c r="K5931" s="656"/>
      <c r="L5931" s="656"/>
      <c r="M5931" s="656"/>
      <c r="N5931" s="711"/>
      <c r="O5931" s="712"/>
      <c r="P5931" s="613"/>
      <c r="Q5931" s="614"/>
    </row>
    <row r="5932" spans="1:17" s="6" customFormat="1" ht="33" hidden="1">
      <c r="A5932" s="715">
        <v>3</v>
      </c>
      <c r="B5932" s="723" t="s">
        <v>5062</v>
      </c>
      <c r="C5932" s="720" t="s">
        <v>68</v>
      </c>
      <c r="D5932" s="724"/>
      <c r="E5932" s="432"/>
      <c r="F5932" s="436">
        <v>9650000</v>
      </c>
      <c r="G5932" s="656"/>
      <c r="H5932" s="656"/>
      <c r="I5932" s="654"/>
      <c r="J5932" s="711"/>
      <c r="K5932" s="656"/>
      <c r="L5932" s="656"/>
      <c r="M5932" s="656"/>
      <c r="N5932" s="711"/>
      <c r="O5932" s="712"/>
      <c r="P5932" s="613"/>
      <c r="Q5932" s="614"/>
    </row>
    <row r="5933" spans="1:17" s="6" customFormat="1" ht="33" hidden="1">
      <c r="A5933" s="715">
        <v>4</v>
      </c>
      <c r="B5933" s="723" t="s">
        <v>5063</v>
      </c>
      <c r="C5933" s="720" t="s">
        <v>68</v>
      </c>
      <c r="D5933" s="724"/>
      <c r="E5933" s="432"/>
      <c r="F5933" s="436">
        <v>11680000</v>
      </c>
      <c r="G5933" s="656"/>
      <c r="H5933" s="656"/>
      <c r="I5933" s="654"/>
      <c r="J5933" s="711"/>
      <c r="K5933" s="656"/>
      <c r="L5933" s="656"/>
      <c r="M5933" s="656"/>
      <c r="N5933" s="711"/>
      <c r="O5933" s="712"/>
      <c r="P5933" s="613"/>
      <c r="Q5933" s="614"/>
    </row>
    <row r="5934" spans="1:17" s="6" customFormat="1" ht="33" hidden="1">
      <c r="A5934" s="715">
        <v>5</v>
      </c>
      <c r="B5934" s="723" t="s">
        <v>5064</v>
      </c>
      <c r="C5934" s="720" t="s">
        <v>68</v>
      </c>
      <c r="D5934" s="724"/>
      <c r="E5934" s="432"/>
      <c r="F5934" s="436">
        <v>12980000</v>
      </c>
      <c r="G5934" s="656"/>
      <c r="H5934" s="656"/>
      <c r="I5934" s="654"/>
      <c r="J5934" s="711"/>
      <c r="K5934" s="656"/>
      <c r="L5934" s="656"/>
      <c r="M5934" s="656"/>
      <c r="N5934" s="711"/>
      <c r="O5934" s="712"/>
      <c r="P5934" s="613"/>
      <c r="Q5934" s="614"/>
    </row>
    <row r="5935" spans="1:17" s="6" customFormat="1" ht="33" hidden="1">
      <c r="A5935" s="715">
        <v>6</v>
      </c>
      <c r="B5935" s="723" t="s">
        <v>5065</v>
      </c>
      <c r="C5935" s="720" t="s">
        <v>68</v>
      </c>
      <c r="D5935" s="724"/>
      <c r="E5935" s="432"/>
      <c r="F5935" s="436">
        <v>8700000</v>
      </c>
      <c r="G5935" s="656"/>
      <c r="H5935" s="656"/>
      <c r="I5935" s="654"/>
      <c r="J5935" s="711"/>
      <c r="K5935" s="656"/>
      <c r="L5935" s="656"/>
      <c r="M5935" s="656"/>
      <c r="N5935" s="711"/>
      <c r="O5935" s="712"/>
      <c r="P5935" s="613"/>
      <c r="Q5935" s="614"/>
    </row>
    <row r="5936" spans="1:17" s="6" customFormat="1" ht="33" hidden="1">
      <c r="A5936" s="715">
        <v>7</v>
      </c>
      <c r="B5936" s="723" t="s">
        <v>5066</v>
      </c>
      <c r="C5936" s="720" t="s">
        <v>68</v>
      </c>
      <c r="D5936" s="724"/>
      <c r="E5936" s="432"/>
      <c r="F5936" s="436">
        <v>9850000</v>
      </c>
      <c r="G5936" s="656"/>
      <c r="H5936" s="656"/>
      <c r="I5936" s="654"/>
      <c r="J5936" s="711"/>
      <c r="K5936" s="656"/>
      <c r="L5936" s="656"/>
      <c r="M5936" s="656"/>
      <c r="N5936" s="711"/>
      <c r="O5936" s="712"/>
      <c r="P5936" s="613"/>
      <c r="Q5936" s="614"/>
    </row>
    <row r="5937" spans="1:17" s="6" customFormat="1" ht="33" hidden="1">
      <c r="A5937" s="715">
        <v>8</v>
      </c>
      <c r="B5937" s="723" t="s">
        <v>5067</v>
      </c>
      <c r="C5937" s="720" t="s">
        <v>68</v>
      </c>
      <c r="D5937" s="724"/>
      <c r="E5937" s="432"/>
      <c r="F5937" s="436">
        <v>11560000</v>
      </c>
      <c r="G5937" s="656"/>
      <c r="H5937" s="656"/>
      <c r="I5937" s="654"/>
      <c r="J5937" s="711"/>
      <c r="K5937" s="656"/>
      <c r="L5937" s="656"/>
      <c r="M5937" s="656"/>
      <c r="N5937" s="711"/>
      <c r="O5937" s="712"/>
      <c r="P5937" s="613"/>
      <c r="Q5937" s="614"/>
    </row>
    <row r="5938" spans="1:17" s="6" customFormat="1" ht="33" hidden="1">
      <c r="A5938" s="715">
        <v>9</v>
      </c>
      <c r="B5938" s="723" t="s">
        <v>5068</v>
      </c>
      <c r="C5938" s="720" t="s">
        <v>68</v>
      </c>
      <c r="D5938" s="724"/>
      <c r="E5938" s="432"/>
      <c r="F5938" s="436">
        <v>6700000</v>
      </c>
      <c r="G5938" s="656"/>
      <c r="H5938" s="656"/>
      <c r="I5938" s="654"/>
      <c r="J5938" s="711"/>
      <c r="K5938" s="656"/>
      <c r="L5938" s="656"/>
      <c r="M5938" s="656"/>
      <c r="N5938" s="711"/>
      <c r="O5938" s="712"/>
      <c r="P5938" s="613"/>
      <c r="Q5938" s="614"/>
    </row>
    <row r="5939" spans="1:17" s="6" customFormat="1" ht="33" hidden="1">
      <c r="A5939" s="715">
        <v>10</v>
      </c>
      <c r="B5939" s="723" t="s">
        <v>5069</v>
      </c>
      <c r="C5939" s="720" t="s">
        <v>68</v>
      </c>
      <c r="D5939" s="724"/>
      <c r="E5939" s="432"/>
      <c r="F5939" s="436">
        <v>7230000</v>
      </c>
      <c r="G5939" s="656"/>
      <c r="H5939" s="656"/>
      <c r="I5939" s="654"/>
      <c r="J5939" s="711"/>
      <c r="K5939" s="656"/>
      <c r="L5939" s="656"/>
      <c r="M5939" s="656"/>
      <c r="N5939" s="711"/>
      <c r="O5939" s="712"/>
      <c r="P5939" s="613"/>
      <c r="Q5939" s="614"/>
    </row>
    <row r="5940" spans="1:17" s="6" customFormat="1" ht="33" hidden="1">
      <c r="A5940" s="715">
        <v>11</v>
      </c>
      <c r="B5940" s="723" t="s">
        <v>5070</v>
      </c>
      <c r="C5940" s="720" t="s">
        <v>68</v>
      </c>
      <c r="D5940" s="724"/>
      <c r="E5940" s="432"/>
      <c r="F5940" s="436">
        <v>8300000</v>
      </c>
      <c r="G5940" s="656"/>
      <c r="H5940" s="656"/>
      <c r="I5940" s="654"/>
      <c r="J5940" s="711"/>
      <c r="K5940" s="656"/>
      <c r="L5940" s="656"/>
      <c r="M5940" s="656"/>
      <c r="N5940" s="711"/>
      <c r="O5940" s="712"/>
      <c r="P5940" s="613"/>
      <c r="Q5940" s="614"/>
    </row>
    <row r="5941" spans="1:17" s="6" customFormat="1" ht="33" hidden="1">
      <c r="A5941" s="715">
        <v>12</v>
      </c>
      <c r="B5941" s="723" t="s">
        <v>5071</v>
      </c>
      <c r="C5941" s="720" t="s">
        <v>68</v>
      </c>
      <c r="D5941" s="724"/>
      <c r="E5941" s="432"/>
      <c r="F5941" s="436">
        <v>9650000</v>
      </c>
      <c r="G5941" s="656"/>
      <c r="H5941" s="656"/>
      <c r="I5941" s="654"/>
      <c r="J5941" s="711"/>
      <c r="K5941" s="656"/>
      <c r="L5941" s="656"/>
      <c r="M5941" s="656"/>
      <c r="N5941" s="711"/>
      <c r="O5941" s="712"/>
      <c r="P5941" s="613"/>
      <c r="Q5941" s="614"/>
    </row>
    <row r="5942" spans="1:17" s="6" customFormat="1" ht="33" hidden="1">
      <c r="A5942" s="715">
        <v>13</v>
      </c>
      <c r="B5942" s="723" t="s">
        <v>5072</v>
      </c>
      <c r="C5942" s="720" t="s">
        <v>68</v>
      </c>
      <c r="D5942" s="724"/>
      <c r="E5942" s="432"/>
      <c r="F5942" s="436">
        <v>7450000</v>
      </c>
      <c r="G5942" s="656"/>
      <c r="H5942" s="656"/>
      <c r="I5942" s="654"/>
      <c r="J5942" s="711"/>
      <c r="K5942" s="656"/>
      <c r="L5942" s="656"/>
      <c r="M5942" s="656"/>
      <c r="N5942" s="711"/>
      <c r="O5942" s="712"/>
      <c r="P5942" s="613"/>
      <c r="Q5942" s="614"/>
    </row>
    <row r="5943" spans="1:17" s="6" customFormat="1" ht="33" hidden="1">
      <c r="A5943" s="715">
        <v>14</v>
      </c>
      <c r="B5943" s="723" t="s">
        <v>5073</v>
      </c>
      <c r="C5943" s="720" t="s">
        <v>68</v>
      </c>
      <c r="D5943" s="724"/>
      <c r="E5943" s="432"/>
      <c r="F5943" s="436">
        <v>8370000</v>
      </c>
      <c r="G5943" s="656"/>
      <c r="H5943" s="656"/>
      <c r="I5943" s="654"/>
      <c r="J5943" s="711"/>
      <c r="K5943" s="656"/>
      <c r="L5943" s="656"/>
      <c r="M5943" s="656"/>
      <c r="N5943" s="711"/>
      <c r="O5943" s="712"/>
      <c r="P5943" s="613"/>
      <c r="Q5943" s="614"/>
    </row>
    <row r="5944" spans="1:17" s="6" customFormat="1" ht="33" hidden="1">
      <c r="A5944" s="715">
        <v>15</v>
      </c>
      <c r="B5944" s="723" t="s">
        <v>5074</v>
      </c>
      <c r="C5944" s="720" t="s">
        <v>68</v>
      </c>
      <c r="D5944" s="724"/>
      <c r="E5944" s="432"/>
      <c r="F5944" s="436">
        <v>9150000</v>
      </c>
      <c r="G5944" s="656"/>
      <c r="H5944" s="656"/>
      <c r="I5944" s="654"/>
      <c r="J5944" s="711"/>
      <c r="K5944" s="656"/>
      <c r="L5944" s="656"/>
      <c r="M5944" s="656"/>
      <c r="N5944" s="711"/>
      <c r="O5944" s="712"/>
      <c r="P5944" s="613"/>
      <c r="Q5944" s="614"/>
    </row>
    <row r="5945" spans="1:17" s="6" customFormat="1" ht="33" hidden="1">
      <c r="A5945" s="715">
        <v>16</v>
      </c>
      <c r="B5945" s="723" t="s">
        <v>5075</v>
      </c>
      <c r="C5945" s="720" t="s">
        <v>68</v>
      </c>
      <c r="D5945" s="724"/>
      <c r="E5945" s="432"/>
      <c r="F5945" s="436">
        <v>11280000</v>
      </c>
      <c r="G5945" s="656"/>
      <c r="H5945" s="656"/>
      <c r="I5945" s="654"/>
      <c r="J5945" s="711"/>
      <c r="K5945" s="656"/>
      <c r="L5945" s="656"/>
      <c r="M5945" s="656"/>
      <c r="N5945" s="711"/>
      <c r="O5945" s="712"/>
      <c r="P5945" s="613"/>
      <c r="Q5945" s="614"/>
    </row>
    <row r="5946" spans="1:17" s="6" customFormat="1" ht="66" hidden="1">
      <c r="A5946" s="715">
        <v>17</v>
      </c>
      <c r="B5946" s="723" t="s">
        <v>5076</v>
      </c>
      <c r="C5946" s="720" t="s">
        <v>68</v>
      </c>
      <c r="D5946" s="724"/>
      <c r="E5946" s="432"/>
      <c r="F5946" s="436">
        <v>8900000</v>
      </c>
      <c r="G5946" s="656"/>
      <c r="H5946" s="656"/>
      <c r="I5946" s="654"/>
      <c r="J5946" s="711"/>
      <c r="K5946" s="656"/>
      <c r="L5946" s="656"/>
      <c r="M5946" s="656"/>
      <c r="N5946" s="711"/>
      <c r="O5946" s="712"/>
      <c r="P5946" s="613"/>
      <c r="Q5946" s="614"/>
    </row>
    <row r="5947" spans="1:17" s="6" customFormat="1" ht="66" hidden="1">
      <c r="A5947" s="715">
        <v>18</v>
      </c>
      <c r="B5947" s="723" t="s">
        <v>5077</v>
      </c>
      <c r="C5947" s="720" t="s">
        <v>68</v>
      </c>
      <c r="D5947" s="724"/>
      <c r="E5947" s="432"/>
      <c r="F5947" s="436">
        <v>9880000</v>
      </c>
      <c r="G5947" s="656"/>
      <c r="H5947" s="656"/>
      <c r="I5947" s="654"/>
      <c r="J5947" s="711"/>
      <c r="K5947" s="656"/>
      <c r="L5947" s="656"/>
      <c r="M5947" s="656"/>
      <c r="N5947" s="711"/>
      <c r="O5947" s="712"/>
      <c r="P5947" s="613"/>
      <c r="Q5947" s="614"/>
    </row>
    <row r="5948" spans="1:17" s="6" customFormat="1" ht="66" hidden="1">
      <c r="A5948" s="715">
        <v>19</v>
      </c>
      <c r="B5948" s="723" t="s">
        <v>5078</v>
      </c>
      <c r="C5948" s="720" t="s">
        <v>68</v>
      </c>
      <c r="D5948" s="724"/>
      <c r="E5948" s="432"/>
      <c r="F5948" s="436">
        <v>3890000</v>
      </c>
      <c r="G5948" s="656"/>
      <c r="H5948" s="656"/>
      <c r="I5948" s="654"/>
      <c r="J5948" s="711"/>
      <c r="K5948" s="656"/>
      <c r="L5948" s="656"/>
      <c r="M5948" s="656"/>
      <c r="N5948" s="711"/>
      <c r="O5948" s="712"/>
      <c r="P5948" s="613"/>
      <c r="Q5948" s="614"/>
    </row>
    <row r="5949" spans="1:17" s="6" customFormat="1" ht="66.75" hidden="1" customHeight="1">
      <c r="A5949" s="715"/>
      <c r="B5949" s="1139" t="s">
        <v>5746</v>
      </c>
      <c r="C5949" s="1118"/>
      <c r="D5949" s="1118"/>
      <c r="E5949" s="1118"/>
      <c r="F5949" s="1118"/>
      <c r="G5949" s="1118"/>
      <c r="H5949" s="1119"/>
      <c r="I5949" s="654"/>
      <c r="J5949" s="711"/>
      <c r="K5949" s="656"/>
      <c r="L5949" s="656"/>
      <c r="M5949" s="656"/>
      <c r="N5949" s="711"/>
      <c r="O5949" s="712"/>
      <c r="P5949" s="613"/>
      <c r="Q5949" s="614"/>
    </row>
    <row r="5950" spans="1:17" s="6" customFormat="1" ht="66.75" hidden="1" customHeight="1">
      <c r="A5950" s="715">
        <v>1</v>
      </c>
      <c r="B5950" s="722" t="s">
        <v>5739</v>
      </c>
      <c r="C5950" s="720" t="s">
        <v>68</v>
      </c>
      <c r="D5950" s="725"/>
      <c r="E5950" s="726"/>
      <c r="F5950" s="436"/>
      <c r="G5950" s="656">
        <v>20236000</v>
      </c>
      <c r="H5950" s="656">
        <v>20236000</v>
      </c>
      <c r="I5950" s="654"/>
      <c r="J5950" s="711"/>
      <c r="K5950" s="656"/>
      <c r="L5950" s="656"/>
      <c r="M5950" s="656"/>
      <c r="N5950" s="711"/>
      <c r="O5950" s="712"/>
      <c r="P5950" s="613"/>
      <c r="Q5950" s="614"/>
    </row>
    <row r="5951" spans="1:17" s="6" customFormat="1" ht="16.5" hidden="1">
      <c r="A5951" s="715">
        <v>2</v>
      </c>
      <c r="B5951" s="722" t="s">
        <v>5740</v>
      </c>
      <c r="C5951" s="720" t="s">
        <v>68</v>
      </c>
      <c r="D5951" s="725"/>
      <c r="E5951" s="726"/>
      <c r="F5951" s="436"/>
      <c r="G5951" s="656">
        <v>25352000</v>
      </c>
      <c r="H5951" s="656">
        <v>25352000</v>
      </c>
      <c r="I5951" s="654"/>
      <c r="J5951" s="711"/>
      <c r="K5951" s="656"/>
      <c r="L5951" s="656"/>
      <c r="M5951" s="656"/>
      <c r="N5951" s="711"/>
      <c r="O5951" s="712"/>
      <c r="P5951" s="613"/>
      <c r="Q5951" s="614"/>
    </row>
    <row r="5952" spans="1:17" s="6" customFormat="1" ht="16.5" hidden="1">
      <c r="A5952" s="715">
        <v>3</v>
      </c>
      <c r="B5952" s="722" t="s">
        <v>6062</v>
      </c>
      <c r="C5952" s="720" t="s">
        <v>68</v>
      </c>
      <c r="D5952" s="725"/>
      <c r="E5952" s="726"/>
      <c r="F5952" s="436"/>
      <c r="G5952" s="656">
        <v>5714000</v>
      </c>
      <c r="H5952" s="656">
        <v>5714000</v>
      </c>
      <c r="I5952" s="654"/>
      <c r="J5952" s="711"/>
      <c r="K5952" s="656"/>
      <c r="L5952" s="656"/>
      <c r="M5952" s="656"/>
      <c r="N5952" s="711"/>
      <c r="O5952" s="712"/>
      <c r="P5952" s="613"/>
      <c r="Q5952" s="614"/>
    </row>
    <row r="5953" spans="1:17" s="6" customFormat="1" ht="16.5" hidden="1">
      <c r="A5953" s="715">
        <v>4</v>
      </c>
      <c r="B5953" s="722" t="s">
        <v>5741</v>
      </c>
      <c r="C5953" s="720" t="s">
        <v>68</v>
      </c>
      <c r="D5953" s="725"/>
      <c r="E5953" s="726"/>
      <c r="F5953" s="436"/>
      <c r="G5953" s="656">
        <v>8158000</v>
      </c>
      <c r="H5953" s="656">
        <v>8158000</v>
      </c>
      <c r="I5953" s="654"/>
      <c r="J5953" s="711"/>
      <c r="K5953" s="656"/>
      <c r="L5953" s="656"/>
      <c r="M5953" s="656"/>
      <c r="N5953" s="711"/>
      <c r="O5953" s="712"/>
      <c r="P5953" s="613"/>
      <c r="Q5953" s="614"/>
    </row>
    <row r="5954" spans="1:17" s="6" customFormat="1" ht="66.75" hidden="1" customHeight="1">
      <c r="A5954" s="715">
        <v>5</v>
      </c>
      <c r="B5954" s="722" t="s">
        <v>5742</v>
      </c>
      <c r="C5954" s="720" t="s">
        <v>68</v>
      </c>
      <c r="D5954" s="725"/>
      <c r="E5954" s="726"/>
      <c r="F5954" s="436"/>
      <c r="G5954" s="656">
        <v>10604000</v>
      </c>
      <c r="H5954" s="656">
        <v>10604000</v>
      </c>
      <c r="I5954" s="654"/>
      <c r="J5954" s="711"/>
      <c r="K5954" s="656"/>
      <c r="L5954" s="656"/>
      <c r="M5954" s="656"/>
      <c r="N5954" s="711"/>
      <c r="O5954" s="712"/>
      <c r="P5954" s="613"/>
      <c r="Q5954" s="614"/>
    </row>
    <row r="5955" spans="1:17" s="6" customFormat="1" ht="16.5" hidden="1">
      <c r="A5955" s="715">
        <v>6</v>
      </c>
      <c r="B5955" s="722" t="s">
        <v>5743</v>
      </c>
      <c r="C5955" s="720" t="s">
        <v>68</v>
      </c>
      <c r="D5955" s="725"/>
      <c r="E5955" s="726"/>
      <c r="F5955" s="436"/>
      <c r="G5955" s="656">
        <v>19864000</v>
      </c>
      <c r="H5955" s="656">
        <v>19864000</v>
      </c>
      <c r="I5955" s="654"/>
      <c r="J5955" s="711"/>
      <c r="K5955" s="656"/>
      <c r="L5955" s="656"/>
      <c r="M5955" s="656"/>
      <c r="N5955" s="711"/>
      <c r="O5955" s="712"/>
      <c r="P5955" s="613"/>
      <c r="Q5955" s="614"/>
    </row>
    <row r="5956" spans="1:17" s="6" customFormat="1" ht="16.5" hidden="1">
      <c r="A5956" s="715">
        <v>7</v>
      </c>
      <c r="B5956" s="722" t="s">
        <v>5744</v>
      </c>
      <c r="C5956" s="720" t="s">
        <v>68</v>
      </c>
      <c r="D5956" s="725"/>
      <c r="E5956" s="726"/>
      <c r="F5956" s="436"/>
      <c r="G5956" s="656">
        <v>32810000</v>
      </c>
      <c r="H5956" s="656">
        <v>32810000</v>
      </c>
      <c r="I5956" s="654"/>
      <c r="J5956" s="711"/>
      <c r="K5956" s="656"/>
      <c r="L5956" s="656"/>
      <c r="M5956" s="656"/>
      <c r="N5956" s="711"/>
      <c r="O5956" s="712"/>
      <c r="P5956" s="613"/>
      <c r="Q5956" s="614"/>
    </row>
    <row r="5957" spans="1:17" s="6" customFormat="1" ht="16.5" hidden="1">
      <c r="A5957" s="715">
        <v>8</v>
      </c>
      <c r="B5957" s="722" t="s">
        <v>5745</v>
      </c>
      <c r="C5957" s="720" t="s">
        <v>68</v>
      </c>
      <c r="D5957" s="725"/>
      <c r="E5957" s="726"/>
      <c r="F5957" s="436"/>
      <c r="G5957" s="656">
        <v>43602000</v>
      </c>
      <c r="H5957" s="656">
        <v>43602000</v>
      </c>
      <c r="I5957" s="654"/>
      <c r="J5957" s="711"/>
      <c r="K5957" s="656"/>
      <c r="L5957" s="656"/>
      <c r="M5957" s="656"/>
      <c r="N5957" s="711"/>
      <c r="O5957" s="712"/>
      <c r="P5957" s="613"/>
      <c r="Q5957" s="614"/>
    </row>
    <row r="5958" spans="1:17" s="6" customFormat="1" ht="66.75" hidden="1" customHeight="1">
      <c r="A5958" s="715"/>
      <c r="B5958" s="1139" t="s">
        <v>5737</v>
      </c>
      <c r="C5958" s="1118"/>
      <c r="D5958" s="1118"/>
      <c r="E5958" s="1118"/>
      <c r="F5958" s="1118"/>
      <c r="G5958" s="1118"/>
      <c r="H5958" s="1119"/>
      <c r="I5958" s="654"/>
      <c r="J5958" s="711"/>
      <c r="K5958" s="656"/>
      <c r="L5958" s="656"/>
      <c r="M5958" s="656"/>
      <c r="N5958" s="711"/>
      <c r="O5958" s="712"/>
      <c r="P5958" s="613"/>
      <c r="Q5958" s="614"/>
    </row>
    <row r="5959" spans="1:17" s="6" customFormat="1" ht="16.5" hidden="1">
      <c r="A5959" s="710"/>
      <c r="B5959" s="721" t="s">
        <v>5699</v>
      </c>
      <c r="C5959" s="717"/>
      <c r="D5959" s="432"/>
      <c r="E5959" s="432"/>
      <c r="F5959" s="656"/>
      <c r="G5959" s="656"/>
      <c r="H5959" s="656"/>
      <c r="I5959" s="654"/>
      <c r="J5959" s="711"/>
      <c r="K5959" s="656"/>
      <c r="L5959" s="656"/>
      <c r="M5959" s="656"/>
      <c r="N5959" s="711"/>
      <c r="O5959" s="712"/>
      <c r="P5959" s="613"/>
      <c r="Q5959" s="614"/>
    </row>
    <row r="5960" spans="1:17" s="6" customFormat="1" ht="66.75" hidden="1" customHeight="1">
      <c r="A5960" s="715">
        <v>1</v>
      </c>
      <c r="B5960" s="723" t="s">
        <v>5664</v>
      </c>
      <c r="C5960" s="720" t="s">
        <v>5684</v>
      </c>
      <c r="D5960" s="725" t="s">
        <v>5685</v>
      </c>
      <c r="E5960" s="1093" t="s">
        <v>5686</v>
      </c>
      <c r="F5960" s="436"/>
      <c r="G5960" s="656">
        <v>50000</v>
      </c>
      <c r="H5960" s="656">
        <v>50000</v>
      </c>
      <c r="I5960" s="654"/>
      <c r="J5960" s="711"/>
      <c r="K5960" s="656"/>
      <c r="L5960" s="656"/>
      <c r="M5960" s="656"/>
      <c r="N5960" s="711"/>
      <c r="O5960" s="712"/>
      <c r="P5960" s="613"/>
      <c r="Q5960" s="614"/>
    </row>
    <row r="5961" spans="1:17" s="6" customFormat="1" ht="16.5" hidden="1">
      <c r="A5961" s="715">
        <v>2</v>
      </c>
      <c r="B5961" s="723" t="s">
        <v>5665</v>
      </c>
      <c r="C5961" s="720" t="s">
        <v>5684</v>
      </c>
      <c r="D5961" s="725" t="s">
        <v>5685</v>
      </c>
      <c r="E5961" s="1094"/>
      <c r="F5961" s="436"/>
      <c r="G5961" s="656">
        <v>61818</v>
      </c>
      <c r="H5961" s="656">
        <v>61818</v>
      </c>
      <c r="I5961" s="654"/>
      <c r="J5961" s="711"/>
      <c r="K5961" s="656"/>
      <c r="L5961" s="656"/>
      <c r="M5961" s="656"/>
      <c r="N5961" s="711"/>
      <c r="O5961" s="712"/>
      <c r="P5961" s="613"/>
      <c r="Q5961" s="614"/>
    </row>
    <row r="5962" spans="1:17" s="6" customFormat="1" ht="16.5" hidden="1">
      <c r="A5962" s="715">
        <v>3</v>
      </c>
      <c r="B5962" s="723" t="s">
        <v>5666</v>
      </c>
      <c r="C5962" s="720" t="s">
        <v>5684</v>
      </c>
      <c r="D5962" s="725" t="s">
        <v>5685</v>
      </c>
      <c r="E5962" s="1094"/>
      <c r="F5962" s="436"/>
      <c r="G5962" s="656">
        <v>34091</v>
      </c>
      <c r="H5962" s="656">
        <v>34091</v>
      </c>
      <c r="I5962" s="654"/>
      <c r="J5962" s="711"/>
      <c r="K5962" s="656"/>
      <c r="L5962" s="656"/>
      <c r="M5962" s="656"/>
      <c r="N5962" s="711"/>
      <c r="O5962" s="712"/>
      <c r="P5962" s="613"/>
      <c r="Q5962" s="614"/>
    </row>
    <row r="5963" spans="1:17" s="6" customFormat="1" ht="16.5" hidden="1">
      <c r="A5963" s="715">
        <v>4</v>
      </c>
      <c r="B5963" s="723" t="s">
        <v>5667</v>
      </c>
      <c r="C5963" s="720" t="s">
        <v>5684</v>
      </c>
      <c r="D5963" s="725" t="s">
        <v>5685</v>
      </c>
      <c r="E5963" s="1094"/>
      <c r="F5963" s="436"/>
      <c r="G5963" s="656">
        <v>34091</v>
      </c>
      <c r="H5963" s="656">
        <v>34091</v>
      </c>
      <c r="I5963" s="654"/>
      <c r="J5963" s="711"/>
      <c r="K5963" s="656"/>
      <c r="L5963" s="656"/>
      <c r="M5963" s="656"/>
      <c r="N5963" s="711"/>
      <c r="O5963" s="712"/>
      <c r="P5963" s="613"/>
      <c r="Q5963" s="614"/>
    </row>
    <row r="5964" spans="1:17" s="6" customFormat="1" ht="66.75" hidden="1" customHeight="1">
      <c r="A5964" s="715">
        <v>5</v>
      </c>
      <c r="B5964" s="723" t="s">
        <v>5668</v>
      </c>
      <c r="C5964" s="720" t="s">
        <v>5684</v>
      </c>
      <c r="D5964" s="725" t="s">
        <v>5685</v>
      </c>
      <c r="E5964" s="1094"/>
      <c r="F5964" s="436"/>
      <c r="G5964" s="656">
        <v>40909</v>
      </c>
      <c r="H5964" s="656">
        <v>40909</v>
      </c>
      <c r="I5964" s="654"/>
      <c r="J5964" s="711"/>
      <c r="K5964" s="656"/>
      <c r="L5964" s="656"/>
      <c r="M5964" s="656"/>
      <c r="N5964" s="711"/>
      <c r="O5964" s="712"/>
      <c r="P5964" s="613"/>
      <c r="Q5964" s="614"/>
    </row>
    <row r="5965" spans="1:17" s="6" customFormat="1" ht="16.5" hidden="1">
      <c r="A5965" s="715">
        <v>6</v>
      </c>
      <c r="B5965" s="723" t="s">
        <v>5669</v>
      </c>
      <c r="C5965" s="720" t="s">
        <v>5684</v>
      </c>
      <c r="D5965" s="725" t="s">
        <v>5685</v>
      </c>
      <c r="E5965" s="1094"/>
      <c r="F5965" s="436"/>
      <c r="G5965" s="656">
        <v>40909</v>
      </c>
      <c r="H5965" s="656">
        <v>40909</v>
      </c>
      <c r="I5965" s="654"/>
      <c r="J5965" s="711"/>
      <c r="K5965" s="656"/>
      <c r="L5965" s="656"/>
      <c r="M5965" s="656"/>
      <c r="N5965" s="711"/>
      <c r="O5965" s="712"/>
      <c r="P5965" s="613"/>
      <c r="Q5965" s="614"/>
    </row>
    <row r="5966" spans="1:17" s="6" customFormat="1" ht="16.5" hidden="1">
      <c r="A5966" s="715">
        <v>7</v>
      </c>
      <c r="B5966" s="723" t="s">
        <v>5670</v>
      </c>
      <c r="C5966" s="720" t="s">
        <v>5684</v>
      </c>
      <c r="D5966" s="725" t="s">
        <v>5685</v>
      </c>
      <c r="E5966" s="1094"/>
      <c r="F5966" s="436"/>
      <c r="G5966" s="656">
        <v>50000</v>
      </c>
      <c r="H5966" s="656">
        <v>50000</v>
      </c>
      <c r="I5966" s="654"/>
      <c r="J5966" s="711"/>
      <c r="K5966" s="656"/>
      <c r="L5966" s="656"/>
      <c r="M5966" s="656"/>
      <c r="N5966" s="711"/>
      <c r="O5966" s="712"/>
      <c r="P5966" s="613"/>
      <c r="Q5966" s="614"/>
    </row>
    <row r="5967" spans="1:17" s="6" customFormat="1" ht="16.5" hidden="1">
      <c r="A5967" s="715">
        <v>8</v>
      </c>
      <c r="B5967" s="723" t="s">
        <v>5671</v>
      </c>
      <c r="C5967" s="720" t="s">
        <v>5684</v>
      </c>
      <c r="D5967" s="725" t="s">
        <v>5685</v>
      </c>
      <c r="E5967" s="1094"/>
      <c r="F5967" s="436"/>
      <c r="G5967" s="656">
        <v>50000</v>
      </c>
      <c r="H5967" s="656">
        <v>50000</v>
      </c>
      <c r="I5967" s="654"/>
      <c r="J5967" s="711"/>
      <c r="K5967" s="656"/>
      <c r="L5967" s="656"/>
      <c r="M5967" s="656"/>
      <c r="N5967" s="711"/>
      <c r="O5967" s="712"/>
      <c r="P5967" s="613"/>
      <c r="Q5967" s="614"/>
    </row>
    <row r="5968" spans="1:17" s="6" customFormat="1" ht="16.5" hidden="1">
      <c r="A5968" s="715">
        <v>9</v>
      </c>
      <c r="B5968" s="723" t="s">
        <v>5672</v>
      </c>
      <c r="C5968" s="720" t="s">
        <v>5684</v>
      </c>
      <c r="D5968" s="725" t="s">
        <v>5685</v>
      </c>
      <c r="E5968" s="1094"/>
      <c r="F5968" s="436"/>
      <c r="G5968" s="656">
        <v>50000</v>
      </c>
      <c r="H5968" s="656">
        <v>50000</v>
      </c>
      <c r="I5968" s="654"/>
      <c r="J5968" s="711"/>
      <c r="K5968" s="656"/>
      <c r="L5968" s="656"/>
      <c r="M5968" s="656"/>
      <c r="N5968" s="711"/>
      <c r="O5968" s="712"/>
      <c r="P5968" s="613"/>
      <c r="Q5968" s="614"/>
    </row>
    <row r="5969" spans="1:17" s="6" customFormat="1" ht="16.5" hidden="1">
      <c r="A5969" s="715">
        <v>10</v>
      </c>
      <c r="B5969" s="723" t="s">
        <v>5673</v>
      </c>
      <c r="C5969" s="720" t="s">
        <v>5684</v>
      </c>
      <c r="D5969" s="725" t="s">
        <v>5685</v>
      </c>
      <c r="E5969" s="1094"/>
      <c r="F5969" s="436"/>
      <c r="G5969" s="656">
        <v>59091</v>
      </c>
      <c r="H5969" s="656">
        <v>59091</v>
      </c>
      <c r="I5969" s="654"/>
      <c r="J5969" s="711"/>
      <c r="K5969" s="656"/>
      <c r="L5969" s="656"/>
      <c r="M5969" s="656"/>
      <c r="N5969" s="711"/>
      <c r="O5969" s="712"/>
      <c r="P5969" s="613"/>
      <c r="Q5969" s="614"/>
    </row>
    <row r="5970" spans="1:17" s="6" customFormat="1" ht="16.5" hidden="1">
      <c r="A5970" s="715">
        <v>11</v>
      </c>
      <c r="B5970" s="723" t="s">
        <v>5674</v>
      </c>
      <c r="C5970" s="720" t="s">
        <v>5684</v>
      </c>
      <c r="D5970" s="725" t="s">
        <v>5685</v>
      </c>
      <c r="E5970" s="1094"/>
      <c r="F5970" s="436"/>
      <c r="G5970" s="656">
        <v>59091</v>
      </c>
      <c r="H5970" s="656">
        <v>59091</v>
      </c>
      <c r="I5970" s="654"/>
      <c r="J5970" s="711"/>
      <c r="K5970" s="656"/>
      <c r="L5970" s="656"/>
      <c r="M5970" s="656"/>
      <c r="N5970" s="711"/>
      <c r="O5970" s="712"/>
      <c r="P5970" s="613"/>
      <c r="Q5970" s="614"/>
    </row>
    <row r="5971" spans="1:17" s="6" customFormat="1" ht="16.5" hidden="1">
      <c r="A5971" s="715">
        <v>12</v>
      </c>
      <c r="B5971" s="723" t="s">
        <v>5675</v>
      </c>
      <c r="C5971" s="720" t="s">
        <v>5684</v>
      </c>
      <c r="D5971" s="725" t="s">
        <v>5685</v>
      </c>
      <c r="E5971" s="1094"/>
      <c r="F5971" s="436"/>
      <c r="G5971" s="656">
        <v>59091</v>
      </c>
      <c r="H5971" s="656">
        <v>59091</v>
      </c>
      <c r="I5971" s="654"/>
      <c r="J5971" s="711"/>
      <c r="K5971" s="656"/>
      <c r="L5971" s="656"/>
      <c r="M5971" s="656"/>
      <c r="N5971" s="711"/>
      <c r="O5971" s="712"/>
      <c r="P5971" s="613"/>
      <c r="Q5971" s="614"/>
    </row>
    <row r="5972" spans="1:17" s="6" customFormat="1" ht="16.5" hidden="1">
      <c r="A5972" s="715">
        <v>13</v>
      </c>
      <c r="B5972" s="723" t="s">
        <v>5676</v>
      </c>
      <c r="C5972" s="720" t="s">
        <v>5684</v>
      </c>
      <c r="D5972" s="725" t="s">
        <v>5685</v>
      </c>
      <c r="E5972" s="1094"/>
      <c r="F5972" s="436"/>
      <c r="G5972" s="656">
        <v>65909</v>
      </c>
      <c r="H5972" s="656">
        <v>65909</v>
      </c>
      <c r="I5972" s="654"/>
      <c r="J5972" s="711"/>
      <c r="K5972" s="656"/>
      <c r="L5972" s="656"/>
      <c r="M5972" s="656"/>
      <c r="N5972" s="711"/>
      <c r="O5972" s="712"/>
      <c r="P5972" s="613"/>
      <c r="Q5972" s="614"/>
    </row>
    <row r="5973" spans="1:17" s="6" customFormat="1" ht="16.5" hidden="1">
      <c r="A5973" s="715">
        <v>14</v>
      </c>
      <c r="B5973" s="723" t="s">
        <v>5677</v>
      </c>
      <c r="C5973" s="720" t="s">
        <v>5684</v>
      </c>
      <c r="D5973" s="725" t="s">
        <v>5685</v>
      </c>
      <c r="E5973" s="1094"/>
      <c r="F5973" s="436"/>
      <c r="G5973" s="656">
        <v>65909</v>
      </c>
      <c r="H5973" s="656">
        <v>65909</v>
      </c>
      <c r="I5973" s="654"/>
      <c r="J5973" s="711"/>
      <c r="K5973" s="656"/>
      <c r="L5973" s="656"/>
      <c r="M5973" s="656"/>
      <c r="N5973" s="711"/>
      <c r="O5973" s="712"/>
      <c r="P5973" s="613"/>
      <c r="Q5973" s="614"/>
    </row>
    <row r="5974" spans="1:17" s="6" customFormat="1" ht="16.5" hidden="1">
      <c r="A5974" s="715">
        <v>15</v>
      </c>
      <c r="B5974" s="723" t="s">
        <v>5678</v>
      </c>
      <c r="C5974" s="720" t="s">
        <v>5684</v>
      </c>
      <c r="D5974" s="725" t="s">
        <v>4913</v>
      </c>
      <c r="E5974" s="1094"/>
      <c r="F5974" s="436"/>
      <c r="G5974" s="656">
        <v>79545</v>
      </c>
      <c r="H5974" s="656">
        <v>79545</v>
      </c>
      <c r="I5974" s="654"/>
      <c r="J5974" s="711"/>
      <c r="K5974" s="656"/>
      <c r="L5974" s="656"/>
      <c r="M5974" s="656"/>
      <c r="N5974" s="711"/>
      <c r="O5974" s="712"/>
      <c r="P5974" s="613"/>
      <c r="Q5974" s="614"/>
    </row>
    <row r="5975" spans="1:17" s="6" customFormat="1" ht="16.5" hidden="1">
      <c r="A5975" s="715">
        <v>16</v>
      </c>
      <c r="B5975" s="723" t="s">
        <v>5679</v>
      </c>
      <c r="C5975" s="720" t="s">
        <v>5684</v>
      </c>
      <c r="D5975" s="725" t="s">
        <v>4913</v>
      </c>
      <c r="E5975" s="1094"/>
      <c r="F5975" s="436"/>
      <c r="G5975" s="656">
        <v>90909</v>
      </c>
      <c r="H5975" s="656">
        <v>90909</v>
      </c>
      <c r="I5975" s="654"/>
      <c r="J5975" s="711"/>
      <c r="K5975" s="656"/>
      <c r="L5975" s="656"/>
      <c r="M5975" s="656"/>
      <c r="N5975" s="711"/>
      <c r="O5975" s="712"/>
      <c r="P5975" s="613"/>
      <c r="Q5975" s="614"/>
    </row>
    <row r="5976" spans="1:17" s="6" customFormat="1" ht="16.5" hidden="1">
      <c r="A5976" s="715">
        <v>17</v>
      </c>
      <c r="B5976" s="723" t="s">
        <v>5680</v>
      </c>
      <c r="C5976" s="720" t="s">
        <v>5684</v>
      </c>
      <c r="D5976" s="725" t="s">
        <v>4913</v>
      </c>
      <c r="E5976" s="1094"/>
      <c r="F5976" s="436"/>
      <c r="G5976" s="656">
        <v>90909</v>
      </c>
      <c r="H5976" s="656">
        <v>90909</v>
      </c>
      <c r="I5976" s="654"/>
      <c r="J5976" s="711"/>
      <c r="K5976" s="656"/>
      <c r="L5976" s="656"/>
      <c r="M5976" s="656"/>
      <c r="N5976" s="711"/>
      <c r="O5976" s="712"/>
      <c r="P5976" s="613"/>
      <c r="Q5976" s="614"/>
    </row>
    <row r="5977" spans="1:17" s="6" customFormat="1" ht="16.5" hidden="1">
      <c r="A5977" s="715">
        <v>18</v>
      </c>
      <c r="B5977" s="723" t="s">
        <v>5681</v>
      </c>
      <c r="C5977" s="720" t="s">
        <v>5684</v>
      </c>
      <c r="D5977" s="725" t="s">
        <v>5685</v>
      </c>
      <c r="E5977" s="1094"/>
      <c r="F5977" s="436"/>
      <c r="G5977" s="656">
        <v>56818</v>
      </c>
      <c r="H5977" s="656">
        <v>56818</v>
      </c>
      <c r="I5977" s="654"/>
      <c r="J5977" s="711"/>
      <c r="K5977" s="656"/>
      <c r="L5977" s="656"/>
      <c r="M5977" s="656"/>
      <c r="N5977" s="711"/>
      <c r="O5977" s="712"/>
      <c r="P5977" s="613"/>
      <c r="Q5977" s="614"/>
    </row>
    <row r="5978" spans="1:17" s="6" customFormat="1" ht="16.5" hidden="1">
      <c r="A5978" s="715">
        <v>19</v>
      </c>
      <c r="B5978" s="723" t="s">
        <v>5682</v>
      </c>
      <c r="C5978" s="720" t="s">
        <v>5684</v>
      </c>
      <c r="D5978" s="725" t="s">
        <v>5685</v>
      </c>
      <c r="E5978" s="1094"/>
      <c r="F5978" s="436"/>
      <c r="G5978" s="656">
        <v>56818</v>
      </c>
      <c r="H5978" s="656">
        <v>56818</v>
      </c>
      <c r="I5978" s="654"/>
      <c r="J5978" s="711"/>
      <c r="K5978" s="656"/>
      <c r="L5978" s="656"/>
      <c r="M5978" s="656"/>
      <c r="N5978" s="711"/>
      <c r="O5978" s="712"/>
      <c r="P5978" s="613"/>
      <c r="Q5978" s="614"/>
    </row>
    <row r="5979" spans="1:17" s="6" customFormat="1" ht="16.5" hidden="1">
      <c r="A5979" s="715">
        <v>20</v>
      </c>
      <c r="B5979" s="723" t="s">
        <v>5683</v>
      </c>
      <c r="C5979" s="720" t="s">
        <v>5684</v>
      </c>
      <c r="D5979" s="725" t="s">
        <v>5685</v>
      </c>
      <c r="E5979" s="1095"/>
      <c r="F5979" s="436"/>
      <c r="G5979" s="656">
        <v>56818</v>
      </c>
      <c r="H5979" s="656">
        <v>56818</v>
      </c>
      <c r="I5979" s="654"/>
      <c r="J5979" s="711"/>
      <c r="K5979" s="656"/>
      <c r="L5979" s="656"/>
      <c r="M5979" s="656"/>
      <c r="N5979" s="711"/>
      <c r="O5979" s="712"/>
      <c r="P5979" s="613"/>
      <c r="Q5979" s="614"/>
    </row>
    <row r="5980" spans="1:17" s="6" customFormat="1" ht="16.5" hidden="1">
      <c r="A5980" s="710"/>
      <c r="B5980" s="721" t="s">
        <v>5700</v>
      </c>
      <c r="C5980" s="717"/>
      <c r="D5980" s="432"/>
      <c r="E5980" s="432"/>
      <c r="F5980" s="656"/>
      <c r="G5980" s="656"/>
      <c r="H5980" s="656"/>
      <c r="I5980" s="654"/>
      <c r="J5980" s="711"/>
      <c r="K5980" s="656"/>
      <c r="L5980" s="656"/>
      <c r="M5980" s="656"/>
      <c r="N5980" s="711"/>
      <c r="O5980" s="712"/>
      <c r="P5980" s="613"/>
      <c r="Q5980" s="614"/>
    </row>
    <row r="5981" spans="1:17" s="6" customFormat="1" ht="66.75" hidden="1" customHeight="1">
      <c r="A5981" s="715">
        <v>1</v>
      </c>
      <c r="B5981" s="723" t="s">
        <v>5687</v>
      </c>
      <c r="C5981" s="720" t="s">
        <v>5684</v>
      </c>
      <c r="D5981" s="725" t="s">
        <v>5698</v>
      </c>
      <c r="E5981" s="1093" t="s">
        <v>5686</v>
      </c>
      <c r="F5981" s="436"/>
      <c r="G5981" s="656">
        <v>72727</v>
      </c>
      <c r="H5981" s="656">
        <v>72727</v>
      </c>
      <c r="I5981" s="654"/>
      <c r="J5981" s="711"/>
      <c r="K5981" s="656"/>
      <c r="L5981" s="656"/>
      <c r="M5981" s="656"/>
      <c r="N5981" s="711"/>
      <c r="O5981" s="712"/>
      <c r="P5981" s="613"/>
      <c r="Q5981" s="614"/>
    </row>
    <row r="5982" spans="1:17" s="6" customFormat="1" ht="16.5" hidden="1">
      <c r="A5982" s="715">
        <v>2</v>
      </c>
      <c r="B5982" s="723" t="s">
        <v>5688</v>
      </c>
      <c r="C5982" s="720" t="s">
        <v>5684</v>
      </c>
      <c r="D5982" s="725" t="s">
        <v>5698</v>
      </c>
      <c r="E5982" s="1094"/>
      <c r="F5982" s="436"/>
      <c r="G5982" s="656">
        <v>72727</v>
      </c>
      <c r="H5982" s="656">
        <v>72727</v>
      </c>
      <c r="I5982" s="654"/>
      <c r="J5982" s="711"/>
      <c r="K5982" s="656"/>
      <c r="L5982" s="656"/>
      <c r="M5982" s="656"/>
      <c r="N5982" s="711"/>
      <c r="O5982" s="712"/>
      <c r="P5982" s="613"/>
      <c r="Q5982" s="614"/>
    </row>
    <row r="5983" spans="1:17" s="6" customFormat="1" ht="16.5" hidden="1">
      <c r="A5983" s="715">
        <v>3</v>
      </c>
      <c r="B5983" s="723" t="s">
        <v>5689</v>
      </c>
      <c r="C5983" s="720" t="s">
        <v>5684</v>
      </c>
      <c r="D5983" s="725" t="s">
        <v>5698</v>
      </c>
      <c r="E5983" s="1094"/>
      <c r="F5983" s="436"/>
      <c r="G5983" s="656">
        <v>93182</v>
      </c>
      <c r="H5983" s="656">
        <v>93182</v>
      </c>
      <c r="I5983" s="654"/>
      <c r="J5983" s="711"/>
      <c r="K5983" s="656"/>
      <c r="L5983" s="656"/>
      <c r="M5983" s="656"/>
      <c r="N5983" s="711"/>
      <c r="O5983" s="712"/>
      <c r="P5983" s="613"/>
      <c r="Q5983" s="614"/>
    </row>
    <row r="5984" spans="1:17" s="6" customFormat="1" ht="16.5" hidden="1">
      <c r="A5984" s="715">
        <v>4</v>
      </c>
      <c r="B5984" s="723" t="s">
        <v>5690</v>
      </c>
      <c r="C5984" s="720" t="s">
        <v>5684</v>
      </c>
      <c r="D5984" s="725" t="s">
        <v>5698</v>
      </c>
      <c r="E5984" s="1094"/>
      <c r="F5984" s="436"/>
      <c r="G5984" s="656">
        <v>93182</v>
      </c>
      <c r="H5984" s="656">
        <v>93182</v>
      </c>
      <c r="I5984" s="654"/>
      <c r="J5984" s="711"/>
      <c r="K5984" s="656"/>
      <c r="L5984" s="656"/>
      <c r="M5984" s="656"/>
      <c r="N5984" s="711"/>
      <c r="O5984" s="712"/>
      <c r="P5984" s="613"/>
      <c r="Q5984" s="614"/>
    </row>
    <row r="5985" spans="1:17" s="6" customFormat="1" ht="66.75" hidden="1" customHeight="1">
      <c r="A5985" s="715">
        <v>5</v>
      </c>
      <c r="B5985" s="723" t="s">
        <v>5691</v>
      </c>
      <c r="C5985" s="720" t="s">
        <v>5684</v>
      </c>
      <c r="D5985" s="725" t="s">
        <v>5698</v>
      </c>
      <c r="E5985" s="1094"/>
      <c r="F5985" s="436"/>
      <c r="G5985" s="656">
        <v>93182</v>
      </c>
      <c r="H5985" s="656">
        <v>93182</v>
      </c>
      <c r="I5985" s="654"/>
      <c r="J5985" s="711"/>
      <c r="K5985" s="656"/>
      <c r="L5985" s="656"/>
      <c r="M5985" s="656"/>
      <c r="N5985" s="711"/>
      <c r="O5985" s="712"/>
      <c r="P5985" s="613"/>
      <c r="Q5985" s="614"/>
    </row>
    <row r="5986" spans="1:17" s="6" customFormat="1" ht="16.5" hidden="1">
      <c r="A5986" s="715">
        <v>6</v>
      </c>
      <c r="B5986" s="723" t="s">
        <v>5692</v>
      </c>
      <c r="C5986" s="720" t="s">
        <v>5684</v>
      </c>
      <c r="D5986" s="725" t="s">
        <v>5698</v>
      </c>
      <c r="E5986" s="1094"/>
      <c r="F5986" s="436"/>
      <c r="G5986" s="656">
        <v>84091</v>
      </c>
      <c r="H5986" s="656">
        <v>84091</v>
      </c>
      <c r="I5986" s="654"/>
      <c r="J5986" s="711"/>
      <c r="K5986" s="656"/>
      <c r="L5986" s="656"/>
      <c r="M5986" s="656"/>
      <c r="N5986" s="711"/>
      <c r="O5986" s="712"/>
      <c r="P5986" s="613"/>
      <c r="Q5986" s="614"/>
    </row>
    <row r="5987" spans="1:17" s="6" customFormat="1" ht="16.5" hidden="1">
      <c r="A5987" s="715">
        <v>7</v>
      </c>
      <c r="B5987" s="723" t="s">
        <v>5693</v>
      </c>
      <c r="C5987" s="720" t="s">
        <v>5684</v>
      </c>
      <c r="D5987" s="725" t="s">
        <v>5698</v>
      </c>
      <c r="E5987" s="1094"/>
      <c r="F5987" s="436"/>
      <c r="G5987" s="656">
        <v>84091</v>
      </c>
      <c r="H5987" s="656">
        <v>84091</v>
      </c>
      <c r="I5987" s="654"/>
      <c r="J5987" s="711"/>
      <c r="K5987" s="656"/>
      <c r="L5987" s="656"/>
      <c r="M5987" s="656"/>
      <c r="N5987" s="711"/>
      <c r="O5987" s="712"/>
      <c r="P5987" s="613"/>
      <c r="Q5987" s="614"/>
    </row>
    <row r="5988" spans="1:17" s="6" customFormat="1" ht="16.5" hidden="1">
      <c r="A5988" s="715">
        <v>8</v>
      </c>
      <c r="B5988" s="723" t="s">
        <v>5694</v>
      </c>
      <c r="C5988" s="720" t="s">
        <v>5684</v>
      </c>
      <c r="D5988" s="725" t="s">
        <v>5698</v>
      </c>
      <c r="E5988" s="1094"/>
      <c r="F5988" s="436"/>
      <c r="G5988" s="656">
        <v>84091</v>
      </c>
      <c r="H5988" s="656">
        <v>84091</v>
      </c>
      <c r="I5988" s="654"/>
      <c r="J5988" s="711"/>
      <c r="K5988" s="656"/>
      <c r="L5988" s="656"/>
      <c r="M5988" s="656"/>
      <c r="N5988" s="711"/>
      <c r="O5988" s="712"/>
      <c r="P5988" s="613"/>
      <c r="Q5988" s="614"/>
    </row>
    <row r="5989" spans="1:17" s="6" customFormat="1" ht="16.5" hidden="1">
      <c r="A5989" s="715">
        <v>9</v>
      </c>
      <c r="B5989" s="723" t="s">
        <v>5695</v>
      </c>
      <c r="C5989" s="720" t="s">
        <v>5684</v>
      </c>
      <c r="D5989" s="725" t="s">
        <v>5698</v>
      </c>
      <c r="E5989" s="1094"/>
      <c r="F5989" s="436"/>
      <c r="G5989" s="656">
        <v>113636</v>
      </c>
      <c r="H5989" s="656">
        <v>113636</v>
      </c>
      <c r="I5989" s="654"/>
      <c r="J5989" s="711"/>
      <c r="K5989" s="656"/>
      <c r="L5989" s="656"/>
      <c r="M5989" s="656"/>
      <c r="N5989" s="711"/>
      <c r="O5989" s="712"/>
      <c r="P5989" s="613"/>
      <c r="Q5989" s="614"/>
    </row>
    <row r="5990" spans="1:17" s="6" customFormat="1" ht="16.5" hidden="1">
      <c r="A5990" s="715">
        <v>10</v>
      </c>
      <c r="B5990" s="723" t="s">
        <v>5696</v>
      </c>
      <c r="C5990" s="720" t="s">
        <v>5684</v>
      </c>
      <c r="D5990" s="725" t="s">
        <v>5698</v>
      </c>
      <c r="E5990" s="1094"/>
      <c r="F5990" s="436"/>
      <c r="G5990" s="656">
        <v>113636</v>
      </c>
      <c r="H5990" s="656">
        <v>113636</v>
      </c>
      <c r="I5990" s="654"/>
      <c r="J5990" s="711"/>
      <c r="K5990" s="656"/>
      <c r="L5990" s="656"/>
      <c r="M5990" s="656"/>
      <c r="N5990" s="711"/>
      <c r="O5990" s="712"/>
      <c r="P5990" s="613"/>
      <c r="Q5990" s="614"/>
    </row>
    <row r="5991" spans="1:17" s="6" customFormat="1" ht="16.5" hidden="1">
      <c r="A5991" s="715">
        <v>11</v>
      </c>
      <c r="B5991" s="723" t="s">
        <v>5697</v>
      </c>
      <c r="C5991" s="720" t="s">
        <v>5684</v>
      </c>
      <c r="D5991" s="725" t="s">
        <v>5698</v>
      </c>
      <c r="E5991" s="1095"/>
      <c r="F5991" s="436"/>
      <c r="G5991" s="656">
        <v>113636</v>
      </c>
      <c r="H5991" s="656">
        <v>113636</v>
      </c>
      <c r="I5991" s="654"/>
      <c r="J5991" s="711"/>
      <c r="K5991" s="656"/>
      <c r="L5991" s="656"/>
      <c r="M5991" s="656"/>
      <c r="N5991" s="711"/>
      <c r="O5991" s="712"/>
      <c r="P5991" s="613"/>
      <c r="Q5991" s="614"/>
    </row>
    <row r="5992" spans="1:17" s="6" customFormat="1" ht="16.5" hidden="1">
      <c r="A5992" s="710"/>
      <c r="B5992" s="721" t="s">
        <v>5701</v>
      </c>
      <c r="C5992" s="717"/>
      <c r="D5992" s="432"/>
      <c r="E5992" s="432"/>
      <c r="F5992" s="656"/>
      <c r="G5992" s="656"/>
      <c r="H5992" s="656"/>
      <c r="I5992" s="654"/>
      <c r="J5992" s="711"/>
      <c r="K5992" s="656"/>
      <c r="L5992" s="656"/>
      <c r="M5992" s="656"/>
      <c r="N5992" s="711"/>
      <c r="O5992" s="712"/>
      <c r="P5992" s="613"/>
      <c r="Q5992" s="614"/>
    </row>
    <row r="5993" spans="1:17" s="6" customFormat="1" ht="66.75" hidden="1" customHeight="1">
      <c r="A5993" s="715">
        <v>1</v>
      </c>
      <c r="B5993" s="723" t="s">
        <v>5703</v>
      </c>
      <c r="C5993" s="720" t="s">
        <v>5684</v>
      </c>
      <c r="D5993" s="725" t="s">
        <v>5702</v>
      </c>
      <c r="E5993" s="1093" t="s">
        <v>5686</v>
      </c>
      <c r="F5993" s="436"/>
      <c r="G5993" s="656">
        <v>200000</v>
      </c>
      <c r="H5993" s="656">
        <v>200000</v>
      </c>
      <c r="I5993" s="654"/>
      <c r="J5993" s="711"/>
      <c r="K5993" s="656"/>
      <c r="L5993" s="656"/>
      <c r="M5993" s="656"/>
      <c r="N5993" s="711"/>
      <c r="O5993" s="712"/>
      <c r="P5993" s="613"/>
      <c r="Q5993" s="614"/>
    </row>
    <row r="5994" spans="1:17" s="6" customFormat="1" ht="16.5" hidden="1">
      <c r="A5994" s="715">
        <v>2</v>
      </c>
      <c r="B5994" s="723" t="s">
        <v>5704</v>
      </c>
      <c r="C5994" s="720" t="s">
        <v>5684</v>
      </c>
      <c r="D5994" s="725" t="s">
        <v>5702</v>
      </c>
      <c r="E5994" s="1094"/>
      <c r="F5994" s="436"/>
      <c r="G5994" s="656">
        <v>200000</v>
      </c>
      <c r="H5994" s="656">
        <v>200000</v>
      </c>
      <c r="I5994" s="654"/>
      <c r="J5994" s="711"/>
      <c r="K5994" s="656"/>
      <c r="L5994" s="656"/>
      <c r="M5994" s="656"/>
      <c r="N5994" s="711"/>
      <c r="O5994" s="712"/>
      <c r="P5994" s="613"/>
      <c r="Q5994" s="614"/>
    </row>
    <row r="5995" spans="1:17" s="6" customFormat="1" ht="16.5" hidden="1">
      <c r="A5995" s="715">
        <v>3</v>
      </c>
      <c r="B5995" s="723" t="s">
        <v>5705</v>
      </c>
      <c r="C5995" s="720" t="s">
        <v>5684</v>
      </c>
      <c r="D5995" s="725" t="s">
        <v>5702</v>
      </c>
      <c r="E5995" s="1094"/>
      <c r="F5995" s="436"/>
      <c r="G5995" s="656">
        <v>234091</v>
      </c>
      <c r="H5995" s="656">
        <v>234091</v>
      </c>
      <c r="I5995" s="654"/>
      <c r="J5995" s="711"/>
      <c r="K5995" s="656"/>
      <c r="L5995" s="656"/>
      <c r="M5995" s="656"/>
      <c r="N5995" s="711"/>
      <c r="O5995" s="712"/>
      <c r="P5995" s="613"/>
      <c r="Q5995" s="614"/>
    </row>
    <row r="5996" spans="1:17" s="6" customFormat="1" ht="16.5" hidden="1">
      <c r="A5996" s="715">
        <v>4</v>
      </c>
      <c r="B5996" s="723" t="s">
        <v>5706</v>
      </c>
      <c r="C5996" s="720" t="s">
        <v>5684</v>
      </c>
      <c r="D5996" s="725" t="s">
        <v>5702</v>
      </c>
      <c r="E5996" s="1094"/>
      <c r="F5996" s="436"/>
      <c r="G5996" s="656">
        <v>238636</v>
      </c>
      <c r="H5996" s="656">
        <v>238636</v>
      </c>
      <c r="I5996" s="654"/>
      <c r="J5996" s="711"/>
      <c r="K5996" s="656"/>
      <c r="L5996" s="656"/>
      <c r="M5996" s="656"/>
      <c r="N5996" s="711"/>
      <c r="O5996" s="712"/>
      <c r="P5996" s="613"/>
      <c r="Q5996" s="614"/>
    </row>
    <row r="5997" spans="1:17" s="6" customFormat="1" ht="66.75" hidden="1" customHeight="1">
      <c r="A5997" s="715">
        <v>5</v>
      </c>
      <c r="B5997" s="723" t="s">
        <v>5707</v>
      </c>
      <c r="C5997" s="720" t="s">
        <v>5684</v>
      </c>
      <c r="D5997" s="725" t="s">
        <v>5702</v>
      </c>
      <c r="E5997" s="1094"/>
      <c r="F5997" s="436"/>
      <c r="G5997" s="656">
        <v>238636</v>
      </c>
      <c r="H5997" s="656">
        <v>238636</v>
      </c>
      <c r="I5997" s="654"/>
      <c r="J5997" s="711"/>
      <c r="K5997" s="656"/>
      <c r="L5997" s="656"/>
      <c r="M5997" s="656"/>
      <c r="N5997" s="711"/>
      <c r="O5997" s="712"/>
      <c r="P5997" s="613"/>
      <c r="Q5997" s="614"/>
    </row>
    <row r="5998" spans="1:17" s="6" customFormat="1" ht="16.5" hidden="1">
      <c r="A5998" s="715">
        <v>6</v>
      </c>
      <c r="B5998" s="723" t="s">
        <v>5708</v>
      </c>
      <c r="C5998" s="720" t="s">
        <v>5684</v>
      </c>
      <c r="D5998" s="725" t="s">
        <v>5702</v>
      </c>
      <c r="E5998" s="1094"/>
      <c r="F5998" s="436"/>
      <c r="G5998" s="656">
        <v>238636</v>
      </c>
      <c r="H5998" s="656">
        <v>238636</v>
      </c>
      <c r="I5998" s="654"/>
      <c r="J5998" s="711"/>
      <c r="K5998" s="656"/>
      <c r="L5998" s="656"/>
      <c r="M5998" s="656"/>
      <c r="N5998" s="711"/>
      <c r="O5998" s="712"/>
      <c r="P5998" s="613"/>
      <c r="Q5998" s="614"/>
    </row>
    <row r="5999" spans="1:17" s="6" customFormat="1" ht="16.5" hidden="1">
      <c r="A5999" s="715">
        <v>7</v>
      </c>
      <c r="B5999" s="723" t="s">
        <v>5709</v>
      </c>
      <c r="C5999" s="720" t="s">
        <v>5684</v>
      </c>
      <c r="D5999" s="725" t="s">
        <v>5702</v>
      </c>
      <c r="E5999" s="1094"/>
      <c r="F5999" s="436"/>
      <c r="G5999" s="656">
        <v>338636</v>
      </c>
      <c r="H5999" s="656">
        <v>338636</v>
      </c>
      <c r="I5999" s="654"/>
      <c r="J5999" s="711"/>
      <c r="K5999" s="656"/>
      <c r="L5999" s="656"/>
      <c r="M5999" s="656"/>
      <c r="N5999" s="711"/>
      <c r="O5999" s="712"/>
      <c r="P5999" s="613"/>
      <c r="Q5999" s="614"/>
    </row>
    <row r="6000" spans="1:17" s="6" customFormat="1" ht="16.5" hidden="1">
      <c r="A6000" s="715">
        <v>8</v>
      </c>
      <c r="B6000" s="723" t="s">
        <v>5710</v>
      </c>
      <c r="C6000" s="720" t="s">
        <v>5684</v>
      </c>
      <c r="D6000" s="725" t="s">
        <v>5702</v>
      </c>
      <c r="E6000" s="1094"/>
      <c r="F6000" s="436"/>
      <c r="G6000" s="656">
        <v>338636</v>
      </c>
      <c r="H6000" s="656">
        <v>338636</v>
      </c>
      <c r="I6000" s="654"/>
      <c r="J6000" s="711"/>
      <c r="K6000" s="656"/>
      <c r="L6000" s="656"/>
      <c r="M6000" s="656"/>
      <c r="N6000" s="711"/>
      <c r="O6000" s="712"/>
      <c r="P6000" s="613"/>
      <c r="Q6000" s="614"/>
    </row>
    <row r="6001" spans="1:17" s="6" customFormat="1" ht="16.5" hidden="1">
      <c r="A6001" s="715">
        <v>9</v>
      </c>
      <c r="B6001" s="723" t="s">
        <v>5711</v>
      </c>
      <c r="C6001" s="720" t="s">
        <v>5684</v>
      </c>
      <c r="D6001" s="725" t="s">
        <v>5702</v>
      </c>
      <c r="E6001" s="1094"/>
      <c r="F6001" s="436"/>
      <c r="G6001" s="656">
        <v>338636</v>
      </c>
      <c r="H6001" s="656">
        <v>338636</v>
      </c>
      <c r="I6001" s="654"/>
      <c r="J6001" s="711"/>
      <c r="K6001" s="656"/>
      <c r="L6001" s="656"/>
      <c r="M6001" s="656"/>
      <c r="N6001" s="711"/>
      <c r="O6001" s="712"/>
      <c r="P6001" s="613"/>
      <c r="Q6001" s="614"/>
    </row>
    <row r="6002" spans="1:17" s="6" customFormat="1" ht="16.5" hidden="1">
      <c r="A6002" s="715">
        <v>10</v>
      </c>
      <c r="B6002" s="723" t="s">
        <v>5712</v>
      </c>
      <c r="C6002" s="720" t="s">
        <v>5684</v>
      </c>
      <c r="D6002" s="725" t="s">
        <v>5702</v>
      </c>
      <c r="E6002" s="1094"/>
      <c r="F6002" s="436"/>
      <c r="G6002" s="656">
        <v>375000</v>
      </c>
      <c r="H6002" s="656">
        <v>375000</v>
      </c>
      <c r="I6002" s="654"/>
      <c r="J6002" s="711"/>
      <c r="K6002" s="656"/>
      <c r="L6002" s="656"/>
      <c r="M6002" s="656"/>
      <c r="N6002" s="711"/>
      <c r="O6002" s="712"/>
      <c r="P6002" s="613"/>
      <c r="Q6002" s="614"/>
    </row>
    <row r="6003" spans="1:17" s="6" customFormat="1" ht="16.5" hidden="1">
      <c r="A6003" s="710"/>
      <c r="B6003" s="721" t="s">
        <v>5713</v>
      </c>
      <c r="C6003" s="717"/>
      <c r="D6003" s="432"/>
      <c r="E6003" s="432"/>
      <c r="F6003" s="656"/>
      <c r="G6003" s="656"/>
      <c r="H6003" s="656"/>
      <c r="I6003" s="654"/>
      <c r="J6003" s="711"/>
      <c r="K6003" s="656"/>
      <c r="L6003" s="656"/>
      <c r="M6003" s="656"/>
      <c r="N6003" s="711"/>
      <c r="O6003" s="712"/>
      <c r="P6003" s="613"/>
      <c r="Q6003" s="614"/>
    </row>
    <row r="6004" spans="1:17" s="6" customFormat="1" ht="16.5" hidden="1">
      <c r="A6004" s="715">
        <v>1</v>
      </c>
      <c r="B6004" s="723" t="s">
        <v>5714</v>
      </c>
      <c r="C6004" s="720" t="s">
        <v>5684</v>
      </c>
      <c r="D6004" s="725" t="s">
        <v>5698</v>
      </c>
      <c r="E6004" s="1093" t="s">
        <v>5686</v>
      </c>
      <c r="F6004" s="436"/>
      <c r="G6004" s="656">
        <v>259091</v>
      </c>
      <c r="H6004" s="656">
        <v>259091</v>
      </c>
      <c r="I6004" s="654"/>
      <c r="J6004" s="711"/>
      <c r="K6004" s="656"/>
      <c r="L6004" s="656"/>
      <c r="M6004" s="656"/>
      <c r="N6004" s="711"/>
      <c r="O6004" s="712"/>
      <c r="P6004" s="613"/>
      <c r="Q6004" s="614"/>
    </row>
    <row r="6005" spans="1:17" s="6" customFormat="1" ht="16.5" hidden="1">
      <c r="A6005" s="715">
        <v>2</v>
      </c>
      <c r="B6005" s="723" t="s">
        <v>5715</v>
      </c>
      <c r="C6005" s="720" t="s">
        <v>5684</v>
      </c>
      <c r="D6005" s="725" t="s">
        <v>5698</v>
      </c>
      <c r="E6005" s="1094"/>
      <c r="F6005" s="436"/>
      <c r="G6005" s="656">
        <v>259091</v>
      </c>
      <c r="H6005" s="656">
        <v>259091</v>
      </c>
      <c r="I6005" s="654"/>
      <c r="J6005" s="711"/>
      <c r="K6005" s="656"/>
      <c r="L6005" s="656"/>
      <c r="M6005" s="656"/>
      <c r="N6005" s="711"/>
      <c r="O6005" s="712"/>
      <c r="P6005" s="613"/>
      <c r="Q6005" s="614"/>
    </row>
    <row r="6006" spans="1:17" s="6" customFormat="1" ht="16.5" hidden="1">
      <c r="A6006" s="715">
        <v>3</v>
      </c>
      <c r="B6006" s="723" t="s">
        <v>5716</v>
      </c>
      <c r="C6006" s="720" t="s">
        <v>5684</v>
      </c>
      <c r="D6006" s="725" t="s">
        <v>5698</v>
      </c>
      <c r="E6006" s="1094"/>
      <c r="F6006" s="436"/>
      <c r="G6006" s="656">
        <v>259091</v>
      </c>
      <c r="H6006" s="656">
        <v>259091</v>
      </c>
      <c r="I6006" s="654"/>
      <c r="J6006" s="711"/>
      <c r="K6006" s="656"/>
      <c r="L6006" s="656"/>
      <c r="M6006" s="656"/>
      <c r="N6006" s="711"/>
      <c r="O6006" s="712"/>
      <c r="P6006" s="613"/>
      <c r="Q6006" s="614"/>
    </row>
    <row r="6007" spans="1:17" s="6" customFormat="1" ht="16.5" hidden="1">
      <c r="A6007" s="715">
        <v>4</v>
      </c>
      <c r="B6007" s="723" t="s">
        <v>5717</v>
      </c>
      <c r="C6007" s="720" t="s">
        <v>5684</v>
      </c>
      <c r="D6007" s="725" t="s">
        <v>5698</v>
      </c>
      <c r="E6007" s="1094"/>
      <c r="F6007" s="436"/>
      <c r="G6007" s="656">
        <v>259091</v>
      </c>
      <c r="H6007" s="656">
        <v>259091</v>
      </c>
      <c r="I6007" s="654"/>
      <c r="J6007" s="711"/>
      <c r="K6007" s="656"/>
      <c r="L6007" s="656"/>
      <c r="M6007" s="656"/>
      <c r="N6007" s="711"/>
      <c r="O6007" s="712"/>
      <c r="P6007" s="613"/>
      <c r="Q6007" s="614"/>
    </row>
    <row r="6008" spans="1:17" s="6" customFormat="1" ht="66.75" hidden="1" customHeight="1">
      <c r="A6008" s="715">
        <v>5</v>
      </c>
      <c r="B6008" s="723" t="s">
        <v>5718</v>
      </c>
      <c r="C6008" s="720" t="s">
        <v>5684</v>
      </c>
      <c r="D6008" s="725" t="s">
        <v>5698</v>
      </c>
      <c r="E6008" s="1094"/>
      <c r="F6008" s="436"/>
      <c r="G6008" s="656">
        <v>259091</v>
      </c>
      <c r="H6008" s="656">
        <v>259091</v>
      </c>
      <c r="I6008" s="654"/>
      <c r="J6008" s="711"/>
      <c r="K6008" s="656"/>
      <c r="L6008" s="656"/>
      <c r="M6008" s="656"/>
      <c r="N6008" s="711"/>
      <c r="O6008" s="712"/>
      <c r="P6008" s="613"/>
      <c r="Q6008" s="614"/>
    </row>
    <row r="6009" spans="1:17" s="6" customFormat="1" ht="16.5" hidden="1">
      <c r="A6009" s="715">
        <v>6</v>
      </c>
      <c r="B6009" s="723" t="s">
        <v>5719</v>
      </c>
      <c r="C6009" s="720" t="s">
        <v>5684</v>
      </c>
      <c r="D6009" s="725" t="s">
        <v>5698</v>
      </c>
      <c r="E6009" s="1094"/>
      <c r="F6009" s="436"/>
      <c r="G6009" s="656">
        <v>259091</v>
      </c>
      <c r="H6009" s="656">
        <v>259091</v>
      </c>
      <c r="I6009" s="654"/>
      <c r="J6009" s="711"/>
      <c r="K6009" s="656"/>
      <c r="L6009" s="656"/>
      <c r="M6009" s="656"/>
      <c r="N6009" s="711"/>
      <c r="O6009" s="712"/>
      <c r="P6009" s="613"/>
      <c r="Q6009" s="614"/>
    </row>
    <row r="6010" spans="1:17" s="6" customFormat="1" ht="16.5" hidden="1">
      <c r="A6010" s="715">
        <v>7</v>
      </c>
      <c r="B6010" s="723" t="s">
        <v>5720</v>
      </c>
      <c r="C6010" s="720" t="s">
        <v>5684</v>
      </c>
      <c r="D6010" s="725" t="s">
        <v>5698</v>
      </c>
      <c r="E6010" s="1094"/>
      <c r="F6010" s="436"/>
      <c r="G6010" s="656">
        <v>431818</v>
      </c>
      <c r="H6010" s="656">
        <v>431818</v>
      </c>
      <c r="I6010" s="654"/>
      <c r="J6010" s="711"/>
      <c r="K6010" s="656"/>
      <c r="L6010" s="656"/>
      <c r="M6010" s="656"/>
      <c r="N6010" s="711"/>
      <c r="O6010" s="712"/>
      <c r="P6010" s="613"/>
      <c r="Q6010" s="614"/>
    </row>
    <row r="6011" spans="1:17" s="6" customFormat="1" ht="16.5" hidden="1">
      <c r="A6011" s="715">
        <v>8</v>
      </c>
      <c r="B6011" s="723" t="s">
        <v>5721</v>
      </c>
      <c r="C6011" s="720" t="s">
        <v>5684</v>
      </c>
      <c r="D6011" s="725" t="s">
        <v>5698</v>
      </c>
      <c r="E6011" s="1094"/>
      <c r="F6011" s="436"/>
      <c r="G6011" s="656">
        <v>431818</v>
      </c>
      <c r="H6011" s="656">
        <v>431818</v>
      </c>
      <c r="I6011" s="654"/>
      <c r="J6011" s="711"/>
      <c r="K6011" s="656"/>
      <c r="L6011" s="656"/>
      <c r="M6011" s="656"/>
      <c r="N6011" s="711"/>
      <c r="O6011" s="712"/>
      <c r="P6011" s="613"/>
      <c r="Q6011" s="614"/>
    </row>
    <row r="6012" spans="1:17" s="6" customFormat="1" ht="16.5" hidden="1">
      <c r="A6012" s="715">
        <v>9</v>
      </c>
      <c r="B6012" s="723" t="s">
        <v>5722</v>
      </c>
      <c r="C6012" s="720" t="s">
        <v>5684</v>
      </c>
      <c r="D6012" s="725" t="s">
        <v>5698</v>
      </c>
      <c r="E6012" s="1094"/>
      <c r="F6012" s="436"/>
      <c r="G6012" s="656">
        <v>431818</v>
      </c>
      <c r="H6012" s="656">
        <v>431818</v>
      </c>
      <c r="I6012" s="654"/>
      <c r="J6012" s="711"/>
      <c r="K6012" s="656"/>
      <c r="L6012" s="656"/>
      <c r="M6012" s="656"/>
      <c r="N6012" s="711"/>
      <c r="O6012" s="712"/>
      <c r="P6012" s="613"/>
      <c r="Q6012" s="614"/>
    </row>
    <row r="6013" spans="1:17" s="6" customFormat="1" ht="16.5" hidden="1">
      <c r="A6013" s="715">
        <v>10</v>
      </c>
      <c r="B6013" s="723" t="s">
        <v>5723</v>
      </c>
      <c r="C6013" s="720" t="s">
        <v>5684</v>
      </c>
      <c r="D6013" s="725" t="s">
        <v>5698</v>
      </c>
      <c r="E6013" s="1094"/>
      <c r="F6013" s="436"/>
      <c r="G6013" s="656">
        <v>431818</v>
      </c>
      <c r="H6013" s="656">
        <v>431818</v>
      </c>
      <c r="I6013" s="654"/>
      <c r="J6013" s="711"/>
      <c r="K6013" s="656"/>
      <c r="L6013" s="656"/>
      <c r="M6013" s="656"/>
      <c r="N6013" s="711"/>
      <c r="O6013" s="712"/>
      <c r="P6013" s="613"/>
      <c r="Q6013" s="614"/>
    </row>
    <row r="6014" spans="1:17" s="6" customFormat="1" ht="16.5" hidden="1">
      <c r="A6014" s="715">
        <v>11</v>
      </c>
      <c r="B6014" s="723" t="s">
        <v>5724</v>
      </c>
      <c r="C6014" s="720" t="s">
        <v>5684</v>
      </c>
      <c r="D6014" s="725" t="s">
        <v>5698</v>
      </c>
      <c r="E6014" s="1094"/>
      <c r="F6014" s="436"/>
      <c r="G6014" s="656">
        <v>431818</v>
      </c>
      <c r="H6014" s="656">
        <v>431818</v>
      </c>
      <c r="I6014" s="654"/>
      <c r="J6014" s="711"/>
      <c r="K6014" s="656"/>
      <c r="L6014" s="656"/>
      <c r="M6014" s="656"/>
      <c r="N6014" s="711"/>
      <c r="O6014" s="712"/>
      <c r="P6014" s="613"/>
      <c r="Q6014" s="614"/>
    </row>
    <row r="6015" spans="1:17" s="6" customFormat="1" ht="16.5" hidden="1">
      <c r="A6015" s="715">
        <v>12</v>
      </c>
      <c r="B6015" s="723" t="s">
        <v>5725</v>
      </c>
      <c r="C6015" s="720" t="s">
        <v>5684</v>
      </c>
      <c r="D6015" s="725" t="s">
        <v>5698</v>
      </c>
      <c r="E6015" s="1094"/>
      <c r="F6015" s="436"/>
      <c r="G6015" s="656">
        <v>431818</v>
      </c>
      <c r="H6015" s="656">
        <v>431818</v>
      </c>
      <c r="I6015" s="654"/>
      <c r="J6015" s="711"/>
      <c r="K6015" s="656"/>
      <c r="L6015" s="656"/>
      <c r="M6015" s="656"/>
      <c r="N6015" s="711"/>
      <c r="O6015" s="712"/>
      <c r="P6015" s="613"/>
      <c r="Q6015" s="614"/>
    </row>
    <row r="6016" spans="1:17" s="6" customFormat="1" ht="16.5" hidden="1">
      <c r="A6016" s="715">
        <v>13</v>
      </c>
      <c r="B6016" s="723" t="s">
        <v>5726</v>
      </c>
      <c r="C6016" s="720" t="s">
        <v>5684</v>
      </c>
      <c r="D6016" s="725" t="s">
        <v>5702</v>
      </c>
      <c r="E6016" s="1094"/>
      <c r="F6016" s="436"/>
      <c r="G6016" s="656">
        <v>538636</v>
      </c>
      <c r="H6016" s="656">
        <v>538636</v>
      </c>
      <c r="I6016" s="654"/>
      <c r="J6016" s="711"/>
      <c r="K6016" s="656"/>
      <c r="L6016" s="656"/>
      <c r="M6016" s="656"/>
      <c r="N6016" s="711"/>
      <c r="O6016" s="712"/>
      <c r="P6016" s="613"/>
      <c r="Q6016" s="614"/>
    </row>
    <row r="6017" spans="1:16384" s="6" customFormat="1" ht="16.5" hidden="1">
      <c r="A6017" s="715">
        <v>14</v>
      </c>
      <c r="B6017" s="723" t="s">
        <v>5727</v>
      </c>
      <c r="C6017" s="720" t="s">
        <v>5684</v>
      </c>
      <c r="D6017" s="725" t="s">
        <v>5702</v>
      </c>
      <c r="E6017" s="1094"/>
      <c r="F6017" s="436"/>
      <c r="G6017" s="656">
        <v>538636</v>
      </c>
      <c r="H6017" s="656">
        <v>538636</v>
      </c>
      <c r="I6017" s="654"/>
      <c r="J6017" s="711"/>
      <c r="K6017" s="656"/>
      <c r="L6017" s="656"/>
      <c r="M6017" s="656"/>
      <c r="N6017" s="711"/>
      <c r="O6017" s="712"/>
      <c r="P6017" s="613"/>
      <c r="Q6017" s="614"/>
    </row>
    <row r="6018" spans="1:16384" s="6" customFormat="1" ht="16.5" hidden="1">
      <c r="A6018" s="715">
        <v>15</v>
      </c>
      <c r="B6018" s="723" t="s">
        <v>5728</v>
      </c>
      <c r="C6018" s="720" t="s">
        <v>5684</v>
      </c>
      <c r="D6018" s="725" t="s">
        <v>5702</v>
      </c>
      <c r="E6018" s="1094"/>
      <c r="F6018" s="436"/>
      <c r="G6018" s="656">
        <v>538636</v>
      </c>
      <c r="H6018" s="656">
        <v>538636</v>
      </c>
      <c r="I6018" s="654"/>
      <c r="J6018" s="711"/>
      <c r="K6018" s="656"/>
      <c r="L6018" s="656"/>
      <c r="M6018" s="656"/>
      <c r="N6018" s="711"/>
      <c r="O6018" s="712"/>
      <c r="P6018" s="613"/>
      <c r="Q6018" s="614"/>
    </row>
    <row r="6019" spans="1:16384" s="6" customFormat="1" ht="16.5" hidden="1">
      <c r="A6019" s="715">
        <v>16</v>
      </c>
      <c r="B6019" s="723" t="s">
        <v>5729</v>
      </c>
      <c r="C6019" s="720" t="s">
        <v>5684</v>
      </c>
      <c r="D6019" s="725" t="s">
        <v>5698</v>
      </c>
      <c r="E6019" s="1094"/>
      <c r="F6019" s="436"/>
      <c r="G6019" s="656">
        <v>431818</v>
      </c>
      <c r="H6019" s="656">
        <v>431818</v>
      </c>
      <c r="I6019" s="654"/>
      <c r="J6019" s="711"/>
      <c r="K6019" s="656"/>
      <c r="L6019" s="656"/>
      <c r="M6019" s="656"/>
      <c r="N6019" s="711"/>
      <c r="O6019" s="712"/>
      <c r="P6019" s="613"/>
      <c r="Q6019" s="614"/>
    </row>
    <row r="6020" spans="1:16384" s="6" customFormat="1" ht="16.5" hidden="1">
      <c r="A6020" s="715">
        <v>17</v>
      </c>
      <c r="B6020" s="723" t="s">
        <v>5730</v>
      </c>
      <c r="C6020" s="720" t="s">
        <v>5684</v>
      </c>
      <c r="D6020" s="725" t="s">
        <v>5698</v>
      </c>
      <c r="E6020" s="1094"/>
      <c r="F6020" s="436"/>
      <c r="G6020" s="656">
        <v>431818</v>
      </c>
      <c r="H6020" s="656">
        <v>431818</v>
      </c>
      <c r="I6020" s="654"/>
      <c r="J6020" s="711"/>
      <c r="K6020" s="656"/>
      <c r="L6020" s="656"/>
      <c r="M6020" s="656"/>
      <c r="N6020" s="711"/>
      <c r="O6020" s="712"/>
      <c r="P6020" s="613"/>
      <c r="Q6020" s="614"/>
    </row>
    <row r="6021" spans="1:16384" s="6" customFormat="1" ht="16.5" hidden="1">
      <c r="A6021" s="715">
        <v>18</v>
      </c>
      <c r="B6021" s="723" t="s">
        <v>5731</v>
      </c>
      <c r="C6021" s="720" t="s">
        <v>5684</v>
      </c>
      <c r="D6021" s="725" t="s">
        <v>5698</v>
      </c>
      <c r="E6021" s="1094"/>
      <c r="F6021" s="436"/>
      <c r="G6021" s="656">
        <v>431818</v>
      </c>
      <c r="H6021" s="656">
        <v>431818</v>
      </c>
      <c r="I6021" s="654"/>
      <c r="J6021" s="711"/>
      <c r="K6021" s="656"/>
      <c r="L6021" s="656"/>
      <c r="M6021" s="656"/>
      <c r="N6021" s="711"/>
      <c r="O6021" s="712"/>
      <c r="P6021" s="613"/>
      <c r="Q6021" s="614"/>
    </row>
    <row r="6022" spans="1:16384" s="6" customFormat="1" ht="16.5" hidden="1">
      <c r="A6022" s="715">
        <v>19</v>
      </c>
      <c r="B6022" s="723" t="s">
        <v>5732</v>
      </c>
      <c r="C6022" s="720" t="s">
        <v>5684</v>
      </c>
      <c r="D6022" s="725" t="s">
        <v>5698</v>
      </c>
      <c r="E6022" s="1094"/>
      <c r="F6022" s="436"/>
      <c r="G6022" s="656">
        <v>431818</v>
      </c>
      <c r="H6022" s="656">
        <v>431818</v>
      </c>
      <c r="I6022" s="654"/>
      <c r="J6022" s="711"/>
      <c r="K6022" s="656"/>
      <c r="L6022" s="656"/>
      <c r="M6022" s="656"/>
      <c r="N6022" s="711"/>
      <c r="O6022" s="712"/>
      <c r="P6022" s="613"/>
      <c r="Q6022" s="614"/>
    </row>
    <row r="6023" spans="1:16384" s="6" customFormat="1" ht="16.5" hidden="1">
      <c r="A6023" s="715">
        <v>20</v>
      </c>
      <c r="B6023" s="723" t="s">
        <v>5733</v>
      </c>
      <c r="C6023" s="720" t="s">
        <v>5684</v>
      </c>
      <c r="D6023" s="725" t="s">
        <v>5698</v>
      </c>
      <c r="E6023" s="1095"/>
      <c r="F6023" s="436"/>
      <c r="G6023" s="656">
        <v>431818</v>
      </c>
      <c r="H6023" s="656">
        <v>431818</v>
      </c>
      <c r="I6023" s="654"/>
      <c r="J6023" s="711"/>
      <c r="K6023" s="656"/>
      <c r="L6023" s="656"/>
      <c r="M6023" s="656"/>
      <c r="N6023" s="711"/>
      <c r="O6023" s="712"/>
      <c r="P6023" s="613"/>
      <c r="Q6023" s="614"/>
    </row>
    <row r="6024" spans="1:16384" s="6" customFormat="1" ht="48.75" customHeight="1">
      <c r="A6024" s="727"/>
      <c r="B6024" s="1080" t="s">
        <v>6649</v>
      </c>
      <c r="C6024" s="1080"/>
      <c r="D6024" s="1080"/>
      <c r="E6024" s="1080"/>
      <c r="F6024" s="1080"/>
      <c r="G6024" s="1066"/>
      <c r="H6024" s="1066"/>
      <c r="I6024" s="100"/>
      <c r="J6024" s="1066" t="s">
        <v>6481</v>
      </c>
      <c r="K6024" s="1066"/>
      <c r="L6024" s="1066"/>
      <c r="M6024" s="1066"/>
      <c r="N6024" s="1066"/>
      <c r="O6024" s="1066"/>
      <c r="P6024" s="1066"/>
      <c r="Q6024" s="100"/>
      <c r="R6024" s="1066" t="s">
        <v>6481</v>
      </c>
      <c r="S6024" s="1066"/>
      <c r="T6024" s="1066"/>
      <c r="U6024" s="1066"/>
      <c r="V6024" s="1066"/>
      <c r="W6024" s="1066"/>
      <c r="X6024" s="1066"/>
      <c r="Y6024" s="100"/>
      <c r="Z6024" s="1066" t="s">
        <v>6481</v>
      </c>
      <c r="AA6024" s="1066"/>
      <c r="AB6024" s="1066"/>
      <c r="AC6024" s="1066"/>
      <c r="AD6024" s="1066"/>
      <c r="AE6024" s="1066"/>
      <c r="AF6024" s="1066"/>
      <c r="AG6024" s="100"/>
      <c r="AH6024" s="1066" t="s">
        <v>6481</v>
      </c>
      <c r="AI6024" s="1066"/>
      <c r="AJ6024" s="1066"/>
      <c r="AK6024" s="1066"/>
      <c r="AL6024" s="1066"/>
      <c r="AM6024" s="1066"/>
      <c r="AN6024" s="1066"/>
      <c r="AO6024" s="100"/>
      <c r="AP6024" s="1066" t="s">
        <v>6481</v>
      </c>
      <c r="AQ6024" s="1066"/>
      <c r="AR6024" s="1066"/>
      <c r="AS6024" s="1066"/>
      <c r="AT6024" s="1066"/>
      <c r="AU6024" s="1066"/>
      <c r="AV6024" s="1066"/>
      <c r="AW6024" s="100"/>
      <c r="AX6024" s="1066" t="s">
        <v>6481</v>
      </c>
      <c r="AY6024" s="1066"/>
      <c r="AZ6024" s="1066"/>
      <c r="BA6024" s="1066"/>
      <c r="BB6024" s="1066"/>
      <c r="BC6024" s="1066"/>
      <c r="BD6024" s="1066"/>
      <c r="BE6024" s="100"/>
      <c r="BF6024" s="1066" t="s">
        <v>6481</v>
      </c>
      <c r="BG6024" s="1066"/>
      <c r="BH6024" s="1066"/>
      <c r="BI6024" s="1066"/>
      <c r="BJ6024" s="1066"/>
      <c r="BK6024" s="1066"/>
      <c r="BL6024" s="1066"/>
      <c r="BM6024" s="100"/>
      <c r="BN6024" s="1066" t="s">
        <v>6481</v>
      </c>
      <c r="BO6024" s="1066"/>
      <c r="BP6024" s="1066"/>
      <c r="BQ6024" s="1066"/>
      <c r="BR6024" s="1066"/>
      <c r="BS6024" s="1066"/>
      <c r="BT6024" s="1066"/>
      <c r="BU6024" s="100"/>
      <c r="BV6024" s="1066" t="s">
        <v>6481</v>
      </c>
      <c r="BW6024" s="1066"/>
      <c r="BX6024" s="1066"/>
      <c r="BY6024" s="1066"/>
      <c r="BZ6024" s="1066"/>
      <c r="CA6024" s="1066"/>
      <c r="CB6024" s="1066"/>
      <c r="CC6024" s="100"/>
      <c r="CD6024" s="1066" t="s">
        <v>6481</v>
      </c>
      <c r="CE6024" s="1066"/>
      <c r="CF6024" s="1066"/>
      <c r="CG6024" s="1066"/>
      <c r="CH6024" s="1066"/>
      <c r="CI6024" s="1066"/>
      <c r="CJ6024" s="1066"/>
      <c r="CK6024" s="100"/>
      <c r="CL6024" s="1066" t="s">
        <v>6481</v>
      </c>
      <c r="CM6024" s="1066"/>
      <c r="CN6024" s="1066"/>
      <c r="CO6024" s="1066"/>
      <c r="CP6024" s="1066"/>
      <c r="CQ6024" s="1066"/>
      <c r="CR6024" s="1066"/>
      <c r="CS6024" s="100"/>
      <c r="CT6024" s="1066" t="s">
        <v>6481</v>
      </c>
      <c r="CU6024" s="1066"/>
      <c r="CV6024" s="1066"/>
      <c r="CW6024" s="1066"/>
      <c r="CX6024" s="1066"/>
      <c r="CY6024" s="1066"/>
      <c r="CZ6024" s="1066"/>
      <c r="DA6024" s="100"/>
      <c r="DB6024" s="1066" t="s">
        <v>6481</v>
      </c>
      <c r="DC6024" s="1066"/>
      <c r="DD6024" s="1066"/>
      <c r="DE6024" s="1066"/>
      <c r="DF6024" s="1066"/>
      <c r="DG6024" s="1066"/>
      <c r="DH6024" s="1066"/>
      <c r="DI6024" s="100"/>
      <c r="DJ6024" s="1066" t="s">
        <v>6481</v>
      </c>
      <c r="DK6024" s="1066"/>
      <c r="DL6024" s="1066"/>
      <c r="DM6024" s="1066"/>
      <c r="DN6024" s="1066"/>
      <c r="DO6024" s="1066"/>
      <c r="DP6024" s="1066"/>
      <c r="DQ6024" s="100"/>
      <c r="DR6024" s="1066" t="s">
        <v>6481</v>
      </c>
      <c r="DS6024" s="1066"/>
      <c r="DT6024" s="1066"/>
      <c r="DU6024" s="1066"/>
      <c r="DV6024" s="1066"/>
      <c r="DW6024" s="1066"/>
      <c r="DX6024" s="1066"/>
      <c r="DY6024" s="100"/>
      <c r="DZ6024" s="1066" t="s">
        <v>6481</v>
      </c>
      <c r="EA6024" s="1066"/>
      <c r="EB6024" s="1066"/>
      <c r="EC6024" s="1066"/>
      <c r="ED6024" s="1066"/>
      <c r="EE6024" s="1066"/>
      <c r="EF6024" s="1066"/>
      <c r="EG6024" s="100"/>
      <c r="EH6024" s="1066" t="s">
        <v>6481</v>
      </c>
      <c r="EI6024" s="1066"/>
      <c r="EJ6024" s="1066"/>
      <c r="EK6024" s="1066"/>
      <c r="EL6024" s="1066"/>
      <c r="EM6024" s="1066"/>
      <c r="EN6024" s="1066"/>
      <c r="EO6024" s="100"/>
      <c r="EP6024" s="1066" t="s">
        <v>6481</v>
      </c>
      <c r="EQ6024" s="1066"/>
      <c r="ER6024" s="1066"/>
      <c r="ES6024" s="1066"/>
      <c r="ET6024" s="1066"/>
      <c r="EU6024" s="1066"/>
      <c r="EV6024" s="1066"/>
      <c r="EW6024" s="100"/>
      <c r="EX6024" s="1066" t="s">
        <v>6481</v>
      </c>
      <c r="EY6024" s="1066"/>
      <c r="EZ6024" s="1066"/>
      <c r="FA6024" s="1066"/>
      <c r="FB6024" s="1066"/>
      <c r="FC6024" s="1066"/>
      <c r="FD6024" s="1066"/>
      <c r="FE6024" s="100"/>
      <c r="FF6024" s="1066" t="s">
        <v>6481</v>
      </c>
      <c r="FG6024" s="1066"/>
      <c r="FH6024" s="1066"/>
      <c r="FI6024" s="1066"/>
      <c r="FJ6024" s="1066"/>
      <c r="FK6024" s="1066"/>
      <c r="FL6024" s="1066"/>
      <c r="FM6024" s="100"/>
      <c r="FN6024" s="1066" t="s">
        <v>6481</v>
      </c>
      <c r="FO6024" s="1066"/>
      <c r="FP6024" s="1066"/>
      <c r="FQ6024" s="1066"/>
      <c r="FR6024" s="1066"/>
      <c r="FS6024" s="1066"/>
      <c r="FT6024" s="1066"/>
      <c r="FU6024" s="100"/>
      <c r="FV6024" s="1066" t="s">
        <v>6481</v>
      </c>
      <c r="FW6024" s="1066"/>
      <c r="FX6024" s="1066"/>
      <c r="FY6024" s="1066"/>
      <c r="FZ6024" s="1066"/>
      <c r="GA6024" s="1066"/>
      <c r="GB6024" s="1066"/>
      <c r="GC6024" s="100"/>
      <c r="GD6024" s="1066" t="s">
        <v>6481</v>
      </c>
      <c r="GE6024" s="1066"/>
      <c r="GF6024" s="1066"/>
      <c r="GG6024" s="1066"/>
      <c r="GH6024" s="1066"/>
      <c r="GI6024" s="1066"/>
      <c r="GJ6024" s="1066"/>
      <c r="GK6024" s="100"/>
      <c r="GL6024" s="1066" t="s">
        <v>6481</v>
      </c>
      <c r="GM6024" s="1066"/>
      <c r="GN6024" s="1066"/>
      <c r="GO6024" s="1066"/>
      <c r="GP6024" s="1066"/>
      <c r="GQ6024" s="1066"/>
      <c r="GR6024" s="1066"/>
      <c r="GS6024" s="100"/>
      <c r="GT6024" s="1066" t="s">
        <v>6481</v>
      </c>
      <c r="GU6024" s="1066"/>
      <c r="GV6024" s="1066"/>
      <c r="GW6024" s="1066"/>
      <c r="GX6024" s="1066"/>
      <c r="GY6024" s="1066"/>
      <c r="GZ6024" s="1066"/>
      <c r="HA6024" s="100"/>
      <c r="HB6024" s="1066" t="s">
        <v>6481</v>
      </c>
      <c r="HC6024" s="1066"/>
      <c r="HD6024" s="1066"/>
      <c r="HE6024" s="1066"/>
      <c r="HF6024" s="1066"/>
      <c r="HG6024" s="1066"/>
      <c r="HH6024" s="1066"/>
      <c r="HI6024" s="100"/>
      <c r="HJ6024" s="1066" t="s">
        <v>6481</v>
      </c>
      <c r="HK6024" s="1066"/>
      <c r="HL6024" s="1066"/>
      <c r="HM6024" s="1066"/>
      <c r="HN6024" s="1066"/>
      <c r="HO6024" s="1066"/>
      <c r="HP6024" s="1066"/>
      <c r="HQ6024" s="100"/>
      <c r="HR6024" s="1066" t="s">
        <v>6481</v>
      </c>
      <c r="HS6024" s="1066"/>
      <c r="HT6024" s="1066"/>
      <c r="HU6024" s="1066"/>
      <c r="HV6024" s="1066"/>
      <c r="HW6024" s="1066"/>
      <c r="HX6024" s="1066"/>
      <c r="HY6024" s="100"/>
      <c r="HZ6024" s="1066" t="s">
        <v>6481</v>
      </c>
      <c r="IA6024" s="1066"/>
      <c r="IB6024" s="1066"/>
      <c r="IC6024" s="1066"/>
      <c r="ID6024" s="1066"/>
      <c r="IE6024" s="1066"/>
      <c r="IF6024" s="1066"/>
      <c r="IG6024" s="100"/>
      <c r="IH6024" s="1066" t="s">
        <v>6481</v>
      </c>
      <c r="II6024" s="1066"/>
      <c r="IJ6024" s="1066"/>
      <c r="IK6024" s="1066"/>
      <c r="IL6024" s="1066"/>
      <c r="IM6024" s="1066"/>
      <c r="IN6024" s="1066"/>
      <c r="IO6024" s="100"/>
      <c r="IP6024" s="1066" t="s">
        <v>6481</v>
      </c>
      <c r="IQ6024" s="1066"/>
      <c r="IR6024" s="1066"/>
      <c r="IS6024" s="1066"/>
      <c r="IT6024" s="1066"/>
      <c r="IU6024" s="1066"/>
      <c r="IV6024" s="1066"/>
      <c r="IW6024" s="100"/>
      <c r="IX6024" s="1066" t="s">
        <v>6481</v>
      </c>
      <c r="IY6024" s="1066"/>
      <c r="IZ6024" s="1066"/>
      <c r="JA6024" s="1066"/>
      <c r="JB6024" s="1066"/>
      <c r="JC6024" s="1066"/>
      <c r="JD6024" s="1066"/>
      <c r="JE6024" s="100"/>
      <c r="JF6024" s="1066" t="s">
        <v>6481</v>
      </c>
      <c r="JG6024" s="1066"/>
      <c r="JH6024" s="1066"/>
      <c r="JI6024" s="1066"/>
      <c r="JJ6024" s="1066"/>
      <c r="JK6024" s="1066"/>
      <c r="JL6024" s="1066"/>
      <c r="JM6024" s="100"/>
      <c r="JN6024" s="1066" t="s">
        <v>6481</v>
      </c>
      <c r="JO6024" s="1066"/>
      <c r="JP6024" s="1066"/>
      <c r="JQ6024" s="1066"/>
      <c r="JR6024" s="1066"/>
      <c r="JS6024" s="1066"/>
      <c r="JT6024" s="1066"/>
      <c r="JU6024" s="100"/>
      <c r="JV6024" s="1066" t="s">
        <v>6481</v>
      </c>
      <c r="JW6024" s="1066"/>
      <c r="JX6024" s="1066"/>
      <c r="JY6024" s="1066"/>
      <c r="JZ6024" s="1066"/>
      <c r="KA6024" s="1066"/>
      <c r="KB6024" s="1066"/>
      <c r="KC6024" s="100"/>
      <c r="KD6024" s="1066" t="s">
        <v>6481</v>
      </c>
      <c r="KE6024" s="1066"/>
      <c r="KF6024" s="1066"/>
      <c r="KG6024" s="1066"/>
      <c r="KH6024" s="1066"/>
      <c r="KI6024" s="1066"/>
      <c r="KJ6024" s="1066"/>
      <c r="KK6024" s="100"/>
      <c r="KL6024" s="1066" t="s">
        <v>6481</v>
      </c>
      <c r="KM6024" s="1066"/>
      <c r="KN6024" s="1066"/>
      <c r="KO6024" s="1066"/>
      <c r="KP6024" s="1066"/>
      <c r="KQ6024" s="1066"/>
      <c r="KR6024" s="1066"/>
      <c r="KS6024" s="100"/>
      <c r="KT6024" s="1066" t="s">
        <v>6481</v>
      </c>
      <c r="KU6024" s="1066"/>
      <c r="KV6024" s="1066"/>
      <c r="KW6024" s="1066"/>
      <c r="KX6024" s="1066"/>
      <c r="KY6024" s="1066"/>
      <c r="KZ6024" s="1066"/>
      <c r="LA6024" s="100"/>
      <c r="LB6024" s="1066" t="s">
        <v>6481</v>
      </c>
      <c r="LC6024" s="1066"/>
      <c r="LD6024" s="1066"/>
      <c r="LE6024" s="1066"/>
      <c r="LF6024" s="1066"/>
      <c r="LG6024" s="1066"/>
      <c r="LH6024" s="1066"/>
      <c r="LI6024" s="100"/>
      <c r="LJ6024" s="1066" t="s">
        <v>6481</v>
      </c>
      <c r="LK6024" s="1066"/>
      <c r="LL6024" s="1066"/>
      <c r="LM6024" s="1066"/>
      <c r="LN6024" s="1066"/>
      <c r="LO6024" s="1066"/>
      <c r="LP6024" s="1066"/>
      <c r="LQ6024" s="100"/>
      <c r="LR6024" s="1066" t="s">
        <v>6481</v>
      </c>
      <c r="LS6024" s="1066"/>
      <c r="LT6024" s="1066"/>
      <c r="LU6024" s="1066"/>
      <c r="LV6024" s="1066"/>
      <c r="LW6024" s="1066"/>
      <c r="LX6024" s="1066"/>
      <c r="LY6024" s="100"/>
      <c r="LZ6024" s="1066" t="s">
        <v>6481</v>
      </c>
      <c r="MA6024" s="1066"/>
      <c r="MB6024" s="1066"/>
      <c r="MC6024" s="1066"/>
      <c r="MD6024" s="1066"/>
      <c r="ME6024" s="1066"/>
      <c r="MF6024" s="1066"/>
      <c r="MG6024" s="100"/>
      <c r="MH6024" s="1066" t="s">
        <v>6481</v>
      </c>
      <c r="MI6024" s="1066"/>
      <c r="MJ6024" s="1066"/>
      <c r="MK6024" s="1066"/>
      <c r="ML6024" s="1066"/>
      <c r="MM6024" s="1066"/>
      <c r="MN6024" s="1066"/>
      <c r="MO6024" s="100"/>
      <c r="MP6024" s="1066" t="s">
        <v>6481</v>
      </c>
      <c r="MQ6024" s="1066"/>
      <c r="MR6024" s="1066"/>
      <c r="MS6024" s="1066"/>
      <c r="MT6024" s="1066"/>
      <c r="MU6024" s="1066"/>
      <c r="MV6024" s="1066"/>
      <c r="MW6024" s="100"/>
      <c r="MX6024" s="1066" t="s">
        <v>6481</v>
      </c>
      <c r="MY6024" s="1066"/>
      <c r="MZ6024" s="1066"/>
      <c r="NA6024" s="1066"/>
      <c r="NB6024" s="1066"/>
      <c r="NC6024" s="1066"/>
      <c r="ND6024" s="1066"/>
      <c r="NE6024" s="100"/>
      <c r="NF6024" s="1066" t="s">
        <v>6481</v>
      </c>
      <c r="NG6024" s="1066"/>
      <c r="NH6024" s="1066"/>
      <c r="NI6024" s="1066"/>
      <c r="NJ6024" s="1066"/>
      <c r="NK6024" s="1066"/>
      <c r="NL6024" s="1066"/>
      <c r="NM6024" s="100"/>
      <c r="NN6024" s="1066" t="s">
        <v>6481</v>
      </c>
      <c r="NO6024" s="1066"/>
      <c r="NP6024" s="1066"/>
      <c r="NQ6024" s="1066"/>
      <c r="NR6024" s="1066"/>
      <c r="NS6024" s="1066"/>
      <c r="NT6024" s="1066"/>
      <c r="NU6024" s="100"/>
      <c r="NV6024" s="1066" t="s">
        <v>6481</v>
      </c>
      <c r="NW6024" s="1066"/>
      <c r="NX6024" s="1066"/>
      <c r="NY6024" s="1066"/>
      <c r="NZ6024" s="1066"/>
      <c r="OA6024" s="1066"/>
      <c r="OB6024" s="1066"/>
      <c r="OC6024" s="100"/>
      <c r="OD6024" s="1066" t="s">
        <v>6481</v>
      </c>
      <c r="OE6024" s="1066"/>
      <c r="OF6024" s="1066"/>
      <c r="OG6024" s="1066"/>
      <c r="OH6024" s="1066"/>
      <c r="OI6024" s="1066"/>
      <c r="OJ6024" s="1066"/>
      <c r="OK6024" s="100"/>
      <c r="OL6024" s="1066" t="s">
        <v>6481</v>
      </c>
      <c r="OM6024" s="1066"/>
      <c r="ON6024" s="1066"/>
      <c r="OO6024" s="1066"/>
      <c r="OP6024" s="1066"/>
      <c r="OQ6024" s="1066"/>
      <c r="OR6024" s="1066"/>
      <c r="OS6024" s="100"/>
      <c r="OT6024" s="1066" t="s">
        <v>6481</v>
      </c>
      <c r="OU6024" s="1066"/>
      <c r="OV6024" s="1066"/>
      <c r="OW6024" s="1066"/>
      <c r="OX6024" s="1066"/>
      <c r="OY6024" s="1066"/>
      <c r="OZ6024" s="1066"/>
      <c r="PA6024" s="100"/>
      <c r="PB6024" s="1066" t="s">
        <v>6481</v>
      </c>
      <c r="PC6024" s="1066"/>
      <c r="PD6024" s="1066"/>
      <c r="PE6024" s="1066"/>
      <c r="PF6024" s="1066"/>
      <c r="PG6024" s="1066"/>
      <c r="PH6024" s="1066"/>
      <c r="PI6024" s="100"/>
      <c r="PJ6024" s="1066" t="s">
        <v>6481</v>
      </c>
      <c r="PK6024" s="1066"/>
      <c r="PL6024" s="1066"/>
      <c r="PM6024" s="1066"/>
      <c r="PN6024" s="1066"/>
      <c r="PO6024" s="1066"/>
      <c r="PP6024" s="1066"/>
      <c r="PQ6024" s="100"/>
      <c r="PR6024" s="1066" t="s">
        <v>6481</v>
      </c>
      <c r="PS6024" s="1066"/>
      <c r="PT6024" s="1066"/>
      <c r="PU6024" s="1066"/>
      <c r="PV6024" s="1066"/>
      <c r="PW6024" s="1066"/>
      <c r="PX6024" s="1066"/>
      <c r="PY6024" s="100"/>
      <c r="PZ6024" s="1066" t="s">
        <v>6481</v>
      </c>
      <c r="QA6024" s="1066"/>
      <c r="QB6024" s="1066"/>
      <c r="QC6024" s="1066"/>
      <c r="QD6024" s="1066"/>
      <c r="QE6024" s="1066"/>
      <c r="QF6024" s="1066"/>
      <c r="QG6024" s="100"/>
      <c r="QH6024" s="1066" t="s">
        <v>6481</v>
      </c>
      <c r="QI6024" s="1066"/>
      <c r="QJ6024" s="1066"/>
      <c r="QK6024" s="1066"/>
      <c r="QL6024" s="1066"/>
      <c r="QM6024" s="1066"/>
      <c r="QN6024" s="1066"/>
      <c r="QO6024" s="100"/>
      <c r="QP6024" s="1066" t="s">
        <v>6481</v>
      </c>
      <c r="QQ6024" s="1066"/>
      <c r="QR6024" s="1066"/>
      <c r="QS6024" s="1066"/>
      <c r="QT6024" s="1066"/>
      <c r="QU6024" s="1066"/>
      <c r="QV6024" s="1066"/>
      <c r="QW6024" s="100"/>
      <c r="QX6024" s="1066" t="s">
        <v>6481</v>
      </c>
      <c r="QY6024" s="1066"/>
      <c r="QZ6024" s="1066"/>
      <c r="RA6024" s="1066"/>
      <c r="RB6024" s="1066"/>
      <c r="RC6024" s="1066"/>
      <c r="RD6024" s="1066"/>
      <c r="RE6024" s="100"/>
      <c r="RF6024" s="1066" t="s">
        <v>6481</v>
      </c>
      <c r="RG6024" s="1066"/>
      <c r="RH6024" s="1066"/>
      <c r="RI6024" s="1066"/>
      <c r="RJ6024" s="1066"/>
      <c r="RK6024" s="1066"/>
      <c r="RL6024" s="1066"/>
      <c r="RM6024" s="100"/>
      <c r="RN6024" s="1066" t="s">
        <v>6481</v>
      </c>
      <c r="RO6024" s="1066"/>
      <c r="RP6024" s="1066"/>
      <c r="RQ6024" s="1066"/>
      <c r="RR6024" s="1066"/>
      <c r="RS6024" s="1066"/>
      <c r="RT6024" s="1066"/>
      <c r="RU6024" s="100"/>
      <c r="RV6024" s="1066" t="s">
        <v>6481</v>
      </c>
      <c r="RW6024" s="1066"/>
      <c r="RX6024" s="1066"/>
      <c r="RY6024" s="1066"/>
      <c r="RZ6024" s="1066"/>
      <c r="SA6024" s="1066"/>
      <c r="SB6024" s="1066"/>
      <c r="SC6024" s="100"/>
      <c r="SD6024" s="1066" t="s">
        <v>6481</v>
      </c>
      <c r="SE6024" s="1066"/>
      <c r="SF6024" s="1066"/>
      <c r="SG6024" s="1066"/>
      <c r="SH6024" s="1066"/>
      <c r="SI6024" s="1066"/>
      <c r="SJ6024" s="1066"/>
      <c r="SK6024" s="100"/>
      <c r="SL6024" s="1066" t="s">
        <v>6481</v>
      </c>
      <c r="SM6024" s="1066"/>
      <c r="SN6024" s="1066"/>
      <c r="SO6024" s="1066"/>
      <c r="SP6024" s="1066"/>
      <c r="SQ6024" s="1066"/>
      <c r="SR6024" s="1066"/>
      <c r="SS6024" s="100"/>
      <c r="ST6024" s="1066" t="s">
        <v>6481</v>
      </c>
      <c r="SU6024" s="1066"/>
      <c r="SV6024" s="1066"/>
      <c r="SW6024" s="1066"/>
      <c r="SX6024" s="1066"/>
      <c r="SY6024" s="1066"/>
      <c r="SZ6024" s="1066"/>
      <c r="TA6024" s="100"/>
      <c r="TB6024" s="1066" t="s">
        <v>6481</v>
      </c>
      <c r="TC6024" s="1066"/>
      <c r="TD6024" s="1066"/>
      <c r="TE6024" s="1066"/>
      <c r="TF6024" s="1066"/>
      <c r="TG6024" s="1066"/>
      <c r="TH6024" s="1066"/>
      <c r="TI6024" s="100"/>
      <c r="TJ6024" s="1066" t="s">
        <v>6481</v>
      </c>
      <c r="TK6024" s="1066"/>
      <c r="TL6024" s="1066"/>
      <c r="TM6024" s="1066"/>
      <c r="TN6024" s="1066"/>
      <c r="TO6024" s="1066"/>
      <c r="TP6024" s="1066"/>
      <c r="TQ6024" s="100"/>
      <c r="TR6024" s="1066" t="s">
        <v>6481</v>
      </c>
      <c r="TS6024" s="1066"/>
      <c r="TT6024" s="1066"/>
      <c r="TU6024" s="1066"/>
      <c r="TV6024" s="1066"/>
      <c r="TW6024" s="1066"/>
      <c r="TX6024" s="1066"/>
      <c r="TY6024" s="100"/>
      <c r="TZ6024" s="1066" t="s">
        <v>6481</v>
      </c>
      <c r="UA6024" s="1066"/>
      <c r="UB6024" s="1066"/>
      <c r="UC6024" s="1066"/>
      <c r="UD6024" s="1066"/>
      <c r="UE6024" s="1066"/>
      <c r="UF6024" s="1066"/>
      <c r="UG6024" s="100"/>
      <c r="UH6024" s="1066" t="s">
        <v>6481</v>
      </c>
      <c r="UI6024" s="1066"/>
      <c r="UJ6024" s="1066"/>
      <c r="UK6024" s="1066"/>
      <c r="UL6024" s="1066"/>
      <c r="UM6024" s="1066"/>
      <c r="UN6024" s="1066"/>
      <c r="UO6024" s="100"/>
      <c r="UP6024" s="1066" t="s">
        <v>6481</v>
      </c>
      <c r="UQ6024" s="1066"/>
      <c r="UR6024" s="1066"/>
      <c r="US6024" s="1066"/>
      <c r="UT6024" s="1066"/>
      <c r="UU6024" s="1066"/>
      <c r="UV6024" s="1066"/>
      <c r="UW6024" s="100"/>
      <c r="UX6024" s="1066" t="s">
        <v>6481</v>
      </c>
      <c r="UY6024" s="1066"/>
      <c r="UZ6024" s="1066"/>
      <c r="VA6024" s="1066"/>
      <c r="VB6024" s="1066"/>
      <c r="VC6024" s="1066"/>
      <c r="VD6024" s="1066"/>
      <c r="VE6024" s="100"/>
      <c r="VF6024" s="1066" t="s">
        <v>6481</v>
      </c>
      <c r="VG6024" s="1066"/>
      <c r="VH6024" s="1066"/>
      <c r="VI6024" s="1066"/>
      <c r="VJ6024" s="1066"/>
      <c r="VK6024" s="1066"/>
      <c r="VL6024" s="1066"/>
      <c r="VM6024" s="100"/>
      <c r="VN6024" s="1066" t="s">
        <v>6481</v>
      </c>
      <c r="VO6024" s="1066"/>
      <c r="VP6024" s="1066"/>
      <c r="VQ6024" s="1066"/>
      <c r="VR6024" s="1066"/>
      <c r="VS6024" s="1066"/>
      <c r="VT6024" s="1066"/>
      <c r="VU6024" s="100"/>
      <c r="VV6024" s="1066" t="s">
        <v>6481</v>
      </c>
      <c r="VW6024" s="1066"/>
      <c r="VX6024" s="1066"/>
      <c r="VY6024" s="1066"/>
      <c r="VZ6024" s="1066"/>
      <c r="WA6024" s="1066"/>
      <c r="WB6024" s="1066"/>
      <c r="WC6024" s="100"/>
      <c r="WD6024" s="1066" t="s">
        <v>6481</v>
      </c>
      <c r="WE6024" s="1066"/>
      <c r="WF6024" s="1066"/>
      <c r="WG6024" s="1066"/>
      <c r="WH6024" s="1066"/>
      <c r="WI6024" s="1066"/>
      <c r="WJ6024" s="1066"/>
      <c r="WK6024" s="100"/>
      <c r="WL6024" s="1066" t="s">
        <v>6481</v>
      </c>
      <c r="WM6024" s="1066"/>
      <c r="WN6024" s="1066"/>
      <c r="WO6024" s="1066"/>
      <c r="WP6024" s="1066"/>
      <c r="WQ6024" s="1066"/>
      <c r="WR6024" s="1066"/>
      <c r="WS6024" s="100"/>
      <c r="WT6024" s="1066" t="s">
        <v>6481</v>
      </c>
      <c r="WU6024" s="1066"/>
      <c r="WV6024" s="1066"/>
      <c r="WW6024" s="1066"/>
      <c r="WX6024" s="1066"/>
      <c r="WY6024" s="1066"/>
      <c r="WZ6024" s="1066"/>
      <c r="XA6024" s="100"/>
      <c r="XB6024" s="1066" t="s">
        <v>6481</v>
      </c>
      <c r="XC6024" s="1066"/>
      <c r="XD6024" s="1066"/>
      <c r="XE6024" s="1066"/>
      <c r="XF6024" s="1066"/>
      <c r="XG6024" s="1066"/>
      <c r="XH6024" s="1066"/>
      <c r="XI6024" s="100"/>
      <c r="XJ6024" s="1066" t="s">
        <v>6481</v>
      </c>
      <c r="XK6024" s="1066"/>
      <c r="XL6024" s="1066"/>
      <c r="XM6024" s="1066"/>
      <c r="XN6024" s="1066"/>
      <c r="XO6024" s="1066"/>
      <c r="XP6024" s="1066"/>
      <c r="XQ6024" s="100"/>
      <c r="XR6024" s="1066" t="s">
        <v>6481</v>
      </c>
      <c r="XS6024" s="1066"/>
      <c r="XT6024" s="1066"/>
      <c r="XU6024" s="1066"/>
      <c r="XV6024" s="1066"/>
      <c r="XW6024" s="1066"/>
      <c r="XX6024" s="1066"/>
      <c r="XY6024" s="100"/>
      <c r="XZ6024" s="1066" t="s">
        <v>6481</v>
      </c>
      <c r="YA6024" s="1066"/>
      <c r="YB6024" s="1066"/>
      <c r="YC6024" s="1066"/>
      <c r="YD6024" s="1066"/>
      <c r="YE6024" s="1066"/>
      <c r="YF6024" s="1066"/>
      <c r="YG6024" s="100"/>
      <c r="YH6024" s="1066" t="s">
        <v>6481</v>
      </c>
      <c r="YI6024" s="1066"/>
      <c r="YJ6024" s="1066"/>
      <c r="YK6024" s="1066"/>
      <c r="YL6024" s="1066"/>
      <c r="YM6024" s="1066"/>
      <c r="YN6024" s="1066"/>
      <c r="YO6024" s="100"/>
      <c r="YP6024" s="1066" t="s">
        <v>6481</v>
      </c>
      <c r="YQ6024" s="1066"/>
      <c r="YR6024" s="1066"/>
      <c r="YS6024" s="1066"/>
      <c r="YT6024" s="1066"/>
      <c r="YU6024" s="1066"/>
      <c r="YV6024" s="1066"/>
      <c r="YW6024" s="100"/>
      <c r="YX6024" s="1066" t="s">
        <v>6481</v>
      </c>
      <c r="YY6024" s="1066"/>
      <c r="YZ6024" s="1066"/>
      <c r="ZA6024" s="1066"/>
      <c r="ZB6024" s="1066"/>
      <c r="ZC6024" s="1066"/>
      <c r="ZD6024" s="1066"/>
      <c r="ZE6024" s="100"/>
      <c r="ZF6024" s="1066" t="s">
        <v>6481</v>
      </c>
      <c r="ZG6024" s="1066"/>
      <c r="ZH6024" s="1066"/>
      <c r="ZI6024" s="1066"/>
      <c r="ZJ6024" s="1066"/>
      <c r="ZK6024" s="1066"/>
      <c r="ZL6024" s="1066"/>
      <c r="ZM6024" s="100"/>
      <c r="ZN6024" s="1066" t="s">
        <v>6481</v>
      </c>
      <c r="ZO6024" s="1066"/>
      <c r="ZP6024" s="1066"/>
      <c r="ZQ6024" s="1066"/>
      <c r="ZR6024" s="1066"/>
      <c r="ZS6024" s="1066"/>
      <c r="ZT6024" s="1066"/>
      <c r="ZU6024" s="100"/>
      <c r="ZV6024" s="1066" t="s">
        <v>6481</v>
      </c>
      <c r="ZW6024" s="1066"/>
      <c r="ZX6024" s="1066"/>
      <c r="ZY6024" s="1066"/>
      <c r="ZZ6024" s="1066"/>
      <c r="AAA6024" s="1066"/>
      <c r="AAB6024" s="1066"/>
      <c r="AAC6024" s="100"/>
      <c r="AAD6024" s="1066" t="s">
        <v>6481</v>
      </c>
      <c r="AAE6024" s="1066"/>
      <c r="AAF6024" s="1066"/>
      <c r="AAG6024" s="1066"/>
      <c r="AAH6024" s="1066"/>
      <c r="AAI6024" s="1066"/>
      <c r="AAJ6024" s="1066"/>
      <c r="AAK6024" s="100"/>
      <c r="AAL6024" s="1066" t="s">
        <v>6481</v>
      </c>
      <c r="AAM6024" s="1066"/>
      <c r="AAN6024" s="1066"/>
      <c r="AAO6024" s="1066"/>
      <c r="AAP6024" s="1066"/>
      <c r="AAQ6024" s="1066"/>
      <c r="AAR6024" s="1066"/>
      <c r="AAS6024" s="100"/>
      <c r="AAT6024" s="1066" t="s">
        <v>6481</v>
      </c>
      <c r="AAU6024" s="1066"/>
      <c r="AAV6024" s="1066"/>
      <c r="AAW6024" s="1066"/>
      <c r="AAX6024" s="1066"/>
      <c r="AAY6024" s="1066"/>
      <c r="AAZ6024" s="1066"/>
      <c r="ABA6024" s="100"/>
      <c r="ABB6024" s="1066" t="s">
        <v>6481</v>
      </c>
      <c r="ABC6024" s="1066"/>
      <c r="ABD6024" s="1066"/>
      <c r="ABE6024" s="1066"/>
      <c r="ABF6024" s="1066"/>
      <c r="ABG6024" s="1066"/>
      <c r="ABH6024" s="1066"/>
      <c r="ABI6024" s="100"/>
      <c r="ABJ6024" s="1066" t="s">
        <v>6481</v>
      </c>
      <c r="ABK6024" s="1066"/>
      <c r="ABL6024" s="1066"/>
      <c r="ABM6024" s="1066"/>
      <c r="ABN6024" s="1066"/>
      <c r="ABO6024" s="1066"/>
      <c r="ABP6024" s="1066"/>
      <c r="ABQ6024" s="100"/>
      <c r="ABR6024" s="1066" t="s">
        <v>6481</v>
      </c>
      <c r="ABS6024" s="1066"/>
      <c r="ABT6024" s="1066"/>
      <c r="ABU6024" s="1066"/>
      <c r="ABV6024" s="1066"/>
      <c r="ABW6024" s="1066"/>
      <c r="ABX6024" s="1066"/>
      <c r="ABY6024" s="100"/>
      <c r="ABZ6024" s="1066" t="s">
        <v>6481</v>
      </c>
      <c r="ACA6024" s="1066"/>
      <c r="ACB6024" s="1066"/>
      <c r="ACC6024" s="1066"/>
      <c r="ACD6024" s="1066"/>
      <c r="ACE6024" s="1066"/>
      <c r="ACF6024" s="1066"/>
      <c r="ACG6024" s="100"/>
      <c r="ACH6024" s="1066" t="s">
        <v>6481</v>
      </c>
      <c r="ACI6024" s="1066"/>
      <c r="ACJ6024" s="1066"/>
      <c r="ACK6024" s="1066"/>
      <c r="ACL6024" s="1066"/>
      <c r="ACM6024" s="1066"/>
      <c r="ACN6024" s="1066"/>
      <c r="ACO6024" s="100"/>
      <c r="ACP6024" s="1066" t="s">
        <v>6481</v>
      </c>
      <c r="ACQ6024" s="1066"/>
      <c r="ACR6024" s="1066"/>
      <c r="ACS6024" s="1066"/>
      <c r="ACT6024" s="1066"/>
      <c r="ACU6024" s="1066"/>
      <c r="ACV6024" s="1066"/>
      <c r="ACW6024" s="100"/>
      <c r="ACX6024" s="1066" t="s">
        <v>6481</v>
      </c>
      <c r="ACY6024" s="1066"/>
      <c r="ACZ6024" s="1066"/>
      <c r="ADA6024" s="1066"/>
      <c r="ADB6024" s="1066"/>
      <c r="ADC6024" s="1066"/>
      <c r="ADD6024" s="1066"/>
      <c r="ADE6024" s="100"/>
      <c r="ADF6024" s="1066" t="s">
        <v>6481</v>
      </c>
      <c r="ADG6024" s="1066"/>
      <c r="ADH6024" s="1066"/>
      <c r="ADI6024" s="1066"/>
      <c r="ADJ6024" s="1066"/>
      <c r="ADK6024" s="1066"/>
      <c r="ADL6024" s="1066"/>
      <c r="ADM6024" s="100"/>
      <c r="ADN6024" s="1066" t="s">
        <v>6481</v>
      </c>
      <c r="ADO6024" s="1066"/>
      <c r="ADP6024" s="1066"/>
      <c r="ADQ6024" s="1066"/>
      <c r="ADR6024" s="1066"/>
      <c r="ADS6024" s="1066"/>
      <c r="ADT6024" s="1066"/>
      <c r="ADU6024" s="100"/>
      <c r="ADV6024" s="1066" t="s">
        <v>6481</v>
      </c>
      <c r="ADW6024" s="1066"/>
      <c r="ADX6024" s="1066"/>
      <c r="ADY6024" s="1066"/>
      <c r="ADZ6024" s="1066"/>
      <c r="AEA6024" s="1066"/>
      <c r="AEB6024" s="1066"/>
      <c r="AEC6024" s="100"/>
      <c r="AED6024" s="1066" t="s">
        <v>6481</v>
      </c>
      <c r="AEE6024" s="1066"/>
      <c r="AEF6024" s="1066"/>
      <c r="AEG6024" s="1066"/>
      <c r="AEH6024" s="1066"/>
      <c r="AEI6024" s="1066"/>
      <c r="AEJ6024" s="1066"/>
      <c r="AEK6024" s="100"/>
      <c r="AEL6024" s="1066" t="s">
        <v>6481</v>
      </c>
      <c r="AEM6024" s="1066"/>
      <c r="AEN6024" s="1066"/>
      <c r="AEO6024" s="1066"/>
      <c r="AEP6024" s="1066"/>
      <c r="AEQ6024" s="1066"/>
      <c r="AER6024" s="1066"/>
      <c r="AES6024" s="100"/>
      <c r="AET6024" s="1066" t="s">
        <v>6481</v>
      </c>
      <c r="AEU6024" s="1066"/>
      <c r="AEV6024" s="1066"/>
      <c r="AEW6024" s="1066"/>
      <c r="AEX6024" s="1066"/>
      <c r="AEY6024" s="1066"/>
      <c r="AEZ6024" s="1066"/>
      <c r="AFA6024" s="100"/>
      <c r="AFB6024" s="1066" t="s">
        <v>6481</v>
      </c>
      <c r="AFC6024" s="1066"/>
      <c r="AFD6024" s="1066"/>
      <c r="AFE6024" s="1066"/>
      <c r="AFF6024" s="1066"/>
      <c r="AFG6024" s="1066"/>
      <c r="AFH6024" s="1066"/>
      <c r="AFI6024" s="100"/>
      <c r="AFJ6024" s="1066" t="s">
        <v>6481</v>
      </c>
      <c r="AFK6024" s="1066"/>
      <c r="AFL6024" s="1066"/>
      <c r="AFM6024" s="1066"/>
      <c r="AFN6024" s="1066"/>
      <c r="AFO6024" s="1066"/>
      <c r="AFP6024" s="1066"/>
      <c r="AFQ6024" s="100"/>
      <c r="AFR6024" s="1066" t="s">
        <v>6481</v>
      </c>
      <c r="AFS6024" s="1066"/>
      <c r="AFT6024" s="1066"/>
      <c r="AFU6024" s="1066"/>
      <c r="AFV6024" s="1066"/>
      <c r="AFW6024" s="1066"/>
      <c r="AFX6024" s="1066"/>
      <c r="AFY6024" s="100"/>
      <c r="AFZ6024" s="1066" t="s">
        <v>6481</v>
      </c>
      <c r="AGA6024" s="1066"/>
      <c r="AGB6024" s="1066"/>
      <c r="AGC6024" s="1066"/>
      <c r="AGD6024" s="1066"/>
      <c r="AGE6024" s="1066"/>
      <c r="AGF6024" s="1066"/>
      <c r="AGG6024" s="100"/>
      <c r="AGH6024" s="1066" t="s">
        <v>6481</v>
      </c>
      <c r="AGI6024" s="1066"/>
      <c r="AGJ6024" s="1066"/>
      <c r="AGK6024" s="1066"/>
      <c r="AGL6024" s="1066"/>
      <c r="AGM6024" s="1066"/>
      <c r="AGN6024" s="1066"/>
      <c r="AGO6024" s="100"/>
      <c r="AGP6024" s="1066" t="s">
        <v>6481</v>
      </c>
      <c r="AGQ6024" s="1066"/>
      <c r="AGR6024" s="1066"/>
      <c r="AGS6024" s="1066"/>
      <c r="AGT6024" s="1066"/>
      <c r="AGU6024" s="1066"/>
      <c r="AGV6024" s="1066"/>
      <c r="AGW6024" s="100"/>
      <c r="AGX6024" s="1066" t="s">
        <v>6481</v>
      </c>
      <c r="AGY6024" s="1066"/>
      <c r="AGZ6024" s="1066"/>
      <c r="AHA6024" s="1066"/>
      <c r="AHB6024" s="1066"/>
      <c r="AHC6024" s="1066"/>
      <c r="AHD6024" s="1066"/>
      <c r="AHE6024" s="100"/>
      <c r="AHF6024" s="1066" t="s">
        <v>6481</v>
      </c>
      <c r="AHG6024" s="1066"/>
      <c r="AHH6024" s="1066"/>
      <c r="AHI6024" s="1066"/>
      <c r="AHJ6024" s="1066"/>
      <c r="AHK6024" s="1066"/>
      <c r="AHL6024" s="1066"/>
      <c r="AHM6024" s="100"/>
      <c r="AHN6024" s="1066" t="s">
        <v>6481</v>
      </c>
      <c r="AHO6024" s="1066"/>
      <c r="AHP6024" s="1066"/>
      <c r="AHQ6024" s="1066"/>
      <c r="AHR6024" s="1066"/>
      <c r="AHS6024" s="1066"/>
      <c r="AHT6024" s="1066"/>
      <c r="AHU6024" s="100"/>
      <c r="AHV6024" s="1066" t="s">
        <v>6481</v>
      </c>
      <c r="AHW6024" s="1066"/>
      <c r="AHX6024" s="1066"/>
      <c r="AHY6024" s="1066"/>
      <c r="AHZ6024" s="1066"/>
      <c r="AIA6024" s="1066"/>
      <c r="AIB6024" s="1066"/>
      <c r="AIC6024" s="100"/>
      <c r="AID6024" s="1066" t="s">
        <v>6481</v>
      </c>
      <c r="AIE6024" s="1066"/>
      <c r="AIF6024" s="1066"/>
      <c r="AIG6024" s="1066"/>
      <c r="AIH6024" s="1066"/>
      <c r="AII6024" s="1066"/>
      <c r="AIJ6024" s="1066"/>
      <c r="AIK6024" s="100"/>
      <c r="AIL6024" s="1066" t="s">
        <v>6481</v>
      </c>
      <c r="AIM6024" s="1066"/>
      <c r="AIN6024" s="1066"/>
      <c r="AIO6024" s="1066"/>
      <c r="AIP6024" s="1066"/>
      <c r="AIQ6024" s="1066"/>
      <c r="AIR6024" s="1066"/>
      <c r="AIS6024" s="100"/>
      <c r="AIT6024" s="1066" t="s">
        <v>6481</v>
      </c>
      <c r="AIU6024" s="1066"/>
      <c r="AIV6024" s="1066"/>
      <c r="AIW6024" s="1066"/>
      <c r="AIX6024" s="1066"/>
      <c r="AIY6024" s="1066"/>
      <c r="AIZ6024" s="1066"/>
      <c r="AJA6024" s="100"/>
      <c r="AJB6024" s="1066" t="s">
        <v>6481</v>
      </c>
      <c r="AJC6024" s="1066"/>
      <c r="AJD6024" s="1066"/>
      <c r="AJE6024" s="1066"/>
      <c r="AJF6024" s="1066"/>
      <c r="AJG6024" s="1066"/>
      <c r="AJH6024" s="1066"/>
      <c r="AJI6024" s="100"/>
      <c r="AJJ6024" s="1066" t="s">
        <v>6481</v>
      </c>
      <c r="AJK6024" s="1066"/>
      <c r="AJL6024" s="1066"/>
      <c r="AJM6024" s="1066"/>
      <c r="AJN6024" s="1066"/>
      <c r="AJO6024" s="1066"/>
      <c r="AJP6024" s="1066"/>
      <c r="AJQ6024" s="100"/>
      <c r="AJR6024" s="1066" t="s">
        <v>6481</v>
      </c>
      <c r="AJS6024" s="1066"/>
      <c r="AJT6024" s="1066"/>
      <c r="AJU6024" s="1066"/>
      <c r="AJV6024" s="1066"/>
      <c r="AJW6024" s="1066"/>
      <c r="AJX6024" s="1066"/>
      <c r="AJY6024" s="100"/>
      <c r="AJZ6024" s="1066" t="s">
        <v>6481</v>
      </c>
      <c r="AKA6024" s="1066"/>
      <c r="AKB6024" s="1066"/>
      <c r="AKC6024" s="1066"/>
      <c r="AKD6024" s="1066"/>
      <c r="AKE6024" s="1066"/>
      <c r="AKF6024" s="1066"/>
      <c r="AKG6024" s="100"/>
      <c r="AKH6024" s="1066" t="s">
        <v>6481</v>
      </c>
      <c r="AKI6024" s="1066"/>
      <c r="AKJ6024" s="1066"/>
      <c r="AKK6024" s="1066"/>
      <c r="AKL6024" s="1066"/>
      <c r="AKM6024" s="1066"/>
      <c r="AKN6024" s="1066"/>
      <c r="AKO6024" s="100"/>
      <c r="AKP6024" s="1066" t="s">
        <v>6481</v>
      </c>
      <c r="AKQ6024" s="1066"/>
      <c r="AKR6024" s="1066"/>
      <c r="AKS6024" s="1066"/>
      <c r="AKT6024" s="1066"/>
      <c r="AKU6024" s="1066"/>
      <c r="AKV6024" s="1066"/>
      <c r="AKW6024" s="100"/>
      <c r="AKX6024" s="1066" t="s">
        <v>6481</v>
      </c>
      <c r="AKY6024" s="1066"/>
      <c r="AKZ6024" s="1066"/>
      <c r="ALA6024" s="1066"/>
      <c r="ALB6024" s="1066"/>
      <c r="ALC6024" s="1066"/>
      <c r="ALD6024" s="1066"/>
      <c r="ALE6024" s="100"/>
      <c r="ALF6024" s="1066" t="s">
        <v>6481</v>
      </c>
      <c r="ALG6024" s="1066"/>
      <c r="ALH6024" s="1066"/>
      <c r="ALI6024" s="1066"/>
      <c r="ALJ6024" s="1066"/>
      <c r="ALK6024" s="1066"/>
      <c r="ALL6024" s="1066"/>
      <c r="ALM6024" s="100"/>
      <c r="ALN6024" s="1066" t="s">
        <v>6481</v>
      </c>
      <c r="ALO6024" s="1066"/>
      <c r="ALP6024" s="1066"/>
      <c r="ALQ6024" s="1066"/>
      <c r="ALR6024" s="1066"/>
      <c r="ALS6024" s="1066"/>
      <c r="ALT6024" s="1066"/>
      <c r="ALU6024" s="100"/>
      <c r="ALV6024" s="1066" t="s">
        <v>6481</v>
      </c>
      <c r="ALW6024" s="1066"/>
      <c r="ALX6024" s="1066"/>
      <c r="ALY6024" s="1066"/>
      <c r="ALZ6024" s="1066"/>
      <c r="AMA6024" s="1066"/>
      <c r="AMB6024" s="1066"/>
      <c r="AMC6024" s="100"/>
      <c r="AMD6024" s="1066" t="s">
        <v>6481</v>
      </c>
      <c r="AME6024" s="1066"/>
      <c r="AMF6024" s="1066"/>
      <c r="AMG6024" s="1066"/>
      <c r="AMH6024" s="1066"/>
      <c r="AMI6024" s="1066"/>
      <c r="AMJ6024" s="1066"/>
      <c r="AMK6024" s="100"/>
      <c r="AML6024" s="1066" t="s">
        <v>6481</v>
      </c>
      <c r="AMM6024" s="1066"/>
      <c r="AMN6024" s="1066"/>
      <c r="AMO6024" s="1066"/>
      <c r="AMP6024" s="1066"/>
      <c r="AMQ6024" s="1066"/>
      <c r="AMR6024" s="1066"/>
      <c r="AMS6024" s="100"/>
      <c r="AMT6024" s="1066" t="s">
        <v>6481</v>
      </c>
      <c r="AMU6024" s="1066"/>
      <c r="AMV6024" s="1066"/>
      <c r="AMW6024" s="1066"/>
      <c r="AMX6024" s="1066"/>
      <c r="AMY6024" s="1066"/>
      <c r="AMZ6024" s="1066"/>
      <c r="ANA6024" s="100"/>
      <c r="ANB6024" s="1066" t="s">
        <v>6481</v>
      </c>
      <c r="ANC6024" s="1066"/>
      <c r="AND6024" s="1066"/>
      <c r="ANE6024" s="1066"/>
      <c r="ANF6024" s="1066"/>
      <c r="ANG6024" s="1066"/>
      <c r="ANH6024" s="1066"/>
      <c r="ANI6024" s="100"/>
      <c r="ANJ6024" s="1066" t="s">
        <v>6481</v>
      </c>
      <c r="ANK6024" s="1066"/>
      <c r="ANL6024" s="1066"/>
      <c r="ANM6024" s="1066"/>
      <c r="ANN6024" s="1066"/>
      <c r="ANO6024" s="1066"/>
      <c r="ANP6024" s="1066"/>
      <c r="ANQ6024" s="100"/>
      <c r="ANR6024" s="1066" t="s">
        <v>6481</v>
      </c>
      <c r="ANS6024" s="1066"/>
      <c r="ANT6024" s="1066"/>
      <c r="ANU6024" s="1066"/>
      <c r="ANV6024" s="1066"/>
      <c r="ANW6024" s="1066"/>
      <c r="ANX6024" s="1066"/>
      <c r="ANY6024" s="100"/>
      <c r="ANZ6024" s="1066" t="s">
        <v>6481</v>
      </c>
      <c r="AOA6024" s="1066"/>
      <c r="AOB6024" s="1066"/>
      <c r="AOC6024" s="1066"/>
      <c r="AOD6024" s="1066"/>
      <c r="AOE6024" s="1066"/>
      <c r="AOF6024" s="1066"/>
      <c r="AOG6024" s="100"/>
      <c r="AOH6024" s="1066" t="s">
        <v>6481</v>
      </c>
      <c r="AOI6024" s="1066"/>
      <c r="AOJ6024" s="1066"/>
      <c r="AOK6024" s="1066"/>
      <c r="AOL6024" s="1066"/>
      <c r="AOM6024" s="1066"/>
      <c r="AON6024" s="1066"/>
      <c r="AOO6024" s="100"/>
      <c r="AOP6024" s="1066" t="s">
        <v>6481</v>
      </c>
      <c r="AOQ6024" s="1066"/>
      <c r="AOR6024" s="1066"/>
      <c r="AOS6024" s="1066"/>
      <c r="AOT6024" s="1066"/>
      <c r="AOU6024" s="1066"/>
      <c r="AOV6024" s="1066"/>
      <c r="AOW6024" s="100"/>
      <c r="AOX6024" s="1066" t="s">
        <v>6481</v>
      </c>
      <c r="AOY6024" s="1066"/>
      <c r="AOZ6024" s="1066"/>
      <c r="APA6024" s="1066"/>
      <c r="APB6024" s="1066"/>
      <c r="APC6024" s="1066"/>
      <c r="APD6024" s="1066"/>
      <c r="APE6024" s="100"/>
      <c r="APF6024" s="1066" t="s">
        <v>6481</v>
      </c>
      <c r="APG6024" s="1066"/>
      <c r="APH6024" s="1066"/>
      <c r="API6024" s="1066"/>
      <c r="APJ6024" s="1066"/>
      <c r="APK6024" s="1066"/>
      <c r="APL6024" s="1066"/>
      <c r="APM6024" s="100"/>
      <c r="APN6024" s="1066" t="s">
        <v>6481</v>
      </c>
      <c r="APO6024" s="1066"/>
      <c r="APP6024" s="1066"/>
      <c r="APQ6024" s="1066"/>
      <c r="APR6024" s="1066"/>
      <c r="APS6024" s="1066"/>
      <c r="APT6024" s="1066"/>
      <c r="APU6024" s="100"/>
      <c r="APV6024" s="1066" t="s">
        <v>6481</v>
      </c>
      <c r="APW6024" s="1066"/>
      <c r="APX6024" s="1066"/>
      <c r="APY6024" s="1066"/>
      <c r="APZ6024" s="1066"/>
      <c r="AQA6024" s="1066"/>
      <c r="AQB6024" s="1066"/>
      <c r="AQC6024" s="100"/>
      <c r="AQD6024" s="1066" t="s">
        <v>6481</v>
      </c>
      <c r="AQE6024" s="1066"/>
      <c r="AQF6024" s="1066"/>
      <c r="AQG6024" s="1066"/>
      <c r="AQH6024" s="1066"/>
      <c r="AQI6024" s="1066"/>
      <c r="AQJ6024" s="1066"/>
      <c r="AQK6024" s="100"/>
      <c r="AQL6024" s="1066" t="s">
        <v>6481</v>
      </c>
      <c r="AQM6024" s="1066"/>
      <c r="AQN6024" s="1066"/>
      <c r="AQO6024" s="1066"/>
      <c r="AQP6024" s="1066"/>
      <c r="AQQ6024" s="1066"/>
      <c r="AQR6024" s="1066"/>
      <c r="AQS6024" s="100"/>
      <c r="AQT6024" s="1066" t="s">
        <v>6481</v>
      </c>
      <c r="AQU6024" s="1066"/>
      <c r="AQV6024" s="1066"/>
      <c r="AQW6024" s="1066"/>
      <c r="AQX6024" s="1066"/>
      <c r="AQY6024" s="1066"/>
      <c r="AQZ6024" s="1066"/>
      <c r="ARA6024" s="100"/>
      <c r="ARB6024" s="1066" t="s">
        <v>6481</v>
      </c>
      <c r="ARC6024" s="1066"/>
      <c r="ARD6024" s="1066"/>
      <c r="ARE6024" s="1066"/>
      <c r="ARF6024" s="1066"/>
      <c r="ARG6024" s="1066"/>
      <c r="ARH6024" s="1066"/>
      <c r="ARI6024" s="100"/>
      <c r="ARJ6024" s="1066" t="s">
        <v>6481</v>
      </c>
      <c r="ARK6024" s="1066"/>
      <c r="ARL6024" s="1066"/>
      <c r="ARM6024" s="1066"/>
      <c r="ARN6024" s="1066"/>
      <c r="ARO6024" s="1066"/>
      <c r="ARP6024" s="1066"/>
      <c r="ARQ6024" s="100"/>
      <c r="ARR6024" s="1066" t="s">
        <v>6481</v>
      </c>
      <c r="ARS6024" s="1066"/>
      <c r="ART6024" s="1066"/>
      <c r="ARU6024" s="1066"/>
      <c r="ARV6024" s="1066"/>
      <c r="ARW6024" s="1066"/>
      <c r="ARX6024" s="1066"/>
      <c r="ARY6024" s="100"/>
      <c r="ARZ6024" s="1066" t="s">
        <v>6481</v>
      </c>
      <c r="ASA6024" s="1066"/>
      <c r="ASB6024" s="1066"/>
      <c r="ASC6024" s="1066"/>
      <c r="ASD6024" s="1066"/>
      <c r="ASE6024" s="1066"/>
      <c r="ASF6024" s="1066"/>
      <c r="ASG6024" s="100"/>
      <c r="ASH6024" s="1066" t="s">
        <v>6481</v>
      </c>
      <c r="ASI6024" s="1066"/>
      <c r="ASJ6024" s="1066"/>
      <c r="ASK6024" s="1066"/>
      <c r="ASL6024" s="1066"/>
      <c r="ASM6024" s="1066"/>
      <c r="ASN6024" s="1066"/>
      <c r="ASO6024" s="100"/>
      <c r="ASP6024" s="1066" t="s">
        <v>6481</v>
      </c>
      <c r="ASQ6024" s="1066"/>
      <c r="ASR6024" s="1066"/>
      <c r="ASS6024" s="1066"/>
      <c r="AST6024" s="1066"/>
      <c r="ASU6024" s="1066"/>
      <c r="ASV6024" s="1066"/>
      <c r="ASW6024" s="100"/>
      <c r="ASX6024" s="1066" t="s">
        <v>6481</v>
      </c>
      <c r="ASY6024" s="1066"/>
      <c r="ASZ6024" s="1066"/>
      <c r="ATA6024" s="1066"/>
      <c r="ATB6024" s="1066"/>
      <c r="ATC6024" s="1066"/>
      <c r="ATD6024" s="1066"/>
      <c r="ATE6024" s="100"/>
      <c r="ATF6024" s="1066" t="s">
        <v>6481</v>
      </c>
      <c r="ATG6024" s="1066"/>
      <c r="ATH6024" s="1066"/>
      <c r="ATI6024" s="1066"/>
      <c r="ATJ6024" s="1066"/>
      <c r="ATK6024" s="1066"/>
      <c r="ATL6024" s="1066"/>
      <c r="ATM6024" s="100"/>
      <c r="ATN6024" s="1066" t="s">
        <v>6481</v>
      </c>
      <c r="ATO6024" s="1066"/>
      <c r="ATP6024" s="1066"/>
      <c r="ATQ6024" s="1066"/>
      <c r="ATR6024" s="1066"/>
      <c r="ATS6024" s="1066"/>
      <c r="ATT6024" s="1066"/>
      <c r="ATU6024" s="100"/>
      <c r="ATV6024" s="1066" t="s">
        <v>6481</v>
      </c>
      <c r="ATW6024" s="1066"/>
      <c r="ATX6024" s="1066"/>
      <c r="ATY6024" s="1066"/>
      <c r="ATZ6024" s="1066"/>
      <c r="AUA6024" s="1066"/>
      <c r="AUB6024" s="1066"/>
      <c r="AUC6024" s="100"/>
      <c r="AUD6024" s="1066" t="s">
        <v>6481</v>
      </c>
      <c r="AUE6024" s="1066"/>
      <c r="AUF6024" s="1066"/>
      <c r="AUG6024" s="1066"/>
      <c r="AUH6024" s="1066"/>
      <c r="AUI6024" s="1066"/>
      <c r="AUJ6024" s="1066"/>
      <c r="AUK6024" s="100"/>
      <c r="AUL6024" s="1066" t="s">
        <v>6481</v>
      </c>
      <c r="AUM6024" s="1066"/>
      <c r="AUN6024" s="1066"/>
      <c r="AUO6024" s="1066"/>
      <c r="AUP6024" s="1066"/>
      <c r="AUQ6024" s="1066"/>
      <c r="AUR6024" s="1066"/>
      <c r="AUS6024" s="100"/>
      <c r="AUT6024" s="1066" t="s">
        <v>6481</v>
      </c>
      <c r="AUU6024" s="1066"/>
      <c r="AUV6024" s="1066"/>
      <c r="AUW6024" s="1066"/>
      <c r="AUX6024" s="1066"/>
      <c r="AUY6024" s="1066"/>
      <c r="AUZ6024" s="1066"/>
      <c r="AVA6024" s="100"/>
      <c r="AVB6024" s="1066" t="s">
        <v>6481</v>
      </c>
      <c r="AVC6024" s="1066"/>
      <c r="AVD6024" s="1066"/>
      <c r="AVE6024" s="1066"/>
      <c r="AVF6024" s="1066"/>
      <c r="AVG6024" s="1066"/>
      <c r="AVH6024" s="1066"/>
      <c r="AVI6024" s="100"/>
      <c r="AVJ6024" s="1066" t="s">
        <v>6481</v>
      </c>
      <c r="AVK6024" s="1066"/>
      <c r="AVL6024" s="1066"/>
      <c r="AVM6024" s="1066"/>
      <c r="AVN6024" s="1066"/>
      <c r="AVO6024" s="1066"/>
      <c r="AVP6024" s="1066"/>
      <c r="AVQ6024" s="100"/>
      <c r="AVR6024" s="1066" t="s">
        <v>6481</v>
      </c>
      <c r="AVS6024" s="1066"/>
      <c r="AVT6024" s="1066"/>
      <c r="AVU6024" s="1066"/>
      <c r="AVV6024" s="1066"/>
      <c r="AVW6024" s="1066"/>
      <c r="AVX6024" s="1066"/>
      <c r="AVY6024" s="100"/>
      <c r="AVZ6024" s="1066" t="s">
        <v>6481</v>
      </c>
      <c r="AWA6024" s="1066"/>
      <c r="AWB6024" s="1066"/>
      <c r="AWC6024" s="1066"/>
      <c r="AWD6024" s="1066"/>
      <c r="AWE6024" s="1066"/>
      <c r="AWF6024" s="1066"/>
      <c r="AWG6024" s="100"/>
      <c r="AWH6024" s="1066" t="s">
        <v>6481</v>
      </c>
      <c r="AWI6024" s="1066"/>
      <c r="AWJ6024" s="1066"/>
      <c r="AWK6024" s="1066"/>
      <c r="AWL6024" s="1066"/>
      <c r="AWM6024" s="1066"/>
      <c r="AWN6024" s="1066"/>
      <c r="AWO6024" s="100"/>
      <c r="AWP6024" s="1066" t="s">
        <v>6481</v>
      </c>
      <c r="AWQ6024" s="1066"/>
      <c r="AWR6024" s="1066"/>
      <c r="AWS6024" s="1066"/>
      <c r="AWT6024" s="1066"/>
      <c r="AWU6024" s="1066"/>
      <c r="AWV6024" s="1066"/>
      <c r="AWW6024" s="100"/>
      <c r="AWX6024" s="1066" t="s">
        <v>6481</v>
      </c>
      <c r="AWY6024" s="1066"/>
      <c r="AWZ6024" s="1066"/>
      <c r="AXA6024" s="1066"/>
      <c r="AXB6024" s="1066"/>
      <c r="AXC6024" s="1066"/>
      <c r="AXD6024" s="1066"/>
      <c r="AXE6024" s="100"/>
      <c r="AXF6024" s="1066" t="s">
        <v>6481</v>
      </c>
      <c r="AXG6024" s="1066"/>
      <c r="AXH6024" s="1066"/>
      <c r="AXI6024" s="1066"/>
      <c r="AXJ6024" s="1066"/>
      <c r="AXK6024" s="1066"/>
      <c r="AXL6024" s="1066"/>
      <c r="AXM6024" s="100"/>
      <c r="AXN6024" s="1066" t="s">
        <v>6481</v>
      </c>
      <c r="AXO6024" s="1066"/>
      <c r="AXP6024" s="1066"/>
      <c r="AXQ6024" s="1066"/>
      <c r="AXR6024" s="1066"/>
      <c r="AXS6024" s="1066"/>
      <c r="AXT6024" s="1066"/>
      <c r="AXU6024" s="100"/>
      <c r="AXV6024" s="1066" t="s">
        <v>6481</v>
      </c>
      <c r="AXW6024" s="1066"/>
      <c r="AXX6024" s="1066"/>
      <c r="AXY6024" s="1066"/>
      <c r="AXZ6024" s="1066"/>
      <c r="AYA6024" s="1066"/>
      <c r="AYB6024" s="1066"/>
      <c r="AYC6024" s="100"/>
      <c r="AYD6024" s="1066" t="s">
        <v>6481</v>
      </c>
      <c r="AYE6024" s="1066"/>
      <c r="AYF6024" s="1066"/>
      <c r="AYG6024" s="1066"/>
      <c r="AYH6024" s="1066"/>
      <c r="AYI6024" s="1066"/>
      <c r="AYJ6024" s="1066"/>
      <c r="AYK6024" s="100"/>
      <c r="AYL6024" s="1066" t="s">
        <v>6481</v>
      </c>
      <c r="AYM6024" s="1066"/>
      <c r="AYN6024" s="1066"/>
      <c r="AYO6024" s="1066"/>
      <c r="AYP6024" s="1066"/>
      <c r="AYQ6024" s="1066"/>
      <c r="AYR6024" s="1066"/>
      <c r="AYS6024" s="100"/>
      <c r="AYT6024" s="1066" t="s">
        <v>6481</v>
      </c>
      <c r="AYU6024" s="1066"/>
      <c r="AYV6024" s="1066"/>
      <c r="AYW6024" s="1066"/>
      <c r="AYX6024" s="1066"/>
      <c r="AYY6024" s="1066"/>
      <c r="AYZ6024" s="1066"/>
      <c r="AZA6024" s="100"/>
      <c r="AZB6024" s="1066" t="s">
        <v>6481</v>
      </c>
      <c r="AZC6024" s="1066"/>
      <c r="AZD6024" s="1066"/>
      <c r="AZE6024" s="1066"/>
      <c r="AZF6024" s="1066"/>
      <c r="AZG6024" s="1066"/>
      <c r="AZH6024" s="1066"/>
      <c r="AZI6024" s="100"/>
      <c r="AZJ6024" s="1066" t="s">
        <v>6481</v>
      </c>
      <c r="AZK6024" s="1066"/>
      <c r="AZL6024" s="1066"/>
      <c r="AZM6024" s="1066"/>
      <c r="AZN6024" s="1066"/>
      <c r="AZO6024" s="1066"/>
      <c r="AZP6024" s="1066"/>
      <c r="AZQ6024" s="100"/>
      <c r="AZR6024" s="1066" t="s">
        <v>6481</v>
      </c>
      <c r="AZS6024" s="1066"/>
      <c r="AZT6024" s="1066"/>
      <c r="AZU6024" s="1066"/>
      <c r="AZV6024" s="1066"/>
      <c r="AZW6024" s="1066"/>
      <c r="AZX6024" s="1066"/>
      <c r="AZY6024" s="100"/>
      <c r="AZZ6024" s="1066" t="s">
        <v>6481</v>
      </c>
      <c r="BAA6024" s="1066"/>
      <c r="BAB6024" s="1066"/>
      <c r="BAC6024" s="1066"/>
      <c r="BAD6024" s="1066"/>
      <c r="BAE6024" s="1066"/>
      <c r="BAF6024" s="1066"/>
      <c r="BAG6024" s="100"/>
      <c r="BAH6024" s="1066" t="s">
        <v>6481</v>
      </c>
      <c r="BAI6024" s="1066"/>
      <c r="BAJ6024" s="1066"/>
      <c r="BAK6024" s="1066"/>
      <c r="BAL6024" s="1066"/>
      <c r="BAM6024" s="1066"/>
      <c r="BAN6024" s="1066"/>
      <c r="BAO6024" s="100"/>
      <c r="BAP6024" s="1066" t="s">
        <v>6481</v>
      </c>
      <c r="BAQ6024" s="1066"/>
      <c r="BAR6024" s="1066"/>
      <c r="BAS6024" s="1066"/>
      <c r="BAT6024" s="1066"/>
      <c r="BAU6024" s="1066"/>
      <c r="BAV6024" s="1066"/>
      <c r="BAW6024" s="100"/>
      <c r="BAX6024" s="1066" t="s">
        <v>6481</v>
      </c>
      <c r="BAY6024" s="1066"/>
      <c r="BAZ6024" s="1066"/>
      <c r="BBA6024" s="1066"/>
      <c r="BBB6024" s="1066"/>
      <c r="BBC6024" s="1066"/>
      <c r="BBD6024" s="1066"/>
      <c r="BBE6024" s="100"/>
      <c r="BBF6024" s="1066" t="s">
        <v>6481</v>
      </c>
      <c r="BBG6024" s="1066"/>
      <c r="BBH6024" s="1066"/>
      <c r="BBI6024" s="1066"/>
      <c r="BBJ6024" s="1066"/>
      <c r="BBK6024" s="1066"/>
      <c r="BBL6024" s="1066"/>
      <c r="BBM6024" s="100"/>
      <c r="BBN6024" s="1066" t="s">
        <v>6481</v>
      </c>
      <c r="BBO6024" s="1066"/>
      <c r="BBP6024" s="1066"/>
      <c r="BBQ6024" s="1066"/>
      <c r="BBR6024" s="1066"/>
      <c r="BBS6024" s="1066"/>
      <c r="BBT6024" s="1066"/>
      <c r="BBU6024" s="100"/>
      <c r="BBV6024" s="1066" t="s">
        <v>6481</v>
      </c>
      <c r="BBW6024" s="1066"/>
      <c r="BBX6024" s="1066"/>
      <c r="BBY6024" s="1066"/>
      <c r="BBZ6024" s="1066"/>
      <c r="BCA6024" s="1066"/>
      <c r="BCB6024" s="1066"/>
      <c r="BCC6024" s="100"/>
      <c r="BCD6024" s="1066" t="s">
        <v>6481</v>
      </c>
      <c r="BCE6024" s="1066"/>
      <c r="BCF6024" s="1066"/>
      <c r="BCG6024" s="1066"/>
      <c r="BCH6024" s="1066"/>
      <c r="BCI6024" s="1066"/>
      <c r="BCJ6024" s="1066"/>
      <c r="BCK6024" s="100"/>
      <c r="BCL6024" s="1066" t="s">
        <v>6481</v>
      </c>
      <c r="BCM6024" s="1066"/>
      <c r="BCN6024" s="1066"/>
      <c r="BCO6024" s="1066"/>
      <c r="BCP6024" s="1066"/>
      <c r="BCQ6024" s="1066"/>
      <c r="BCR6024" s="1066"/>
      <c r="BCS6024" s="100"/>
      <c r="BCT6024" s="1066" t="s">
        <v>6481</v>
      </c>
      <c r="BCU6024" s="1066"/>
      <c r="BCV6024" s="1066"/>
      <c r="BCW6024" s="1066"/>
      <c r="BCX6024" s="1066"/>
      <c r="BCY6024" s="1066"/>
      <c r="BCZ6024" s="1066"/>
      <c r="BDA6024" s="100"/>
      <c r="BDB6024" s="1066" t="s">
        <v>6481</v>
      </c>
      <c r="BDC6024" s="1066"/>
      <c r="BDD6024" s="1066"/>
      <c r="BDE6024" s="1066"/>
      <c r="BDF6024" s="1066"/>
      <c r="BDG6024" s="1066"/>
      <c r="BDH6024" s="1066"/>
      <c r="BDI6024" s="100"/>
      <c r="BDJ6024" s="1066" t="s">
        <v>6481</v>
      </c>
      <c r="BDK6024" s="1066"/>
      <c r="BDL6024" s="1066"/>
      <c r="BDM6024" s="1066"/>
      <c r="BDN6024" s="1066"/>
      <c r="BDO6024" s="1066"/>
      <c r="BDP6024" s="1066"/>
      <c r="BDQ6024" s="100"/>
      <c r="BDR6024" s="1066" t="s">
        <v>6481</v>
      </c>
      <c r="BDS6024" s="1066"/>
      <c r="BDT6024" s="1066"/>
      <c r="BDU6024" s="1066"/>
      <c r="BDV6024" s="1066"/>
      <c r="BDW6024" s="1066"/>
      <c r="BDX6024" s="1066"/>
      <c r="BDY6024" s="100"/>
      <c r="BDZ6024" s="1066" t="s">
        <v>6481</v>
      </c>
      <c r="BEA6024" s="1066"/>
      <c r="BEB6024" s="1066"/>
      <c r="BEC6024" s="1066"/>
      <c r="BED6024" s="1066"/>
      <c r="BEE6024" s="1066"/>
      <c r="BEF6024" s="1066"/>
      <c r="BEG6024" s="100"/>
      <c r="BEH6024" s="1066" t="s">
        <v>6481</v>
      </c>
      <c r="BEI6024" s="1066"/>
      <c r="BEJ6024" s="1066"/>
      <c r="BEK6024" s="1066"/>
      <c r="BEL6024" s="1066"/>
      <c r="BEM6024" s="1066"/>
      <c r="BEN6024" s="1066"/>
      <c r="BEO6024" s="100"/>
      <c r="BEP6024" s="1066" t="s">
        <v>6481</v>
      </c>
      <c r="BEQ6024" s="1066"/>
      <c r="BER6024" s="1066"/>
      <c r="BES6024" s="1066"/>
      <c r="BET6024" s="1066"/>
      <c r="BEU6024" s="1066"/>
      <c r="BEV6024" s="1066"/>
      <c r="BEW6024" s="100"/>
      <c r="BEX6024" s="1066" t="s">
        <v>6481</v>
      </c>
      <c r="BEY6024" s="1066"/>
      <c r="BEZ6024" s="1066"/>
      <c r="BFA6024" s="1066"/>
      <c r="BFB6024" s="1066"/>
      <c r="BFC6024" s="1066"/>
      <c r="BFD6024" s="1066"/>
      <c r="BFE6024" s="100"/>
      <c r="BFF6024" s="1066" t="s">
        <v>6481</v>
      </c>
      <c r="BFG6024" s="1066"/>
      <c r="BFH6024" s="1066"/>
      <c r="BFI6024" s="1066"/>
      <c r="BFJ6024" s="1066"/>
      <c r="BFK6024" s="1066"/>
      <c r="BFL6024" s="1066"/>
      <c r="BFM6024" s="100"/>
      <c r="BFN6024" s="1066" t="s">
        <v>6481</v>
      </c>
      <c r="BFO6024" s="1066"/>
      <c r="BFP6024" s="1066"/>
      <c r="BFQ6024" s="1066"/>
      <c r="BFR6024" s="1066"/>
      <c r="BFS6024" s="1066"/>
      <c r="BFT6024" s="1066"/>
      <c r="BFU6024" s="100"/>
      <c r="BFV6024" s="1066" t="s">
        <v>6481</v>
      </c>
      <c r="BFW6024" s="1066"/>
      <c r="BFX6024" s="1066"/>
      <c r="BFY6024" s="1066"/>
      <c r="BFZ6024" s="1066"/>
      <c r="BGA6024" s="1066"/>
      <c r="BGB6024" s="1066"/>
      <c r="BGC6024" s="100"/>
      <c r="BGD6024" s="1066" t="s">
        <v>6481</v>
      </c>
      <c r="BGE6024" s="1066"/>
      <c r="BGF6024" s="1066"/>
      <c r="BGG6024" s="1066"/>
      <c r="BGH6024" s="1066"/>
      <c r="BGI6024" s="1066"/>
      <c r="BGJ6024" s="1066"/>
      <c r="BGK6024" s="100"/>
      <c r="BGL6024" s="1066" t="s">
        <v>6481</v>
      </c>
      <c r="BGM6024" s="1066"/>
      <c r="BGN6024" s="1066"/>
      <c r="BGO6024" s="1066"/>
      <c r="BGP6024" s="1066"/>
      <c r="BGQ6024" s="1066"/>
      <c r="BGR6024" s="1066"/>
      <c r="BGS6024" s="100"/>
      <c r="BGT6024" s="1066" t="s">
        <v>6481</v>
      </c>
      <c r="BGU6024" s="1066"/>
      <c r="BGV6024" s="1066"/>
      <c r="BGW6024" s="1066"/>
      <c r="BGX6024" s="1066"/>
      <c r="BGY6024" s="1066"/>
      <c r="BGZ6024" s="1066"/>
      <c r="BHA6024" s="100"/>
      <c r="BHB6024" s="1066" t="s">
        <v>6481</v>
      </c>
      <c r="BHC6024" s="1066"/>
      <c r="BHD6024" s="1066"/>
      <c r="BHE6024" s="1066"/>
      <c r="BHF6024" s="1066"/>
      <c r="BHG6024" s="1066"/>
      <c r="BHH6024" s="1066"/>
      <c r="BHI6024" s="100"/>
      <c r="BHJ6024" s="1066" t="s">
        <v>6481</v>
      </c>
      <c r="BHK6024" s="1066"/>
      <c r="BHL6024" s="1066"/>
      <c r="BHM6024" s="1066"/>
      <c r="BHN6024" s="1066"/>
      <c r="BHO6024" s="1066"/>
      <c r="BHP6024" s="1066"/>
      <c r="BHQ6024" s="100"/>
      <c r="BHR6024" s="1066" t="s">
        <v>6481</v>
      </c>
      <c r="BHS6024" s="1066"/>
      <c r="BHT6024" s="1066"/>
      <c r="BHU6024" s="1066"/>
      <c r="BHV6024" s="1066"/>
      <c r="BHW6024" s="1066"/>
      <c r="BHX6024" s="1066"/>
      <c r="BHY6024" s="100"/>
      <c r="BHZ6024" s="1066" t="s">
        <v>6481</v>
      </c>
      <c r="BIA6024" s="1066"/>
      <c r="BIB6024" s="1066"/>
      <c r="BIC6024" s="1066"/>
      <c r="BID6024" s="1066"/>
      <c r="BIE6024" s="1066"/>
      <c r="BIF6024" s="1066"/>
      <c r="BIG6024" s="100"/>
      <c r="BIH6024" s="1066" t="s">
        <v>6481</v>
      </c>
      <c r="BII6024" s="1066"/>
      <c r="BIJ6024" s="1066"/>
      <c r="BIK6024" s="1066"/>
      <c r="BIL6024" s="1066"/>
      <c r="BIM6024" s="1066"/>
      <c r="BIN6024" s="1066"/>
      <c r="BIO6024" s="100"/>
      <c r="BIP6024" s="1066" t="s">
        <v>6481</v>
      </c>
      <c r="BIQ6024" s="1066"/>
      <c r="BIR6024" s="1066"/>
      <c r="BIS6024" s="1066"/>
      <c r="BIT6024" s="1066"/>
      <c r="BIU6024" s="1066"/>
      <c r="BIV6024" s="1066"/>
      <c r="BIW6024" s="100"/>
      <c r="BIX6024" s="1066" t="s">
        <v>6481</v>
      </c>
      <c r="BIY6024" s="1066"/>
      <c r="BIZ6024" s="1066"/>
      <c r="BJA6024" s="1066"/>
      <c r="BJB6024" s="1066"/>
      <c r="BJC6024" s="1066"/>
      <c r="BJD6024" s="1066"/>
      <c r="BJE6024" s="100"/>
      <c r="BJF6024" s="1066" t="s">
        <v>6481</v>
      </c>
      <c r="BJG6024" s="1066"/>
      <c r="BJH6024" s="1066"/>
      <c r="BJI6024" s="1066"/>
      <c r="BJJ6024" s="1066"/>
      <c r="BJK6024" s="1066"/>
      <c r="BJL6024" s="1066"/>
      <c r="BJM6024" s="100"/>
      <c r="BJN6024" s="1066" t="s">
        <v>6481</v>
      </c>
      <c r="BJO6024" s="1066"/>
      <c r="BJP6024" s="1066"/>
      <c r="BJQ6024" s="1066"/>
      <c r="BJR6024" s="1066"/>
      <c r="BJS6024" s="1066"/>
      <c r="BJT6024" s="1066"/>
      <c r="BJU6024" s="100"/>
      <c r="BJV6024" s="1066" t="s">
        <v>6481</v>
      </c>
      <c r="BJW6024" s="1066"/>
      <c r="BJX6024" s="1066"/>
      <c r="BJY6024" s="1066"/>
      <c r="BJZ6024" s="1066"/>
      <c r="BKA6024" s="1066"/>
      <c r="BKB6024" s="1066"/>
      <c r="BKC6024" s="100"/>
      <c r="BKD6024" s="1066" t="s">
        <v>6481</v>
      </c>
      <c r="BKE6024" s="1066"/>
      <c r="BKF6024" s="1066"/>
      <c r="BKG6024" s="1066"/>
      <c r="BKH6024" s="1066"/>
      <c r="BKI6024" s="1066"/>
      <c r="BKJ6024" s="1066"/>
      <c r="BKK6024" s="100"/>
      <c r="BKL6024" s="1066" t="s">
        <v>6481</v>
      </c>
      <c r="BKM6024" s="1066"/>
      <c r="BKN6024" s="1066"/>
      <c r="BKO6024" s="1066"/>
      <c r="BKP6024" s="1066"/>
      <c r="BKQ6024" s="1066"/>
      <c r="BKR6024" s="1066"/>
      <c r="BKS6024" s="100"/>
      <c r="BKT6024" s="1066" t="s">
        <v>6481</v>
      </c>
      <c r="BKU6024" s="1066"/>
      <c r="BKV6024" s="1066"/>
      <c r="BKW6024" s="1066"/>
      <c r="BKX6024" s="1066"/>
      <c r="BKY6024" s="1066"/>
      <c r="BKZ6024" s="1066"/>
      <c r="BLA6024" s="100"/>
      <c r="BLB6024" s="1066" t="s">
        <v>6481</v>
      </c>
      <c r="BLC6024" s="1066"/>
      <c r="BLD6024" s="1066"/>
      <c r="BLE6024" s="1066"/>
      <c r="BLF6024" s="1066"/>
      <c r="BLG6024" s="1066"/>
      <c r="BLH6024" s="1066"/>
      <c r="BLI6024" s="100"/>
      <c r="BLJ6024" s="1066" t="s">
        <v>6481</v>
      </c>
      <c r="BLK6024" s="1066"/>
      <c r="BLL6024" s="1066"/>
      <c r="BLM6024" s="1066"/>
      <c r="BLN6024" s="1066"/>
      <c r="BLO6024" s="1066"/>
      <c r="BLP6024" s="1066"/>
      <c r="BLQ6024" s="100"/>
      <c r="BLR6024" s="1066" t="s">
        <v>6481</v>
      </c>
      <c r="BLS6024" s="1066"/>
      <c r="BLT6024" s="1066"/>
      <c r="BLU6024" s="1066"/>
      <c r="BLV6024" s="1066"/>
      <c r="BLW6024" s="1066"/>
      <c r="BLX6024" s="1066"/>
      <c r="BLY6024" s="100"/>
      <c r="BLZ6024" s="1066" t="s">
        <v>6481</v>
      </c>
      <c r="BMA6024" s="1066"/>
      <c r="BMB6024" s="1066"/>
      <c r="BMC6024" s="1066"/>
      <c r="BMD6024" s="1066"/>
      <c r="BME6024" s="1066"/>
      <c r="BMF6024" s="1066"/>
      <c r="BMG6024" s="100"/>
      <c r="BMH6024" s="1066" t="s">
        <v>6481</v>
      </c>
      <c r="BMI6024" s="1066"/>
      <c r="BMJ6024" s="1066"/>
      <c r="BMK6024" s="1066"/>
      <c r="BML6024" s="1066"/>
      <c r="BMM6024" s="1066"/>
      <c r="BMN6024" s="1066"/>
      <c r="BMO6024" s="100"/>
      <c r="BMP6024" s="1066" t="s">
        <v>6481</v>
      </c>
      <c r="BMQ6024" s="1066"/>
      <c r="BMR6024" s="1066"/>
      <c r="BMS6024" s="1066"/>
      <c r="BMT6024" s="1066"/>
      <c r="BMU6024" s="1066"/>
      <c r="BMV6024" s="1066"/>
      <c r="BMW6024" s="100"/>
      <c r="BMX6024" s="1066" t="s">
        <v>6481</v>
      </c>
      <c r="BMY6024" s="1066"/>
      <c r="BMZ6024" s="1066"/>
      <c r="BNA6024" s="1066"/>
      <c r="BNB6024" s="1066"/>
      <c r="BNC6024" s="1066"/>
      <c r="BND6024" s="1066"/>
      <c r="BNE6024" s="100"/>
      <c r="BNF6024" s="1066" t="s">
        <v>6481</v>
      </c>
      <c r="BNG6024" s="1066"/>
      <c r="BNH6024" s="1066"/>
      <c r="BNI6024" s="1066"/>
      <c r="BNJ6024" s="1066"/>
      <c r="BNK6024" s="1066"/>
      <c r="BNL6024" s="1066"/>
      <c r="BNM6024" s="100"/>
      <c r="BNN6024" s="1066" t="s">
        <v>6481</v>
      </c>
      <c r="BNO6024" s="1066"/>
      <c r="BNP6024" s="1066"/>
      <c r="BNQ6024" s="1066"/>
      <c r="BNR6024" s="1066"/>
      <c r="BNS6024" s="1066"/>
      <c r="BNT6024" s="1066"/>
      <c r="BNU6024" s="100"/>
      <c r="BNV6024" s="1066" t="s">
        <v>6481</v>
      </c>
      <c r="BNW6024" s="1066"/>
      <c r="BNX6024" s="1066"/>
      <c r="BNY6024" s="1066"/>
      <c r="BNZ6024" s="1066"/>
      <c r="BOA6024" s="1066"/>
      <c r="BOB6024" s="1066"/>
      <c r="BOC6024" s="100"/>
      <c r="BOD6024" s="1066" t="s">
        <v>6481</v>
      </c>
      <c r="BOE6024" s="1066"/>
      <c r="BOF6024" s="1066"/>
      <c r="BOG6024" s="1066"/>
      <c r="BOH6024" s="1066"/>
      <c r="BOI6024" s="1066"/>
      <c r="BOJ6024" s="1066"/>
      <c r="BOK6024" s="100"/>
      <c r="BOL6024" s="1066" t="s">
        <v>6481</v>
      </c>
      <c r="BOM6024" s="1066"/>
      <c r="BON6024" s="1066"/>
      <c r="BOO6024" s="1066"/>
      <c r="BOP6024" s="1066"/>
      <c r="BOQ6024" s="1066"/>
      <c r="BOR6024" s="1066"/>
      <c r="BOS6024" s="100"/>
      <c r="BOT6024" s="1066" t="s">
        <v>6481</v>
      </c>
      <c r="BOU6024" s="1066"/>
      <c r="BOV6024" s="1066"/>
      <c r="BOW6024" s="1066"/>
      <c r="BOX6024" s="1066"/>
      <c r="BOY6024" s="1066"/>
      <c r="BOZ6024" s="1066"/>
      <c r="BPA6024" s="100"/>
      <c r="BPB6024" s="1066" t="s">
        <v>6481</v>
      </c>
      <c r="BPC6024" s="1066"/>
      <c r="BPD6024" s="1066"/>
      <c r="BPE6024" s="1066"/>
      <c r="BPF6024" s="1066"/>
      <c r="BPG6024" s="1066"/>
      <c r="BPH6024" s="1066"/>
      <c r="BPI6024" s="100"/>
      <c r="BPJ6024" s="1066" t="s">
        <v>6481</v>
      </c>
      <c r="BPK6024" s="1066"/>
      <c r="BPL6024" s="1066"/>
      <c r="BPM6024" s="1066"/>
      <c r="BPN6024" s="1066"/>
      <c r="BPO6024" s="1066"/>
      <c r="BPP6024" s="1066"/>
      <c r="BPQ6024" s="100"/>
      <c r="BPR6024" s="1066" t="s">
        <v>6481</v>
      </c>
      <c r="BPS6024" s="1066"/>
      <c r="BPT6024" s="1066"/>
      <c r="BPU6024" s="1066"/>
      <c r="BPV6024" s="1066"/>
      <c r="BPW6024" s="1066"/>
      <c r="BPX6024" s="1066"/>
      <c r="BPY6024" s="100"/>
      <c r="BPZ6024" s="1066" t="s">
        <v>6481</v>
      </c>
      <c r="BQA6024" s="1066"/>
      <c r="BQB6024" s="1066"/>
      <c r="BQC6024" s="1066"/>
      <c r="BQD6024" s="1066"/>
      <c r="BQE6024" s="1066"/>
      <c r="BQF6024" s="1066"/>
      <c r="BQG6024" s="100"/>
      <c r="BQH6024" s="1066" t="s">
        <v>6481</v>
      </c>
      <c r="BQI6024" s="1066"/>
      <c r="BQJ6024" s="1066"/>
      <c r="BQK6024" s="1066"/>
      <c r="BQL6024" s="1066"/>
      <c r="BQM6024" s="1066"/>
      <c r="BQN6024" s="1066"/>
      <c r="BQO6024" s="100"/>
      <c r="BQP6024" s="1066" t="s">
        <v>6481</v>
      </c>
      <c r="BQQ6024" s="1066"/>
      <c r="BQR6024" s="1066"/>
      <c r="BQS6024" s="1066"/>
      <c r="BQT6024" s="1066"/>
      <c r="BQU6024" s="1066"/>
      <c r="BQV6024" s="1066"/>
      <c r="BQW6024" s="100"/>
      <c r="BQX6024" s="1066" t="s">
        <v>6481</v>
      </c>
      <c r="BQY6024" s="1066"/>
      <c r="BQZ6024" s="1066"/>
      <c r="BRA6024" s="1066"/>
      <c r="BRB6024" s="1066"/>
      <c r="BRC6024" s="1066"/>
      <c r="BRD6024" s="1066"/>
      <c r="BRE6024" s="100"/>
      <c r="BRF6024" s="1066" t="s">
        <v>6481</v>
      </c>
      <c r="BRG6024" s="1066"/>
      <c r="BRH6024" s="1066"/>
      <c r="BRI6024" s="1066"/>
      <c r="BRJ6024" s="1066"/>
      <c r="BRK6024" s="1066"/>
      <c r="BRL6024" s="1066"/>
      <c r="BRM6024" s="100"/>
      <c r="BRN6024" s="1066" t="s">
        <v>6481</v>
      </c>
      <c r="BRO6024" s="1066"/>
      <c r="BRP6024" s="1066"/>
      <c r="BRQ6024" s="1066"/>
      <c r="BRR6024" s="1066"/>
      <c r="BRS6024" s="1066"/>
      <c r="BRT6024" s="1066"/>
      <c r="BRU6024" s="100"/>
      <c r="BRV6024" s="1066" t="s">
        <v>6481</v>
      </c>
      <c r="BRW6024" s="1066"/>
      <c r="BRX6024" s="1066"/>
      <c r="BRY6024" s="1066"/>
      <c r="BRZ6024" s="1066"/>
      <c r="BSA6024" s="1066"/>
      <c r="BSB6024" s="1066"/>
      <c r="BSC6024" s="100"/>
      <c r="BSD6024" s="1066" t="s">
        <v>6481</v>
      </c>
      <c r="BSE6024" s="1066"/>
      <c r="BSF6024" s="1066"/>
      <c r="BSG6024" s="1066"/>
      <c r="BSH6024" s="1066"/>
      <c r="BSI6024" s="1066"/>
      <c r="BSJ6024" s="1066"/>
      <c r="BSK6024" s="100"/>
      <c r="BSL6024" s="1066" t="s">
        <v>6481</v>
      </c>
      <c r="BSM6024" s="1066"/>
      <c r="BSN6024" s="1066"/>
      <c r="BSO6024" s="1066"/>
      <c r="BSP6024" s="1066"/>
      <c r="BSQ6024" s="1066"/>
      <c r="BSR6024" s="1066"/>
      <c r="BSS6024" s="100"/>
      <c r="BST6024" s="1066" t="s">
        <v>6481</v>
      </c>
      <c r="BSU6024" s="1066"/>
      <c r="BSV6024" s="1066"/>
      <c r="BSW6024" s="1066"/>
      <c r="BSX6024" s="1066"/>
      <c r="BSY6024" s="1066"/>
      <c r="BSZ6024" s="1066"/>
      <c r="BTA6024" s="100"/>
      <c r="BTB6024" s="1066" t="s">
        <v>6481</v>
      </c>
      <c r="BTC6024" s="1066"/>
      <c r="BTD6024" s="1066"/>
      <c r="BTE6024" s="1066"/>
      <c r="BTF6024" s="1066"/>
      <c r="BTG6024" s="1066"/>
      <c r="BTH6024" s="1066"/>
      <c r="BTI6024" s="100"/>
      <c r="BTJ6024" s="1066" t="s">
        <v>6481</v>
      </c>
      <c r="BTK6024" s="1066"/>
      <c r="BTL6024" s="1066"/>
      <c r="BTM6024" s="1066"/>
      <c r="BTN6024" s="1066"/>
      <c r="BTO6024" s="1066"/>
      <c r="BTP6024" s="1066"/>
      <c r="BTQ6024" s="100"/>
      <c r="BTR6024" s="1066" t="s">
        <v>6481</v>
      </c>
      <c r="BTS6024" s="1066"/>
      <c r="BTT6024" s="1066"/>
      <c r="BTU6024" s="1066"/>
      <c r="BTV6024" s="1066"/>
      <c r="BTW6024" s="1066"/>
      <c r="BTX6024" s="1066"/>
      <c r="BTY6024" s="100"/>
      <c r="BTZ6024" s="1066" t="s">
        <v>6481</v>
      </c>
      <c r="BUA6024" s="1066"/>
      <c r="BUB6024" s="1066"/>
      <c r="BUC6024" s="1066"/>
      <c r="BUD6024" s="1066"/>
      <c r="BUE6024" s="1066"/>
      <c r="BUF6024" s="1066"/>
      <c r="BUG6024" s="100"/>
      <c r="BUH6024" s="1066" t="s">
        <v>6481</v>
      </c>
      <c r="BUI6024" s="1066"/>
      <c r="BUJ6024" s="1066"/>
      <c r="BUK6024" s="1066"/>
      <c r="BUL6024" s="1066"/>
      <c r="BUM6024" s="1066"/>
      <c r="BUN6024" s="1066"/>
      <c r="BUO6024" s="100"/>
      <c r="BUP6024" s="1066" t="s">
        <v>6481</v>
      </c>
      <c r="BUQ6024" s="1066"/>
      <c r="BUR6024" s="1066"/>
      <c r="BUS6024" s="1066"/>
      <c r="BUT6024" s="1066"/>
      <c r="BUU6024" s="1066"/>
      <c r="BUV6024" s="1066"/>
      <c r="BUW6024" s="100"/>
      <c r="BUX6024" s="1066" t="s">
        <v>6481</v>
      </c>
      <c r="BUY6024" s="1066"/>
      <c r="BUZ6024" s="1066"/>
      <c r="BVA6024" s="1066"/>
      <c r="BVB6024" s="1066"/>
      <c r="BVC6024" s="1066"/>
      <c r="BVD6024" s="1066"/>
      <c r="BVE6024" s="100"/>
      <c r="BVF6024" s="1066" t="s">
        <v>6481</v>
      </c>
      <c r="BVG6024" s="1066"/>
      <c r="BVH6024" s="1066"/>
      <c r="BVI6024" s="1066"/>
      <c r="BVJ6024" s="1066"/>
      <c r="BVK6024" s="1066"/>
      <c r="BVL6024" s="1066"/>
      <c r="BVM6024" s="100"/>
      <c r="BVN6024" s="1066" t="s">
        <v>6481</v>
      </c>
      <c r="BVO6024" s="1066"/>
      <c r="BVP6024" s="1066"/>
      <c r="BVQ6024" s="1066"/>
      <c r="BVR6024" s="1066"/>
      <c r="BVS6024" s="1066"/>
      <c r="BVT6024" s="1066"/>
      <c r="BVU6024" s="100"/>
      <c r="BVV6024" s="1066" t="s">
        <v>6481</v>
      </c>
      <c r="BVW6024" s="1066"/>
      <c r="BVX6024" s="1066"/>
      <c r="BVY6024" s="1066"/>
      <c r="BVZ6024" s="1066"/>
      <c r="BWA6024" s="1066"/>
      <c r="BWB6024" s="1066"/>
      <c r="BWC6024" s="100"/>
      <c r="BWD6024" s="1066" t="s">
        <v>6481</v>
      </c>
      <c r="BWE6024" s="1066"/>
      <c r="BWF6024" s="1066"/>
      <c r="BWG6024" s="1066"/>
      <c r="BWH6024" s="1066"/>
      <c r="BWI6024" s="1066"/>
      <c r="BWJ6024" s="1066"/>
      <c r="BWK6024" s="100"/>
      <c r="BWL6024" s="1066" t="s">
        <v>6481</v>
      </c>
      <c r="BWM6024" s="1066"/>
      <c r="BWN6024" s="1066"/>
      <c r="BWO6024" s="1066"/>
      <c r="BWP6024" s="1066"/>
      <c r="BWQ6024" s="1066"/>
      <c r="BWR6024" s="1066"/>
      <c r="BWS6024" s="100"/>
      <c r="BWT6024" s="1066" t="s">
        <v>6481</v>
      </c>
      <c r="BWU6024" s="1066"/>
      <c r="BWV6024" s="1066"/>
      <c r="BWW6024" s="1066"/>
      <c r="BWX6024" s="1066"/>
      <c r="BWY6024" s="1066"/>
      <c r="BWZ6024" s="1066"/>
      <c r="BXA6024" s="100"/>
      <c r="BXB6024" s="1066" t="s">
        <v>6481</v>
      </c>
      <c r="BXC6024" s="1066"/>
      <c r="BXD6024" s="1066"/>
      <c r="BXE6024" s="1066"/>
      <c r="BXF6024" s="1066"/>
      <c r="BXG6024" s="1066"/>
      <c r="BXH6024" s="1066"/>
      <c r="BXI6024" s="100"/>
      <c r="BXJ6024" s="1066" t="s">
        <v>6481</v>
      </c>
      <c r="BXK6024" s="1066"/>
      <c r="BXL6024" s="1066"/>
      <c r="BXM6024" s="1066"/>
      <c r="BXN6024" s="1066"/>
      <c r="BXO6024" s="1066"/>
      <c r="BXP6024" s="1066"/>
      <c r="BXQ6024" s="100"/>
      <c r="BXR6024" s="1066" t="s">
        <v>6481</v>
      </c>
      <c r="BXS6024" s="1066"/>
      <c r="BXT6024" s="1066"/>
      <c r="BXU6024" s="1066"/>
      <c r="BXV6024" s="1066"/>
      <c r="BXW6024" s="1066"/>
      <c r="BXX6024" s="1066"/>
      <c r="BXY6024" s="100"/>
      <c r="BXZ6024" s="1066" t="s">
        <v>6481</v>
      </c>
      <c r="BYA6024" s="1066"/>
      <c r="BYB6024" s="1066"/>
      <c r="BYC6024" s="1066"/>
      <c r="BYD6024" s="1066"/>
      <c r="BYE6024" s="1066"/>
      <c r="BYF6024" s="1066"/>
      <c r="BYG6024" s="100"/>
      <c r="BYH6024" s="1066" t="s">
        <v>6481</v>
      </c>
      <c r="BYI6024" s="1066"/>
      <c r="BYJ6024" s="1066"/>
      <c r="BYK6024" s="1066"/>
      <c r="BYL6024" s="1066"/>
      <c r="BYM6024" s="1066"/>
      <c r="BYN6024" s="1066"/>
      <c r="BYO6024" s="100"/>
      <c r="BYP6024" s="1066" t="s">
        <v>6481</v>
      </c>
      <c r="BYQ6024" s="1066"/>
      <c r="BYR6024" s="1066"/>
      <c r="BYS6024" s="1066"/>
      <c r="BYT6024" s="1066"/>
      <c r="BYU6024" s="1066"/>
      <c r="BYV6024" s="1066"/>
      <c r="BYW6024" s="100"/>
      <c r="BYX6024" s="1066" t="s">
        <v>6481</v>
      </c>
      <c r="BYY6024" s="1066"/>
      <c r="BYZ6024" s="1066"/>
      <c r="BZA6024" s="1066"/>
      <c r="BZB6024" s="1066"/>
      <c r="BZC6024" s="1066"/>
      <c r="BZD6024" s="1066"/>
      <c r="BZE6024" s="100"/>
      <c r="BZF6024" s="1066" t="s">
        <v>6481</v>
      </c>
      <c r="BZG6024" s="1066"/>
      <c r="BZH6024" s="1066"/>
      <c r="BZI6024" s="1066"/>
      <c r="BZJ6024" s="1066"/>
      <c r="BZK6024" s="1066"/>
      <c r="BZL6024" s="1066"/>
      <c r="BZM6024" s="100"/>
      <c r="BZN6024" s="1066" t="s">
        <v>6481</v>
      </c>
      <c r="BZO6024" s="1066"/>
      <c r="BZP6024" s="1066"/>
      <c r="BZQ6024" s="1066"/>
      <c r="BZR6024" s="1066"/>
      <c r="BZS6024" s="1066"/>
      <c r="BZT6024" s="1066"/>
      <c r="BZU6024" s="100"/>
      <c r="BZV6024" s="1066" t="s">
        <v>6481</v>
      </c>
      <c r="BZW6024" s="1066"/>
      <c r="BZX6024" s="1066"/>
      <c r="BZY6024" s="1066"/>
      <c r="BZZ6024" s="1066"/>
      <c r="CAA6024" s="1066"/>
      <c r="CAB6024" s="1066"/>
      <c r="CAC6024" s="100"/>
      <c r="CAD6024" s="1066" t="s">
        <v>6481</v>
      </c>
      <c r="CAE6024" s="1066"/>
      <c r="CAF6024" s="1066"/>
      <c r="CAG6024" s="1066"/>
      <c r="CAH6024" s="1066"/>
      <c r="CAI6024" s="1066"/>
      <c r="CAJ6024" s="1066"/>
      <c r="CAK6024" s="100"/>
      <c r="CAL6024" s="1066" t="s">
        <v>6481</v>
      </c>
      <c r="CAM6024" s="1066"/>
      <c r="CAN6024" s="1066"/>
      <c r="CAO6024" s="1066"/>
      <c r="CAP6024" s="1066"/>
      <c r="CAQ6024" s="1066"/>
      <c r="CAR6024" s="1066"/>
      <c r="CAS6024" s="100"/>
      <c r="CAT6024" s="1066" t="s">
        <v>6481</v>
      </c>
      <c r="CAU6024" s="1066"/>
      <c r="CAV6024" s="1066"/>
      <c r="CAW6024" s="1066"/>
      <c r="CAX6024" s="1066"/>
      <c r="CAY6024" s="1066"/>
      <c r="CAZ6024" s="1066"/>
      <c r="CBA6024" s="100"/>
      <c r="CBB6024" s="1066" t="s">
        <v>6481</v>
      </c>
      <c r="CBC6024" s="1066"/>
      <c r="CBD6024" s="1066"/>
      <c r="CBE6024" s="1066"/>
      <c r="CBF6024" s="1066"/>
      <c r="CBG6024" s="1066"/>
      <c r="CBH6024" s="1066"/>
      <c r="CBI6024" s="100"/>
      <c r="CBJ6024" s="1066" t="s">
        <v>6481</v>
      </c>
      <c r="CBK6024" s="1066"/>
      <c r="CBL6024" s="1066"/>
      <c r="CBM6024" s="1066"/>
      <c r="CBN6024" s="1066"/>
      <c r="CBO6024" s="1066"/>
      <c r="CBP6024" s="1066"/>
      <c r="CBQ6024" s="100"/>
      <c r="CBR6024" s="1066" t="s">
        <v>6481</v>
      </c>
      <c r="CBS6024" s="1066"/>
      <c r="CBT6024" s="1066"/>
      <c r="CBU6024" s="1066"/>
      <c r="CBV6024" s="1066"/>
      <c r="CBW6024" s="1066"/>
      <c r="CBX6024" s="1066"/>
      <c r="CBY6024" s="100"/>
      <c r="CBZ6024" s="1066" t="s">
        <v>6481</v>
      </c>
      <c r="CCA6024" s="1066"/>
      <c r="CCB6024" s="1066"/>
      <c r="CCC6024" s="1066"/>
      <c r="CCD6024" s="1066"/>
      <c r="CCE6024" s="1066"/>
      <c r="CCF6024" s="1066"/>
      <c r="CCG6024" s="100"/>
      <c r="CCH6024" s="1066" t="s">
        <v>6481</v>
      </c>
      <c r="CCI6024" s="1066"/>
      <c r="CCJ6024" s="1066"/>
      <c r="CCK6024" s="1066"/>
      <c r="CCL6024" s="1066"/>
      <c r="CCM6024" s="1066"/>
      <c r="CCN6024" s="1066"/>
      <c r="CCO6024" s="100"/>
      <c r="CCP6024" s="1066" t="s">
        <v>6481</v>
      </c>
      <c r="CCQ6024" s="1066"/>
      <c r="CCR6024" s="1066"/>
      <c r="CCS6024" s="1066"/>
      <c r="CCT6024" s="1066"/>
      <c r="CCU6024" s="1066"/>
      <c r="CCV6024" s="1066"/>
      <c r="CCW6024" s="100"/>
      <c r="CCX6024" s="1066" t="s">
        <v>6481</v>
      </c>
      <c r="CCY6024" s="1066"/>
      <c r="CCZ6024" s="1066"/>
      <c r="CDA6024" s="1066"/>
      <c r="CDB6024" s="1066"/>
      <c r="CDC6024" s="1066"/>
      <c r="CDD6024" s="1066"/>
      <c r="CDE6024" s="100"/>
      <c r="CDF6024" s="1066" t="s">
        <v>6481</v>
      </c>
      <c r="CDG6024" s="1066"/>
      <c r="CDH6024" s="1066"/>
      <c r="CDI6024" s="1066"/>
      <c r="CDJ6024" s="1066"/>
      <c r="CDK6024" s="1066"/>
      <c r="CDL6024" s="1066"/>
      <c r="CDM6024" s="100"/>
      <c r="CDN6024" s="1066" t="s">
        <v>6481</v>
      </c>
      <c r="CDO6024" s="1066"/>
      <c r="CDP6024" s="1066"/>
      <c r="CDQ6024" s="1066"/>
      <c r="CDR6024" s="1066"/>
      <c r="CDS6024" s="1066"/>
      <c r="CDT6024" s="1066"/>
      <c r="CDU6024" s="100"/>
      <c r="CDV6024" s="1066" t="s">
        <v>6481</v>
      </c>
      <c r="CDW6024" s="1066"/>
      <c r="CDX6024" s="1066"/>
      <c r="CDY6024" s="1066"/>
      <c r="CDZ6024" s="1066"/>
      <c r="CEA6024" s="1066"/>
      <c r="CEB6024" s="1066"/>
      <c r="CEC6024" s="100"/>
      <c r="CED6024" s="1066" t="s">
        <v>6481</v>
      </c>
      <c r="CEE6024" s="1066"/>
      <c r="CEF6024" s="1066"/>
      <c r="CEG6024" s="1066"/>
      <c r="CEH6024" s="1066"/>
      <c r="CEI6024" s="1066"/>
      <c r="CEJ6024" s="1066"/>
      <c r="CEK6024" s="100"/>
      <c r="CEL6024" s="1066" t="s">
        <v>6481</v>
      </c>
      <c r="CEM6024" s="1066"/>
      <c r="CEN6024" s="1066"/>
      <c r="CEO6024" s="1066"/>
      <c r="CEP6024" s="1066"/>
      <c r="CEQ6024" s="1066"/>
      <c r="CER6024" s="1066"/>
      <c r="CES6024" s="100"/>
      <c r="CET6024" s="1066" t="s">
        <v>6481</v>
      </c>
      <c r="CEU6024" s="1066"/>
      <c r="CEV6024" s="1066"/>
      <c r="CEW6024" s="1066"/>
      <c r="CEX6024" s="1066"/>
      <c r="CEY6024" s="1066"/>
      <c r="CEZ6024" s="1066"/>
      <c r="CFA6024" s="100"/>
      <c r="CFB6024" s="1066" t="s">
        <v>6481</v>
      </c>
      <c r="CFC6024" s="1066"/>
      <c r="CFD6024" s="1066"/>
      <c r="CFE6024" s="1066"/>
      <c r="CFF6024" s="1066"/>
      <c r="CFG6024" s="1066"/>
      <c r="CFH6024" s="1066"/>
      <c r="CFI6024" s="100"/>
      <c r="CFJ6024" s="1066" t="s">
        <v>6481</v>
      </c>
      <c r="CFK6024" s="1066"/>
      <c r="CFL6024" s="1066"/>
      <c r="CFM6024" s="1066"/>
      <c r="CFN6024" s="1066"/>
      <c r="CFO6024" s="1066"/>
      <c r="CFP6024" s="1066"/>
      <c r="CFQ6024" s="100"/>
      <c r="CFR6024" s="1066" t="s">
        <v>6481</v>
      </c>
      <c r="CFS6024" s="1066"/>
      <c r="CFT6024" s="1066"/>
      <c r="CFU6024" s="1066"/>
      <c r="CFV6024" s="1066"/>
      <c r="CFW6024" s="1066"/>
      <c r="CFX6024" s="1066"/>
      <c r="CFY6024" s="100"/>
      <c r="CFZ6024" s="1066" t="s">
        <v>6481</v>
      </c>
      <c r="CGA6024" s="1066"/>
      <c r="CGB6024" s="1066"/>
      <c r="CGC6024" s="1066"/>
      <c r="CGD6024" s="1066"/>
      <c r="CGE6024" s="1066"/>
      <c r="CGF6024" s="1066"/>
      <c r="CGG6024" s="100"/>
      <c r="CGH6024" s="1066" t="s">
        <v>6481</v>
      </c>
      <c r="CGI6024" s="1066"/>
      <c r="CGJ6024" s="1066"/>
      <c r="CGK6024" s="1066"/>
      <c r="CGL6024" s="1066"/>
      <c r="CGM6024" s="1066"/>
      <c r="CGN6024" s="1066"/>
      <c r="CGO6024" s="100"/>
      <c r="CGP6024" s="1066" t="s">
        <v>6481</v>
      </c>
      <c r="CGQ6024" s="1066"/>
      <c r="CGR6024" s="1066"/>
      <c r="CGS6024" s="1066"/>
      <c r="CGT6024" s="1066"/>
      <c r="CGU6024" s="1066"/>
      <c r="CGV6024" s="1066"/>
      <c r="CGW6024" s="100"/>
      <c r="CGX6024" s="1066" t="s">
        <v>6481</v>
      </c>
      <c r="CGY6024" s="1066"/>
      <c r="CGZ6024" s="1066"/>
      <c r="CHA6024" s="1066"/>
      <c r="CHB6024" s="1066"/>
      <c r="CHC6024" s="1066"/>
      <c r="CHD6024" s="1066"/>
      <c r="CHE6024" s="100"/>
      <c r="CHF6024" s="1066" t="s">
        <v>6481</v>
      </c>
      <c r="CHG6024" s="1066"/>
      <c r="CHH6024" s="1066"/>
      <c r="CHI6024" s="1066"/>
      <c r="CHJ6024" s="1066"/>
      <c r="CHK6024" s="1066"/>
      <c r="CHL6024" s="1066"/>
      <c r="CHM6024" s="100"/>
      <c r="CHN6024" s="1066" t="s">
        <v>6481</v>
      </c>
      <c r="CHO6024" s="1066"/>
      <c r="CHP6024" s="1066"/>
      <c r="CHQ6024" s="1066"/>
      <c r="CHR6024" s="1066"/>
      <c r="CHS6024" s="1066"/>
      <c r="CHT6024" s="1066"/>
      <c r="CHU6024" s="100"/>
      <c r="CHV6024" s="1066" t="s">
        <v>6481</v>
      </c>
      <c r="CHW6024" s="1066"/>
      <c r="CHX6024" s="1066"/>
      <c r="CHY6024" s="1066"/>
      <c r="CHZ6024" s="1066"/>
      <c r="CIA6024" s="1066"/>
      <c r="CIB6024" s="1066"/>
      <c r="CIC6024" s="100"/>
      <c r="CID6024" s="1066" t="s">
        <v>6481</v>
      </c>
      <c r="CIE6024" s="1066"/>
      <c r="CIF6024" s="1066"/>
      <c r="CIG6024" s="1066"/>
      <c r="CIH6024" s="1066"/>
      <c r="CII6024" s="1066"/>
      <c r="CIJ6024" s="1066"/>
      <c r="CIK6024" s="100"/>
      <c r="CIL6024" s="1066" t="s">
        <v>6481</v>
      </c>
      <c r="CIM6024" s="1066"/>
      <c r="CIN6024" s="1066"/>
      <c r="CIO6024" s="1066"/>
      <c r="CIP6024" s="1066"/>
      <c r="CIQ6024" s="1066"/>
      <c r="CIR6024" s="1066"/>
      <c r="CIS6024" s="100"/>
      <c r="CIT6024" s="1066" t="s">
        <v>6481</v>
      </c>
      <c r="CIU6024" s="1066"/>
      <c r="CIV6024" s="1066"/>
      <c r="CIW6024" s="1066"/>
      <c r="CIX6024" s="1066"/>
      <c r="CIY6024" s="1066"/>
      <c r="CIZ6024" s="1066"/>
      <c r="CJA6024" s="100"/>
      <c r="CJB6024" s="1066" t="s">
        <v>6481</v>
      </c>
      <c r="CJC6024" s="1066"/>
      <c r="CJD6024" s="1066"/>
      <c r="CJE6024" s="1066"/>
      <c r="CJF6024" s="1066"/>
      <c r="CJG6024" s="1066"/>
      <c r="CJH6024" s="1066"/>
      <c r="CJI6024" s="100"/>
      <c r="CJJ6024" s="1066" t="s">
        <v>6481</v>
      </c>
      <c r="CJK6024" s="1066"/>
      <c r="CJL6024" s="1066"/>
      <c r="CJM6024" s="1066"/>
      <c r="CJN6024" s="1066"/>
      <c r="CJO6024" s="1066"/>
      <c r="CJP6024" s="1066"/>
      <c r="CJQ6024" s="100"/>
      <c r="CJR6024" s="1066" t="s">
        <v>6481</v>
      </c>
      <c r="CJS6024" s="1066"/>
      <c r="CJT6024" s="1066"/>
      <c r="CJU6024" s="1066"/>
      <c r="CJV6024" s="1066"/>
      <c r="CJW6024" s="1066"/>
      <c r="CJX6024" s="1066"/>
      <c r="CJY6024" s="100"/>
      <c r="CJZ6024" s="1066" t="s">
        <v>6481</v>
      </c>
      <c r="CKA6024" s="1066"/>
      <c r="CKB6024" s="1066"/>
      <c r="CKC6024" s="1066"/>
      <c r="CKD6024" s="1066"/>
      <c r="CKE6024" s="1066"/>
      <c r="CKF6024" s="1066"/>
      <c r="CKG6024" s="100"/>
      <c r="CKH6024" s="1066" t="s">
        <v>6481</v>
      </c>
      <c r="CKI6024" s="1066"/>
      <c r="CKJ6024" s="1066"/>
      <c r="CKK6024" s="1066"/>
      <c r="CKL6024" s="1066"/>
      <c r="CKM6024" s="1066"/>
      <c r="CKN6024" s="1066"/>
      <c r="CKO6024" s="100"/>
      <c r="CKP6024" s="1066" t="s">
        <v>6481</v>
      </c>
      <c r="CKQ6024" s="1066"/>
      <c r="CKR6024" s="1066"/>
      <c r="CKS6024" s="1066"/>
      <c r="CKT6024" s="1066"/>
      <c r="CKU6024" s="1066"/>
      <c r="CKV6024" s="1066"/>
      <c r="CKW6024" s="100"/>
      <c r="CKX6024" s="1066" t="s">
        <v>6481</v>
      </c>
      <c r="CKY6024" s="1066"/>
      <c r="CKZ6024" s="1066"/>
      <c r="CLA6024" s="1066"/>
      <c r="CLB6024" s="1066"/>
      <c r="CLC6024" s="1066"/>
      <c r="CLD6024" s="1066"/>
      <c r="CLE6024" s="100"/>
      <c r="CLF6024" s="1066" t="s">
        <v>6481</v>
      </c>
      <c r="CLG6024" s="1066"/>
      <c r="CLH6024" s="1066"/>
      <c r="CLI6024" s="1066"/>
      <c r="CLJ6024" s="1066"/>
      <c r="CLK6024" s="1066"/>
      <c r="CLL6024" s="1066"/>
      <c r="CLM6024" s="100"/>
      <c r="CLN6024" s="1066" t="s">
        <v>6481</v>
      </c>
      <c r="CLO6024" s="1066"/>
      <c r="CLP6024" s="1066"/>
      <c r="CLQ6024" s="1066"/>
      <c r="CLR6024" s="1066"/>
      <c r="CLS6024" s="1066"/>
      <c r="CLT6024" s="1066"/>
      <c r="CLU6024" s="100"/>
      <c r="CLV6024" s="1066" t="s">
        <v>6481</v>
      </c>
      <c r="CLW6024" s="1066"/>
      <c r="CLX6024" s="1066"/>
      <c r="CLY6024" s="1066"/>
      <c r="CLZ6024" s="1066"/>
      <c r="CMA6024" s="1066"/>
      <c r="CMB6024" s="1066"/>
      <c r="CMC6024" s="100"/>
      <c r="CMD6024" s="1066" t="s">
        <v>6481</v>
      </c>
      <c r="CME6024" s="1066"/>
      <c r="CMF6024" s="1066"/>
      <c r="CMG6024" s="1066"/>
      <c r="CMH6024" s="1066"/>
      <c r="CMI6024" s="1066"/>
      <c r="CMJ6024" s="1066"/>
      <c r="CMK6024" s="100"/>
      <c r="CML6024" s="1066" t="s">
        <v>6481</v>
      </c>
      <c r="CMM6024" s="1066"/>
      <c r="CMN6024" s="1066"/>
      <c r="CMO6024" s="1066"/>
      <c r="CMP6024" s="1066"/>
      <c r="CMQ6024" s="1066"/>
      <c r="CMR6024" s="1066"/>
      <c r="CMS6024" s="100"/>
      <c r="CMT6024" s="1066" t="s">
        <v>6481</v>
      </c>
      <c r="CMU6024" s="1066"/>
      <c r="CMV6024" s="1066"/>
      <c r="CMW6024" s="1066"/>
      <c r="CMX6024" s="1066"/>
      <c r="CMY6024" s="1066"/>
      <c r="CMZ6024" s="1066"/>
      <c r="CNA6024" s="100"/>
      <c r="CNB6024" s="1066" t="s">
        <v>6481</v>
      </c>
      <c r="CNC6024" s="1066"/>
      <c r="CND6024" s="1066"/>
      <c r="CNE6024" s="1066"/>
      <c r="CNF6024" s="1066"/>
      <c r="CNG6024" s="1066"/>
      <c r="CNH6024" s="1066"/>
      <c r="CNI6024" s="100"/>
      <c r="CNJ6024" s="1066" t="s">
        <v>6481</v>
      </c>
      <c r="CNK6024" s="1066"/>
      <c r="CNL6024" s="1066"/>
      <c r="CNM6024" s="1066"/>
      <c r="CNN6024" s="1066"/>
      <c r="CNO6024" s="1066"/>
      <c r="CNP6024" s="1066"/>
      <c r="CNQ6024" s="100"/>
      <c r="CNR6024" s="1066" t="s">
        <v>6481</v>
      </c>
      <c r="CNS6024" s="1066"/>
      <c r="CNT6024" s="1066"/>
      <c r="CNU6024" s="1066"/>
      <c r="CNV6024" s="1066"/>
      <c r="CNW6024" s="1066"/>
      <c r="CNX6024" s="1066"/>
      <c r="CNY6024" s="100"/>
      <c r="CNZ6024" s="1066" t="s">
        <v>6481</v>
      </c>
      <c r="COA6024" s="1066"/>
      <c r="COB6024" s="1066"/>
      <c r="COC6024" s="1066"/>
      <c r="COD6024" s="1066"/>
      <c r="COE6024" s="1066"/>
      <c r="COF6024" s="1066"/>
      <c r="COG6024" s="100"/>
      <c r="COH6024" s="1066" t="s">
        <v>6481</v>
      </c>
      <c r="COI6024" s="1066"/>
      <c r="COJ6024" s="1066"/>
      <c r="COK6024" s="1066"/>
      <c r="COL6024" s="1066"/>
      <c r="COM6024" s="1066"/>
      <c r="CON6024" s="1066"/>
      <c r="COO6024" s="100"/>
      <c r="COP6024" s="1066" t="s">
        <v>6481</v>
      </c>
      <c r="COQ6024" s="1066"/>
      <c r="COR6024" s="1066"/>
      <c r="COS6024" s="1066"/>
      <c r="COT6024" s="1066"/>
      <c r="COU6024" s="1066"/>
      <c r="COV6024" s="1066"/>
      <c r="COW6024" s="100"/>
      <c r="COX6024" s="1066" t="s">
        <v>6481</v>
      </c>
      <c r="COY6024" s="1066"/>
      <c r="COZ6024" s="1066"/>
      <c r="CPA6024" s="1066"/>
      <c r="CPB6024" s="1066"/>
      <c r="CPC6024" s="1066"/>
      <c r="CPD6024" s="1066"/>
      <c r="CPE6024" s="100"/>
      <c r="CPF6024" s="1066" t="s">
        <v>6481</v>
      </c>
      <c r="CPG6024" s="1066"/>
      <c r="CPH6024" s="1066"/>
      <c r="CPI6024" s="1066"/>
      <c r="CPJ6024" s="1066"/>
      <c r="CPK6024" s="1066"/>
      <c r="CPL6024" s="1066"/>
      <c r="CPM6024" s="100"/>
      <c r="CPN6024" s="1066" t="s">
        <v>6481</v>
      </c>
      <c r="CPO6024" s="1066"/>
      <c r="CPP6024" s="1066"/>
      <c r="CPQ6024" s="1066"/>
      <c r="CPR6024" s="1066"/>
      <c r="CPS6024" s="1066"/>
      <c r="CPT6024" s="1066"/>
      <c r="CPU6024" s="100"/>
      <c r="CPV6024" s="1066" t="s">
        <v>6481</v>
      </c>
      <c r="CPW6024" s="1066"/>
      <c r="CPX6024" s="1066"/>
      <c r="CPY6024" s="1066"/>
      <c r="CPZ6024" s="1066"/>
      <c r="CQA6024" s="1066"/>
      <c r="CQB6024" s="1066"/>
      <c r="CQC6024" s="100"/>
      <c r="CQD6024" s="1066" t="s">
        <v>6481</v>
      </c>
      <c r="CQE6024" s="1066"/>
      <c r="CQF6024" s="1066"/>
      <c r="CQG6024" s="1066"/>
      <c r="CQH6024" s="1066"/>
      <c r="CQI6024" s="1066"/>
      <c r="CQJ6024" s="1066"/>
      <c r="CQK6024" s="100"/>
      <c r="CQL6024" s="1066" t="s">
        <v>6481</v>
      </c>
      <c r="CQM6024" s="1066"/>
      <c r="CQN6024" s="1066"/>
      <c r="CQO6024" s="1066"/>
      <c r="CQP6024" s="1066"/>
      <c r="CQQ6024" s="1066"/>
      <c r="CQR6024" s="1066"/>
      <c r="CQS6024" s="100"/>
      <c r="CQT6024" s="1066" t="s">
        <v>6481</v>
      </c>
      <c r="CQU6024" s="1066"/>
      <c r="CQV6024" s="1066"/>
      <c r="CQW6024" s="1066"/>
      <c r="CQX6024" s="1066"/>
      <c r="CQY6024" s="1066"/>
      <c r="CQZ6024" s="1066"/>
      <c r="CRA6024" s="100"/>
      <c r="CRB6024" s="1066" t="s">
        <v>6481</v>
      </c>
      <c r="CRC6024" s="1066"/>
      <c r="CRD6024" s="1066"/>
      <c r="CRE6024" s="1066"/>
      <c r="CRF6024" s="1066"/>
      <c r="CRG6024" s="1066"/>
      <c r="CRH6024" s="1066"/>
      <c r="CRI6024" s="100"/>
      <c r="CRJ6024" s="1066" t="s">
        <v>6481</v>
      </c>
      <c r="CRK6024" s="1066"/>
      <c r="CRL6024" s="1066"/>
      <c r="CRM6024" s="1066"/>
      <c r="CRN6024" s="1066"/>
      <c r="CRO6024" s="1066"/>
      <c r="CRP6024" s="1066"/>
      <c r="CRQ6024" s="100"/>
      <c r="CRR6024" s="1066" t="s">
        <v>6481</v>
      </c>
      <c r="CRS6024" s="1066"/>
      <c r="CRT6024" s="1066"/>
      <c r="CRU6024" s="1066"/>
      <c r="CRV6024" s="1066"/>
      <c r="CRW6024" s="1066"/>
      <c r="CRX6024" s="1066"/>
      <c r="CRY6024" s="100"/>
      <c r="CRZ6024" s="1066" t="s">
        <v>6481</v>
      </c>
      <c r="CSA6024" s="1066"/>
      <c r="CSB6024" s="1066"/>
      <c r="CSC6024" s="1066"/>
      <c r="CSD6024" s="1066"/>
      <c r="CSE6024" s="1066"/>
      <c r="CSF6024" s="1066"/>
      <c r="CSG6024" s="100"/>
      <c r="CSH6024" s="1066" t="s">
        <v>6481</v>
      </c>
      <c r="CSI6024" s="1066"/>
      <c r="CSJ6024" s="1066"/>
      <c r="CSK6024" s="1066"/>
      <c r="CSL6024" s="1066"/>
      <c r="CSM6024" s="1066"/>
      <c r="CSN6024" s="1066"/>
      <c r="CSO6024" s="100"/>
      <c r="CSP6024" s="1066" t="s">
        <v>6481</v>
      </c>
      <c r="CSQ6024" s="1066"/>
      <c r="CSR6024" s="1066"/>
      <c r="CSS6024" s="1066"/>
      <c r="CST6024" s="1066"/>
      <c r="CSU6024" s="1066"/>
      <c r="CSV6024" s="1066"/>
      <c r="CSW6024" s="100"/>
      <c r="CSX6024" s="1066" t="s">
        <v>6481</v>
      </c>
      <c r="CSY6024" s="1066"/>
      <c r="CSZ6024" s="1066"/>
      <c r="CTA6024" s="1066"/>
      <c r="CTB6024" s="1066"/>
      <c r="CTC6024" s="1066"/>
      <c r="CTD6024" s="1066"/>
      <c r="CTE6024" s="100"/>
      <c r="CTF6024" s="1066" t="s">
        <v>6481</v>
      </c>
      <c r="CTG6024" s="1066"/>
      <c r="CTH6024" s="1066"/>
      <c r="CTI6024" s="1066"/>
      <c r="CTJ6024" s="1066"/>
      <c r="CTK6024" s="1066"/>
      <c r="CTL6024" s="1066"/>
      <c r="CTM6024" s="100"/>
      <c r="CTN6024" s="1066" t="s">
        <v>6481</v>
      </c>
      <c r="CTO6024" s="1066"/>
      <c r="CTP6024" s="1066"/>
      <c r="CTQ6024" s="1066"/>
      <c r="CTR6024" s="1066"/>
      <c r="CTS6024" s="1066"/>
      <c r="CTT6024" s="1066"/>
      <c r="CTU6024" s="100"/>
      <c r="CTV6024" s="1066" t="s">
        <v>6481</v>
      </c>
      <c r="CTW6024" s="1066"/>
      <c r="CTX6024" s="1066"/>
      <c r="CTY6024" s="1066"/>
      <c r="CTZ6024" s="1066"/>
      <c r="CUA6024" s="1066"/>
      <c r="CUB6024" s="1066"/>
      <c r="CUC6024" s="100"/>
      <c r="CUD6024" s="1066" t="s">
        <v>6481</v>
      </c>
      <c r="CUE6024" s="1066"/>
      <c r="CUF6024" s="1066"/>
      <c r="CUG6024" s="1066"/>
      <c r="CUH6024" s="1066"/>
      <c r="CUI6024" s="1066"/>
      <c r="CUJ6024" s="1066"/>
      <c r="CUK6024" s="100"/>
      <c r="CUL6024" s="1066" t="s">
        <v>6481</v>
      </c>
      <c r="CUM6024" s="1066"/>
      <c r="CUN6024" s="1066"/>
      <c r="CUO6024" s="1066"/>
      <c r="CUP6024" s="1066"/>
      <c r="CUQ6024" s="1066"/>
      <c r="CUR6024" s="1066"/>
      <c r="CUS6024" s="100"/>
      <c r="CUT6024" s="1066" t="s">
        <v>6481</v>
      </c>
      <c r="CUU6024" s="1066"/>
      <c r="CUV6024" s="1066"/>
      <c r="CUW6024" s="1066"/>
      <c r="CUX6024" s="1066"/>
      <c r="CUY6024" s="1066"/>
      <c r="CUZ6024" s="1066"/>
      <c r="CVA6024" s="100"/>
      <c r="CVB6024" s="1066" t="s">
        <v>6481</v>
      </c>
      <c r="CVC6024" s="1066"/>
      <c r="CVD6024" s="1066"/>
      <c r="CVE6024" s="1066"/>
      <c r="CVF6024" s="1066"/>
      <c r="CVG6024" s="1066"/>
      <c r="CVH6024" s="1066"/>
      <c r="CVI6024" s="100"/>
      <c r="CVJ6024" s="1066" t="s">
        <v>6481</v>
      </c>
      <c r="CVK6024" s="1066"/>
      <c r="CVL6024" s="1066"/>
      <c r="CVM6024" s="1066"/>
      <c r="CVN6024" s="1066"/>
      <c r="CVO6024" s="1066"/>
      <c r="CVP6024" s="1066"/>
      <c r="CVQ6024" s="100"/>
      <c r="CVR6024" s="1066" t="s">
        <v>6481</v>
      </c>
      <c r="CVS6024" s="1066"/>
      <c r="CVT6024" s="1066"/>
      <c r="CVU6024" s="1066"/>
      <c r="CVV6024" s="1066"/>
      <c r="CVW6024" s="1066"/>
      <c r="CVX6024" s="1066"/>
      <c r="CVY6024" s="100"/>
      <c r="CVZ6024" s="1066" t="s">
        <v>6481</v>
      </c>
      <c r="CWA6024" s="1066"/>
      <c r="CWB6024" s="1066"/>
      <c r="CWC6024" s="1066"/>
      <c r="CWD6024" s="1066"/>
      <c r="CWE6024" s="1066"/>
      <c r="CWF6024" s="1066"/>
      <c r="CWG6024" s="100"/>
      <c r="CWH6024" s="1066" t="s">
        <v>6481</v>
      </c>
      <c r="CWI6024" s="1066"/>
      <c r="CWJ6024" s="1066"/>
      <c r="CWK6024" s="1066"/>
      <c r="CWL6024" s="1066"/>
      <c r="CWM6024" s="1066"/>
      <c r="CWN6024" s="1066"/>
      <c r="CWO6024" s="100"/>
      <c r="CWP6024" s="1066" t="s">
        <v>6481</v>
      </c>
      <c r="CWQ6024" s="1066"/>
      <c r="CWR6024" s="1066"/>
      <c r="CWS6024" s="1066"/>
      <c r="CWT6024" s="1066"/>
      <c r="CWU6024" s="1066"/>
      <c r="CWV6024" s="1066"/>
      <c r="CWW6024" s="100"/>
      <c r="CWX6024" s="1066" t="s">
        <v>6481</v>
      </c>
      <c r="CWY6024" s="1066"/>
      <c r="CWZ6024" s="1066"/>
      <c r="CXA6024" s="1066"/>
      <c r="CXB6024" s="1066"/>
      <c r="CXC6024" s="1066"/>
      <c r="CXD6024" s="1066"/>
      <c r="CXE6024" s="100"/>
      <c r="CXF6024" s="1066" t="s">
        <v>6481</v>
      </c>
      <c r="CXG6024" s="1066"/>
      <c r="CXH6024" s="1066"/>
      <c r="CXI6024" s="1066"/>
      <c r="CXJ6024" s="1066"/>
      <c r="CXK6024" s="1066"/>
      <c r="CXL6024" s="1066"/>
      <c r="CXM6024" s="100"/>
      <c r="CXN6024" s="1066" t="s">
        <v>6481</v>
      </c>
      <c r="CXO6024" s="1066"/>
      <c r="CXP6024" s="1066"/>
      <c r="CXQ6024" s="1066"/>
      <c r="CXR6024" s="1066"/>
      <c r="CXS6024" s="1066"/>
      <c r="CXT6024" s="1066"/>
      <c r="CXU6024" s="100"/>
      <c r="CXV6024" s="1066" t="s">
        <v>6481</v>
      </c>
      <c r="CXW6024" s="1066"/>
      <c r="CXX6024" s="1066"/>
      <c r="CXY6024" s="1066"/>
      <c r="CXZ6024" s="1066"/>
      <c r="CYA6024" s="1066"/>
      <c r="CYB6024" s="1066"/>
      <c r="CYC6024" s="100"/>
      <c r="CYD6024" s="1066" t="s">
        <v>6481</v>
      </c>
      <c r="CYE6024" s="1066"/>
      <c r="CYF6024" s="1066"/>
      <c r="CYG6024" s="1066"/>
      <c r="CYH6024" s="1066"/>
      <c r="CYI6024" s="1066"/>
      <c r="CYJ6024" s="1066"/>
      <c r="CYK6024" s="100"/>
      <c r="CYL6024" s="1066" t="s">
        <v>6481</v>
      </c>
      <c r="CYM6024" s="1066"/>
      <c r="CYN6024" s="1066"/>
      <c r="CYO6024" s="1066"/>
      <c r="CYP6024" s="1066"/>
      <c r="CYQ6024" s="1066"/>
      <c r="CYR6024" s="1066"/>
      <c r="CYS6024" s="100"/>
      <c r="CYT6024" s="1066" t="s">
        <v>6481</v>
      </c>
      <c r="CYU6024" s="1066"/>
      <c r="CYV6024" s="1066"/>
      <c r="CYW6024" s="1066"/>
      <c r="CYX6024" s="1066"/>
      <c r="CYY6024" s="1066"/>
      <c r="CYZ6024" s="1066"/>
      <c r="CZA6024" s="100"/>
      <c r="CZB6024" s="1066" t="s">
        <v>6481</v>
      </c>
      <c r="CZC6024" s="1066"/>
      <c r="CZD6024" s="1066"/>
      <c r="CZE6024" s="1066"/>
      <c r="CZF6024" s="1066"/>
      <c r="CZG6024" s="1066"/>
      <c r="CZH6024" s="1066"/>
      <c r="CZI6024" s="100"/>
      <c r="CZJ6024" s="1066" t="s">
        <v>6481</v>
      </c>
      <c r="CZK6024" s="1066"/>
      <c r="CZL6024" s="1066"/>
      <c r="CZM6024" s="1066"/>
      <c r="CZN6024" s="1066"/>
      <c r="CZO6024" s="1066"/>
      <c r="CZP6024" s="1066"/>
      <c r="CZQ6024" s="100"/>
      <c r="CZR6024" s="1066" t="s">
        <v>6481</v>
      </c>
      <c r="CZS6024" s="1066"/>
      <c r="CZT6024" s="1066"/>
      <c r="CZU6024" s="1066"/>
      <c r="CZV6024" s="1066"/>
      <c r="CZW6024" s="1066"/>
      <c r="CZX6024" s="1066"/>
      <c r="CZY6024" s="100"/>
      <c r="CZZ6024" s="1066" t="s">
        <v>6481</v>
      </c>
      <c r="DAA6024" s="1066"/>
      <c r="DAB6024" s="1066"/>
      <c r="DAC6024" s="1066"/>
      <c r="DAD6024" s="1066"/>
      <c r="DAE6024" s="1066"/>
      <c r="DAF6024" s="1066"/>
      <c r="DAG6024" s="100"/>
      <c r="DAH6024" s="1066" t="s">
        <v>6481</v>
      </c>
      <c r="DAI6024" s="1066"/>
      <c r="DAJ6024" s="1066"/>
      <c r="DAK6024" s="1066"/>
      <c r="DAL6024" s="1066"/>
      <c r="DAM6024" s="1066"/>
      <c r="DAN6024" s="1066"/>
      <c r="DAO6024" s="100"/>
      <c r="DAP6024" s="1066" t="s">
        <v>6481</v>
      </c>
      <c r="DAQ6024" s="1066"/>
      <c r="DAR6024" s="1066"/>
      <c r="DAS6024" s="1066"/>
      <c r="DAT6024" s="1066"/>
      <c r="DAU6024" s="1066"/>
      <c r="DAV6024" s="1066"/>
      <c r="DAW6024" s="100"/>
      <c r="DAX6024" s="1066" t="s">
        <v>6481</v>
      </c>
      <c r="DAY6024" s="1066"/>
      <c r="DAZ6024" s="1066"/>
      <c r="DBA6024" s="1066"/>
      <c r="DBB6024" s="1066"/>
      <c r="DBC6024" s="1066"/>
      <c r="DBD6024" s="1066"/>
      <c r="DBE6024" s="100"/>
      <c r="DBF6024" s="1066" t="s">
        <v>6481</v>
      </c>
      <c r="DBG6024" s="1066"/>
      <c r="DBH6024" s="1066"/>
      <c r="DBI6024" s="1066"/>
      <c r="DBJ6024" s="1066"/>
      <c r="DBK6024" s="1066"/>
      <c r="DBL6024" s="1066"/>
      <c r="DBM6024" s="100"/>
      <c r="DBN6024" s="1066" t="s">
        <v>6481</v>
      </c>
      <c r="DBO6024" s="1066"/>
      <c r="DBP6024" s="1066"/>
      <c r="DBQ6024" s="1066"/>
      <c r="DBR6024" s="1066"/>
      <c r="DBS6024" s="1066"/>
      <c r="DBT6024" s="1066"/>
      <c r="DBU6024" s="100"/>
      <c r="DBV6024" s="1066" t="s">
        <v>6481</v>
      </c>
      <c r="DBW6024" s="1066"/>
      <c r="DBX6024" s="1066"/>
      <c r="DBY6024" s="1066"/>
      <c r="DBZ6024" s="1066"/>
      <c r="DCA6024" s="1066"/>
      <c r="DCB6024" s="1066"/>
      <c r="DCC6024" s="100"/>
      <c r="DCD6024" s="1066" t="s">
        <v>6481</v>
      </c>
      <c r="DCE6024" s="1066"/>
      <c r="DCF6024" s="1066"/>
      <c r="DCG6024" s="1066"/>
      <c r="DCH6024" s="1066"/>
      <c r="DCI6024" s="1066"/>
      <c r="DCJ6024" s="1066"/>
      <c r="DCK6024" s="100"/>
      <c r="DCL6024" s="1066" t="s">
        <v>6481</v>
      </c>
      <c r="DCM6024" s="1066"/>
      <c r="DCN6024" s="1066"/>
      <c r="DCO6024" s="1066"/>
      <c r="DCP6024" s="1066"/>
      <c r="DCQ6024" s="1066"/>
      <c r="DCR6024" s="1066"/>
      <c r="DCS6024" s="100"/>
      <c r="DCT6024" s="1066" t="s">
        <v>6481</v>
      </c>
      <c r="DCU6024" s="1066"/>
      <c r="DCV6024" s="1066"/>
      <c r="DCW6024" s="1066"/>
      <c r="DCX6024" s="1066"/>
      <c r="DCY6024" s="1066"/>
      <c r="DCZ6024" s="1066"/>
      <c r="DDA6024" s="100"/>
      <c r="DDB6024" s="1066" t="s">
        <v>6481</v>
      </c>
      <c r="DDC6024" s="1066"/>
      <c r="DDD6024" s="1066"/>
      <c r="DDE6024" s="1066"/>
      <c r="DDF6024" s="1066"/>
      <c r="DDG6024" s="1066"/>
      <c r="DDH6024" s="1066"/>
      <c r="DDI6024" s="100"/>
      <c r="DDJ6024" s="1066" t="s">
        <v>6481</v>
      </c>
      <c r="DDK6024" s="1066"/>
      <c r="DDL6024" s="1066"/>
      <c r="DDM6024" s="1066"/>
      <c r="DDN6024" s="1066"/>
      <c r="DDO6024" s="1066"/>
      <c r="DDP6024" s="1066"/>
      <c r="DDQ6024" s="100"/>
      <c r="DDR6024" s="1066" t="s">
        <v>6481</v>
      </c>
      <c r="DDS6024" s="1066"/>
      <c r="DDT6024" s="1066"/>
      <c r="DDU6024" s="1066"/>
      <c r="DDV6024" s="1066"/>
      <c r="DDW6024" s="1066"/>
      <c r="DDX6024" s="1066"/>
      <c r="DDY6024" s="100"/>
      <c r="DDZ6024" s="1066" t="s">
        <v>6481</v>
      </c>
      <c r="DEA6024" s="1066"/>
      <c r="DEB6024" s="1066"/>
      <c r="DEC6024" s="1066"/>
      <c r="DED6024" s="1066"/>
      <c r="DEE6024" s="1066"/>
      <c r="DEF6024" s="1066"/>
      <c r="DEG6024" s="100"/>
      <c r="DEH6024" s="1066" t="s">
        <v>6481</v>
      </c>
      <c r="DEI6024" s="1066"/>
      <c r="DEJ6024" s="1066"/>
      <c r="DEK6024" s="1066"/>
      <c r="DEL6024" s="1066"/>
      <c r="DEM6024" s="1066"/>
      <c r="DEN6024" s="1066"/>
      <c r="DEO6024" s="100"/>
      <c r="DEP6024" s="1066" t="s">
        <v>6481</v>
      </c>
      <c r="DEQ6024" s="1066"/>
      <c r="DER6024" s="1066"/>
      <c r="DES6024" s="1066"/>
      <c r="DET6024" s="1066"/>
      <c r="DEU6024" s="1066"/>
      <c r="DEV6024" s="1066"/>
      <c r="DEW6024" s="100"/>
      <c r="DEX6024" s="1066" t="s">
        <v>6481</v>
      </c>
      <c r="DEY6024" s="1066"/>
      <c r="DEZ6024" s="1066"/>
      <c r="DFA6024" s="1066"/>
      <c r="DFB6024" s="1066"/>
      <c r="DFC6024" s="1066"/>
      <c r="DFD6024" s="1066"/>
      <c r="DFE6024" s="100"/>
      <c r="DFF6024" s="1066" t="s">
        <v>6481</v>
      </c>
      <c r="DFG6024" s="1066"/>
      <c r="DFH6024" s="1066"/>
      <c r="DFI6024" s="1066"/>
      <c r="DFJ6024" s="1066"/>
      <c r="DFK6024" s="1066"/>
      <c r="DFL6024" s="1066"/>
      <c r="DFM6024" s="100"/>
      <c r="DFN6024" s="1066" t="s">
        <v>6481</v>
      </c>
      <c r="DFO6024" s="1066"/>
      <c r="DFP6024" s="1066"/>
      <c r="DFQ6024" s="1066"/>
      <c r="DFR6024" s="1066"/>
      <c r="DFS6024" s="1066"/>
      <c r="DFT6024" s="1066"/>
      <c r="DFU6024" s="100"/>
      <c r="DFV6024" s="1066" t="s">
        <v>6481</v>
      </c>
      <c r="DFW6024" s="1066"/>
      <c r="DFX6024" s="1066"/>
      <c r="DFY6024" s="1066"/>
      <c r="DFZ6024" s="1066"/>
      <c r="DGA6024" s="1066"/>
      <c r="DGB6024" s="1066"/>
      <c r="DGC6024" s="100"/>
      <c r="DGD6024" s="1066" t="s">
        <v>6481</v>
      </c>
      <c r="DGE6024" s="1066"/>
      <c r="DGF6024" s="1066"/>
      <c r="DGG6024" s="1066"/>
      <c r="DGH6024" s="1066"/>
      <c r="DGI6024" s="1066"/>
      <c r="DGJ6024" s="1066"/>
      <c r="DGK6024" s="100"/>
      <c r="DGL6024" s="1066" t="s">
        <v>6481</v>
      </c>
      <c r="DGM6024" s="1066"/>
      <c r="DGN6024" s="1066"/>
      <c r="DGO6024" s="1066"/>
      <c r="DGP6024" s="1066"/>
      <c r="DGQ6024" s="1066"/>
      <c r="DGR6024" s="1066"/>
      <c r="DGS6024" s="100"/>
      <c r="DGT6024" s="1066" t="s">
        <v>6481</v>
      </c>
      <c r="DGU6024" s="1066"/>
      <c r="DGV6024" s="1066"/>
      <c r="DGW6024" s="1066"/>
      <c r="DGX6024" s="1066"/>
      <c r="DGY6024" s="1066"/>
      <c r="DGZ6024" s="1066"/>
      <c r="DHA6024" s="100"/>
      <c r="DHB6024" s="1066" t="s">
        <v>6481</v>
      </c>
      <c r="DHC6024" s="1066"/>
      <c r="DHD6024" s="1066"/>
      <c r="DHE6024" s="1066"/>
      <c r="DHF6024" s="1066"/>
      <c r="DHG6024" s="1066"/>
      <c r="DHH6024" s="1066"/>
      <c r="DHI6024" s="100"/>
      <c r="DHJ6024" s="1066" t="s">
        <v>6481</v>
      </c>
      <c r="DHK6024" s="1066"/>
      <c r="DHL6024" s="1066"/>
      <c r="DHM6024" s="1066"/>
      <c r="DHN6024" s="1066"/>
      <c r="DHO6024" s="1066"/>
      <c r="DHP6024" s="1066"/>
      <c r="DHQ6024" s="100"/>
      <c r="DHR6024" s="1066" t="s">
        <v>6481</v>
      </c>
      <c r="DHS6024" s="1066"/>
      <c r="DHT6024" s="1066"/>
      <c r="DHU6024" s="1066"/>
      <c r="DHV6024" s="1066"/>
      <c r="DHW6024" s="1066"/>
      <c r="DHX6024" s="1066"/>
      <c r="DHY6024" s="100"/>
      <c r="DHZ6024" s="1066" t="s">
        <v>6481</v>
      </c>
      <c r="DIA6024" s="1066"/>
      <c r="DIB6024" s="1066"/>
      <c r="DIC6024" s="1066"/>
      <c r="DID6024" s="1066"/>
      <c r="DIE6024" s="1066"/>
      <c r="DIF6024" s="1066"/>
      <c r="DIG6024" s="100"/>
      <c r="DIH6024" s="1066" t="s">
        <v>6481</v>
      </c>
      <c r="DII6024" s="1066"/>
      <c r="DIJ6024" s="1066"/>
      <c r="DIK6024" s="1066"/>
      <c r="DIL6024" s="1066"/>
      <c r="DIM6024" s="1066"/>
      <c r="DIN6024" s="1066"/>
      <c r="DIO6024" s="100"/>
      <c r="DIP6024" s="1066" t="s">
        <v>6481</v>
      </c>
      <c r="DIQ6024" s="1066"/>
      <c r="DIR6024" s="1066"/>
      <c r="DIS6024" s="1066"/>
      <c r="DIT6024" s="1066"/>
      <c r="DIU6024" s="1066"/>
      <c r="DIV6024" s="1066"/>
      <c r="DIW6024" s="100"/>
      <c r="DIX6024" s="1066" t="s">
        <v>6481</v>
      </c>
      <c r="DIY6024" s="1066"/>
      <c r="DIZ6024" s="1066"/>
      <c r="DJA6024" s="1066"/>
      <c r="DJB6024" s="1066"/>
      <c r="DJC6024" s="1066"/>
      <c r="DJD6024" s="1066"/>
      <c r="DJE6024" s="100"/>
      <c r="DJF6024" s="1066" t="s">
        <v>6481</v>
      </c>
      <c r="DJG6024" s="1066"/>
      <c r="DJH6024" s="1066"/>
      <c r="DJI6024" s="1066"/>
      <c r="DJJ6024" s="1066"/>
      <c r="DJK6024" s="1066"/>
      <c r="DJL6024" s="1066"/>
      <c r="DJM6024" s="100"/>
      <c r="DJN6024" s="1066" t="s">
        <v>6481</v>
      </c>
      <c r="DJO6024" s="1066"/>
      <c r="DJP6024" s="1066"/>
      <c r="DJQ6024" s="1066"/>
      <c r="DJR6024" s="1066"/>
      <c r="DJS6024" s="1066"/>
      <c r="DJT6024" s="1066"/>
      <c r="DJU6024" s="100"/>
      <c r="DJV6024" s="1066" t="s">
        <v>6481</v>
      </c>
      <c r="DJW6024" s="1066"/>
      <c r="DJX6024" s="1066"/>
      <c r="DJY6024" s="1066"/>
      <c r="DJZ6024" s="1066"/>
      <c r="DKA6024" s="1066"/>
      <c r="DKB6024" s="1066"/>
      <c r="DKC6024" s="100"/>
      <c r="DKD6024" s="1066" t="s">
        <v>6481</v>
      </c>
      <c r="DKE6024" s="1066"/>
      <c r="DKF6024" s="1066"/>
      <c r="DKG6024" s="1066"/>
      <c r="DKH6024" s="1066"/>
      <c r="DKI6024" s="1066"/>
      <c r="DKJ6024" s="1066"/>
      <c r="DKK6024" s="100"/>
      <c r="DKL6024" s="1066" t="s">
        <v>6481</v>
      </c>
      <c r="DKM6024" s="1066"/>
      <c r="DKN6024" s="1066"/>
      <c r="DKO6024" s="1066"/>
      <c r="DKP6024" s="1066"/>
      <c r="DKQ6024" s="1066"/>
      <c r="DKR6024" s="1066"/>
      <c r="DKS6024" s="100"/>
      <c r="DKT6024" s="1066" t="s">
        <v>6481</v>
      </c>
      <c r="DKU6024" s="1066"/>
      <c r="DKV6024" s="1066"/>
      <c r="DKW6024" s="1066"/>
      <c r="DKX6024" s="1066"/>
      <c r="DKY6024" s="1066"/>
      <c r="DKZ6024" s="1066"/>
      <c r="DLA6024" s="100"/>
      <c r="DLB6024" s="1066" t="s">
        <v>6481</v>
      </c>
      <c r="DLC6024" s="1066"/>
      <c r="DLD6024" s="1066"/>
      <c r="DLE6024" s="1066"/>
      <c r="DLF6024" s="1066"/>
      <c r="DLG6024" s="1066"/>
      <c r="DLH6024" s="1066"/>
      <c r="DLI6024" s="100"/>
      <c r="DLJ6024" s="1066" t="s">
        <v>6481</v>
      </c>
      <c r="DLK6024" s="1066"/>
      <c r="DLL6024" s="1066"/>
      <c r="DLM6024" s="1066"/>
      <c r="DLN6024" s="1066"/>
      <c r="DLO6024" s="1066"/>
      <c r="DLP6024" s="1066"/>
      <c r="DLQ6024" s="100"/>
      <c r="DLR6024" s="1066" t="s">
        <v>6481</v>
      </c>
      <c r="DLS6024" s="1066"/>
      <c r="DLT6024" s="1066"/>
      <c r="DLU6024" s="1066"/>
      <c r="DLV6024" s="1066"/>
      <c r="DLW6024" s="1066"/>
      <c r="DLX6024" s="1066"/>
      <c r="DLY6024" s="100"/>
      <c r="DLZ6024" s="1066" t="s">
        <v>6481</v>
      </c>
      <c r="DMA6024" s="1066"/>
      <c r="DMB6024" s="1066"/>
      <c r="DMC6024" s="1066"/>
      <c r="DMD6024" s="1066"/>
      <c r="DME6024" s="1066"/>
      <c r="DMF6024" s="1066"/>
      <c r="DMG6024" s="100"/>
      <c r="DMH6024" s="1066" t="s">
        <v>6481</v>
      </c>
      <c r="DMI6024" s="1066"/>
      <c r="DMJ6024" s="1066"/>
      <c r="DMK6024" s="1066"/>
      <c r="DML6024" s="1066"/>
      <c r="DMM6024" s="1066"/>
      <c r="DMN6024" s="1066"/>
      <c r="DMO6024" s="100"/>
      <c r="DMP6024" s="1066" t="s">
        <v>6481</v>
      </c>
      <c r="DMQ6024" s="1066"/>
      <c r="DMR6024" s="1066"/>
      <c r="DMS6024" s="1066"/>
      <c r="DMT6024" s="1066"/>
      <c r="DMU6024" s="1066"/>
      <c r="DMV6024" s="1066"/>
      <c r="DMW6024" s="100"/>
      <c r="DMX6024" s="1066" t="s">
        <v>6481</v>
      </c>
      <c r="DMY6024" s="1066"/>
      <c r="DMZ6024" s="1066"/>
      <c r="DNA6024" s="1066"/>
      <c r="DNB6024" s="1066"/>
      <c r="DNC6024" s="1066"/>
      <c r="DND6024" s="1066"/>
      <c r="DNE6024" s="100"/>
      <c r="DNF6024" s="1066" t="s">
        <v>6481</v>
      </c>
      <c r="DNG6024" s="1066"/>
      <c r="DNH6024" s="1066"/>
      <c r="DNI6024" s="1066"/>
      <c r="DNJ6024" s="1066"/>
      <c r="DNK6024" s="1066"/>
      <c r="DNL6024" s="1066"/>
      <c r="DNM6024" s="100"/>
      <c r="DNN6024" s="1066" t="s">
        <v>6481</v>
      </c>
      <c r="DNO6024" s="1066"/>
      <c r="DNP6024" s="1066"/>
      <c r="DNQ6024" s="1066"/>
      <c r="DNR6024" s="1066"/>
      <c r="DNS6024" s="1066"/>
      <c r="DNT6024" s="1066"/>
      <c r="DNU6024" s="100"/>
      <c r="DNV6024" s="1066" t="s">
        <v>6481</v>
      </c>
      <c r="DNW6024" s="1066"/>
      <c r="DNX6024" s="1066"/>
      <c r="DNY6024" s="1066"/>
      <c r="DNZ6024" s="1066"/>
      <c r="DOA6024" s="1066"/>
      <c r="DOB6024" s="1066"/>
      <c r="DOC6024" s="100"/>
      <c r="DOD6024" s="1066" t="s">
        <v>6481</v>
      </c>
      <c r="DOE6024" s="1066"/>
      <c r="DOF6024" s="1066"/>
      <c r="DOG6024" s="1066"/>
      <c r="DOH6024" s="1066"/>
      <c r="DOI6024" s="1066"/>
      <c r="DOJ6024" s="1066"/>
      <c r="DOK6024" s="100"/>
      <c r="DOL6024" s="1066" t="s">
        <v>6481</v>
      </c>
      <c r="DOM6024" s="1066"/>
      <c r="DON6024" s="1066"/>
      <c r="DOO6024" s="1066"/>
      <c r="DOP6024" s="1066"/>
      <c r="DOQ6024" s="1066"/>
      <c r="DOR6024" s="1066"/>
      <c r="DOS6024" s="100"/>
      <c r="DOT6024" s="1066" t="s">
        <v>6481</v>
      </c>
      <c r="DOU6024" s="1066"/>
      <c r="DOV6024" s="1066"/>
      <c r="DOW6024" s="1066"/>
      <c r="DOX6024" s="1066"/>
      <c r="DOY6024" s="1066"/>
      <c r="DOZ6024" s="1066"/>
      <c r="DPA6024" s="100"/>
      <c r="DPB6024" s="1066" t="s">
        <v>6481</v>
      </c>
      <c r="DPC6024" s="1066"/>
      <c r="DPD6024" s="1066"/>
      <c r="DPE6024" s="1066"/>
      <c r="DPF6024" s="1066"/>
      <c r="DPG6024" s="1066"/>
      <c r="DPH6024" s="1066"/>
      <c r="DPI6024" s="100"/>
      <c r="DPJ6024" s="1066" t="s">
        <v>6481</v>
      </c>
      <c r="DPK6024" s="1066"/>
      <c r="DPL6024" s="1066"/>
      <c r="DPM6024" s="1066"/>
      <c r="DPN6024" s="1066"/>
      <c r="DPO6024" s="1066"/>
      <c r="DPP6024" s="1066"/>
      <c r="DPQ6024" s="100"/>
      <c r="DPR6024" s="1066" t="s">
        <v>6481</v>
      </c>
      <c r="DPS6024" s="1066"/>
      <c r="DPT6024" s="1066"/>
      <c r="DPU6024" s="1066"/>
      <c r="DPV6024" s="1066"/>
      <c r="DPW6024" s="1066"/>
      <c r="DPX6024" s="1066"/>
      <c r="DPY6024" s="100"/>
      <c r="DPZ6024" s="1066" t="s">
        <v>6481</v>
      </c>
      <c r="DQA6024" s="1066"/>
      <c r="DQB6024" s="1066"/>
      <c r="DQC6024" s="1066"/>
      <c r="DQD6024" s="1066"/>
      <c r="DQE6024" s="1066"/>
      <c r="DQF6024" s="1066"/>
      <c r="DQG6024" s="100"/>
      <c r="DQH6024" s="1066" t="s">
        <v>6481</v>
      </c>
      <c r="DQI6024" s="1066"/>
      <c r="DQJ6024" s="1066"/>
      <c r="DQK6024" s="1066"/>
      <c r="DQL6024" s="1066"/>
      <c r="DQM6024" s="1066"/>
      <c r="DQN6024" s="1066"/>
      <c r="DQO6024" s="100"/>
      <c r="DQP6024" s="1066" t="s">
        <v>6481</v>
      </c>
      <c r="DQQ6024" s="1066"/>
      <c r="DQR6024" s="1066"/>
      <c r="DQS6024" s="1066"/>
      <c r="DQT6024" s="1066"/>
      <c r="DQU6024" s="1066"/>
      <c r="DQV6024" s="1066"/>
      <c r="DQW6024" s="100"/>
      <c r="DQX6024" s="1066" t="s">
        <v>6481</v>
      </c>
      <c r="DQY6024" s="1066"/>
      <c r="DQZ6024" s="1066"/>
      <c r="DRA6024" s="1066"/>
      <c r="DRB6024" s="1066"/>
      <c r="DRC6024" s="1066"/>
      <c r="DRD6024" s="1066"/>
      <c r="DRE6024" s="100"/>
      <c r="DRF6024" s="1066" t="s">
        <v>6481</v>
      </c>
      <c r="DRG6024" s="1066"/>
      <c r="DRH6024" s="1066"/>
      <c r="DRI6024" s="1066"/>
      <c r="DRJ6024" s="1066"/>
      <c r="DRK6024" s="1066"/>
      <c r="DRL6024" s="1066"/>
      <c r="DRM6024" s="100"/>
      <c r="DRN6024" s="1066" t="s">
        <v>6481</v>
      </c>
      <c r="DRO6024" s="1066"/>
      <c r="DRP6024" s="1066"/>
      <c r="DRQ6024" s="1066"/>
      <c r="DRR6024" s="1066"/>
      <c r="DRS6024" s="1066"/>
      <c r="DRT6024" s="1066"/>
      <c r="DRU6024" s="100"/>
      <c r="DRV6024" s="1066" t="s">
        <v>6481</v>
      </c>
      <c r="DRW6024" s="1066"/>
      <c r="DRX6024" s="1066"/>
      <c r="DRY6024" s="1066"/>
      <c r="DRZ6024" s="1066"/>
      <c r="DSA6024" s="1066"/>
      <c r="DSB6024" s="1066"/>
      <c r="DSC6024" s="100"/>
      <c r="DSD6024" s="1066" t="s">
        <v>6481</v>
      </c>
      <c r="DSE6024" s="1066"/>
      <c r="DSF6024" s="1066"/>
      <c r="DSG6024" s="1066"/>
      <c r="DSH6024" s="1066"/>
      <c r="DSI6024" s="1066"/>
      <c r="DSJ6024" s="1066"/>
      <c r="DSK6024" s="100"/>
      <c r="DSL6024" s="1066" t="s">
        <v>6481</v>
      </c>
      <c r="DSM6024" s="1066"/>
      <c r="DSN6024" s="1066"/>
      <c r="DSO6024" s="1066"/>
      <c r="DSP6024" s="1066"/>
      <c r="DSQ6024" s="1066"/>
      <c r="DSR6024" s="1066"/>
      <c r="DSS6024" s="100"/>
      <c r="DST6024" s="1066" t="s">
        <v>6481</v>
      </c>
      <c r="DSU6024" s="1066"/>
      <c r="DSV6024" s="1066"/>
      <c r="DSW6024" s="1066"/>
      <c r="DSX6024" s="1066"/>
      <c r="DSY6024" s="1066"/>
      <c r="DSZ6024" s="1066"/>
      <c r="DTA6024" s="100"/>
      <c r="DTB6024" s="1066" t="s">
        <v>6481</v>
      </c>
      <c r="DTC6024" s="1066"/>
      <c r="DTD6024" s="1066"/>
      <c r="DTE6024" s="1066"/>
      <c r="DTF6024" s="1066"/>
      <c r="DTG6024" s="1066"/>
      <c r="DTH6024" s="1066"/>
      <c r="DTI6024" s="100"/>
      <c r="DTJ6024" s="1066" t="s">
        <v>6481</v>
      </c>
      <c r="DTK6024" s="1066"/>
      <c r="DTL6024" s="1066"/>
      <c r="DTM6024" s="1066"/>
      <c r="DTN6024" s="1066"/>
      <c r="DTO6024" s="1066"/>
      <c r="DTP6024" s="1066"/>
      <c r="DTQ6024" s="100"/>
      <c r="DTR6024" s="1066" t="s">
        <v>6481</v>
      </c>
      <c r="DTS6024" s="1066"/>
      <c r="DTT6024" s="1066"/>
      <c r="DTU6024" s="1066"/>
      <c r="DTV6024" s="1066"/>
      <c r="DTW6024" s="1066"/>
      <c r="DTX6024" s="1066"/>
      <c r="DTY6024" s="100"/>
      <c r="DTZ6024" s="1066" t="s">
        <v>6481</v>
      </c>
      <c r="DUA6024" s="1066"/>
      <c r="DUB6024" s="1066"/>
      <c r="DUC6024" s="1066"/>
      <c r="DUD6024" s="1066"/>
      <c r="DUE6024" s="1066"/>
      <c r="DUF6024" s="1066"/>
      <c r="DUG6024" s="100"/>
      <c r="DUH6024" s="1066" t="s">
        <v>6481</v>
      </c>
      <c r="DUI6024" s="1066"/>
      <c r="DUJ6024" s="1066"/>
      <c r="DUK6024" s="1066"/>
      <c r="DUL6024" s="1066"/>
      <c r="DUM6024" s="1066"/>
      <c r="DUN6024" s="1066"/>
      <c r="DUO6024" s="100"/>
      <c r="DUP6024" s="1066" t="s">
        <v>6481</v>
      </c>
      <c r="DUQ6024" s="1066"/>
      <c r="DUR6024" s="1066"/>
      <c r="DUS6024" s="1066"/>
      <c r="DUT6024" s="1066"/>
      <c r="DUU6024" s="1066"/>
      <c r="DUV6024" s="1066"/>
      <c r="DUW6024" s="100"/>
      <c r="DUX6024" s="1066" t="s">
        <v>6481</v>
      </c>
      <c r="DUY6024" s="1066"/>
      <c r="DUZ6024" s="1066"/>
      <c r="DVA6024" s="1066"/>
      <c r="DVB6024" s="1066"/>
      <c r="DVC6024" s="1066"/>
      <c r="DVD6024" s="1066"/>
      <c r="DVE6024" s="100"/>
      <c r="DVF6024" s="1066" t="s">
        <v>6481</v>
      </c>
      <c r="DVG6024" s="1066"/>
      <c r="DVH6024" s="1066"/>
      <c r="DVI6024" s="1066"/>
      <c r="DVJ6024" s="1066"/>
      <c r="DVK6024" s="1066"/>
      <c r="DVL6024" s="1066"/>
      <c r="DVM6024" s="100"/>
      <c r="DVN6024" s="1066" t="s">
        <v>6481</v>
      </c>
      <c r="DVO6024" s="1066"/>
      <c r="DVP6024" s="1066"/>
      <c r="DVQ6024" s="1066"/>
      <c r="DVR6024" s="1066"/>
      <c r="DVS6024" s="1066"/>
      <c r="DVT6024" s="1066"/>
      <c r="DVU6024" s="100"/>
      <c r="DVV6024" s="1066" t="s">
        <v>6481</v>
      </c>
      <c r="DVW6024" s="1066"/>
      <c r="DVX6024" s="1066"/>
      <c r="DVY6024" s="1066"/>
      <c r="DVZ6024" s="1066"/>
      <c r="DWA6024" s="1066"/>
      <c r="DWB6024" s="1066"/>
      <c r="DWC6024" s="100"/>
      <c r="DWD6024" s="1066" t="s">
        <v>6481</v>
      </c>
      <c r="DWE6024" s="1066"/>
      <c r="DWF6024" s="1066"/>
      <c r="DWG6024" s="1066"/>
      <c r="DWH6024" s="1066"/>
      <c r="DWI6024" s="1066"/>
      <c r="DWJ6024" s="1066"/>
      <c r="DWK6024" s="100"/>
      <c r="DWL6024" s="1066" t="s">
        <v>6481</v>
      </c>
      <c r="DWM6024" s="1066"/>
      <c r="DWN6024" s="1066"/>
      <c r="DWO6024" s="1066"/>
      <c r="DWP6024" s="1066"/>
      <c r="DWQ6024" s="1066"/>
      <c r="DWR6024" s="1066"/>
      <c r="DWS6024" s="100"/>
      <c r="DWT6024" s="1066" t="s">
        <v>6481</v>
      </c>
      <c r="DWU6024" s="1066"/>
      <c r="DWV6024" s="1066"/>
      <c r="DWW6024" s="1066"/>
      <c r="DWX6024" s="1066"/>
      <c r="DWY6024" s="1066"/>
      <c r="DWZ6024" s="1066"/>
      <c r="DXA6024" s="100"/>
      <c r="DXB6024" s="1066" t="s">
        <v>6481</v>
      </c>
      <c r="DXC6024" s="1066"/>
      <c r="DXD6024" s="1066"/>
      <c r="DXE6024" s="1066"/>
      <c r="DXF6024" s="1066"/>
      <c r="DXG6024" s="1066"/>
      <c r="DXH6024" s="1066"/>
      <c r="DXI6024" s="100"/>
      <c r="DXJ6024" s="1066" t="s">
        <v>6481</v>
      </c>
      <c r="DXK6024" s="1066"/>
      <c r="DXL6024" s="1066"/>
      <c r="DXM6024" s="1066"/>
      <c r="DXN6024" s="1066"/>
      <c r="DXO6024" s="1066"/>
      <c r="DXP6024" s="1066"/>
      <c r="DXQ6024" s="100"/>
      <c r="DXR6024" s="1066" t="s">
        <v>6481</v>
      </c>
      <c r="DXS6024" s="1066"/>
      <c r="DXT6024" s="1066"/>
      <c r="DXU6024" s="1066"/>
      <c r="DXV6024" s="1066"/>
      <c r="DXW6024" s="1066"/>
      <c r="DXX6024" s="1066"/>
      <c r="DXY6024" s="100"/>
      <c r="DXZ6024" s="1066" t="s">
        <v>6481</v>
      </c>
      <c r="DYA6024" s="1066"/>
      <c r="DYB6024" s="1066"/>
      <c r="DYC6024" s="1066"/>
      <c r="DYD6024" s="1066"/>
      <c r="DYE6024" s="1066"/>
      <c r="DYF6024" s="1066"/>
      <c r="DYG6024" s="100"/>
      <c r="DYH6024" s="1066" t="s">
        <v>6481</v>
      </c>
      <c r="DYI6024" s="1066"/>
      <c r="DYJ6024" s="1066"/>
      <c r="DYK6024" s="1066"/>
      <c r="DYL6024" s="1066"/>
      <c r="DYM6024" s="1066"/>
      <c r="DYN6024" s="1066"/>
      <c r="DYO6024" s="100"/>
      <c r="DYP6024" s="1066" t="s">
        <v>6481</v>
      </c>
      <c r="DYQ6024" s="1066"/>
      <c r="DYR6024" s="1066"/>
      <c r="DYS6024" s="1066"/>
      <c r="DYT6024" s="1066"/>
      <c r="DYU6024" s="1066"/>
      <c r="DYV6024" s="1066"/>
      <c r="DYW6024" s="100"/>
      <c r="DYX6024" s="1066" t="s">
        <v>6481</v>
      </c>
      <c r="DYY6024" s="1066"/>
      <c r="DYZ6024" s="1066"/>
      <c r="DZA6024" s="1066"/>
      <c r="DZB6024" s="1066"/>
      <c r="DZC6024" s="1066"/>
      <c r="DZD6024" s="1066"/>
      <c r="DZE6024" s="100"/>
      <c r="DZF6024" s="1066" t="s">
        <v>6481</v>
      </c>
      <c r="DZG6024" s="1066"/>
      <c r="DZH6024" s="1066"/>
      <c r="DZI6024" s="1066"/>
      <c r="DZJ6024" s="1066"/>
      <c r="DZK6024" s="1066"/>
      <c r="DZL6024" s="1066"/>
      <c r="DZM6024" s="100"/>
      <c r="DZN6024" s="1066" t="s">
        <v>6481</v>
      </c>
      <c r="DZO6024" s="1066"/>
      <c r="DZP6024" s="1066"/>
      <c r="DZQ6024" s="1066"/>
      <c r="DZR6024" s="1066"/>
      <c r="DZS6024" s="1066"/>
      <c r="DZT6024" s="1066"/>
      <c r="DZU6024" s="100"/>
      <c r="DZV6024" s="1066" t="s">
        <v>6481</v>
      </c>
      <c r="DZW6024" s="1066"/>
      <c r="DZX6024" s="1066"/>
      <c r="DZY6024" s="1066"/>
      <c r="DZZ6024" s="1066"/>
      <c r="EAA6024" s="1066"/>
      <c r="EAB6024" s="1066"/>
      <c r="EAC6024" s="100"/>
      <c r="EAD6024" s="1066" t="s">
        <v>6481</v>
      </c>
      <c r="EAE6024" s="1066"/>
      <c r="EAF6024" s="1066"/>
      <c r="EAG6024" s="1066"/>
      <c r="EAH6024" s="1066"/>
      <c r="EAI6024" s="1066"/>
      <c r="EAJ6024" s="1066"/>
      <c r="EAK6024" s="100"/>
      <c r="EAL6024" s="1066" t="s">
        <v>6481</v>
      </c>
      <c r="EAM6024" s="1066"/>
      <c r="EAN6024" s="1066"/>
      <c r="EAO6024" s="1066"/>
      <c r="EAP6024" s="1066"/>
      <c r="EAQ6024" s="1066"/>
      <c r="EAR6024" s="1066"/>
      <c r="EAS6024" s="100"/>
      <c r="EAT6024" s="1066" t="s">
        <v>6481</v>
      </c>
      <c r="EAU6024" s="1066"/>
      <c r="EAV6024" s="1066"/>
      <c r="EAW6024" s="1066"/>
      <c r="EAX6024" s="1066"/>
      <c r="EAY6024" s="1066"/>
      <c r="EAZ6024" s="1066"/>
      <c r="EBA6024" s="100"/>
      <c r="EBB6024" s="1066" t="s">
        <v>6481</v>
      </c>
      <c r="EBC6024" s="1066"/>
      <c r="EBD6024" s="1066"/>
      <c r="EBE6024" s="1066"/>
      <c r="EBF6024" s="1066"/>
      <c r="EBG6024" s="1066"/>
      <c r="EBH6024" s="1066"/>
      <c r="EBI6024" s="100"/>
      <c r="EBJ6024" s="1066" t="s">
        <v>6481</v>
      </c>
      <c r="EBK6024" s="1066"/>
      <c r="EBL6024" s="1066"/>
      <c r="EBM6024" s="1066"/>
      <c r="EBN6024" s="1066"/>
      <c r="EBO6024" s="1066"/>
      <c r="EBP6024" s="1066"/>
      <c r="EBQ6024" s="100"/>
      <c r="EBR6024" s="1066" t="s">
        <v>6481</v>
      </c>
      <c r="EBS6024" s="1066"/>
      <c r="EBT6024" s="1066"/>
      <c r="EBU6024" s="1066"/>
      <c r="EBV6024" s="1066"/>
      <c r="EBW6024" s="1066"/>
      <c r="EBX6024" s="1066"/>
      <c r="EBY6024" s="100"/>
      <c r="EBZ6024" s="1066" t="s">
        <v>6481</v>
      </c>
      <c r="ECA6024" s="1066"/>
      <c r="ECB6024" s="1066"/>
      <c r="ECC6024" s="1066"/>
      <c r="ECD6024" s="1066"/>
      <c r="ECE6024" s="1066"/>
      <c r="ECF6024" s="1066"/>
      <c r="ECG6024" s="100"/>
      <c r="ECH6024" s="1066" t="s">
        <v>6481</v>
      </c>
      <c r="ECI6024" s="1066"/>
      <c r="ECJ6024" s="1066"/>
      <c r="ECK6024" s="1066"/>
      <c r="ECL6024" s="1066"/>
      <c r="ECM6024" s="1066"/>
      <c r="ECN6024" s="1066"/>
      <c r="ECO6024" s="100"/>
      <c r="ECP6024" s="1066" t="s">
        <v>6481</v>
      </c>
      <c r="ECQ6024" s="1066"/>
      <c r="ECR6024" s="1066"/>
      <c r="ECS6024" s="1066"/>
      <c r="ECT6024" s="1066"/>
      <c r="ECU6024" s="1066"/>
      <c r="ECV6024" s="1066"/>
      <c r="ECW6024" s="100"/>
      <c r="ECX6024" s="1066" t="s">
        <v>6481</v>
      </c>
      <c r="ECY6024" s="1066"/>
      <c r="ECZ6024" s="1066"/>
      <c r="EDA6024" s="1066"/>
      <c r="EDB6024" s="1066"/>
      <c r="EDC6024" s="1066"/>
      <c r="EDD6024" s="1066"/>
      <c r="EDE6024" s="100"/>
      <c r="EDF6024" s="1066" t="s">
        <v>6481</v>
      </c>
      <c r="EDG6024" s="1066"/>
      <c r="EDH6024" s="1066"/>
      <c r="EDI6024" s="1066"/>
      <c r="EDJ6024" s="1066"/>
      <c r="EDK6024" s="1066"/>
      <c r="EDL6024" s="1066"/>
      <c r="EDM6024" s="100"/>
      <c r="EDN6024" s="1066" t="s">
        <v>6481</v>
      </c>
      <c r="EDO6024" s="1066"/>
      <c r="EDP6024" s="1066"/>
      <c r="EDQ6024" s="1066"/>
      <c r="EDR6024" s="1066"/>
      <c r="EDS6024" s="1066"/>
      <c r="EDT6024" s="1066"/>
      <c r="EDU6024" s="100"/>
      <c r="EDV6024" s="1066" t="s">
        <v>6481</v>
      </c>
      <c r="EDW6024" s="1066"/>
      <c r="EDX6024" s="1066"/>
      <c r="EDY6024" s="1066"/>
      <c r="EDZ6024" s="1066"/>
      <c r="EEA6024" s="1066"/>
      <c r="EEB6024" s="1066"/>
      <c r="EEC6024" s="100"/>
      <c r="EED6024" s="1066" t="s">
        <v>6481</v>
      </c>
      <c r="EEE6024" s="1066"/>
      <c r="EEF6024" s="1066"/>
      <c r="EEG6024" s="1066"/>
      <c r="EEH6024" s="1066"/>
      <c r="EEI6024" s="1066"/>
      <c r="EEJ6024" s="1066"/>
      <c r="EEK6024" s="100"/>
      <c r="EEL6024" s="1066" t="s">
        <v>6481</v>
      </c>
      <c r="EEM6024" s="1066"/>
      <c r="EEN6024" s="1066"/>
      <c r="EEO6024" s="1066"/>
      <c r="EEP6024" s="1066"/>
      <c r="EEQ6024" s="1066"/>
      <c r="EER6024" s="1066"/>
      <c r="EES6024" s="100"/>
      <c r="EET6024" s="1066" t="s">
        <v>6481</v>
      </c>
      <c r="EEU6024" s="1066"/>
      <c r="EEV6024" s="1066"/>
      <c r="EEW6024" s="1066"/>
      <c r="EEX6024" s="1066"/>
      <c r="EEY6024" s="1066"/>
      <c r="EEZ6024" s="1066"/>
      <c r="EFA6024" s="100"/>
      <c r="EFB6024" s="1066" t="s">
        <v>6481</v>
      </c>
      <c r="EFC6024" s="1066"/>
      <c r="EFD6024" s="1066"/>
      <c r="EFE6024" s="1066"/>
      <c r="EFF6024" s="1066"/>
      <c r="EFG6024" s="1066"/>
      <c r="EFH6024" s="1066"/>
      <c r="EFI6024" s="100"/>
      <c r="EFJ6024" s="1066" t="s">
        <v>6481</v>
      </c>
      <c r="EFK6024" s="1066"/>
      <c r="EFL6024" s="1066"/>
      <c r="EFM6024" s="1066"/>
      <c r="EFN6024" s="1066"/>
      <c r="EFO6024" s="1066"/>
      <c r="EFP6024" s="1066"/>
      <c r="EFQ6024" s="100"/>
      <c r="EFR6024" s="1066" t="s">
        <v>6481</v>
      </c>
      <c r="EFS6024" s="1066"/>
      <c r="EFT6024" s="1066"/>
      <c r="EFU6024" s="1066"/>
      <c r="EFV6024" s="1066"/>
      <c r="EFW6024" s="1066"/>
      <c r="EFX6024" s="1066"/>
      <c r="EFY6024" s="100"/>
      <c r="EFZ6024" s="1066" t="s">
        <v>6481</v>
      </c>
      <c r="EGA6024" s="1066"/>
      <c r="EGB6024" s="1066"/>
      <c r="EGC6024" s="1066"/>
      <c r="EGD6024" s="1066"/>
      <c r="EGE6024" s="1066"/>
      <c r="EGF6024" s="1066"/>
      <c r="EGG6024" s="100"/>
      <c r="EGH6024" s="1066" t="s">
        <v>6481</v>
      </c>
      <c r="EGI6024" s="1066"/>
      <c r="EGJ6024" s="1066"/>
      <c r="EGK6024" s="1066"/>
      <c r="EGL6024" s="1066"/>
      <c r="EGM6024" s="1066"/>
      <c r="EGN6024" s="1066"/>
      <c r="EGO6024" s="100"/>
      <c r="EGP6024" s="1066" t="s">
        <v>6481</v>
      </c>
      <c r="EGQ6024" s="1066"/>
      <c r="EGR6024" s="1066"/>
      <c r="EGS6024" s="1066"/>
      <c r="EGT6024" s="1066"/>
      <c r="EGU6024" s="1066"/>
      <c r="EGV6024" s="1066"/>
      <c r="EGW6024" s="100"/>
      <c r="EGX6024" s="1066" t="s">
        <v>6481</v>
      </c>
      <c r="EGY6024" s="1066"/>
      <c r="EGZ6024" s="1066"/>
      <c r="EHA6024" s="1066"/>
      <c r="EHB6024" s="1066"/>
      <c r="EHC6024" s="1066"/>
      <c r="EHD6024" s="1066"/>
      <c r="EHE6024" s="100"/>
      <c r="EHF6024" s="1066" t="s">
        <v>6481</v>
      </c>
      <c r="EHG6024" s="1066"/>
      <c r="EHH6024" s="1066"/>
      <c r="EHI6024" s="1066"/>
      <c r="EHJ6024" s="1066"/>
      <c r="EHK6024" s="1066"/>
      <c r="EHL6024" s="1066"/>
      <c r="EHM6024" s="100"/>
      <c r="EHN6024" s="1066" t="s">
        <v>6481</v>
      </c>
      <c r="EHO6024" s="1066"/>
      <c r="EHP6024" s="1066"/>
      <c r="EHQ6024" s="1066"/>
      <c r="EHR6024" s="1066"/>
      <c r="EHS6024" s="1066"/>
      <c r="EHT6024" s="1066"/>
      <c r="EHU6024" s="100"/>
      <c r="EHV6024" s="1066" t="s">
        <v>6481</v>
      </c>
      <c r="EHW6024" s="1066"/>
      <c r="EHX6024" s="1066"/>
      <c r="EHY6024" s="1066"/>
      <c r="EHZ6024" s="1066"/>
      <c r="EIA6024" s="1066"/>
      <c r="EIB6024" s="1066"/>
      <c r="EIC6024" s="100"/>
      <c r="EID6024" s="1066" t="s">
        <v>6481</v>
      </c>
      <c r="EIE6024" s="1066"/>
      <c r="EIF6024" s="1066"/>
      <c r="EIG6024" s="1066"/>
      <c r="EIH6024" s="1066"/>
      <c r="EII6024" s="1066"/>
      <c r="EIJ6024" s="1066"/>
      <c r="EIK6024" s="100"/>
      <c r="EIL6024" s="1066" t="s">
        <v>6481</v>
      </c>
      <c r="EIM6024" s="1066"/>
      <c r="EIN6024" s="1066"/>
      <c r="EIO6024" s="1066"/>
      <c r="EIP6024" s="1066"/>
      <c r="EIQ6024" s="1066"/>
      <c r="EIR6024" s="1066"/>
      <c r="EIS6024" s="100"/>
      <c r="EIT6024" s="1066" t="s">
        <v>6481</v>
      </c>
      <c r="EIU6024" s="1066"/>
      <c r="EIV6024" s="1066"/>
      <c r="EIW6024" s="1066"/>
      <c r="EIX6024" s="1066"/>
      <c r="EIY6024" s="1066"/>
      <c r="EIZ6024" s="1066"/>
      <c r="EJA6024" s="100"/>
      <c r="EJB6024" s="1066" t="s">
        <v>6481</v>
      </c>
      <c r="EJC6024" s="1066"/>
      <c r="EJD6024" s="1066"/>
      <c r="EJE6024" s="1066"/>
      <c r="EJF6024" s="1066"/>
      <c r="EJG6024" s="1066"/>
      <c r="EJH6024" s="1066"/>
      <c r="EJI6024" s="100"/>
      <c r="EJJ6024" s="1066" t="s">
        <v>6481</v>
      </c>
      <c r="EJK6024" s="1066"/>
      <c r="EJL6024" s="1066"/>
      <c r="EJM6024" s="1066"/>
      <c r="EJN6024" s="1066"/>
      <c r="EJO6024" s="1066"/>
      <c r="EJP6024" s="1066"/>
      <c r="EJQ6024" s="100"/>
      <c r="EJR6024" s="1066" t="s">
        <v>6481</v>
      </c>
      <c r="EJS6024" s="1066"/>
      <c r="EJT6024" s="1066"/>
      <c r="EJU6024" s="1066"/>
      <c r="EJV6024" s="1066"/>
      <c r="EJW6024" s="1066"/>
      <c r="EJX6024" s="1066"/>
      <c r="EJY6024" s="100"/>
      <c r="EJZ6024" s="1066" t="s">
        <v>6481</v>
      </c>
      <c r="EKA6024" s="1066"/>
      <c r="EKB6024" s="1066"/>
      <c r="EKC6024" s="1066"/>
      <c r="EKD6024" s="1066"/>
      <c r="EKE6024" s="1066"/>
      <c r="EKF6024" s="1066"/>
      <c r="EKG6024" s="100"/>
      <c r="EKH6024" s="1066" t="s">
        <v>6481</v>
      </c>
      <c r="EKI6024" s="1066"/>
      <c r="EKJ6024" s="1066"/>
      <c r="EKK6024" s="1066"/>
      <c r="EKL6024" s="1066"/>
      <c r="EKM6024" s="1066"/>
      <c r="EKN6024" s="1066"/>
      <c r="EKO6024" s="100"/>
      <c r="EKP6024" s="1066" t="s">
        <v>6481</v>
      </c>
      <c r="EKQ6024" s="1066"/>
      <c r="EKR6024" s="1066"/>
      <c r="EKS6024" s="1066"/>
      <c r="EKT6024" s="1066"/>
      <c r="EKU6024" s="1066"/>
      <c r="EKV6024" s="1066"/>
      <c r="EKW6024" s="100"/>
      <c r="EKX6024" s="1066" t="s">
        <v>6481</v>
      </c>
      <c r="EKY6024" s="1066"/>
      <c r="EKZ6024" s="1066"/>
      <c r="ELA6024" s="1066"/>
      <c r="ELB6024" s="1066"/>
      <c r="ELC6024" s="1066"/>
      <c r="ELD6024" s="1066"/>
      <c r="ELE6024" s="100"/>
      <c r="ELF6024" s="1066" t="s">
        <v>6481</v>
      </c>
      <c r="ELG6024" s="1066"/>
      <c r="ELH6024" s="1066"/>
      <c r="ELI6024" s="1066"/>
      <c r="ELJ6024" s="1066"/>
      <c r="ELK6024" s="1066"/>
      <c r="ELL6024" s="1066"/>
      <c r="ELM6024" s="100"/>
      <c r="ELN6024" s="1066" t="s">
        <v>6481</v>
      </c>
      <c r="ELO6024" s="1066"/>
      <c r="ELP6024" s="1066"/>
      <c r="ELQ6024" s="1066"/>
      <c r="ELR6024" s="1066"/>
      <c r="ELS6024" s="1066"/>
      <c r="ELT6024" s="1066"/>
      <c r="ELU6024" s="100"/>
      <c r="ELV6024" s="1066" t="s">
        <v>6481</v>
      </c>
      <c r="ELW6024" s="1066"/>
      <c r="ELX6024" s="1066"/>
      <c r="ELY6024" s="1066"/>
      <c r="ELZ6024" s="1066"/>
      <c r="EMA6024" s="1066"/>
      <c r="EMB6024" s="1066"/>
      <c r="EMC6024" s="100"/>
      <c r="EMD6024" s="1066" t="s">
        <v>6481</v>
      </c>
      <c r="EME6024" s="1066"/>
      <c r="EMF6024" s="1066"/>
      <c r="EMG6024" s="1066"/>
      <c r="EMH6024" s="1066"/>
      <c r="EMI6024" s="1066"/>
      <c r="EMJ6024" s="1066"/>
      <c r="EMK6024" s="100"/>
      <c r="EML6024" s="1066" t="s">
        <v>6481</v>
      </c>
      <c r="EMM6024" s="1066"/>
      <c r="EMN6024" s="1066"/>
      <c r="EMO6024" s="1066"/>
      <c r="EMP6024" s="1066"/>
      <c r="EMQ6024" s="1066"/>
      <c r="EMR6024" s="1066"/>
      <c r="EMS6024" s="100"/>
      <c r="EMT6024" s="1066" t="s">
        <v>6481</v>
      </c>
      <c r="EMU6024" s="1066"/>
      <c r="EMV6024" s="1066"/>
      <c r="EMW6024" s="1066"/>
      <c r="EMX6024" s="1066"/>
      <c r="EMY6024" s="1066"/>
      <c r="EMZ6024" s="1066"/>
      <c r="ENA6024" s="100"/>
      <c r="ENB6024" s="1066" t="s">
        <v>6481</v>
      </c>
      <c r="ENC6024" s="1066"/>
      <c r="END6024" s="1066"/>
      <c r="ENE6024" s="1066"/>
      <c r="ENF6024" s="1066"/>
      <c r="ENG6024" s="1066"/>
      <c r="ENH6024" s="1066"/>
      <c r="ENI6024" s="100"/>
      <c r="ENJ6024" s="1066" t="s">
        <v>6481</v>
      </c>
      <c r="ENK6024" s="1066"/>
      <c r="ENL6024" s="1066"/>
      <c r="ENM6024" s="1066"/>
      <c r="ENN6024" s="1066"/>
      <c r="ENO6024" s="1066"/>
      <c r="ENP6024" s="1066"/>
      <c r="ENQ6024" s="100"/>
      <c r="ENR6024" s="1066" t="s">
        <v>6481</v>
      </c>
      <c r="ENS6024" s="1066"/>
      <c r="ENT6024" s="1066"/>
      <c r="ENU6024" s="1066"/>
      <c r="ENV6024" s="1066"/>
      <c r="ENW6024" s="1066"/>
      <c r="ENX6024" s="1066"/>
      <c r="ENY6024" s="100"/>
      <c r="ENZ6024" s="1066" t="s">
        <v>6481</v>
      </c>
      <c r="EOA6024" s="1066"/>
      <c r="EOB6024" s="1066"/>
      <c r="EOC6024" s="1066"/>
      <c r="EOD6024" s="1066"/>
      <c r="EOE6024" s="1066"/>
      <c r="EOF6024" s="1066"/>
      <c r="EOG6024" s="100"/>
      <c r="EOH6024" s="1066" t="s">
        <v>6481</v>
      </c>
      <c r="EOI6024" s="1066"/>
      <c r="EOJ6024" s="1066"/>
      <c r="EOK6024" s="1066"/>
      <c r="EOL6024" s="1066"/>
      <c r="EOM6024" s="1066"/>
      <c r="EON6024" s="1066"/>
      <c r="EOO6024" s="100"/>
      <c r="EOP6024" s="1066" t="s">
        <v>6481</v>
      </c>
      <c r="EOQ6024" s="1066"/>
      <c r="EOR6024" s="1066"/>
      <c r="EOS6024" s="1066"/>
      <c r="EOT6024" s="1066"/>
      <c r="EOU6024" s="1066"/>
      <c r="EOV6024" s="1066"/>
      <c r="EOW6024" s="100"/>
      <c r="EOX6024" s="1066" t="s">
        <v>6481</v>
      </c>
      <c r="EOY6024" s="1066"/>
      <c r="EOZ6024" s="1066"/>
      <c r="EPA6024" s="1066"/>
      <c r="EPB6024" s="1066"/>
      <c r="EPC6024" s="1066"/>
      <c r="EPD6024" s="1066"/>
      <c r="EPE6024" s="100"/>
      <c r="EPF6024" s="1066" t="s">
        <v>6481</v>
      </c>
      <c r="EPG6024" s="1066"/>
      <c r="EPH6024" s="1066"/>
      <c r="EPI6024" s="1066"/>
      <c r="EPJ6024" s="1066"/>
      <c r="EPK6024" s="1066"/>
      <c r="EPL6024" s="1066"/>
      <c r="EPM6024" s="100"/>
      <c r="EPN6024" s="1066" t="s">
        <v>6481</v>
      </c>
      <c r="EPO6024" s="1066"/>
      <c r="EPP6024" s="1066"/>
      <c r="EPQ6024" s="1066"/>
      <c r="EPR6024" s="1066"/>
      <c r="EPS6024" s="1066"/>
      <c r="EPT6024" s="1066"/>
      <c r="EPU6024" s="100"/>
      <c r="EPV6024" s="1066" t="s">
        <v>6481</v>
      </c>
      <c r="EPW6024" s="1066"/>
      <c r="EPX6024" s="1066"/>
      <c r="EPY6024" s="1066"/>
      <c r="EPZ6024" s="1066"/>
      <c r="EQA6024" s="1066"/>
      <c r="EQB6024" s="1066"/>
      <c r="EQC6024" s="100"/>
      <c r="EQD6024" s="1066" t="s">
        <v>6481</v>
      </c>
      <c r="EQE6024" s="1066"/>
      <c r="EQF6024" s="1066"/>
      <c r="EQG6024" s="1066"/>
      <c r="EQH6024" s="1066"/>
      <c r="EQI6024" s="1066"/>
      <c r="EQJ6024" s="1066"/>
      <c r="EQK6024" s="100"/>
      <c r="EQL6024" s="1066" t="s">
        <v>6481</v>
      </c>
      <c r="EQM6024" s="1066"/>
      <c r="EQN6024" s="1066"/>
      <c r="EQO6024" s="1066"/>
      <c r="EQP6024" s="1066"/>
      <c r="EQQ6024" s="1066"/>
      <c r="EQR6024" s="1066"/>
      <c r="EQS6024" s="100"/>
      <c r="EQT6024" s="1066" t="s">
        <v>6481</v>
      </c>
      <c r="EQU6024" s="1066"/>
      <c r="EQV6024" s="1066"/>
      <c r="EQW6024" s="1066"/>
      <c r="EQX6024" s="1066"/>
      <c r="EQY6024" s="1066"/>
      <c r="EQZ6024" s="1066"/>
      <c r="ERA6024" s="100"/>
      <c r="ERB6024" s="1066" t="s">
        <v>6481</v>
      </c>
      <c r="ERC6024" s="1066"/>
      <c r="ERD6024" s="1066"/>
      <c r="ERE6024" s="1066"/>
      <c r="ERF6024" s="1066"/>
      <c r="ERG6024" s="1066"/>
      <c r="ERH6024" s="1066"/>
      <c r="ERI6024" s="100"/>
      <c r="ERJ6024" s="1066" t="s">
        <v>6481</v>
      </c>
      <c r="ERK6024" s="1066"/>
      <c r="ERL6024" s="1066"/>
      <c r="ERM6024" s="1066"/>
      <c r="ERN6024" s="1066"/>
      <c r="ERO6024" s="1066"/>
      <c r="ERP6024" s="1066"/>
      <c r="ERQ6024" s="100"/>
      <c r="ERR6024" s="1066" t="s">
        <v>6481</v>
      </c>
      <c r="ERS6024" s="1066"/>
      <c r="ERT6024" s="1066"/>
      <c r="ERU6024" s="1066"/>
      <c r="ERV6024" s="1066"/>
      <c r="ERW6024" s="1066"/>
      <c r="ERX6024" s="1066"/>
      <c r="ERY6024" s="100"/>
      <c r="ERZ6024" s="1066" t="s">
        <v>6481</v>
      </c>
      <c r="ESA6024" s="1066"/>
      <c r="ESB6024" s="1066"/>
      <c r="ESC6024" s="1066"/>
      <c r="ESD6024" s="1066"/>
      <c r="ESE6024" s="1066"/>
      <c r="ESF6024" s="1066"/>
      <c r="ESG6024" s="100"/>
      <c r="ESH6024" s="1066" t="s">
        <v>6481</v>
      </c>
      <c r="ESI6024" s="1066"/>
      <c r="ESJ6024" s="1066"/>
      <c r="ESK6024" s="1066"/>
      <c r="ESL6024" s="1066"/>
      <c r="ESM6024" s="1066"/>
      <c r="ESN6024" s="1066"/>
      <c r="ESO6024" s="100"/>
      <c r="ESP6024" s="1066" t="s">
        <v>6481</v>
      </c>
      <c r="ESQ6024" s="1066"/>
      <c r="ESR6024" s="1066"/>
      <c r="ESS6024" s="1066"/>
      <c r="EST6024" s="1066"/>
      <c r="ESU6024" s="1066"/>
      <c r="ESV6024" s="1066"/>
      <c r="ESW6024" s="100"/>
      <c r="ESX6024" s="1066" t="s">
        <v>6481</v>
      </c>
      <c r="ESY6024" s="1066"/>
      <c r="ESZ6024" s="1066"/>
      <c r="ETA6024" s="1066"/>
      <c r="ETB6024" s="1066"/>
      <c r="ETC6024" s="1066"/>
      <c r="ETD6024" s="1066"/>
      <c r="ETE6024" s="100"/>
      <c r="ETF6024" s="1066" t="s">
        <v>6481</v>
      </c>
      <c r="ETG6024" s="1066"/>
      <c r="ETH6024" s="1066"/>
      <c r="ETI6024" s="1066"/>
      <c r="ETJ6024" s="1066"/>
      <c r="ETK6024" s="1066"/>
      <c r="ETL6024" s="1066"/>
      <c r="ETM6024" s="100"/>
      <c r="ETN6024" s="1066" t="s">
        <v>6481</v>
      </c>
      <c r="ETO6024" s="1066"/>
      <c r="ETP6024" s="1066"/>
      <c r="ETQ6024" s="1066"/>
      <c r="ETR6024" s="1066"/>
      <c r="ETS6024" s="1066"/>
      <c r="ETT6024" s="1066"/>
      <c r="ETU6024" s="100"/>
      <c r="ETV6024" s="1066" t="s">
        <v>6481</v>
      </c>
      <c r="ETW6024" s="1066"/>
      <c r="ETX6024" s="1066"/>
      <c r="ETY6024" s="1066"/>
      <c r="ETZ6024" s="1066"/>
      <c r="EUA6024" s="1066"/>
      <c r="EUB6024" s="1066"/>
      <c r="EUC6024" s="100"/>
      <c r="EUD6024" s="1066" t="s">
        <v>6481</v>
      </c>
      <c r="EUE6024" s="1066"/>
      <c r="EUF6024" s="1066"/>
      <c r="EUG6024" s="1066"/>
      <c r="EUH6024" s="1066"/>
      <c r="EUI6024" s="1066"/>
      <c r="EUJ6024" s="1066"/>
      <c r="EUK6024" s="100"/>
      <c r="EUL6024" s="1066" t="s">
        <v>6481</v>
      </c>
      <c r="EUM6024" s="1066"/>
      <c r="EUN6024" s="1066"/>
      <c r="EUO6024" s="1066"/>
      <c r="EUP6024" s="1066"/>
      <c r="EUQ6024" s="1066"/>
      <c r="EUR6024" s="1066"/>
      <c r="EUS6024" s="100"/>
      <c r="EUT6024" s="1066" t="s">
        <v>6481</v>
      </c>
      <c r="EUU6024" s="1066"/>
      <c r="EUV6024" s="1066"/>
      <c r="EUW6024" s="1066"/>
      <c r="EUX6024" s="1066"/>
      <c r="EUY6024" s="1066"/>
      <c r="EUZ6024" s="1066"/>
      <c r="EVA6024" s="100"/>
      <c r="EVB6024" s="1066" t="s">
        <v>6481</v>
      </c>
      <c r="EVC6024" s="1066"/>
      <c r="EVD6024" s="1066"/>
      <c r="EVE6024" s="1066"/>
      <c r="EVF6024" s="1066"/>
      <c r="EVG6024" s="1066"/>
      <c r="EVH6024" s="1066"/>
      <c r="EVI6024" s="100"/>
      <c r="EVJ6024" s="1066" t="s">
        <v>6481</v>
      </c>
      <c r="EVK6024" s="1066"/>
      <c r="EVL6024" s="1066"/>
      <c r="EVM6024" s="1066"/>
      <c r="EVN6024" s="1066"/>
      <c r="EVO6024" s="1066"/>
      <c r="EVP6024" s="1066"/>
      <c r="EVQ6024" s="100"/>
      <c r="EVR6024" s="1066" t="s">
        <v>6481</v>
      </c>
      <c r="EVS6024" s="1066"/>
      <c r="EVT6024" s="1066"/>
      <c r="EVU6024" s="1066"/>
      <c r="EVV6024" s="1066"/>
      <c r="EVW6024" s="1066"/>
      <c r="EVX6024" s="1066"/>
      <c r="EVY6024" s="100"/>
      <c r="EVZ6024" s="1066" t="s">
        <v>6481</v>
      </c>
      <c r="EWA6024" s="1066"/>
      <c r="EWB6024" s="1066"/>
      <c r="EWC6024" s="1066"/>
      <c r="EWD6024" s="1066"/>
      <c r="EWE6024" s="1066"/>
      <c r="EWF6024" s="1066"/>
      <c r="EWG6024" s="100"/>
      <c r="EWH6024" s="1066" t="s">
        <v>6481</v>
      </c>
      <c r="EWI6024" s="1066"/>
      <c r="EWJ6024" s="1066"/>
      <c r="EWK6024" s="1066"/>
      <c r="EWL6024" s="1066"/>
      <c r="EWM6024" s="1066"/>
      <c r="EWN6024" s="1066"/>
      <c r="EWO6024" s="100"/>
      <c r="EWP6024" s="1066" t="s">
        <v>6481</v>
      </c>
      <c r="EWQ6024" s="1066"/>
      <c r="EWR6024" s="1066"/>
      <c r="EWS6024" s="1066"/>
      <c r="EWT6024" s="1066"/>
      <c r="EWU6024" s="1066"/>
      <c r="EWV6024" s="1066"/>
      <c r="EWW6024" s="100"/>
      <c r="EWX6024" s="1066" t="s">
        <v>6481</v>
      </c>
      <c r="EWY6024" s="1066"/>
      <c r="EWZ6024" s="1066"/>
      <c r="EXA6024" s="1066"/>
      <c r="EXB6024" s="1066"/>
      <c r="EXC6024" s="1066"/>
      <c r="EXD6024" s="1066"/>
      <c r="EXE6024" s="100"/>
      <c r="EXF6024" s="1066" t="s">
        <v>6481</v>
      </c>
      <c r="EXG6024" s="1066"/>
      <c r="EXH6024" s="1066"/>
      <c r="EXI6024" s="1066"/>
      <c r="EXJ6024" s="1066"/>
      <c r="EXK6024" s="1066"/>
      <c r="EXL6024" s="1066"/>
      <c r="EXM6024" s="100"/>
      <c r="EXN6024" s="1066" t="s">
        <v>6481</v>
      </c>
      <c r="EXO6024" s="1066"/>
      <c r="EXP6024" s="1066"/>
      <c r="EXQ6024" s="1066"/>
      <c r="EXR6024" s="1066"/>
      <c r="EXS6024" s="1066"/>
      <c r="EXT6024" s="1066"/>
      <c r="EXU6024" s="100"/>
      <c r="EXV6024" s="1066" t="s">
        <v>6481</v>
      </c>
      <c r="EXW6024" s="1066"/>
      <c r="EXX6024" s="1066"/>
      <c r="EXY6024" s="1066"/>
      <c r="EXZ6024" s="1066"/>
      <c r="EYA6024" s="1066"/>
      <c r="EYB6024" s="1066"/>
      <c r="EYC6024" s="100"/>
      <c r="EYD6024" s="1066" t="s">
        <v>6481</v>
      </c>
      <c r="EYE6024" s="1066"/>
      <c r="EYF6024" s="1066"/>
      <c r="EYG6024" s="1066"/>
      <c r="EYH6024" s="1066"/>
      <c r="EYI6024" s="1066"/>
      <c r="EYJ6024" s="1066"/>
      <c r="EYK6024" s="100"/>
      <c r="EYL6024" s="1066" t="s">
        <v>6481</v>
      </c>
      <c r="EYM6024" s="1066"/>
      <c r="EYN6024" s="1066"/>
      <c r="EYO6024" s="1066"/>
      <c r="EYP6024" s="1066"/>
      <c r="EYQ6024" s="1066"/>
      <c r="EYR6024" s="1066"/>
      <c r="EYS6024" s="100"/>
      <c r="EYT6024" s="1066" t="s">
        <v>6481</v>
      </c>
      <c r="EYU6024" s="1066"/>
      <c r="EYV6024" s="1066"/>
      <c r="EYW6024" s="1066"/>
      <c r="EYX6024" s="1066"/>
      <c r="EYY6024" s="1066"/>
      <c r="EYZ6024" s="1066"/>
      <c r="EZA6024" s="100"/>
      <c r="EZB6024" s="1066" t="s">
        <v>6481</v>
      </c>
      <c r="EZC6024" s="1066"/>
      <c r="EZD6024" s="1066"/>
      <c r="EZE6024" s="1066"/>
      <c r="EZF6024" s="1066"/>
      <c r="EZG6024" s="1066"/>
      <c r="EZH6024" s="1066"/>
      <c r="EZI6024" s="100"/>
      <c r="EZJ6024" s="1066" t="s">
        <v>6481</v>
      </c>
      <c r="EZK6024" s="1066"/>
      <c r="EZL6024" s="1066"/>
      <c r="EZM6024" s="1066"/>
      <c r="EZN6024" s="1066"/>
      <c r="EZO6024" s="1066"/>
      <c r="EZP6024" s="1066"/>
      <c r="EZQ6024" s="100"/>
      <c r="EZR6024" s="1066" t="s">
        <v>6481</v>
      </c>
      <c r="EZS6024" s="1066"/>
      <c r="EZT6024" s="1066"/>
      <c r="EZU6024" s="1066"/>
      <c r="EZV6024" s="1066"/>
      <c r="EZW6024" s="1066"/>
      <c r="EZX6024" s="1066"/>
      <c r="EZY6024" s="100"/>
      <c r="EZZ6024" s="1066" t="s">
        <v>6481</v>
      </c>
      <c r="FAA6024" s="1066"/>
      <c r="FAB6024" s="1066"/>
      <c r="FAC6024" s="1066"/>
      <c r="FAD6024" s="1066"/>
      <c r="FAE6024" s="1066"/>
      <c r="FAF6024" s="1066"/>
      <c r="FAG6024" s="100"/>
      <c r="FAH6024" s="1066" t="s">
        <v>6481</v>
      </c>
      <c r="FAI6024" s="1066"/>
      <c r="FAJ6024" s="1066"/>
      <c r="FAK6024" s="1066"/>
      <c r="FAL6024" s="1066"/>
      <c r="FAM6024" s="1066"/>
      <c r="FAN6024" s="1066"/>
      <c r="FAO6024" s="100"/>
      <c r="FAP6024" s="1066" t="s">
        <v>6481</v>
      </c>
      <c r="FAQ6024" s="1066"/>
      <c r="FAR6024" s="1066"/>
      <c r="FAS6024" s="1066"/>
      <c r="FAT6024" s="1066"/>
      <c r="FAU6024" s="1066"/>
      <c r="FAV6024" s="1066"/>
      <c r="FAW6024" s="100"/>
      <c r="FAX6024" s="1066" t="s">
        <v>6481</v>
      </c>
      <c r="FAY6024" s="1066"/>
      <c r="FAZ6024" s="1066"/>
      <c r="FBA6024" s="1066"/>
      <c r="FBB6024" s="1066"/>
      <c r="FBC6024" s="1066"/>
      <c r="FBD6024" s="1066"/>
      <c r="FBE6024" s="100"/>
      <c r="FBF6024" s="1066" t="s">
        <v>6481</v>
      </c>
      <c r="FBG6024" s="1066"/>
      <c r="FBH6024" s="1066"/>
      <c r="FBI6024" s="1066"/>
      <c r="FBJ6024" s="1066"/>
      <c r="FBK6024" s="1066"/>
      <c r="FBL6024" s="1066"/>
      <c r="FBM6024" s="100"/>
      <c r="FBN6024" s="1066" t="s">
        <v>6481</v>
      </c>
      <c r="FBO6024" s="1066"/>
      <c r="FBP6024" s="1066"/>
      <c r="FBQ6024" s="1066"/>
      <c r="FBR6024" s="1066"/>
      <c r="FBS6024" s="1066"/>
      <c r="FBT6024" s="1066"/>
      <c r="FBU6024" s="100"/>
      <c r="FBV6024" s="1066" t="s">
        <v>6481</v>
      </c>
      <c r="FBW6024" s="1066"/>
      <c r="FBX6024" s="1066"/>
      <c r="FBY6024" s="1066"/>
      <c r="FBZ6024" s="1066"/>
      <c r="FCA6024" s="1066"/>
      <c r="FCB6024" s="1066"/>
      <c r="FCC6024" s="100"/>
      <c r="FCD6024" s="1066" t="s">
        <v>6481</v>
      </c>
      <c r="FCE6024" s="1066"/>
      <c r="FCF6024" s="1066"/>
      <c r="FCG6024" s="1066"/>
      <c r="FCH6024" s="1066"/>
      <c r="FCI6024" s="1066"/>
      <c r="FCJ6024" s="1066"/>
      <c r="FCK6024" s="100"/>
      <c r="FCL6024" s="1066" t="s">
        <v>6481</v>
      </c>
      <c r="FCM6024" s="1066"/>
      <c r="FCN6024" s="1066"/>
      <c r="FCO6024" s="1066"/>
      <c r="FCP6024" s="1066"/>
      <c r="FCQ6024" s="1066"/>
      <c r="FCR6024" s="1066"/>
      <c r="FCS6024" s="100"/>
      <c r="FCT6024" s="1066" t="s">
        <v>6481</v>
      </c>
      <c r="FCU6024" s="1066"/>
      <c r="FCV6024" s="1066"/>
      <c r="FCW6024" s="1066"/>
      <c r="FCX6024" s="1066"/>
      <c r="FCY6024" s="1066"/>
      <c r="FCZ6024" s="1066"/>
      <c r="FDA6024" s="100"/>
      <c r="FDB6024" s="1066" t="s">
        <v>6481</v>
      </c>
      <c r="FDC6024" s="1066"/>
      <c r="FDD6024" s="1066"/>
      <c r="FDE6024" s="1066"/>
      <c r="FDF6024" s="1066"/>
      <c r="FDG6024" s="1066"/>
      <c r="FDH6024" s="1066"/>
      <c r="FDI6024" s="100"/>
      <c r="FDJ6024" s="1066" t="s">
        <v>6481</v>
      </c>
      <c r="FDK6024" s="1066"/>
      <c r="FDL6024" s="1066"/>
      <c r="FDM6024" s="1066"/>
      <c r="FDN6024" s="1066"/>
      <c r="FDO6024" s="1066"/>
      <c r="FDP6024" s="1066"/>
      <c r="FDQ6024" s="100"/>
      <c r="FDR6024" s="1066" t="s">
        <v>6481</v>
      </c>
      <c r="FDS6024" s="1066"/>
      <c r="FDT6024" s="1066"/>
      <c r="FDU6024" s="1066"/>
      <c r="FDV6024" s="1066"/>
      <c r="FDW6024" s="1066"/>
      <c r="FDX6024" s="1066"/>
      <c r="FDY6024" s="100"/>
      <c r="FDZ6024" s="1066" t="s">
        <v>6481</v>
      </c>
      <c r="FEA6024" s="1066"/>
      <c r="FEB6024" s="1066"/>
      <c r="FEC6024" s="1066"/>
      <c r="FED6024" s="1066"/>
      <c r="FEE6024" s="1066"/>
      <c r="FEF6024" s="1066"/>
      <c r="FEG6024" s="100"/>
      <c r="FEH6024" s="1066" t="s">
        <v>6481</v>
      </c>
      <c r="FEI6024" s="1066"/>
      <c r="FEJ6024" s="1066"/>
      <c r="FEK6024" s="1066"/>
      <c r="FEL6024" s="1066"/>
      <c r="FEM6024" s="1066"/>
      <c r="FEN6024" s="1066"/>
      <c r="FEO6024" s="100"/>
      <c r="FEP6024" s="1066" t="s">
        <v>6481</v>
      </c>
      <c r="FEQ6024" s="1066"/>
      <c r="FER6024" s="1066"/>
      <c r="FES6024" s="1066"/>
      <c r="FET6024" s="1066"/>
      <c r="FEU6024" s="1066"/>
      <c r="FEV6024" s="1066"/>
      <c r="FEW6024" s="100"/>
      <c r="FEX6024" s="1066" t="s">
        <v>6481</v>
      </c>
      <c r="FEY6024" s="1066"/>
      <c r="FEZ6024" s="1066"/>
      <c r="FFA6024" s="1066"/>
      <c r="FFB6024" s="1066"/>
      <c r="FFC6024" s="1066"/>
      <c r="FFD6024" s="1066"/>
      <c r="FFE6024" s="100"/>
      <c r="FFF6024" s="1066" t="s">
        <v>6481</v>
      </c>
      <c r="FFG6024" s="1066"/>
      <c r="FFH6024" s="1066"/>
      <c r="FFI6024" s="1066"/>
      <c r="FFJ6024" s="1066"/>
      <c r="FFK6024" s="1066"/>
      <c r="FFL6024" s="1066"/>
      <c r="FFM6024" s="100"/>
      <c r="FFN6024" s="1066" t="s">
        <v>6481</v>
      </c>
      <c r="FFO6024" s="1066"/>
      <c r="FFP6024" s="1066"/>
      <c r="FFQ6024" s="1066"/>
      <c r="FFR6024" s="1066"/>
      <c r="FFS6024" s="1066"/>
      <c r="FFT6024" s="1066"/>
      <c r="FFU6024" s="100"/>
      <c r="FFV6024" s="1066" t="s">
        <v>6481</v>
      </c>
      <c r="FFW6024" s="1066"/>
      <c r="FFX6024" s="1066"/>
      <c r="FFY6024" s="1066"/>
      <c r="FFZ6024" s="1066"/>
      <c r="FGA6024" s="1066"/>
      <c r="FGB6024" s="1066"/>
      <c r="FGC6024" s="100"/>
      <c r="FGD6024" s="1066" t="s">
        <v>6481</v>
      </c>
      <c r="FGE6024" s="1066"/>
      <c r="FGF6024" s="1066"/>
      <c r="FGG6024" s="1066"/>
      <c r="FGH6024" s="1066"/>
      <c r="FGI6024" s="1066"/>
      <c r="FGJ6024" s="1066"/>
      <c r="FGK6024" s="100"/>
      <c r="FGL6024" s="1066" t="s">
        <v>6481</v>
      </c>
      <c r="FGM6024" s="1066"/>
      <c r="FGN6024" s="1066"/>
      <c r="FGO6024" s="1066"/>
      <c r="FGP6024" s="1066"/>
      <c r="FGQ6024" s="1066"/>
      <c r="FGR6024" s="1066"/>
      <c r="FGS6024" s="100"/>
      <c r="FGT6024" s="1066" t="s">
        <v>6481</v>
      </c>
      <c r="FGU6024" s="1066"/>
      <c r="FGV6024" s="1066"/>
      <c r="FGW6024" s="1066"/>
      <c r="FGX6024" s="1066"/>
      <c r="FGY6024" s="1066"/>
      <c r="FGZ6024" s="1066"/>
      <c r="FHA6024" s="100"/>
      <c r="FHB6024" s="1066" t="s">
        <v>6481</v>
      </c>
      <c r="FHC6024" s="1066"/>
      <c r="FHD6024" s="1066"/>
      <c r="FHE6024" s="1066"/>
      <c r="FHF6024" s="1066"/>
      <c r="FHG6024" s="1066"/>
      <c r="FHH6024" s="1066"/>
      <c r="FHI6024" s="100"/>
      <c r="FHJ6024" s="1066" t="s">
        <v>6481</v>
      </c>
      <c r="FHK6024" s="1066"/>
      <c r="FHL6024" s="1066"/>
      <c r="FHM6024" s="1066"/>
      <c r="FHN6024" s="1066"/>
      <c r="FHO6024" s="1066"/>
      <c r="FHP6024" s="1066"/>
      <c r="FHQ6024" s="100"/>
      <c r="FHR6024" s="1066" t="s">
        <v>6481</v>
      </c>
      <c r="FHS6024" s="1066"/>
      <c r="FHT6024" s="1066"/>
      <c r="FHU6024" s="1066"/>
      <c r="FHV6024" s="1066"/>
      <c r="FHW6024" s="1066"/>
      <c r="FHX6024" s="1066"/>
      <c r="FHY6024" s="100"/>
      <c r="FHZ6024" s="1066" t="s">
        <v>6481</v>
      </c>
      <c r="FIA6024" s="1066"/>
      <c r="FIB6024" s="1066"/>
      <c r="FIC6024" s="1066"/>
      <c r="FID6024" s="1066"/>
      <c r="FIE6024" s="1066"/>
      <c r="FIF6024" s="1066"/>
      <c r="FIG6024" s="100"/>
      <c r="FIH6024" s="1066" t="s">
        <v>6481</v>
      </c>
      <c r="FII6024" s="1066"/>
      <c r="FIJ6024" s="1066"/>
      <c r="FIK6024" s="1066"/>
      <c r="FIL6024" s="1066"/>
      <c r="FIM6024" s="1066"/>
      <c r="FIN6024" s="1066"/>
      <c r="FIO6024" s="100"/>
      <c r="FIP6024" s="1066" t="s">
        <v>6481</v>
      </c>
      <c r="FIQ6024" s="1066"/>
      <c r="FIR6024" s="1066"/>
      <c r="FIS6024" s="1066"/>
      <c r="FIT6024" s="1066"/>
      <c r="FIU6024" s="1066"/>
      <c r="FIV6024" s="1066"/>
      <c r="FIW6024" s="100"/>
      <c r="FIX6024" s="1066" t="s">
        <v>6481</v>
      </c>
      <c r="FIY6024" s="1066"/>
      <c r="FIZ6024" s="1066"/>
      <c r="FJA6024" s="1066"/>
      <c r="FJB6024" s="1066"/>
      <c r="FJC6024" s="1066"/>
      <c r="FJD6024" s="1066"/>
      <c r="FJE6024" s="100"/>
      <c r="FJF6024" s="1066" t="s">
        <v>6481</v>
      </c>
      <c r="FJG6024" s="1066"/>
      <c r="FJH6024" s="1066"/>
      <c r="FJI6024" s="1066"/>
      <c r="FJJ6024" s="1066"/>
      <c r="FJK6024" s="1066"/>
      <c r="FJL6024" s="1066"/>
      <c r="FJM6024" s="100"/>
      <c r="FJN6024" s="1066" t="s">
        <v>6481</v>
      </c>
      <c r="FJO6024" s="1066"/>
      <c r="FJP6024" s="1066"/>
      <c r="FJQ6024" s="1066"/>
      <c r="FJR6024" s="1066"/>
      <c r="FJS6024" s="1066"/>
      <c r="FJT6024" s="1066"/>
      <c r="FJU6024" s="100"/>
      <c r="FJV6024" s="1066" t="s">
        <v>6481</v>
      </c>
      <c r="FJW6024" s="1066"/>
      <c r="FJX6024" s="1066"/>
      <c r="FJY6024" s="1066"/>
      <c r="FJZ6024" s="1066"/>
      <c r="FKA6024" s="1066"/>
      <c r="FKB6024" s="1066"/>
      <c r="FKC6024" s="100"/>
      <c r="FKD6024" s="1066" t="s">
        <v>6481</v>
      </c>
      <c r="FKE6024" s="1066"/>
      <c r="FKF6024" s="1066"/>
      <c r="FKG6024" s="1066"/>
      <c r="FKH6024" s="1066"/>
      <c r="FKI6024" s="1066"/>
      <c r="FKJ6024" s="1066"/>
      <c r="FKK6024" s="100"/>
      <c r="FKL6024" s="1066" t="s">
        <v>6481</v>
      </c>
      <c r="FKM6024" s="1066"/>
      <c r="FKN6024" s="1066"/>
      <c r="FKO6024" s="1066"/>
      <c r="FKP6024" s="1066"/>
      <c r="FKQ6024" s="1066"/>
      <c r="FKR6024" s="1066"/>
      <c r="FKS6024" s="100"/>
      <c r="FKT6024" s="1066" t="s">
        <v>6481</v>
      </c>
      <c r="FKU6024" s="1066"/>
      <c r="FKV6024" s="1066"/>
      <c r="FKW6024" s="1066"/>
      <c r="FKX6024" s="1066"/>
      <c r="FKY6024" s="1066"/>
      <c r="FKZ6024" s="1066"/>
      <c r="FLA6024" s="100"/>
      <c r="FLB6024" s="1066" t="s">
        <v>6481</v>
      </c>
      <c r="FLC6024" s="1066"/>
      <c r="FLD6024" s="1066"/>
      <c r="FLE6024" s="1066"/>
      <c r="FLF6024" s="1066"/>
      <c r="FLG6024" s="1066"/>
      <c r="FLH6024" s="1066"/>
      <c r="FLI6024" s="100"/>
      <c r="FLJ6024" s="1066" t="s">
        <v>6481</v>
      </c>
      <c r="FLK6024" s="1066"/>
      <c r="FLL6024" s="1066"/>
      <c r="FLM6024" s="1066"/>
      <c r="FLN6024" s="1066"/>
      <c r="FLO6024" s="1066"/>
      <c r="FLP6024" s="1066"/>
      <c r="FLQ6024" s="100"/>
      <c r="FLR6024" s="1066" t="s">
        <v>6481</v>
      </c>
      <c r="FLS6024" s="1066"/>
      <c r="FLT6024" s="1066"/>
      <c r="FLU6024" s="1066"/>
      <c r="FLV6024" s="1066"/>
      <c r="FLW6024" s="1066"/>
      <c r="FLX6024" s="1066"/>
      <c r="FLY6024" s="100"/>
      <c r="FLZ6024" s="1066" t="s">
        <v>6481</v>
      </c>
      <c r="FMA6024" s="1066"/>
      <c r="FMB6024" s="1066"/>
      <c r="FMC6024" s="1066"/>
      <c r="FMD6024" s="1066"/>
      <c r="FME6024" s="1066"/>
      <c r="FMF6024" s="1066"/>
      <c r="FMG6024" s="100"/>
      <c r="FMH6024" s="1066" t="s">
        <v>6481</v>
      </c>
      <c r="FMI6024" s="1066"/>
      <c r="FMJ6024" s="1066"/>
      <c r="FMK6024" s="1066"/>
      <c r="FML6024" s="1066"/>
      <c r="FMM6024" s="1066"/>
      <c r="FMN6024" s="1066"/>
      <c r="FMO6024" s="100"/>
      <c r="FMP6024" s="1066" t="s">
        <v>6481</v>
      </c>
      <c r="FMQ6024" s="1066"/>
      <c r="FMR6024" s="1066"/>
      <c r="FMS6024" s="1066"/>
      <c r="FMT6024" s="1066"/>
      <c r="FMU6024" s="1066"/>
      <c r="FMV6024" s="1066"/>
      <c r="FMW6024" s="100"/>
      <c r="FMX6024" s="1066" t="s">
        <v>6481</v>
      </c>
      <c r="FMY6024" s="1066"/>
      <c r="FMZ6024" s="1066"/>
      <c r="FNA6024" s="1066"/>
      <c r="FNB6024" s="1066"/>
      <c r="FNC6024" s="1066"/>
      <c r="FND6024" s="1066"/>
      <c r="FNE6024" s="100"/>
      <c r="FNF6024" s="1066" t="s">
        <v>6481</v>
      </c>
      <c r="FNG6024" s="1066"/>
      <c r="FNH6024" s="1066"/>
      <c r="FNI6024" s="1066"/>
      <c r="FNJ6024" s="1066"/>
      <c r="FNK6024" s="1066"/>
      <c r="FNL6024" s="1066"/>
      <c r="FNM6024" s="100"/>
      <c r="FNN6024" s="1066" t="s">
        <v>6481</v>
      </c>
      <c r="FNO6024" s="1066"/>
      <c r="FNP6024" s="1066"/>
      <c r="FNQ6024" s="1066"/>
      <c r="FNR6024" s="1066"/>
      <c r="FNS6024" s="1066"/>
      <c r="FNT6024" s="1066"/>
      <c r="FNU6024" s="100"/>
      <c r="FNV6024" s="1066" t="s">
        <v>6481</v>
      </c>
      <c r="FNW6024" s="1066"/>
      <c r="FNX6024" s="1066"/>
      <c r="FNY6024" s="1066"/>
      <c r="FNZ6024" s="1066"/>
      <c r="FOA6024" s="1066"/>
      <c r="FOB6024" s="1066"/>
      <c r="FOC6024" s="100"/>
      <c r="FOD6024" s="1066" t="s">
        <v>6481</v>
      </c>
      <c r="FOE6024" s="1066"/>
      <c r="FOF6024" s="1066"/>
      <c r="FOG6024" s="1066"/>
      <c r="FOH6024" s="1066"/>
      <c r="FOI6024" s="1066"/>
      <c r="FOJ6024" s="1066"/>
      <c r="FOK6024" s="100"/>
      <c r="FOL6024" s="1066" t="s">
        <v>6481</v>
      </c>
      <c r="FOM6024" s="1066"/>
      <c r="FON6024" s="1066"/>
      <c r="FOO6024" s="1066"/>
      <c r="FOP6024" s="1066"/>
      <c r="FOQ6024" s="1066"/>
      <c r="FOR6024" s="1066"/>
      <c r="FOS6024" s="100"/>
      <c r="FOT6024" s="1066" t="s">
        <v>6481</v>
      </c>
      <c r="FOU6024" s="1066"/>
      <c r="FOV6024" s="1066"/>
      <c r="FOW6024" s="1066"/>
      <c r="FOX6024" s="1066"/>
      <c r="FOY6024" s="1066"/>
      <c r="FOZ6024" s="1066"/>
      <c r="FPA6024" s="100"/>
      <c r="FPB6024" s="1066" t="s">
        <v>6481</v>
      </c>
      <c r="FPC6024" s="1066"/>
      <c r="FPD6024" s="1066"/>
      <c r="FPE6024" s="1066"/>
      <c r="FPF6024" s="1066"/>
      <c r="FPG6024" s="1066"/>
      <c r="FPH6024" s="1066"/>
      <c r="FPI6024" s="100"/>
      <c r="FPJ6024" s="1066" t="s">
        <v>6481</v>
      </c>
      <c r="FPK6024" s="1066"/>
      <c r="FPL6024" s="1066"/>
      <c r="FPM6024" s="1066"/>
      <c r="FPN6024" s="1066"/>
      <c r="FPO6024" s="1066"/>
      <c r="FPP6024" s="1066"/>
      <c r="FPQ6024" s="100"/>
      <c r="FPR6024" s="1066" t="s">
        <v>6481</v>
      </c>
      <c r="FPS6024" s="1066"/>
      <c r="FPT6024" s="1066"/>
      <c r="FPU6024" s="1066"/>
      <c r="FPV6024" s="1066"/>
      <c r="FPW6024" s="1066"/>
      <c r="FPX6024" s="1066"/>
      <c r="FPY6024" s="100"/>
      <c r="FPZ6024" s="1066" t="s">
        <v>6481</v>
      </c>
      <c r="FQA6024" s="1066"/>
      <c r="FQB6024" s="1066"/>
      <c r="FQC6024" s="1066"/>
      <c r="FQD6024" s="1066"/>
      <c r="FQE6024" s="1066"/>
      <c r="FQF6024" s="1066"/>
      <c r="FQG6024" s="100"/>
      <c r="FQH6024" s="1066" t="s">
        <v>6481</v>
      </c>
      <c r="FQI6024" s="1066"/>
      <c r="FQJ6024" s="1066"/>
      <c r="FQK6024" s="1066"/>
      <c r="FQL6024" s="1066"/>
      <c r="FQM6024" s="1066"/>
      <c r="FQN6024" s="1066"/>
      <c r="FQO6024" s="100"/>
      <c r="FQP6024" s="1066" t="s">
        <v>6481</v>
      </c>
      <c r="FQQ6024" s="1066"/>
      <c r="FQR6024" s="1066"/>
      <c r="FQS6024" s="1066"/>
      <c r="FQT6024" s="1066"/>
      <c r="FQU6024" s="1066"/>
      <c r="FQV6024" s="1066"/>
      <c r="FQW6024" s="100"/>
      <c r="FQX6024" s="1066" t="s">
        <v>6481</v>
      </c>
      <c r="FQY6024" s="1066"/>
      <c r="FQZ6024" s="1066"/>
      <c r="FRA6024" s="1066"/>
      <c r="FRB6024" s="1066"/>
      <c r="FRC6024" s="1066"/>
      <c r="FRD6024" s="1066"/>
      <c r="FRE6024" s="100"/>
      <c r="FRF6024" s="1066" t="s">
        <v>6481</v>
      </c>
      <c r="FRG6024" s="1066"/>
      <c r="FRH6024" s="1066"/>
      <c r="FRI6024" s="1066"/>
      <c r="FRJ6024" s="1066"/>
      <c r="FRK6024" s="1066"/>
      <c r="FRL6024" s="1066"/>
      <c r="FRM6024" s="100"/>
      <c r="FRN6024" s="1066" t="s">
        <v>6481</v>
      </c>
      <c r="FRO6024" s="1066"/>
      <c r="FRP6024" s="1066"/>
      <c r="FRQ6024" s="1066"/>
      <c r="FRR6024" s="1066"/>
      <c r="FRS6024" s="1066"/>
      <c r="FRT6024" s="1066"/>
      <c r="FRU6024" s="100"/>
      <c r="FRV6024" s="1066" t="s">
        <v>6481</v>
      </c>
      <c r="FRW6024" s="1066"/>
      <c r="FRX6024" s="1066"/>
      <c r="FRY6024" s="1066"/>
      <c r="FRZ6024" s="1066"/>
      <c r="FSA6024" s="1066"/>
      <c r="FSB6024" s="1066"/>
      <c r="FSC6024" s="100"/>
      <c r="FSD6024" s="1066" t="s">
        <v>6481</v>
      </c>
      <c r="FSE6024" s="1066"/>
      <c r="FSF6024" s="1066"/>
      <c r="FSG6024" s="1066"/>
      <c r="FSH6024" s="1066"/>
      <c r="FSI6024" s="1066"/>
      <c r="FSJ6024" s="1066"/>
      <c r="FSK6024" s="100"/>
      <c r="FSL6024" s="1066" t="s">
        <v>6481</v>
      </c>
      <c r="FSM6024" s="1066"/>
      <c r="FSN6024" s="1066"/>
      <c r="FSO6024" s="1066"/>
      <c r="FSP6024" s="1066"/>
      <c r="FSQ6024" s="1066"/>
      <c r="FSR6024" s="1066"/>
      <c r="FSS6024" s="100"/>
      <c r="FST6024" s="1066" t="s">
        <v>6481</v>
      </c>
      <c r="FSU6024" s="1066"/>
      <c r="FSV6024" s="1066"/>
      <c r="FSW6024" s="1066"/>
      <c r="FSX6024" s="1066"/>
      <c r="FSY6024" s="1066"/>
      <c r="FSZ6024" s="1066"/>
      <c r="FTA6024" s="100"/>
      <c r="FTB6024" s="1066" t="s">
        <v>6481</v>
      </c>
      <c r="FTC6024" s="1066"/>
      <c r="FTD6024" s="1066"/>
      <c r="FTE6024" s="1066"/>
      <c r="FTF6024" s="1066"/>
      <c r="FTG6024" s="1066"/>
      <c r="FTH6024" s="1066"/>
      <c r="FTI6024" s="100"/>
      <c r="FTJ6024" s="1066" t="s">
        <v>6481</v>
      </c>
      <c r="FTK6024" s="1066"/>
      <c r="FTL6024" s="1066"/>
      <c r="FTM6024" s="1066"/>
      <c r="FTN6024" s="1066"/>
      <c r="FTO6024" s="1066"/>
      <c r="FTP6024" s="1066"/>
      <c r="FTQ6024" s="100"/>
      <c r="FTR6024" s="1066" t="s">
        <v>6481</v>
      </c>
      <c r="FTS6024" s="1066"/>
      <c r="FTT6024" s="1066"/>
      <c r="FTU6024" s="1066"/>
      <c r="FTV6024" s="1066"/>
      <c r="FTW6024" s="1066"/>
      <c r="FTX6024" s="1066"/>
      <c r="FTY6024" s="100"/>
      <c r="FTZ6024" s="1066" t="s">
        <v>6481</v>
      </c>
      <c r="FUA6024" s="1066"/>
      <c r="FUB6024" s="1066"/>
      <c r="FUC6024" s="1066"/>
      <c r="FUD6024" s="1066"/>
      <c r="FUE6024" s="1066"/>
      <c r="FUF6024" s="1066"/>
      <c r="FUG6024" s="100"/>
      <c r="FUH6024" s="1066" t="s">
        <v>6481</v>
      </c>
      <c r="FUI6024" s="1066"/>
      <c r="FUJ6024" s="1066"/>
      <c r="FUK6024" s="1066"/>
      <c r="FUL6024" s="1066"/>
      <c r="FUM6024" s="1066"/>
      <c r="FUN6024" s="1066"/>
      <c r="FUO6024" s="100"/>
      <c r="FUP6024" s="1066" t="s">
        <v>6481</v>
      </c>
      <c r="FUQ6024" s="1066"/>
      <c r="FUR6024" s="1066"/>
      <c r="FUS6024" s="1066"/>
      <c r="FUT6024" s="1066"/>
      <c r="FUU6024" s="1066"/>
      <c r="FUV6024" s="1066"/>
      <c r="FUW6024" s="100"/>
      <c r="FUX6024" s="1066" t="s">
        <v>6481</v>
      </c>
      <c r="FUY6024" s="1066"/>
      <c r="FUZ6024" s="1066"/>
      <c r="FVA6024" s="1066"/>
      <c r="FVB6024" s="1066"/>
      <c r="FVC6024" s="1066"/>
      <c r="FVD6024" s="1066"/>
      <c r="FVE6024" s="100"/>
      <c r="FVF6024" s="1066" t="s">
        <v>6481</v>
      </c>
      <c r="FVG6024" s="1066"/>
      <c r="FVH6024" s="1066"/>
      <c r="FVI6024" s="1066"/>
      <c r="FVJ6024" s="1066"/>
      <c r="FVK6024" s="1066"/>
      <c r="FVL6024" s="1066"/>
      <c r="FVM6024" s="100"/>
      <c r="FVN6024" s="1066" t="s">
        <v>6481</v>
      </c>
      <c r="FVO6024" s="1066"/>
      <c r="FVP6024" s="1066"/>
      <c r="FVQ6024" s="1066"/>
      <c r="FVR6024" s="1066"/>
      <c r="FVS6024" s="1066"/>
      <c r="FVT6024" s="1066"/>
      <c r="FVU6024" s="100"/>
      <c r="FVV6024" s="1066" t="s">
        <v>6481</v>
      </c>
      <c r="FVW6024" s="1066"/>
      <c r="FVX6024" s="1066"/>
      <c r="FVY6024" s="1066"/>
      <c r="FVZ6024" s="1066"/>
      <c r="FWA6024" s="1066"/>
      <c r="FWB6024" s="1066"/>
      <c r="FWC6024" s="100"/>
      <c r="FWD6024" s="1066" t="s">
        <v>6481</v>
      </c>
      <c r="FWE6024" s="1066"/>
      <c r="FWF6024" s="1066"/>
      <c r="FWG6024" s="1066"/>
      <c r="FWH6024" s="1066"/>
      <c r="FWI6024" s="1066"/>
      <c r="FWJ6024" s="1066"/>
      <c r="FWK6024" s="100"/>
      <c r="FWL6024" s="1066" t="s">
        <v>6481</v>
      </c>
      <c r="FWM6024" s="1066"/>
      <c r="FWN6024" s="1066"/>
      <c r="FWO6024" s="1066"/>
      <c r="FWP6024" s="1066"/>
      <c r="FWQ6024" s="1066"/>
      <c r="FWR6024" s="1066"/>
      <c r="FWS6024" s="100"/>
      <c r="FWT6024" s="1066" t="s">
        <v>6481</v>
      </c>
      <c r="FWU6024" s="1066"/>
      <c r="FWV6024" s="1066"/>
      <c r="FWW6024" s="1066"/>
      <c r="FWX6024" s="1066"/>
      <c r="FWY6024" s="1066"/>
      <c r="FWZ6024" s="1066"/>
      <c r="FXA6024" s="100"/>
      <c r="FXB6024" s="1066" t="s">
        <v>6481</v>
      </c>
      <c r="FXC6024" s="1066"/>
      <c r="FXD6024" s="1066"/>
      <c r="FXE6024" s="1066"/>
      <c r="FXF6024" s="1066"/>
      <c r="FXG6024" s="1066"/>
      <c r="FXH6024" s="1066"/>
      <c r="FXI6024" s="100"/>
      <c r="FXJ6024" s="1066" t="s">
        <v>6481</v>
      </c>
      <c r="FXK6024" s="1066"/>
      <c r="FXL6024" s="1066"/>
      <c r="FXM6024" s="1066"/>
      <c r="FXN6024" s="1066"/>
      <c r="FXO6024" s="1066"/>
      <c r="FXP6024" s="1066"/>
      <c r="FXQ6024" s="100"/>
      <c r="FXR6024" s="1066" t="s">
        <v>6481</v>
      </c>
      <c r="FXS6024" s="1066"/>
      <c r="FXT6024" s="1066"/>
      <c r="FXU6024" s="1066"/>
      <c r="FXV6024" s="1066"/>
      <c r="FXW6024" s="1066"/>
      <c r="FXX6024" s="1066"/>
      <c r="FXY6024" s="100"/>
      <c r="FXZ6024" s="1066" t="s">
        <v>6481</v>
      </c>
      <c r="FYA6024" s="1066"/>
      <c r="FYB6024" s="1066"/>
      <c r="FYC6024" s="1066"/>
      <c r="FYD6024" s="1066"/>
      <c r="FYE6024" s="1066"/>
      <c r="FYF6024" s="1066"/>
      <c r="FYG6024" s="100"/>
      <c r="FYH6024" s="1066" t="s">
        <v>6481</v>
      </c>
      <c r="FYI6024" s="1066"/>
      <c r="FYJ6024" s="1066"/>
      <c r="FYK6024" s="1066"/>
      <c r="FYL6024" s="1066"/>
      <c r="FYM6024" s="1066"/>
      <c r="FYN6024" s="1066"/>
      <c r="FYO6024" s="100"/>
      <c r="FYP6024" s="1066" t="s">
        <v>6481</v>
      </c>
      <c r="FYQ6024" s="1066"/>
      <c r="FYR6024" s="1066"/>
      <c r="FYS6024" s="1066"/>
      <c r="FYT6024" s="1066"/>
      <c r="FYU6024" s="1066"/>
      <c r="FYV6024" s="1066"/>
      <c r="FYW6024" s="100"/>
      <c r="FYX6024" s="1066" t="s">
        <v>6481</v>
      </c>
      <c r="FYY6024" s="1066"/>
      <c r="FYZ6024" s="1066"/>
      <c r="FZA6024" s="1066"/>
      <c r="FZB6024" s="1066"/>
      <c r="FZC6024" s="1066"/>
      <c r="FZD6024" s="1066"/>
      <c r="FZE6024" s="100"/>
      <c r="FZF6024" s="1066" t="s">
        <v>6481</v>
      </c>
      <c r="FZG6024" s="1066"/>
      <c r="FZH6024" s="1066"/>
      <c r="FZI6024" s="1066"/>
      <c r="FZJ6024" s="1066"/>
      <c r="FZK6024" s="1066"/>
      <c r="FZL6024" s="1066"/>
      <c r="FZM6024" s="100"/>
      <c r="FZN6024" s="1066" t="s">
        <v>6481</v>
      </c>
      <c r="FZO6024" s="1066"/>
      <c r="FZP6024" s="1066"/>
      <c r="FZQ6024" s="1066"/>
      <c r="FZR6024" s="1066"/>
      <c r="FZS6024" s="1066"/>
      <c r="FZT6024" s="1066"/>
      <c r="FZU6024" s="100"/>
      <c r="FZV6024" s="1066" t="s">
        <v>6481</v>
      </c>
      <c r="FZW6024" s="1066"/>
      <c r="FZX6024" s="1066"/>
      <c r="FZY6024" s="1066"/>
      <c r="FZZ6024" s="1066"/>
      <c r="GAA6024" s="1066"/>
      <c r="GAB6024" s="1066"/>
      <c r="GAC6024" s="100"/>
      <c r="GAD6024" s="1066" t="s">
        <v>6481</v>
      </c>
      <c r="GAE6024" s="1066"/>
      <c r="GAF6024" s="1066"/>
      <c r="GAG6024" s="1066"/>
      <c r="GAH6024" s="1066"/>
      <c r="GAI6024" s="1066"/>
      <c r="GAJ6024" s="1066"/>
      <c r="GAK6024" s="100"/>
      <c r="GAL6024" s="1066" t="s">
        <v>6481</v>
      </c>
      <c r="GAM6024" s="1066"/>
      <c r="GAN6024" s="1066"/>
      <c r="GAO6024" s="1066"/>
      <c r="GAP6024" s="1066"/>
      <c r="GAQ6024" s="1066"/>
      <c r="GAR6024" s="1066"/>
      <c r="GAS6024" s="100"/>
      <c r="GAT6024" s="1066" t="s">
        <v>6481</v>
      </c>
      <c r="GAU6024" s="1066"/>
      <c r="GAV6024" s="1066"/>
      <c r="GAW6024" s="1066"/>
      <c r="GAX6024" s="1066"/>
      <c r="GAY6024" s="1066"/>
      <c r="GAZ6024" s="1066"/>
      <c r="GBA6024" s="100"/>
      <c r="GBB6024" s="1066" t="s">
        <v>6481</v>
      </c>
      <c r="GBC6024" s="1066"/>
      <c r="GBD6024" s="1066"/>
      <c r="GBE6024" s="1066"/>
      <c r="GBF6024" s="1066"/>
      <c r="GBG6024" s="1066"/>
      <c r="GBH6024" s="1066"/>
      <c r="GBI6024" s="100"/>
      <c r="GBJ6024" s="1066" t="s">
        <v>6481</v>
      </c>
      <c r="GBK6024" s="1066"/>
      <c r="GBL6024" s="1066"/>
      <c r="GBM6024" s="1066"/>
      <c r="GBN6024" s="1066"/>
      <c r="GBO6024" s="1066"/>
      <c r="GBP6024" s="1066"/>
      <c r="GBQ6024" s="100"/>
      <c r="GBR6024" s="1066" t="s">
        <v>6481</v>
      </c>
      <c r="GBS6024" s="1066"/>
      <c r="GBT6024" s="1066"/>
      <c r="GBU6024" s="1066"/>
      <c r="GBV6024" s="1066"/>
      <c r="GBW6024" s="1066"/>
      <c r="GBX6024" s="1066"/>
      <c r="GBY6024" s="100"/>
      <c r="GBZ6024" s="1066" t="s">
        <v>6481</v>
      </c>
      <c r="GCA6024" s="1066"/>
      <c r="GCB6024" s="1066"/>
      <c r="GCC6024" s="1066"/>
      <c r="GCD6024" s="1066"/>
      <c r="GCE6024" s="1066"/>
      <c r="GCF6024" s="1066"/>
      <c r="GCG6024" s="100"/>
      <c r="GCH6024" s="1066" t="s">
        <v>6481</v>
      </c>
      <c r="GCI6024" s="1066"/>
      <c r="GCJ6024" s="1066"/>
      <c r="GCK6024" s="1066"/>
      <c r="GCL6024" s="1066"/>
      <c r="GCM6024" s="1066"/>
      <c r="GCN6024" s="1066"/>
      <c r="GCO6024" s="100"/>
      <c r="GCP6024" s="1066" t="s">
        <v>6481</v>
      </c>
      <c r="GCQ6024" s="1066"/>
      <c r="GCR6024" s="1066"/>
      <c r="GCS6024" s="1066"/>
      <c r="GCT6024" s="1066"/>
      <c r="GCU6024" s="1066"/>
      <c r="GCV6024" s="1066"/>
      <c r="GCW6024" s="100"/>
      <c r="GCX6024" s="1066" t="s">
        <v>6481</v>
      </c>
      <c r="GCY6024" s="1066"/>
      <c r="GCZ6024" s="1066"/>
      <c r="GDA6024" s="1066"/>
      <c r="GDB6024" s="1066"/>
      <c r="GDC6024" s="1066"/>
      <c r="GDD6024" s="1066"/>
      <c r="GDE6024" s="100"/>
      <c r="GDF6024" s="1066" t="s">
        <v>6481</v>
      </c>
      <c r="GDG6024" s="1066"/>
      <c r="GDH6024" s="1066"/>
      <c r="GDI6024" s="1066"/>
      <c r="GDJ6024" s="1066"/>
      <c r="GDK6024" s="1066"/>
      <c r="GDL6024" s="1066"/>
      <c r="GDM6024" s="100"/>
      <c r="GDN6024" s="1066" t="s">
        <v>6481</v>
      </c>
      <c r="GDO6024" s="1066"/>
      <c r="GDP6024" s="1066"/>
      <c r="GDQ6024" s="1066"/>
      <c r="GDR6024" s="1066"/>
      <c r="GDS6024" s="1066"/>
      <c r="GDT6024" s="1066"/>
      <c r="GDU6024" s="100"/>
      <c r="GDV6024" s="1066" t="s">
        <v>6481</v>
      </c>
      <c r="GDW6024" s="1066"/>
      <c r="GDX6024" s="1066"/>
      <c r="GDY6024" s="1066"/>
      <c r="GDZ6024" s="1066"/>
      <c r="GEA6024" s="1066"/>
      <c r="GEB6024" s="1066"/>
      <c r="GEC6024" s="100"/>
      <c r="GED6024" s="1066" t="s">
        <v>6481</v>
      </c>
      <c r="GEE6024" s="1066"/>
      <c r="GEF6024" s="1066"/>
      <c r="GEG6024" s="1066"/>
      <c r="GEH6024" s="1066"/>
      <c r="GEI6024" s="1066"/>
      <c r="GEJ6024" s="1066"/>
      <c r="GEK6024" s="100"/>
      <c r="GEL6024" s="1066" t="s">
        <v>6481</v>
      </c>
      <c r="GEM6024" s="1066"/>
      <c r="GEN6024" s="1066"/>
      <c r="GEO6024" s="1066"/>
      <c r="GEP6024" s="1066"/>
      <c r="GEQ6024" s="1066"/>
      <c r="GER6024" s="1066"/>
      <c r="GES6024" s="100"/>
      <c r="GET6024" s="1066" t="s">
        <v>6481</v>
      </c>
      <c r="GEU6024" s="1066"/>
      <c r="GEV6024" s="1066"/>
      <c r="GEW6024" s="1066"/>
      <c r="GEX6024" s="1066"/>
      <c r="GEY6024" s="1066"/>
      <c r="GEZ6024" s="1066"/>
      <c r="GFA6024" s="100"/>
      <c r="GFB6024" s="1066" t="s">
        <v>6481</v>
      </c>
      <c r="GFC6024" s="1066"/>
      <c r="GFD6024" s="1066"/>
      <c r="GFE6024" s="1066"/>
      <c r="GFF6024" s="1066"/>
      <c r="GFG6024" s="1066"/>
      <c r="GFH6024" s="1066"/>
      <c r="GFI6024" s="100"/>
      <c r="GFJ6024" s="1066" t="s">
        <v>6481</v>
      </c>
      <c r="GFK6024" s="1066"/>
      <c r="GFL6024" s="1066"/>
      <c r="GFM6024" s="1066"/>
      <c r="GFN6024" s="1066"/>
      <c r="GFO6024" s="1066"/>
      <c r="GFP6024" s="1066"/>
      <c r="GFQ6024" s="100"/>
      <c r="GFR6024" s="1066" t="s">
        <v>6481</v>
      </c>
      <c r="GFS6024" s="1066"/>
      <c r="GFT6024" s="1066"/>
      <c r="GFU6024" s="1066"/>
      <c r="GFV6024" s="1066"/>
      <c r="GFW6024" s="1066"/>
      <c r="GFX6024" s="1066"/>
      <c r="GFY6024" s="100"/>
      <c r="GFZ6024" s="1066" t="s">
        <v>6481</v>
      </c>
      <c r="GGA6024" s="1066"/>
      <c r="GGB6024" s="1066"/>
      <c r="GGC6024" s="1066"/>
      <c r="GGD6024" s="1066"/>
      <c r="GGE6024" s="1066"/>
      <c r="GGF6024" s="1066"/>
      <c r="GGG6024" s="100"/>
      <c r="GGH6024" s="1066" t="s">
        <v>6481</v>
      </c>
      <c r="GGI6024" s="1066"/>
      <c r="GGJ6024" s="1066"/>
      <c r="GGK6024" s="1066"/>
      <c r="GGL6024" s="1066"/>
      <c r="GGM6024" s="1066"/>
      <c r="GGN6024" s="1066"/>
      <c r="GGO6024" s="100"/>
      <c r="GGP6024" s="1066" t="s">
        <v>6481</v>
      </c>
      <c r="GGQ6024" s="1066"/>
      <c r="GGR6024" s="1066"/>
      <c r="GGS6024" s="1066"/>
      <c r="GGT6024" s="1066"/>
      <c r="GGU6024" s="1066"/>
      <c r="GGV6024" s="1066"/>
      <c r="GGW6024" s="100"/>
      <c r="GGX6024" s="1066" t="s">
        <v>6481</v>
      </c>
      <c r="GGY6024" s="1066"/>
      <c r="GGZ6024" s="1066"/>
      <c r="GHA6024" s="1066"/>
      <c r="GHB6024" s="1066"/>
      <c r="GHC6024" s="1066"/>
      <c r="GHD6024" s="1066"/>
      <c r="GHE6024" s="100"/>
      <c r="GHF6024" s="1066" t="s">
        <v>6481</v>
      </c>
      <c r="GHG6024" s="1066"/>
      <c r="GHH6024" s="1066"/>
      <c r="GHI6024" s="1066"/>
      <c r="GHJ6024" s="1066"/>
      <c r="GHK6024" s="1066"/>
      <c r="GHL6024" s="1066"/>
      <c r="GHM6024" s="100"/>
      <c r="GHN6024" s="1066" t="s">
        <v>6481</v>
      </c>
      <c r="GHO6024" s="1066"/>
      <c r="GHP6024" s="1066"/>
      <c r="GHQ6024" s="1066"/>
      <c r="GHR6024" s="1066"/>
      <c r="GHS6024" s="1066"/>
      <c r="GHT6024" s="1066"/>
      <c r="GHU6024" s="100"/>
      <c r="GHV6024" s="1066" t="s">
        <v>6481</v>
      </c>
      <c r="GHW6024" s="1066"/>
      <c r="GHX6024" s="1066"/>
      <c r="GHY6024" s="1066"/>
      <c r="GHZ6024" s="1066"/>
      <c r="GIA6024" s="1066"/>
      <c r="GIB6024" s="1066"/>
      <c r="GIC6024" s="100"/>
      <c r="GID6024" s="1066" t="s">
        <v>6481</v>
      </c>
      <c r="GIE6024" s="1066"/>
      <c r="GIF6024" s="1066"/>
      <c r="GIG6024" s="1066"/>
      <c r="GIH6024" s="1066"/>
      <c r="GII6024" s="1066"/>
      <c r="GIJ6024" s="1066"/>
      <c r="GIK6024" s="100"/>
      <c r="GIL6024" s="1066" t="s">
        <v>6481</v>
      </c>
      <c r="GIM6024" s="1066"/>
      <c r="GIN6024" s="1066"/>
      <c r="GIO6024" s="1066"/>
      <c r="GIP6024" s="1066"/>
      <c r="GIQ6024" s="1066"/>
      <c r="GIR6024" s="1066"/>
      <c r="GIS6024" s="100"/>
      <c r="GIT6024" s="1066" t="s">
        <v>6481</v>
      </c>
      <c r="GIU6024" s="1066"/>
      <c r="GIV6024" s="1066"/>
      <c r="GIW6024" s="1066"/>
      <c r="GIX6024" s="1066"/>
      <c r="GIY6024" s="1066"/>
      <c r="GIZ6024" s="1066"/>
      <c r="GJA6024" s="100"/>
      <c r="GJB6024" s="1066" t="s">
        <v>6481</v>
      </c>
      <c r="GJC6024" s="1066"/>
      <c r="GJD6024" s="1066"/>
      <c r="GJE6024" s="1066"/>
      <c r="GJF6024" s="1066"/>
      <c r="GJG6024" s="1066"/>
      <c r="GJH6024" s="1066"/>
      <c r="GJI6024" s="100"/>
      <c r="GJJ6024" s="1066" t="s">
        <v>6481</v>
      </c>
      <c r="GJK6024" s="1066"/>
      <c r="GJL6024" s="1066"/>
      <c r="GJM6024" s="1066"/>
      <c r="GJN6024" s="1066"/>
      <c r="GJO6024" s="1066"/>
      <c r="GJP6024" s="1066"/>
      <c r="GJQ6024" s="100"/>
      <c r="GJR6024" s="1066" t="s">
        <v>6481</v>
      </c>
      <c r="GJS6024" s="1066"/>
      <c r="GJT6024" s="1066"/>
      <c r="GJU6024" s="1066"/>
      <c r="GJV6024" s="1066"/>
      <c r="GJW6024" s="1066"/>
      <c r="GJX6024" s="1066"/>
      <c r="GJY6024" s="100"/>
      <c r="GJZ6024" s="1066" t="s">
        <v>6481</v>
      </c>
      <c r="GKA6024" s="1066"/>
      <c r="GKB6024" s="1066"/>
      <c r="GKC6024" s="1066"/>
      <c r="GKD6024" s="1066"/>
      <c r="GKE6024" s="1066"/>
      <c r="GKF6024" s="1066"/>
      <c r="GKG6024" s="100"/>
      <c r="GKH6024" s="1066" t="s">
        <v>6481</v>
      </c>
      <c r="GKI6024" s="1066"/>
      <c r="GKJ6024" s="1066"/>
      <c r="GKK6024" s="1066"/>
      <c r="GKL6024" s="1066"/>
      <c r="GKM6024" s="1066"/>
      <c r="GKN6024" s="1066"/>
      <c r="GKO6024" s="100"/>
      <c r="GKP6024" s="1066" t="s">
        <v>6481</v>
      </c>
      <c r="GKQ6024" s="1066"/>
      <c r="GKR6024" s="1066"/>
      <c r="GKS6024" s="1066"/>
      <c r="GKT6024" s="1066"/>
      <c r="GKU6024" s="1066"/>
      <c r="GKV6024" s="1066"/>
      <c r="GKW6024" s="100"/>
      <c r="GKX6024" s="1066" t="s">
        <v>6481</v>
      </c>
      <c r="GKY6024" s="1066"/>
      <c r="GKZ6024" s="1066"/>
      <c r="GLA6024" s="1066"/>
      <c r="GLB6024" s="1066"/>
      <c r="GLC6024" s="1066"/>
      <c r="GLD6024" s="1066"/>
      <c r="GLE6024" s="100"/>
      <c r="GLF6024" s="1066" t="s">
        <v>6481</v>
      </c>
      <c r="GLG6024" s="1066"/>
      <c r="GLH6024" s="1066"/>
      <c r="GLI6024" s="1066"/>
      <c r="GLJ6024" s="1066"/>
      <c r="GLK6024" s="1066"/>
      <c r="GLL6024" s="1066"/>
      <c r="GLM6024" s="100"/>
      <c r="GLN6024" s="1066" t="s">
        <v>6481</v>
      </c>
      <c r="GLO6024" s="1066"/>
      <c r="GLP6024" s="1066"/>
      <c r="GLQ6024" s="1066"/>
      <c r="GLR6024" s="1066"/>
      <c r="GLS6024" s="1066"/>
      <c r="GLT6024" s="1066"/>
      <c r="GLU6024" s="100"/>
      <c r="GLV6024" s="1066" t="s">
        <v>6481</v>
      </c>
      <c r="GLW6024" s="1066"/>
      <c r="GLX6024" s="1066"/>
      <c r="GLY6024" s="1066"/>
      <c r="GLZ6024" s="1066"/>
      <c r="GMA6024" s="1066"/>
      <c r="GMB6024" s="1066"/>
      <c r="GMC6024" s="100"/>
      <c r="GMD6024" s="1066" t="s">
        <v>6481</v>
      </c>
      <c r="GME6024" s="1066"/>
      <c r="GMF6024" s="1066"/>
      <c r="GMG6024" s="1066"/>
      <c r="GMH6024" s="1066"/>
      <c r="GMI6024" s="1066"/>
      <c r="GMJ6024" s="1066"/>
      <c r="GMK6024" s="100"/>
      <c r="GML6024" s="1066" t="s">
        <v>6481</v>
      </c>
      <c r="GMM6024" s="1066"/>
      <c r="GMN6024" s="1066"/>
      <c r="GMO6024" s="1066"/>
      <c r="GMP6024" s="1066"/>
      <c r="GMQ6024" s="1066"/>
      <c r="GMR6024" s="1066"/>
      <c r="GMS6024" s="100"/>
      <c r="GMT6024" s="1066" t="s">
        <v>6481</v>
      </c>
      <c r="GMU6024" s="1066"/>
      <c r="GMV6024" s="1066"/>
      <c r="GMW6024" s="1066"/>
      <c r="GMX6024" s="1066"/>
      <c r="GMY6024" s="1066"/>
      <c r="GMZ6024" s="1066"/>
      <c r="GNA6024" s="100"/>
      <c r="GNB6024" s="1066" t="s">
        <v>6481</v>
      </c>
      <c r="GNC6024" s="1066"/>
      <c r="GND6024" s="1066"/>
      <c r="GNE6024" s="1066"/>
      <c r="GNF6024" s="1066"/>
      <c r="GNG6024" s="1066"/>
      <c r="GNH6024" s="1066"/>
      <c r="GNI6024" s="100"/>
      <c r="GNJ6024" s="1066" t="s">
        <v>6481</v>
      </c>
      <c r="GNK6024" s="1066"/>
      <c r="GNL6024" s="1066"/>
      <c r="GNM6024" s="1066"/>
      <c r="GNN6024" s="1066"/>
      <c r="GNO6024" s="1066"/>
      <c r="GNP6024" s="1066"/>
      <c r="GNQ6024" s="100"/>
      <c r="GNR6024" s="1066" t="s">
        <v>6481</v>
      </c>
      <c r="GNS6024" s="1066"/>
      <c r="GNT6024" s="1066"/>
      <c r="GNU6024" s="1066"/>
      <c r="GNV6024" s="1066"/>
      <c r="GNW6024" s="1066"/>
      <c r="GNX6024" s="1066"/>
      <c r="GNY6024" s="100"/>
      <c r="GNZ6024" s="1066" t="s">
        <v>6481</v>
      </c>
      <c r="GOA6024" s="1066"/>
      <c r="GOB6024" s="1066"/>
      <c r="GOC6024" s="1066"/>
      <c r="GOD6024" s="1066"/>
      <c r="GOE6024" s="1066"/>
      <c r="GOF6024" s="1066"/>
      <c r="GOG6024" s="100"/>
      <c r="GOH6024" s="1066" t="s">
        <v>6481</v>
      </c>
      <c r="GOI6024" s="1066"/>
      <c r="GOJ6024" s="1066"/>
      <c r="GOK6024" s="1066"/>
      <c r="GOL6024" s="1066"/>
      <c r="GOM6024" s="1066"/>
      <c r="GON6024" s="1066"/>
      <c r="GOO6024" s="100"/>
      <c r="GOP6024" s="1066" t="s">
        <v>6481</v>
      </c>
      <c r="GOQ6024" s="1066"/>
      <c r="GOR6024" s="1066"/>
      <c r="GOS6024" s="1066"/>
      <c r="GOT6024" s="1066"/>
      <c r="GOU6024" s="1066"/>
      <c r="GOV6024" s="1066"/>
      <c r="GOW6024" s="100"/>
      <c r="GOX6024" s="1066" t="s">
        <v>6481</v>
      </c>
      <c r="GOY6024" s="1066"/>
      <c r="GOZ6024" s="1066"/>
      <c r="GPA6024" s="1066"/>
      <c r="GPB6024" s="1066"/>
      <c r="GPC6024" s="1066"/>
      <c r="GPD6024" s="1066"/>
      <c r="GPE6024" s="100"/>
      <c r="GPF6024" s="1066" t="s">
        <v>6481</v>
      </c>
      <c r="GPG6024" s="1066"/>
      <c r="GPH6024" s="1066"/>
      <c r="GPI6024" s="1066"/>
      <c r="GPJ6024" s="1066"/>
      <c r="GPK6024" s="1066"/>
      <c r="GPL6024" s="1066"/>
      <c r="GPM6024" s="100"/>
      <c r="GPN6024" s="1066" t="s">
        <v>6481</v>
      </c>
      <c r="GPO6024" s="1066"/>
      <c r="GPP6024" s="1066"/>
      <c r="GPQ6024" s="1066"/>
      <c r="GPR6024" s="1066"/>
      <c r="GPS6024" s="1066"/>
      <c r="GPT6024" s="1066"/>
      <c r="GPU6024" s="100"/>
      <c r="GPV6024" s="1066" t="s">
        <v>6481</v>
      </c>
      <c r="GPW6024" s="1066"/>
      <c r="GPX6024" s="1066"/>
      <c r="GPY6024" s="1066"/>
      <c r="GPZ6024" s="1066"/>
      <c r="GQA6024" s="1066"/>
      <c r="GQB6024" s="1066"/>
      <c r="GQC6024" s="100"/>
      <c r="GQD6024" s="1066" t="s">
        <v>6481</v>
      </c>
      <c r="GQE6024" s="1066"/>
      <c r="GQF6024" s="1066"/>
      <c r="GQG6024" s="1066"/>
      <c r="GQH6024" s="1066"/>
      <c r="GQI6024" s="1066"/>
      <c r="GQJ6024" s="1066"/>
      <c r="GQK6024" s="100"/>
      <c r="GQL6024" s="1066" t="s">
        <v>6481</v>
      </c>
      <c r="GQM6024" s="1066"/>
      <c r="GQN6024" s="1066"/>
      <c r="GQO6024" s="1066"/>
      <c r="GQP6024" s="1066"/>
      <c r="GQQ6024" s="1066"/>
      <c r="GQR6024" s="1066"/>
      <c r="GQS6024" s="100"/>
      <c r="GQT6024" s="1066" t="s">
        <v>6481</v>
      </c>
      <c r="GQU6024" s="1066"/>
      <c r="GQV6024" s="1066"/>
      <c r="GQW6024" s="1066"/>
      <c r="GQX6024" s="1066"/>
      <c r="GQY6024" s="1066"/>
      <c r="GQZ6024" s="1066"/>
      <c r="GRA6024" s="100"/>
      <c r="GRB6024" s="1066" t="s">
        <v>6481</v>
      </c>
      <c r="GRC6024" s="1066"/>
      <c r="GRD6024" s="1066"/>
      <c r="GRE6024" s="1066"/>
      <c r="GRF6024" s="1066"/>
      <c r="GRG6024" s="1066"/>
      <c r="GRH6024" s="1066"/>
      <c r="GRI6024" s="100"/>
      <c r="GRJ6024" s="1066" t="s">
        <v>6481</v>
      </c>
      <c r="GRK6024" s="1066"/>
      <c r="GRL6024" s="1066"/>
      <c r="GRM6024" s="1066"/>
      <c r="GRN6024" s="1066"/>
      <c r="GRO6024" s="1066"/>
      <c r="GRP6024" s="1066"/>
      <c r="GRQ6024" s="100"/>
      <c r="GRR6024" s="1066" t="s">
        <v>6481</v>
      </c>
      <c r="GRS6024" s="1066"/>
      <c r="GRT6024" s="1066"/>
      <c r="GRU6024" s="1066"/>
      <c r="GRV6024" s="1066"/>
      <c r="GRW6024" s="1066"/>
      <c r="GRX6024" s="1066"/>
      <c r="GRY6024" s="100"/>
      <c r="GRZ6024" s="1066" t="s">
        <v>6481</v>
      </c>
      <c r="GSA6024" s="1066"/>
      <c r="GSB6024" s="1066"/>
      <c r="GSC6024" s="1066"/>
      <c r="GSD6024" s="1066"/>
      <c r="GSE6024" s="1066"/>
      <c r="GSF6024" s="1066"/>
      <c r="GSG6024" s="100"/>
      <c r="GSH6024" s="1066" t="s">
        <v>6481</v>
      </c>
      <c r="GSI6024" s="1066"/>
      <c r="GSJ6024" s="1066"/>
      <c r="GSK6024" s="1066"/>
      <c r="GSL6024" s="1066"/>
      <c r="GSM6024" s="1066"/>
      <c r="GSN6024" s="1066"/>
      <c r="GSO6024" s="100"/>
      <c r="GSP6024" s="1066" t="s">
        <v>6481</v>
      </c>
      <c r="GSQ6024" s="1066"/>
      <c r="GSR6024" s="1066"/>
      <c r="GSS6024" s="1066"/>
      <c r="GST6024" s="1066"/>
      <c r="GSU6024" s="1066"/>
      <c r="GSV6024" s="1066"/>
      <c r="GSW6024" s="100"/>
      <c r="GSX6024" s="1066" t="s">
        <v>6481</v>
      </c>
      <c r="GSY6024" s="1066"/>
      <c r="GSZ6024" s="1066"/>
      <c r="GTA6024" s="1066"/>
      <c r="GTB6024" s="1066"/>
      <c r="GTC6024" s="1066"/>
      <c r="GTD6024" s="1066"/>
      <c r="GTE6024" s="100"/>
      <c r="GTF6024" s="1066" t="s">
        <v>6481</v>
      </c>
      <c r="GTG6024" s="1066"/>
      <c r="GTH6024" s="1066"/>
      <c r="GTI6024" s="1066"/>
      <c r="GTJ6024" s="1066"/>
      <c r="GTK6024" s="1066"/>
      <c r="GTL6024" s="1066"/>
      <c r="GTM6024" s="100"/>
      <c r="GTN6024" s="1066" t="s">
        <v>6481</v>
      </c>
      <c r="GTO6024" s="1066"/>
      <c r="GTP6024" s="1066"/>
      <c r="GTQ6024" s="1066"/>
      <c r="GTR6024" s="1066"/>
      <c r="GTS6024" s="1066"/>
      <c r="GTT6024" s="1066"/>
      <c r="GTU6024" s="100"/>
      <c r="GTV6024" s="1066" t="s">
        <v>6481</v>
      </c>
      <c r="GTW6024" s="1066"/>
      <c r="GTX6024" s="1066"/>
      <c r="GTY6024" s="1066"/>
      <c r="GTZ6024" s="1066"/>
      <c r="GUA6024" s="1066"/>
      <c r="GUB6024" s="1066"/>
      <c r="GUC6024" s="100"/>
      <c r="GUD6024" s="1066" t="s">
        <v>6481</v>
      </c>
      <c r="GUE6024" s="1066"/>
      <c r="GUF6024" s="1066"/>
      <c r="GUG6024" s="1066"/>
      <c r="GUH6024" s="1066"/>
      <c r="GUI6024" s="1066"/>
      <c r="GUJ6024" s="1066"/>
      <c r="GUK6024" s="100"/>
      <c r="GUL6024" s="1066" t="s">
        <v>6481</v>
      </c>
      <c r="GUM6024" s="1066"/>
      <c r="GUN6024" s="1066"/>
      <c r="GUO6024" s="1066"/>
      <c r="GUP6024" s="1066"/>
      <c r="GUQ6024" s="1066"/>
      <c r="GUR6024" s="1066"/>
      <c r="GUS6024" s="100"/>
      <c r="GUT6024" s="1066" t="s">
        <v>6481</v>
      </c>
      <c r="GUU6024" s="1066"/>
      <c r="GUV6024" s="1066"/>
      <c r="GUW6024" s="1066"/>
      <c r="GUX6024" s="1066"/>
      <c r="GUY6024" s="1066"/>
      <c r="GUZ6024" s="1066"/>
      <c r="GVA6024" s="100"/>
      <c r="GVB6024" s="1066" t="s">
        <v>6481</v>
      </c>
      <c r="GVC6024" s="1066"/>
      <c r="GVD6024" s="1066"/>
      <c r="GVE6024" s="1066"/>
      <c r="GVF6024" s="1066"/>
      <c r="GVG6024" s="1066"/>
      <c r="GVH6024" s="1066"/>
      <c r="GVI6024" s="100"/>
      <c r="GVJ6024" s="1066" t="s">
        <v>6481</v>
      </c>
      <c r="GVK6024" s="1066"/>
      <c r="GVL6024" s="1066"/>
      <c r="GVM6024" s="1066"/>
      <c r="GVN6024" s="1066"/>
      <c r="GVO6024" s="1066"/>
      <c r="GVP6024" s="1066"/>
      <c r="GVQ6024" s="100"/>
      <c r="GVR6024" s="1066" t="s">
        <v>6481</v>
      </c>
      <c r="GVS6024" s="1066"/>
      <c r="GVT6024" s="1066"/>
      <c r="GVU6024" s="1066"/>
      <c r="GVV6024" s="1066"/>
      <c r="GVW6024" s="1066"/>
      <c r="GVX6024" s="1066"/>
      <c r="GVY6024" s="100"/>
      <c r="GVZ6024" s="1066" t="s">
        <v>6481</v>
      </c>
      <c r="GWA6024" s="1066"/>
      <c r="GWB6024" s="1066"/>
      <c r="GWC6024" s="1066"/>
      <c r="GWD6024" s="1066"/>
      <c r="GWE6024" s="1066"/>
      <c r="GWF6024" s="1066"/>
      <c r="GWG6024" s="100"/>
      <c r="GWH6024" s="1066" t="s">
        <v>6481</v>
      </c>
      <c r="GWI6024" s="1066"/>
      <c r="GWJ6024" s="1066"/>
      <c r="GWK6024" s="1066"/>
      <c r="GWL6024" s="1066"/>
      <c r="GWM6024" s="1066"/>
      <c r="GWN6024" s="1066"/>
      <c r="GWO6024" s="100"/>
      <c r="GWP6024" s="1066" t="s">
        <v>6481</v>
      </c>
      <c r="GWQ6024" s="1066"/>
      <c r="GWR6024" s="1066"/>
      <c r="GWS6024" s="1066"/>
      <c r="GWT6024" s="1066"/>
      <c r="GWU6024" s="1066"/>
      <c r="GWV6024" s="1066"/>
      <c r="GWW6024" s="100"/>
      <c r="GWX6024" s="1066" t="s">
        <v>6481</v>
      </c>
      <c r="GWY6024" s="1066"/>
      <c r="GWZ6024" s="1066"/>
      <c r="GXA6024" s="1066"/>
      <c r="GXB6024" s="1066"/>
      <c r="GXC6024" s="1066"/>
      <c r="GXD6024" s="1066"/>
      <c r="GXE6024" s="100"/>
      <c r="GXF6024" s="1066" t="s">
        <v>6481</v>
      </c>
      <c r="GXG6024" s="1066"/>
      <c r="GXH6024" s="1066"/>
      <c r="GXI6024" s="1066"/>
      <c r="GXJ6024" s="1066"/>
      <c r="GXK6024" s="1066"/>
      <c r="GXL6024" s="1066"/>
      <c r="GXM6024" s="100"/>
      <c r="GXN6024" s="1066" t="s">
        <v>6481</v>
      </c>
      <c r="GXO6024" s="1066"/>
      <c r="GXP6024" s="1066"/>
      <c r="GXQ6024" s="1066"/>
      <c r="GXR6024" s="1066"/>
      <c r="GXS6024" s="1066"/>
      <c r="GXT6024" s="1066"/>
      <c r="GXU6024" s="100"/>
      <c r="GXV6024" s="1066" t="s">
        <v>6481</v>
      </c>
      <c r="GXW6024" s="1066"/>
      <c r="GXX6024" s="1066"/>
      <c r="GXY6024" s="1066"/>
      <c r="GXZ6024" s="1066"/>
      <c r="GYA6024" s="1066"/>
      <c r="GYB6024" s="1066"/>
      <c r="GYC6024" s="100"/>
      <c r="GYD6024" s="1066" t="s">
        <v>6481</v>
      </c>
      <c r="GYE6024" s="1066"/>
      <c r="GYF6024" s="1066"/>
      <c r="GYG6024" s="1066"/>
      <c r="GYH6024" s="1066"/>
      <c r="GYI6024" s="1066"/>
      <c r="GYJ6024" s="1066"/>
      <c r="GYK6024" s="100"/>
      <c r="GYL6024" s="1066" t="s">
        <v>6481</v>
      </c>
      <c r="GYM6024" s="1066"/>
      <c r="GYN6024" s="1066"/>
      <c r="GYO6024" s="1066"/>
      <c r="GYP6024" s="1066"/>
      <c r="GYQ6024" s="1066"/>
      <c r="GYR6024" s="1066"/>
      <c r="GYS6024" s="100"/>
      <c r="GYT6024" s="1066" t="s">
        <v>6481</v>
      </c>
      <c r="GYU6024" s="1066"/>
      <c r="GYV6024" s="1066"/>
      <c r="GYW6024" s="1066"/>
      <c r="GYX6024" s="1066"/>
      <c r="GYY6024" s="1066"/>
      <c r="GYZ6024" s="1066"/>
      <c r="GZA6024" s="100"/>
      <c r="GZB6024" s="1066" t="s">
        <v>6481</v>
      </c>
      <c r="GZC6024" s="1066"/>
      <c r="GZD6024" s="1066"/>
      <c r="GZE6024" s="1066"/>
      <c r="GZF6024" s="1066"/>
      <c r="GZG6024" s="1066"/>
      <c r="GZH6024" s="1066"/>
      <c r="GZI6024" s="100"/>
      <c r="GZJ6024" s="1066" t="s">
        <v>6481</v>
      </c>
      <c r="GZK6024" s="1066"/>
      <c r="GZL6024" s="1066"/>
      <c r="GZM6024" s="1066"/>
      <c r="GZN6024" s="1066"/>
      <c r="GZO6024" s="1066"/>
      <c r="GZP6024" s="1066"/>
      <c r="GZQ6024" s="100"/>
      <c r="GZR6024" s="1066" t="s">
        <v>6481</v>
      </c>
      <c r="GZS6024" s="1066"/>
      <c r="GZT6024" s="1066"/>
      <c r="GZU6024" s="1066"/>
      <c r="GZV6024" s="1066"/>
      <c r="GZW6024" s="1066"/>
      <c r="GZX6024" s="1066"/>
      <c r="GZY6024" s="100"/>
      <c r="GZZ6024" s="1066" t="s">
        <v>6481</v>
      </c>
      <c r="HAA6024" s="1066"/>
      <c r="HAB6024" s="1066"/>
      <c r="HAC6024" s="1066"/>
      <c r="HAD6024" s="1066"/>
      <c r="HAE6024" s="1066"/>
      <c r="HAF6024" s="1066"/>
      <c r="HAG6024" s="100"/>
      <c r="HAH6024" s="1066" t="s">
        <v>6481</v>
      </c>
      <c r="HAI6024" s="1066"/>
      <c r="HAJ6024" s="1066"/>
      <c r="HAK6024" s="1066"/>
      <c r="HAL6024" s="1066"/>
      <c r="HAM6024" s="1066"/>
      <c r="HAN6024" s="1066"/>
      <c r="HAO6024" s="100"/>
      <c r="HAP6024" s="1066" t="s">
        <v>6481</v>
      </c>
      <c r="HAQ6024" s="1066"/>
      <c r="HAR6024" s="1066"/>
      <c r="HAS6024" s="1066"/>
      <c r="HAT6024" s="1066"/>
      <c r="HAU6024" s="1066"/>
      <c r="HAV6024" s="1066"/>
      <c r="HAW6024" s="100"/>
      <c r="HAX6024" s="1066" t="s">
        <v>6481</v>
      </c>
      <c r="HAY6024" s="1066"/>
      <c r="HAZ6024" s="1066"/>
      <c r="HBA6024" s="1066"/>
      <c r="HBB6024" s="1066"/>
      <c r="HBC6024" s="1066"/>
      <c r="HBD6024" s="1066"/>
      <c r="HBE6024" s="100"/>
      <c r="HBF6024" s="1066" t="s">
        <v>6481</v>
      </c>
      <c r="HBG6024" s="1066"/>
      <c r="HBH6024" s="1066"/>
      <c r="HBI6024" s="1066"/>
      <c r="HBJ6024" s="1066"/>
      <c r="HBK6024" s="1066"/>
      <c r="HBL6024" s="1066"/>
      <c r="HBM6024" s="100"/>
      <c r="HBN6024" s="1066" t="s">
        <v>6481</v>
      </c>
      <c r="HBO6024" s="1066"/>
      <c r="HBP6024" s="1066"/>
      <c r="HBQ6024" s="1066"/>
      <c r="HBR6024" s="1066"/>
      <c r="HBS6024" s="1066"/>
      <c r="HBT6024" s="1066"/>
      <c r="HBU6024" s="100"/>
      <c r="HBV6024" s="1066" t="s">
        <v>6481</v>
      </c>
      <c r="HBW6024" s="1066"/>
      <c r="HBX6024" s="1066"/>
      <c r="HBY6024" s="1066"/>
      <c r="HBZ6024" s="1066"/>
      <c r="HCA6024" s="1066"/>
      <c r="HCB6024" s="1066"/>
      <c r="HCC6024" s="100"/>
      <c r="HCD6024" s="1066" t="s">
        <v>6481</v>
      </c>
      <c r="HCE6024" s="1066"/>
      <c r="HCF6024" s="1066"/>
      <c r="HCG6024" s="1066"/>
      <c r="HCH6024" s="1066"/>
      <c r="HCI6024" s="1066"/>
      <c r="HCJ6024" s="1066"/>
      <c r="HCK6024" s="100"/>
      <c r="HCL6024" s="1066" t="s">
        <v>6481</v>
      </c>
      <c r="HCM6024" s="1066"/>
      <c r="HCN6024" s="1066"/>
      <c r="HCO6024" s="1066"/>
      <c r="HCP6024" s="1066"/>
      <c r="HCQ6024" s="1066"/>
      <c r="HCR6024" s="1066"/>
      <c r="HCS6024" s="100"/>
      <c r="HCT6024" s="1066" t="s">
        <v>6481</v>
      </c>
      <c r="HCU6024" s="1066"/>
      <c r="HCV6024" s="1066"/>
      <c r="HCW6024" s="1066"/>
      <c r="HCX6024" s="1066"/>
      <c r="HCY6024" s="1066"/>
      <c r="HCZ6024" s="1066"/>
      <c r="HDA6024" s="100"/>
      <c r="HDB6024" s="1066" t="s">
        <v>6481</v>
      </c>
      <c r="HDC6024" s="1066"/>
      <c r="HDD6024" s="1066"/>
      <c r="HDE6024" s="1066"/>
      <c r="HDF6024" s="1066"/>
      <c r="HDG6024" s="1066"/>
      <c r="HDH6024" s="1066"/>
      <c r="HDI6024" s="100"/>
      <c r="HDJ6024" s="1066" t="s">
        <v>6481</v>
      </c>
      <c r="HDK6024" s="1066"/>
      <c r="HDL6024" s="1066"/>
      <c r="HDM6024" s="1066"/>
      <c r="HDN6024" s="1066"/>
      <c r="HDO6024" s="1066"/>
      <c r="HDP6024" s="1066"/>
      <c r="HDQ6024" s="100"/>
      <c r="HDR6024" s="1066" t="s">
        <v>6481</v>
      </c>
      <c r="HDS6024" s="1066"/>
      <c r="HDT6024" s="1066"/>
      <c r="HDU6024" s="1066"/>
      <c r="HDV6024" s="1066"/>
      <c r="HDW6024" s="1066"/>
      <c r="HDX6024" s="1066"/>
      <c r="HDY6024" s="100"/>
      <c r="HDZ6024" s="1066" t="s">
        <v>6481</v>
      </c>
      <c r="HEA6024" s="1066"/>
      <c r="HEB6024" s="1066"/>
      <c r="HEC6024" s="1066"/>
      <c r="HED6024" s="1066"/>
      <c r="HEE6024" s="1066"/>
      <c r="HEF6024" s="1066"/>
      <c r="HEG6024" s="100"/>
      <c r="HEH6024" s="1066" t="s">
        <v>6481</v>
      </c>
      <c r="HEI6024" s="1066"/>
      <c r="HEJ6024" s="1066"/>
      <c r="HEK6024" s="1066"/>
      <c r="HEL6024" s="1066"/>
      <c r="HEM6024" s="1066"/>
      <c r="HEN6024" s="1066"/>
      <c r="HEO6024" s="100"/>
      <c r="HEP6024" s="1066" t="s">
        <v>6481</v>
      </c>
      <c r="HEQ6024" s="1066"/>
      <c r="HER6024" s="1066"/>
      <c r="HES6024" s="1066"/>
      <c r="HET6024" s="1066"/>
      <c r="HEU6024" s="1066"/>
      <c r="HEV6024" s="1066"/>
      <c r="HEW6024" s="100"/>
      <c r="HEX6024" s="1066" t="s">
        <v>6481</v>
      </c>
      <c r="HEY6024" s="1066"/>
      <c r="HEZ6024" s="1066"/>
      <c r="HFA6024" s="1066"/>
      <c r="HFB6024" s="1066"/>
      <c r="HFC6024" s="1066"/>
      <c r="HFD6024" s="1066"/>
      <c r="HFE6024" s="100"/>
      <c r="HFF6024" s="1066" t="s">
        <v>6481</v>
      </c>
      <c r="HFG6024" s="1066"/>
      <c r="HFH6024" s="1066"/>
      <c r="HFI6024" s="1066"/>
      <c r="HFJ6024" s="1066"/>
      <c r="HFK6024" s="1066"/>
      <c r="HFL6024" s="1066"/>
      <c r="HFM6024" s="100"/>
      <c r="HFN6024" s="1066" t="s">
        <v>6481</v>
      </c>
      <c r="HFO6024" s="1066"/>
      <c r="HFP6024" s="1066"/>
      <c r="HFQ6024" s="1066"/>
      <c r="HFR6024" s="1066"/>
      <c r="HFS6024" s="1066"/>
      <c r="HFT6024" s="1066"/>
      <c r="HFU6024" s="100"/>
      <c r="HFV6024" s="1066" t="s">
        <v>6481</v>
      </c>
      <c r="HFW6024" s="1066"/>
      <c r="HFX6024" s="1066"/>
      <c r="HFY6024" s="1066"/>
      <c r="HFZ6024" s="1066"/>
      <c r="HGA6024" s="1066"/>
      <c r="HGB6024" s="1066"/>
      <c r="HGC6024" s="100"/>
      <c r="HGD6024" s="1066" t="s">
        <v>6481</v>
      </c>
      <c r="HGE6024" s="1066"/>
      <c r="HGF6024" s="1066"/>
      <c r="HGG6024" s="1066"/>
      <c r="HGH6024" s="1066"/>
      <c r="HGI6024" s="1066"/>
      <c r="HGJ6024" s="1066"/>
      <c r="HGK6024" s="100"/>
      <c r="HGL6024" s="1066" t="s">
        <v>6481</v>
      </c>
      <c r="HGM6024" s="1066"/>
      <c r="HGN6024" s="1066"/>
      <c r="HGO6024" s="1066"/>
      <c r="HGP6024" s="1066"/>
      <c r="HGQ6024" s="1066"/>
      <c r="HGR6024" s="1066"/>
      <c r="HGS6024" s="100"/>
      <c r="HGT6024" s="1066" t="s">
        <v>6481</v>
      </c>
      <c r="HGU6024" s="1066"/>
      <c r="HGV6024" s="1066"/>
      <c r="HGW6024" s="1066"/>
      <c r="HGX6024" s="1066"/>
      <c r="HGY6024" s="1066"/>
      <c r="HGZ6024" s="1066"/>
      <c r="HHA6024" s="100"/>
      <c r="HHB6024" s="1066" t="s">
        <v>6481</v>
      </c>
      <c r="HHC6024" s="1066"/>
      <c r="HHD6024" s="1066"/>
      <c r="HHE6024" s="1066"/>
      <c r="HHF6024" s="1066"/>
      <c r="HHG6024" s="1066"/>
      <c r="HHH6024" s="1066"/>
      <c r="HHI6024" s="100"/>
      <c r="HHJ6024" s="1066" t="s">
        <v>6481</v>
      </c>
      <c r="HHK6024" s="1066"/>
      <c r="HHL6024" s="1066"/>
      <c r="HHM6024" s="1066"/>
      <c r="HHN6024" s="1066"/>
      <c r="HHO6024" s="1066"/>
      <c r="HHP6024" s="1066"/>
      <c r="HHQ6024" s="100"/>
      <c r="HHR6024" s="1066" t="s">
        <v>6481</v>
      </c>
      <c r="HHS6024" s="1066"/>
      <c r="HHT6024" s="1066"/>
      <c r="HHU6024" s="1066"/>
      <c r="HHV6024" s="1066"/>
      <c r="HHW6024" s="1066"/>
      <c r="HHX6024" s="1066"/>
      <c r="HHY6024" s="100"/>
      <c r="HHZ6024" s="1066" t="s">
        <v>6481</v>
      </c>
      <c r="HIA6024" s="1066"/>
      <c r="HIB6024" s="1066"/>
      <c r="HIC6024" s="1066"/>
      <c r="HID6024" s="1066"/>
      <c r="HIE6024" s="1066"/>
      <c r="HIF6024" s="1066"/>
      <c r="HIG6024" s="100"/>
      <c r="HIH6024" s="1066" t="s">
        <v>6481</v>
      </c>
      <c r="HII6024" s="1066"/>
      <c r="HIJ6024" s="1066"/>
      <c r="HIK6024" s="1066"/>
      <c r="HIL6024" s="1066"/>
      <c r="HIM6024" s="1066"/>
      <c r="HIN6024" s="1066"/>
      <c r="HIO6024" s="100"/>
      <c r="HIP6024" s="1066" t="s">
        <v>6481</v>
      </c>
      <c r="HIQ6024" s="1066"/>
      <c r="HIR6024" s="1066"/>
      <c r="HIS6024" s="1066"/>
      <c r="HIT6024" s="1066"/>
      <c r="HIU6024" s="1066"/>
      <c r="HIV6024" s="1066"/>
      <c r="HIW6024" s="100"/>
      <c r="HIX6024" s="1066" t="s">
        <v>6481</v>
      </c>
      <c r="HIY6024" s="1066"/>
      <c r="HIZ6024" s="1066"/>
      <c r="HJA6024" s="1066"/>
      <c r="HJB6024" s="1066"/>
      <c r="HJC6024" s="1066"/>
      <c r="HJD6024" s="1066"/>
      <c r="HJE6024" s="100"/>
      <c r="HJF6024" s="1066" t="s">
        <v>6481</v>
      </c>
      <c r="HJG6024" s="1066"/>
      <c r="HJH6024" s="1066"/>
      <c r="HJI6024" s="1066"/>
      <c r="HJJ6024" s="1066"/>
      <c r="HJK6024" s="1066"/>
      <c r="HJL6024" s="1066"/>
      <c r="HJM6024" s="100"/>
      <c r="HJN6024" s="1066" t="s">
        <v>6481</v>
      </c>
      <c r="HJO6024" s="1066"/>
      <c r="HJP6024" s="1066"/>
      <c r="HJQ6024" s="1066"/>
      <c r="HJR6024" s="1066"/>
      <c r="HJS6024" s="1066"/>
      <c r="HJT6024" s="1066"/>
      <c r="HJU6024" s="100"/>
      <c r="HJV6024" s="1066" t="s">
        <v>6481</v>
      </c>
      <c r="HJW6024" s="1066"/>
      <c r="HJX6024" s="1066"/>
      <c r="HJY6024" s="1066"/>
      <c r="HJZ6024" s="1066"/>
      <c r="HKA6024" s="1066"/>
      <c r="HKB6024" s="1066"/>
      <c r="HKC6024" s="100"/>
      <c r="HKD6024" s="1066" t="s">
        <v>6481</v>
      </c>
      <c r="HKE6024" s="1066"/>
      <c r="HKF6024" s="1066"/>
      <c r="HKG6024" s="1066"/>
      <c r="HKH6024" s="1066"/>
      <c r="HKI6024" s="1066"/>
      <c r="HKJ6024" s="1066"/>
      <c r="HKK6024" s="100"/>
      <c r="HKL6024" s="1066" t="s">
        <v>6481</v>
      </c>
      <c r="HKM6024" s="1066"/>
      <c r="HKN6024" s="1066"/>
      <c r="HKO6024" s="1066"/>
      <c r="HKP6024" s="1066"/>
      <c r="HKQ6024" s="1066"/>
      <c r="HKR6024" s="1066"/>
      <c r="HKS6024" s="100"/>
      <c r="HKT6024" s="1066" t="s">
        <v>6481</v>
      </c>
      <c r="HKU6024" s="1066"/>
      <c r="HKV6024" s="1066"/>
      <c r="HKW6024" s="1066"/>
      <c r="HKX6024" s="1066"/>
      <c r="HKY6024" s="1066"/>
      <c r="HKZ6024" s="1066"/>
      <c r="HLA6024" s="100"/>
      <c r="HLB6024" s="1066" t="s">
        <v>6481</v>
      </c>
      <c r="HLC6024" s="1066"/>
      <c r="HLD6024" s="1066"/>
      <c r="HLE6024" s="1066"/>
      <c r="HLF6024" s="1066"/>
      <c r="HLG6024" s="1066"/>
      <c r="HLH6024" s="1066"/>
      <c r="HLI6024" s="100"/>
      <c r="HLJ6024" s="1066" t="s">
        <v>6481</v>
      </c>
      <c r="HLK6024" s="1066"/>
      <c r="HLL6024" s="1066"/>
      <c r="HLM6024" s="1066"/>
      <c r="HLN6024" s="1066"/>
      <c r="HLO6024" s="1066"/>
      <c r="HLP6024" s="1066"/>
      <c r="HLQ6024" s="100"/>
      <c r="HLR6024" s="1066" t="s">
        <v>6481</v>
      </c>
      <c r="HLS6024" s="1066"/>
      <c r="HLT6024" s="1066"/>
      <c r="HLU6024" s="1066"/>
      <c r="HLV6024" s="1066"/>
      <c r="HLW6024" s="1066"/>
      <c r="HLX6024" s="1066"/>
      <c r="HLY6024" s="100"/>
      <c r="HLZ6024" s="1066" t="s">
        <v>6481</v>
      </c>
      <c r="HMA6024" s="1066"/>
      <c r="HMB6024" s="1066"/>
      <c r="HMC6024" s="1066"/>
      <c r="HMD6024" s="1066"/>
      <c r="HME6024" s="1066"/>
      <c r="HMF6024" s="1066"/>
      <c r="HMG6024" s="100"/>
      <c r="HMH6024" s="1066" t="s">
        <v>6481</v>
      </c>
      <c r="HMI6024" s="1066"/>
      <c r="HMJ6024" s="1066"/>
      <c r="HMK6024" s="1066"/>
      <c r="HML6024" s="1066"/>
      <c r="HMM6024" s="1066"/>
      <c r="HMN6024" s="1066"/>
      <c r="HMO6024" s="100"/>
      <c r="HMP6024" s="1066" t="s">
        <v>6481</v>
      </c>
      <c r="HMQ6024" s="1066"/>
      <c r="HMR6024" s="1066"/>
      <c r="HMS6024" s="1066"/>
      <c r="HMT6024" s="1066"/>
      <c r="HMU6024" s="1066"/>
      <c r="HMV6024" s="1066"/>
      <c r="HMW6024" s="100"/>
      <c r="HMX6024" s="1066" t="s">
        <v>6481</v>
      </c>
      <c r="HMY6024" s="1066"/>
      <c r="HMZ6024" s="1066"/>
      <c r="HNA6024" s="1066"/>
      <c r="HNB6024" s="1066"/>
      <c r="HNC6024" s="1066"/>
      <c r="HND6024" s="1066"/>
      <c r="HNE6024" s="100"/>
      <c r="HNF6024" s="1066" t="s">
        <v>6481</v>
      </c>
      <c r="HNG6024" s="1066"/>
      <c r="HNH6024" s="1066"/>
      <c r="HNI6024" s="1066"/>
      <c r="HNJ6024" s="1066"/>
      <c r="HNK6024" s="1066"/>
      <c r="HNL6024" s="1066"/>
      <c r="HNM6024" s="100"/>
      <c r="HNN6024" s="1066" t="s">
        <v>6481</v>
      </c>
      <c r="HNO6024" s="1066"/>
      <c r="HNP6024" s="1066"/>
      <c r="HNQ6024" s="1066"/>
      <c r="HNR6024" s="1066"/>
      <c r="HNS6024" s="1066"/>
      <c r="HNT6024" s="1066"/>
      <c r="HNU6024" s="100"/>
      <c r="HNV6024" s="1066" t="s">
        <v>6481</v>
      </c>
      <c r="HNW6024" s="1066"/>
      <c r="HNX6024" s="1066"/>
      <c r="HNY6024" s="1066"/>
      <c r="HNZ6024" s="1066"/>
      <c r="HOA6024" s="1066"/>
      <c r="HOB6024" s="1066"/>
      <c r="HOC6024" s="100"/>
      <c r="HOD6024" s="1066" t="s">
        <v>6481</v>
      </c>
      <c r="HOE6024" s="1066"/>
      <c r="HOF6024" s="1066"/>
      <c r="HOG6024" s="1066"/>
      <c r="HOH6024" s="1066"/>
      <c r="HOI6024" s="1066"/>
      <c r="HOJ6024" s="1066"/>
      <c r="HOK6024" s="100"/>
      <c r="HOL6024" s="1066" t="s">
        <v>6481</v>
      </c>
      <c r="HOM6024" s="1066"/>
      <c r="HON6024" s="1066"/>
      <c r="HOO6024" s="1066"/>
      <c r="HOP6024" s="1066"/>
      <c r="HOQ6024" s="1066"/>
      <c r="HOR6024" s="1066"/>
      <c r="HOS6024" s="100"/>
      <c r="HOT6024" s="1066" t="s">
        <v>6481</v>
      </c>
      <c r="HOU6024" s="1066"/>
      <c r="HOV6024" s="1066"/>
      <c r="HOW6024" s="1066"/>
      <c r="HOX6024" s="1066"/>
      <c r="HOY6024" s="1066"/>
      <c r="HOZ6024" s="1066"/>
      <c r="HPA6024" s="100"/>
      <c r="HPB6024" s="1066" t="s">
        <v>6481</v>
      </c>
      <c r="HPC6024" s="1066"/>
      <c r="HPD6024" s="1066"/>
      <c r="HPE6024" s="1066"/>
      <c r="HPF6024" s="1066"/>
      <c r="HPG6024" s="1066"/>
      <c r="HPH6024" s="1066"/>
      <c r="HPI6024" s="100"/>
      <c r="HPJ6024" s="1066" t="s">
        <v>6481</v>
      </c>
      <c r="HPK6024" s="1066"/>
      <c r="HPL6024" s="1066"/>
      <c r="HPM6024" s="1066"/>
      <c r="HPN6024" s="1066"/>
      <c r="HPO6024" s="1066"/>
      <c r="HPP6024" s="1066"/>
      <c r="HPQ6024" s="100"/>
      <c r="HPR6024" s="1066" t="s">
        <v>6481</v>
      </c>
      <c r="HPS6024" s="1066"/>
      <c r="HPT6024" s="1066"/>
      <c r="HPU6024" s="1066"/>
      <c r="HPV6024" s="1066"/>
      <c r="HPW6024" s="1066"/>
      <c r="HPX6024" s="1066"/>
      <c r="HPY6024" s="100"/>
      <c r="HPZ6024" s="1066" t="s">
        <v>6481</v>
      </c>
      <c r="HQA6024" s="1066"/>
      <c r="HQB6024" s="1066"/>
      <c r="HQC6024" s="1066"/>
      <c r="HQD6024" s="1066"/>
      <c r="HQE6024" s="1066"/>
      <c r="HQF6024" s="1066"/>
      <c r="HQG6024" s="100"/>
      <c r="HQH6024" s="1066" t="s">
        <v>6481</v>
      </c>
      <c r="HQI6024" s="1066"/>
      <c r="HQJ6024" s="1066"/>
      <c r="HQK6024" s="1066"/>
      <c r="HQL6024" s="1066"/>
      <c r="HQM6024" s="1066"/>
      <c r="HQN6024" s="1066"/>
      <c r="HQO6024" s="100"/>
      <c r="HQP6024" s="1066" t="s">
        <v>6481</v>
      </c>
      <c r="HQQ6024" s="1066"/>
      <c r="HQR6024" s="1066"/>
      <c r="HQS6024" s="1066"/>
      <c r="HQT6024" s="1066"/>
      <c r="HQU6024" s="1066"/>
      <c r="HQV6024" s="1066"/>
      <c r="HQW6024" s="100"/>
      <c r="HQX6024" s="1066" t="s">
        <v>6481</v>
      </c>
      <c r="HQY6024" s="1066"/>
      <c r="HQZ6024" s="1066"/>
      <c r="HRA6024" s="1066"/>
      <c r="HRB6024" s="1066"/>
      <c r="HRC6024" s="1066"/>
      <c r="HRD6024" s="1066"/>
      <c r="HRE6024" s="100"/>
      <c r="HRF6024" s="1066" t="s">
        <v>6481</v>
      </c>
      <c r="HRG6024" s="1066"/>
      <c r="HRH6024" s="1066"/>
      <c r="HRI6024" s="1066"/>
      <c r="HRJ6024" s="1066"/>
      <c r="HRK6024" s="1066"/>
      <c r="HRL6024" s="1066"/>
      <c r="HRM6024" s="100"/>
      <c r="HRN6024" s="1066" t="s">
        <v>6481</v>
      </c>
      <c r="HRO6024" s="1066"/>
      <c r="HRP6024" s="1066"/>
      <c r="HRQ6024" s="1066"/>
      <c r="HRR6024" s="1066"/>
      <c r="HRS6024" s="1066"/>
      <c r="HRT6024" s="1066"/>
      <c r="HRU6024" s="100"/>
      <c r="HRV6024" s="1066" t="s">
        <v>6481</v>
      </c>
      <c r="HRW6024" s="1066"/>
      <c r="HRX6024" s="1066"/>
      <c r="HRY6024" s="1066"/>
      <c r="HRZ6024" s="1066"/>
      <c r="HSA6024" s="1066"/>
      <c r="HSB6024" s="1066"/>
      <c r="HSC6024" s="100"/>
      <c r="HSD6024" s="1066" t="s">
        <v>6481</v>
      </c>
      <c r="HSE6024" s="1066"/>
      <c r="HSF6024" s="1066"/>
      <c r="HSG6024" s="1066"/>
      <c r="HSH6024" s="1066"/>
      <c r="HSI6024" s="1066"/>
      <c r="HSJ6024" s="1066"/>
      <c r="HSK6024" s="100"/>
      <c r="HSL6024" s="1066" t="s">
        <v>6481</v>
      </c>
      <c r="HSM6024" s="1066"/>
      <c r="HSN6024" s="1066"/>
      <c r="HSO6024" s="1066"/>
      <c r="HSP6024" s="1066"/>
      <c r="HSQ6024" s="1066"/>
      <c r="HSR6024" s="1066"/>
      <c r="HSS6024" s="100"/>
      <c r="HST6024" s="1066" t="s">
        <v>6481</v>
      </c>
      <c r="HSU6024" s="1066"/>
      <c r="HSV6024" s="1066"/>
      <c r="HSW6024" s="1066"/>
      <c r="HSX6024" s="1066"/>
      <c r="HSY6024" s="1066"/>
      <c r="HSZ6024" s="1066"/>
      <c r="HTA6024" s="100"/>
      <c r="HTB6024" s="1066" t="s">
        <v>6481</v>
      </c>
      <c r="HTC6024" s="1066"/>
      <c r="HTD6024" s="1066"/>
      <c r="HTE6024" s="1066"/>
      <c r="HTF6024" s="1066"/>
      <c r="HTG6024" s="1066"/>
      <c r="HTH6024" s="1066"/>
      <c r="HTI6024" s="100"/>
      <c r="HTJ6024" s="1066" t="s">
        <v>6481</v>
      </c>
      <c r="HTK6024" s="1066"/>
      <c r="HTL6024" s="1066"/>
      <c r="HTM6024" s="1066"/>
      <c r="HTN6024" s="1066"/>
      <c r="HTO6024" s="1066"/>
      <c r="HTP6024" s="1066"/>
      <c r="HTQ6024" s="100"/>
      <c r="HTR6024" s="1066" t="s">
        <v>6481</v>
      </c>
      <c r="HTS6024" s="1066"/>
      <c r="HTT6024" s="1066"/>
      <c r="HTU6024" s="1066"/>
      <c r="HTV6024" s="1066"/>
      <c r="HTW6024" s="1066"/>
      <c r="HTX6024" s="1066"/>
      <c r="HTY6024" s="100"/>
      <c r="HTZ6024" s="1066" t="s">
        <v>6481</v>
      </c>
      <c r="HUA6024" s="1066"/>
      <c r="HUB6024" s="1066"/>
      <c r="HUC6024" s="1066"/>
      <c r="HUD6024" s="1066"/>
      <c r="HUE6024" s="1066"/>
      <c r="HUF6024" s="1066"/>
      <c r="HUG6024" s="100"/>
      <c r="HUH6024" s="1066" t="s">
        <v>6481</v>
      </c>
      <c r="HUI6024" s="1066"/>
      <c r="HUJ6024" s="1066"/>
      <c r="HUK6024" s="1066"/>
      <c r="HUL6024" s="1066"/>
      <c r="HUM6024" s="1066"/>
      <c r="HUN6024" s="1066"/>
      <c r="HUO6024" s="100"/>
      <c r="HUP6024" s="1066" t="s">
        <v>6481</v>
      </c>
      <c r="HUQ6024" s="1066"/>
      <c r="HUR6024" s="1066"/>
      <c r="HUS6024" s="1066"/>
      <c r="HUT6024" s="1066"/>
      <c r="HUU6024" s="1066"/>
      <c r="HUV6024" s="1066"/>
      <c r="HUW6024" s="100"/>
      <c r="HUX6024" s="1066" t="s">
        <v>6481</v>
      </c>
      <c r="HUY6024" s="1066"/>
      <c r="HUZ6024" s="1066"/>
      <c r="HVA6024" s="1066"/>
      <c r="HVB6024" s="1066"/>
      <c r="HVC6024" s="1066"/>
      <c r="HVD6024" s="1066"/>
      <c r="HVE6024" s="100"/>
      <c r="HVF6024" s="1066" t="s">
        <v>6481</v>
      </c>
      <c r="HVG6024" s="1066"/>
      <c r="HVH6024" s="1066"/>
      <c r="HVI6024" s="1066"/>
      <c r="HVJ6024" s="1066"/>
      <c r="HVK6024" s="1066"/>
      <c r="HVL6024" s="1066"/>
      <c r="HVM6024" s="100"/>
      <c r="HVN6024" s="1066" t="s">
        <v>6481</v>
      </c>
      <c r="HVO6024" s="1066"/>
      <c r="HVP6024" s="1066"/>
      <c r="HVQ6024" s="1066"/>
      <c r="HVR6024" s="1066"/>
      <c r="HVS6024" s="1066"/>
      <c r="HVT6024" s="1066"/>
      <c r="HVU6024" s="100"/>
      <c r="HVV6024" s="1066" t="s">
        <v>6481</v>
      </c>
      <c r="HVW6024" s="1066"/>
      <c r="HVX6024" s="1066"/>
      <c r="HVY6024" s="1066"/>
      <c r="HVZ6024" s="1066"/>
      <c r="HWA6024" s="1066"/>
      <c r="HWB6024" s="1066"/>
      <c r="HWC6024" s="100"/>
      <c r="HWD6024" s="1066" t="s">
        <v>6481</v>
      </c>
      <c r="HWE6024" s="1066"/>
      <c r="HWF6024" s="1066"/>
      <c r="HWG6024" s="1066"/>
      <c r="HWH6024" s="1066"/>
      <c r="HWI6024" s="1066"/>
      <c r="HWJ6024" s="1066"/>
      <c r="HWK6024" s="100"/>
      <c r="HWL6024" s="1066" t="s">
        <v>6481</v>
      </c>
      <c r="HWM6024" s="1066"/>
      <c r="HWN6024" s="1066"/>
      <c r="HWO6024" s="1066"/>
      <c r="HWP6024" s="1066"/>
      <c r="HWQ6024" s="1066"/>
      <c r="HWR6024" s="1066"/>
      <c r="HWS6024" s="100"/>
      <c r="HWT6024" s="1066" t="s">
        <v>6481</v>
      </c>
      <c r="HWU6024" s="1066"/>
      <c r="HWV6024" s="1066"/>
      <c r="HWW6024" s="1066"/>
      <c r="HWX6024" s="1066"/>
      <c r="HWY6024" s="1066"/>
      <c r="HWZ6024" s="1066"/>
      <c r="HXA6024" s="100"/>
      <c r="HXB6024" s="1066" t="s">
        <v>6481</v>
      </c>
      <c r="HXC6024" s="1066"/>
      <c r="HXD6024" s="1066"/>
      <c r="HXE6024" s="1066"/>
      <c r="HXF6024" s="1066"/>
      <c r="HXG6024" s="1066"/>
      <c r="HXH6024" s="1066"/>
      <c r="HXI6024" s="100"/>
      <c r="HXJ6024" s="1066" t="s">
        <v>6481</v>
      </c>
      <c r="HXK6024" s="1066"/>
      <c r="HXL6024" s="1066"/>
      <c r="HXM6024" s="1066"/>
      <c r="HXN6024" s="1066"/>
      <c r="HXO6024" s="1066"/>
      <c r="HXP6024" s="1066"/>
      <c r="HXQ6024" s="100"/>
      <c r="HXR6024" s="1066" t="s">
        <v>6481</v>
      </c>
      <c r="HXS6024" s="1066"/>
      <c r="HXT6024" s="1066"/>
      <c r="HXU6024" s="1066"/>
      <c r="HXV6024" s="1066"/>
      <c r="HXW6024" s="1066"/>
      <c r="HXX6024" s="1066"/>
      <c r="HXY6024" s="100"/>
      <c r="HXZ6024" s="1066" t="s">
        <v>6481</v>
      </c>
      <c r="HYA6024" s="1066"/>
      <c r="HYB6024" s="1066"/>
      <c r="HYC6024" s="1066"/>
      <c r="HYD6024" s="1066"/>
      <c r="HYE6024" s="1066"/>
      <c r="HYF6024" s="1066"/>
      <c r="HYG6024" s="100"/>
      <c r="HYH6024" s="1066" t="s">
        <v>6481</v>
      </c>
      <c r="HYI6024" s="1066"/>
      <c r="HYJ6024" s="1066"/>
      <c r="HYK6024" s="1066"/>
      <c r="HYL6024" s="1066"/>
      <c r="HYM6024" s="1066"/>
      <c r="HYN6024" s="1066"/>
      <c r="HYO6024" s="100"/>
      <c r="HYP6024" s="1066" t="s">
        <v>6481</v>
      </c>
      <c r="HYQ6024" s="1066"/>
      <c r="HYR6024" s="1066"/>
      <c r="HYS6024" s="1066"/>
      <c r="HYT6024" s="1066"/>
      <c r="HYU6024" s="1066"/>
      <c r="HYV6024" s="1066"/>
      <c r="HYW6024" s="100"/>
      <c r="HYX6024" s="1066" t="s">
        <v>6481</v>
      </c>
      <c r="HYY6024" s="1066"/>
      <c r="HYZ6024" s="1066"/>
      <c r="HZA6024" s="1066"/>
      <c r="HZB6024" s="1066"/>
      <c r="HZC6024" s="1066"/>
      <c r="HZD6024" s="1066"/>
      <c r="HZE6024" s="100"/>
      <c r="HZF6024" s="1066" t="s">
        <v>6481</v>
      </c>
      <c r="HZG6024" s="1066"/>
      <c r="HZH6024" s="1066"/>
      <c r="HZI6024" s="1066"/>
      <c r="HZJ6024" s="1066"/>
      <c r="HZK6024" s="1066"/>
      <c r="HZL6024" s="1066"/>
      <c r="HZM6024" s="100"/>
      <c r="HZN6024" s="1066" t="s">
        <v>6481</v>
      </c>
      <c r="HZO6024" s="1066"/>
      <c r="HZP6024" s="1066"/>
      <c r="HZQ6024" s="1066"/>
      <c r="HZR6024" s="1066"/>
      <c r="HZS6024" s="1066"/>
      <c r="HZT6024" s="1066"/>
      <c r="HZU6024" s="100"/>
      <c r="HZV6024" s="1066" t="s">
        <v>6481</v>
      </c>
      <c r="HZW6024" s="1066"/>
      <c r="HZX6024" s="1066"/>
      <c r="HZY6024" s="1066"/>
      <c r="HZZ6024" s="1066"/>
      <c r="IAA6024" s="1066"/>
      <c r="IAB6024" s="1066"/>
      <c r="IAC6024" s="100"/>
      <c r="IAD6024" s="1066" t="s">
        <v>6481</v>
      </c>
      <c r="IAE6024" s="1066"/>
      <c r="IAF6024" s="1066"/>
      <c r="IAG6024" s="1066"/>
      <c r="IAH6024" s="1066"/>
      <c r="IAI6024" s="1066"/>
      <c r="IAJ6024" s="1066"/>
      <c r="IAK6024" s="100"/>
      <c r="IAL6024" s="1066" t="s">
        <v>6481</v>
      </c>
      <c r="IAM6024" s="1066"/>
      <c r="IAN6024" s="1066"/>
      <c r="IAO6024" s="1066"/>
      <c r="IAP6024" s="1066"/>
      <c r="IAQ6024" s="1066"/>
      <c r="IAR6024" s="1066"/>
      <c r="IAS6024" s="100"/>
      <c r="IAT6024" s="1066" t="s">
        <v>6481</v>
      </c>
      <c r="IAU6024" s="1066"/>
      <c r="IAV6024" s="1066"/>
      <c r="IAW6024" s="1066"/>
      <c r="IAX6024" s="1066"/>
      <c r="IAY6024" s="1066"/>
      <c r="IAZ6024" s="1066"/>
      <c r="IBA6024" s="100"/>
      <c r="IBB6024" s="1066" t="s">
        <v>6481</v>
      </c>
      <c r="IBC6024" s="1066"/>
      <c r="IBD6024" s="1066"/>
      <c r="IBE6024" s="1066"/>
      <c r="IBF6024" s="1066"/>
      <c r="IBG6024" s="1066"/>
      <c r="IBH6024" s="1066"/>
      <c r="IBI6024" s="100"/>
      <c r="IBJ6024" s="1066" t="s">
        <v>6481</v>
      </c>
      <c r="IBK6024" s="1066"/>
      <c r="IBL6024" s="1066"/>
      <c r="IBM6024" s="1066"/>
      <c r="IBN6024" s="1066"/>
      <c r="IBO6024" s="1066"/>
      <c r="IBP6024" s="1066"/>
      <c r="IBQ6024" s="100"/>
      <c r="IBR6024" s="1066" t="s">
        <v>6481</v>
      </c>
      <c r="IBS6024" s="1066"/>
      <c r="IBT6024" s="1066"/>
      <c r="IBU6024" s="1066"/>
      <c r="IBV6024" s="1066"/>
      <c r="IBW6024" s="1066"/>
      <c r="IBX6024" s="1066"/>
      <c r="IBY6024" s="100"/>
      <c r="IBZ6024" s="1066" t="s">
        <v>6481</v>
      </c>
      <c r="ICA6024" s="1066"/>
      <c r="ICB6024" s="1066"/>
      <c r="ICC6024" s="1066"/>
      <c r="ICD6024" s="1066"/>
      <c r="ICE6024" s="1066"/>
      <c r="ICF6024" s="1066"/>
      <c r="ICG6024" s="100"/>
      <c r="ICH6024" s="1066" t="s">
        <v>6481</v>
      </c>
      <c r="ICI6024" s="1066"/>
      <c r="ICJ6024" s="1066"/>
      <c r="ICK6024" s="1066"/>
      <c r="ICL6024" s="1066"/>
      <c r="ICM6024" s="1066"/>
      <c r="ICN6024" s="1066"/>
      <c r="ICO6024" s="100"/>
      <c r="ICP6024" s="1066" t="s">
        <v>6481</v>
      </c>
      <c r="ICQ6024" s="1066"/>
      <c r="ICR6024" s="1066"/>
      <c r="ICS6024" s="1066"/>
      <c r="ICT6024" s="1066"/>
      <c r="ICU6024" s="1066"/>
      <c r="ICV6024" s="1066"/>
      <c r="ICW6024" s="100"/>
      <c r="ICX6024" s="1066" t="s">
        <v>6481</v>
      </c>
      <c r="ICY6024" s="1066"/>
      <c r="ICZ6024" s="1066"/>
      <c r="IDA6024" s="1066"/>
      <c r="IDB6024" s="1066"/>
      <c r="IDC6024" s="1066"/>
      <c r="IDD6024" s="1066"/>
      <c r="IDE6024" s="100"/>
      <c r="IDF6024" s="1066" t="s">
        <v>6481</v>
      </c>
      <c r="IDG6024" s="1066"/>
      <c r="IDH6024" s="1066"/>
      <c r="IDI6024" s="1066"/>
      <c r="IDJ6024" s="1066"/>
      <c r="IDK6024" s="1066"/>
      <c r="IDL6024" s="1066"/>
      <c r="IDM6024" s="100"/>
      <c r="IDN6024" s="1066" t="s">
        <v>6481</v>
      </c>
      <c r="IDO6024" s="1066"/>
      <c r="IDP6024" s="1066"/>
      <c r="IDQ6024" s="1066"/>
      <c r="IDR6024" s="1066"/>
      <c r="IDS6024" s="1066"/>
      <c r="IDT6024" s="1066"/>
      <c r="IDU6024" s="100"/>
      <c r="IDV6024" s="1066" t="s">
        <v>6481</v>
      </c>
      <c r="IDW6024" s="1066"/>
      <c r="IDX6024" s="1066"/>
      <c r="IDY6024" s="1066"/>
      <c r="IDZ6024" s="1066"/>
      <c r="IEA6024" s="1066"/>
      <c r="IEB6024" s="1066"/>
      <c r="IEC6024" s="100"/>
      <c r="IED6024" s="1066" t="s">
        <v>6481</v>
      </c>
      <c r="IEE6024" s="1066"/>
      <c r="IEF6024" s="1066"/>
      <c r="IEG6024" s="1066"/>
      <c r="IEH6024" s="1066"/>
      <c r="IEI6024" s="1066"/>
      <c r="IEJ6024" s="1066"/>
      <c r="IEK6024" s="100"/>
      <c r="IEL6024" s="1066" t="s">
        <v>6481</v>
      </c>
      <c r="IEM6024" s="1066"/>
      <c r="IEN6024" s="1066"/>
      <c r="IEO6024" s="1066"/>
      <c r="IEP6024" s="1066"/>
      <c r="IEQ6024" s="1066"/>
      <c r="IER6024" s="1066"/>
      <c r="IES6024" s="100"/>
      <c r="IET6024" s="1066" t="s">
        <v>6481</v>
      </c>
      <c r="IEU6024" s="1066"/>
      <c r="IEV6024" s="1066"/>
      <c r="IEW6024" s="1066"/>
      <c r="IEX6024" s="1066"/>
      <c r="IEY6024" s="1066"/>
      <c r="IEZ6024" s="1066"/>
      <c r="IFA6024" s="100"/>
      <c r="IFB6024" s="1066" t="s">
        <v>6481</v>
      </c>
      <c r="IFC6024" s="1066"/>
      <c r="IFD6024" s="1066"/>
      <c r="IFE6024" s="1066"/>
      <c r="IFF6024" s="1066"/>
      <c r="IFG6024" s="1066"/>
      <c r="IFH6024" s="1066"/>
      <c r="IFI6024" s="100"/>
      <c r="IFJ6024" s="1066" t="s">
        <v>6481</v>
      </c>
      <c r="IFK6024" s="1066"/>
      <c r="IFL6024" s="1066"/>
      <c r="IFM6024" s="1066"/>
      <c r="IFN6024" s="1066"/>
      <c r="IFO6024" s="1066"/>
      <c r="IFP6024" s="1066"/>
      <c r="IFQ6024" s="100"/>
      <c r="IFR6024" s="1066" t="s">
        <v>6481</v>
      </c>
      <c r="IFS6024" s="1066"/>
      <c r="IFT6024" s="1066"/>
      <c r="IFU6024" s="1066"/>
      <c r="IFV6024" s="1066"/>
      <c r="IFW6024" s="1066"/>
      <c r="IFX6024" s="1066"/>
      <c r="IFY6024" s="100"/>
      <c r="IFZ6024" s="1066" t="s">
        <v>6481</v>
      </c>
      <c r="IGA6024" s="1066"/>
      <c r="IGB6024" s="1066"/>
      <c r="IGC6024" s="1066"/>
      <c r="IGD6024" s="1066"/>
      <c r="IGE6024" s="1066"/>
      <c r="IGF6024" s="1066"/>
      <c r="IGG6024" s="100"/>
      <c r="IGH6024" s="1066" t="s">
        <v>6481</v>
      </c>
      <c r="IGI6024" s="1066"/>
      <c r="IGJ6024" s="1066"/>
      <c r="IGK6024" s="1066"/>
      <c r="IGL6024" s="1066"/>
      <c r="IGM6024" s="1066"/>
      <c r="IGN6024" s="1066"/>
      <c r="IGO6024" s="100"/>
      <c r="IGP6024" s="1066" t="s">
        <v>6481</v>
      </c>
      <c r="IGQ6024" s="1066"/>
      <c r="IGR6024" s="1066"/>
      <c r="IGS6024" s="1066"/>
      <c r="IGT6024" s="1066"/>
      <c r="IGU6024" s="1066"/>
      <c r="IGV6024" s="1066"/>
      <c r="IGW6024" s="100"/>
      <c r="IGX6024" s="1066" t="s">
        <v>6481</v>
      </c>
      <c r="IGY6024" s="1066"/>
      <c r="IGZ6024" s="1066"/>
      <c r="IHA6024" s="1066"/>
      <c r="IHB6024" s="1066"/>
      <c r="IHC6024" s="1066"/>
      <c r="IHD6024" s="1066"/>
      <c r="IHE6024" s="100"/>
      <c r="IHF6024" s="1066" t="s">
        <v>6481</v>
      </c>
      <c r="IHG6024" s="1066"/>
      <c r="IHH6024" s="1066"/>
      <c r="IHI6024" s="1066"/>
      <c r="IHJ6024" s="1066"/>
      <c r="IHK6024" s="1066"/>
      <c r="IHL6024" s="1066"/>
      <c r="IHM6024" s="100"/>
      <c r="IHN6024" s="1066" t="s">
        <v>6481</v>
      </c>
      <c r="IHO6024" s="1066"/>
      <c r="IHP6024" s="1066"/>
      <c r="IHQ6024" s="1066"/>
      <c r="IHR6024" s="1066"/>
      <c r="IHS6024" s="1066"/>
      <c r="IHT6024" s="1066"/>
      <c r="IHU6024" s="100"/>
      <c r="IHV6024" s="1066" t="s">
        <v>6481</v>
      </c>
      <c r="IHW6024" s="1066"/>
      <c r="IHX6024" s="1066"/>
      <c r="IHY6024" s="1066"/>
      <c r="IHZ6024" s="1066"/>
      <c r="IIA6024" s="1066"/>
      <c r="IIB6024" s="1066"/>
      <c r="IIC6024" s="100"/>
      <c r="IID6024" s="1066" t="s">
        <v>6481</v>
      </c>
      <c r="IIE6024" s="1066"/>
      <c r="IIF6024" s="1066"/>
      <c r="IIG6024" s="1066"/>
      <c r="IIH6024" s="1066"/>
      <c r="III6024" s="1066"/>
      <c r="IIJ6024" s="1066"/>
      <c r="IIK6024" s="100"/>
      <c r="IIL6024" s="1066" t="s">
        <v>6481</v>
      </c>
      <c r="IIM6024" s="1066"/>
      <c r="IIN6024" s="1066"/>
      <c r="IIO6024" s="1066"/>
      <c r="IIP6024" s="1066"/>
      <c r="IIQ6024" s="1066"/>
      <c r="IIR6024" s="1066"/>
      <c r="IIS6024" s="100"/>
      <c r="IIT6024" s="1066" t="s">
        <v>6481</v>
      </c>
      <c r="IIU6024" s="1066"/>
      <c r="IIV6024" s="1066"/>
      <c r="IIW6024" s="1066"/>
      <c r="IIX6024" s="1066"/>
      <c r="IIY6024" s="1066"/>
      <c r="IIZ6024" s="1066"/>
      <c r="IJA6024" s="100"/>
      <c r="IJB6024" s="1066" t="s">
        <v>6481</v>
      </c>
      <c r="IJC6024" s="1066"/>
      <c r="IJD6024" s="1066"/>
      <c r="IJE6024" s="1066"/>
      <c r="IJF6024" s="1066"/>
      <c r="IJG6024" s="1066"/>
      <c r="IJH6024" s="1066"/>
      <c r="IJI6024" s="100"/>
      <c r="IJJ6024" s="1066" t="s">
        <v>6481</v>
      </c>
      <c r="IJK6024" s="1066"/>
      <c r="IJL6024" s="1066"/>
      <c r="IJM6024" s="1066"/>
      <c r="IJN6024" s="1066"/>
      <c r="IJO6024" s="1066"/>
      <c r="IJP6024" s="1066"/>
      <c r="IJQ6024" s="100"/>
      <c r="IJR6024" s="1066" t="s">
        <v>6481</v>
      </c>
      <c r="IJS6024" s="1066"/>
      <c r="IJT6024" s="1066"/>
      <c r="IJU6024" s="1066"/>
      <c r="IJV6024" s="1066"/>
      <c r="IJW6024" s="1066"/>
      <c r="IJX6024" s="1066"/>
      <c r="IJY6024" s="100"/>
      <c r="IJZ6024" s="1066" t="s">
        <v>6481</v>
      </c>
      <c r="IKA6024" s="1066"/>
      <c r="IKB6024" s="1066"/>
      <c r="IKC6024" s="1066"/>
      <c r="IKD6024" s="1066"/>
      <c r="IKE6024" s="1066"/>
      <c r="IKF6024" s="1066"/>
      <c r="IKG6024" s="100"/>
      <c r="IKH6024" s="1066" t="s">
        <v>6481</v>
      </c>
      <c r="IKI6024" s="1066"/>
      <c r="IKJ6024" s="1066"/>
      <c r="IKK6024" s="1066"/>
      <c r="IKL6024" s="1066"/>
      <c r="IKM6024" s="1066"/>
      <c r="IKN6024" s="1066"/>
      <c r="IKO6024" s="100"/>
      <c r="IKP6024" s="1066" t="s">
        <v>6481</v>
      </c>
      <c r="IKQ6024" s="1066"/>
      <c r="IKR6024" s="1066"/>
      <c r="IKS6024" s="1066"/>
      <c r="IKT6024" s="1066"/>
      <c r="IKU6024" s="1066"/>
      <c r="IKV6024" s="1066"/>
      <c r="IKW6024" s="100"/>
      <c r="IKX6024" s="1066" t="s">
        <v>6481</v>
      </c>
      <c r="IKY6024" s="1066"/>
      <c r="IKZ6024" s="1066"/>
      <c r="ILA6024" s="1066"/>
      <c r="ILB6024" s="1066"/>
      <c r="ILC6024" s="1066"/>
      <c r="ILD6024" s="1066"/>
      <c r="ILE6024" s="100"/>
      <c r="ILF6024" s="1066" t="s">
        <v>6481</v>
      </c>
      <c r="ILG6024" s="1066"/>
      <c r="ILH6024" s="1066"/>
      <c r="ILI6024" s="1066"/>
      <c r="ILJ6024" s="1066"/>
      <c r="ILK6024" s="1066"/>
      <c r="ILL6024" s="1066"/>
      <c r="ILM6024" s="100"/>
      <c r="ILN6024" s="1066" t="s">
        <v>6481</v>
      </c>
      <c r="ILO6024" s="1066"/>
      <c r="ILP6024" s="1066"/>
      <c r="ILQ6024" s="1066"/>
      <c r="ILR6024" s="1066"/>
      <c r="ILS6024" s="1066"/>
      <c r="ILT6024" s="1066"/>
      <c r="ILU6024" s="100"/>
      <c r="ILV6024" s="1066" t="s">
        <v>6481</v>
      </c>
      <c r="ILW6024" s="1066"/>
      <c r="ILX6024" s="1066"/>
      <c r="ILY6024" s="1066"/>
      <c r="ILZ6024" s="1066"/>
      <c r="IMA6024" s="1066"/>
      <c r="IMB6024" s="1066"/>
      <c r="IMC6024" s="100"/>
      <c r="IMD6024" s="1066" t="s">
        <v>6481</v>
      </c>
      <c r="IME6024" s="1066"/>
      <c r="IMF6024" s="1066"/>
      <c r="IMG6024" s="1066"/>
      <c r="IMH6024" s="1066"/>
      <c r="IMI6024" s="1066"/>
      <c r="IMJ6024" s="1066"/>
      <c r="IMK6024" s="100"/>
      <c r="IML6024" s="1066" t="s">
        <v>6481</v>
      </c>
      <c r="IMM6024" s="1066"/>
      <c r="IMN6024" s="1066"/>
      <c r="IMO6024" s="1066"/>
      <c r="IMP6024" s="1066"/>
      <c r="IMQ6024" s="1066"/>
      <c r="IMR6024" s="1066"/>
      <c r="IMS6024" s="100"/>
      <c r="IMT6024" s="1066" t="s">
        <v>6481</v>
      </c>
      <c r="IMU6024" s="1066"/>
      <c r="IMV6024" s="1066"/>
      <c r="IMW6024" s="1066"/>
      <c r="IMX6024" s="1066"/>
      <c r="IMY6024" s="1066"/>
      <c r="IMZ6024" s="1066"/>
      <c r="INA6024" s="100"/>
      <c r="INB6024" s="1066" t="s">
        <v>6481</v>
      </c>
      <c r="INC6024" s="1066"/>
      <c r="IND6024" s="1066"/>
      <c r="INE6024" s="1066"/>
      <c r="INF6024" s="1066"/>
      <c r="ING6024" s="1066"/>
      <c r="INH6024" s="1066"/>
      <c r="INI6024" s="100"/>
      <c r="INJ6024" s="1066" t="s">
        <v>6481</v>
      </c>
      <c r="INK6024" s="1066"/>
      <c r="INL6024" s="1066"/>
      <c r="INM6024" s="1066"/>
      <c r="INN6024" s="1066"/>
      <c r="INO6024" s="1066"/>
      <c r="INP6024" s="1066"/>
      <c r="INQ6024" s="100"/>
      <c r="INR6024" s="1066" t="s">
        <v>6481</v>
      </c>
      <c r="INS6024" s="1066"/>
      <c r="INT6024" s="1066"/>
      <c r="INU6024" s="1066"/>
      <c r="INV6024" s="1066"/>
      <c r="INW6024" s="1066"/>
      <c r="INX6024" s="1066"/>
      <c r="INY6024" s="100"/>
      <c r="INZ6024" s="1066" t="s">
        <v>6481</v>
      </c>
      <c r="IOA6024" s="1066"/>
      <c r="IOB6024" s="1066"/>
      <c r="IOC6024" s="1066"/>
      <c r="IOD6024" s="1066"/>
      <c r="IOE6024" s="1066"/>
      <c r="IOF6024" s="1066"/>
      <c r="IOG6024" s="100"/>
      <c r="IOH6024" s="1066" t="s">
        <v>6481</v>
      </c>
      <c r="IOI6024" s="1066"/>
      <c r="IOJ6024" s="1066"/>
      <c r="IOK6024" s="1066"/>
      <c r="IOL6024" s="1066"/>
      <c r="IOM6024" s="1066"/>
      <c r="ION6024" s="1066"/>
      <c r="IOO6024" s="100"/>
      <c r="IOP6024" s="1066" t="s">
        <v>6481</v>
      </c>
      <c r="IOQ6024" s="1066"/>
      <c r="IOR6024" s="1066"/>
      <c r="IOS6024" s="1066"/>
      <c r="IOT6024" s="1066"/>
      <c r="IOU6024" s="1066"/>
      <c r="IOV6024" s="1066"/>
      <c r="IOW6024" s="100"/>
      <c r="IOX6024" s="1066" t="s">
        <v>6481</v>
      </c>
      <c r="IOY6024" s="1066"/>
      <c r="IOZ6024" s="1066"/>
      <c r="IPA6024" s="1066"/>
      <c r="IPB6024" s="1066"/>
      <c r="IPC6024" s="1066"/>
      <c r="IPD6024" s="1066"/>
      <c r="IPE6024" s="100"/>
      <c r="IPF6024" s="1066" t="s">
        <v>6481</v>
      </c>
      <c r="IPG6024" s="1066"/>
      <c r="IPH6024" s="1066"/>
      <c r="IPI6024" s="1066"/>
      <c r="IPJ6024" s="1066"/>
      <c r="IPK6024" s="1066"/>
      <c r="IPL6024" s="1066"/>
      <c r="IPM6024" s="100"/>
      <c r="IPN6024" s="1066" t="s">
        <v>6481</v>
      </c>
      <c r="IPO6024" s="1066"/>
      <c r="IPP6024" s="1066"/>
      <c r="IPQ6024" s="1066"/>
      <c r="IPR6024" s="1066"/>
      <c r="IPS6024" s="1066"/>
      <c r="IPT6024" s="1066"/>
      <c r="IPU6024" s="100"/>
      <c r="IPV6024" s="1066" t="s">
        <v>6481</v>
      </c>
      <c r="IPW6024" s="1066"/>
      <c r="IPX6024" s="1066"/>
      <c r="IPY6024" s="1066"/>
      <c r="IPZ6024" s="1066"/>
      <c r="IQA6024" s="1066"/>
      <c r="IQB6024" s="1066"/>
      <c r="IQC6024" s="100"/>
      <c r="IQD6024" s="1066" t="s">
        <v>6481</v>
      </c>
      <c r="IQE6024" s="1066"/>
      <c r="IQF6024" s="1066"/>
      <c r="IQG6024" s="1066"/>
      <c r="IQH6024" s="1066"/>
      <c r="IQI6024" s="1066"/>
      <c r="IQJ6024" s="1066"/>
      <c r="IQK6024" s="100"/>
      <c r="IQL6024" s="1066" t="s">
        <v>6481</v>
      </c>
      <c r="IQM6024" s="1066"/>
      <c r="IQN6024" s="1066"/>
      <c r="IQO6024" s="1066"/>
      <c r="IQP6024" s="1066"/>
      <c r="IQQ6024" s="1066"/>
      <c r="IQR6024" s="1066"/>
      <c r="IQS6024" s="100"/>
      <c r="IQT6024" s="1066" t="s">
        <v>6481</v>
      </c>
      <c r="IQU6024" s="1066"/>
      <c r="IQV6024" s="1066"/>
      <c r="IQW6024" s="1066"/>
      <c r="IQX6024" s="1066"/>
      <c r="IQY6024" s="1066"/>
      <c r="IQZ6024" s="1066"/>
      <c r="IRA6024" s="100"/>
      <c r="IRB6024" s="1066" t="s">
        <v>6481</v>
      </c>
      <c r="IRC6024" s="1066"/>
      <c r="IRD6024" s="1066"/>
      <c r="IRE6024" s="1066"/>
      <c r="IRF6024" s="1066"/>
      <c r="IRG6024" s="1066"/>
      <c r="IRH6024" s="1066"/>
      <c r="IRI6024" s="100"/>
      <c r="IRJ6024" s="1066" t="s">
        <v>6481</v>
      </c>
      <c r="IRK6024" s="1066"/>
      <c r="IRL6024" s="1066"/>
      <c r="IRM6024" s="1066"/>
      <c r="IRN6024" s="1066"/>
      <c r="IRO6024" s="1066"/>
      <c r="IRP6024" s="1066"/>
      <c r="IRQ6024" s="100"/>
      <c r="IRR6024" s="1066" t="s">
        <v>6481</v>
      </c>
      <c r="IRS6024" s="1066"/>
      <c r="IRT6024" s="1066"/>
      <c r="IRU6024" s="1066"/>
      <c r="IRV6024" s="1066"/>
      <c r="IRW6024" s="1066"/>
      <c r="IRX6024" s="1066"/>
      <c r="IRY6024" s="100"/>
      <c r="IRZ6024" s="1066" t="s">
        <v>6481</v>
      </c>
      <c r="ISA6024" s="1066"/>
      <c r="ISB6024" s="1066"/>
      <c r="ISC6024" s="1066"/>
      <c r="ISD6024" s="1066"/>
      <c r="ISE6024" s="1066"/>
      <c r="ISF6024" s="1066"/>
      <c r="ISG6024" s="100"/>
      <c r="ISH6024" s="1066" t="s">
        <v>6481</v>
      </c>
      <c r="ISI6024" s="1066"/>
      <c r="ISJ6024" s="1066"/>
      <c r="ISK6024" s="1066"/>
      <c r="ISL6024" s="1066"/>
      <c r="ISM6024" s="1066"/>
      <c r="ISN6024" s="1066"/>
      <c r="ISO6024" s="100"/>
      <c r="ISP6024" s="1066" t="s">
        <v>6481</v>
      </c>
      <c r="ISQ6024" s="1066"/>
      <c r="ISR6024" s="1066"/>
      <c r="ISS6024" s="1066"/>
      <c r="IST6024" s="1066"/>
      <c r="ISU6024" s="1066"/>
      <c r="ISV6024" s="1066"/>
      <c r="ISW6024" s="100"/>
      <c r="ISX6024" s="1066" t="s">
        <v>6481</v>
      </c>
      <c r="ISY6024" s="1066"/>
      <c r="ISZ6024" s="1066"/>
      <c r="ITA6024" s="1066"/>
      <c r="ITB6024" s="1066"/>
      <c r="ITC6024" s="1066"/>
      <c r="ITD6024" s="1066"/>
      <c r="ITE6024" s="100"/>
      <c r="ITF6024" s="1066" t="s">
        <v>6481</v>
      </c>
      <c r="ITG6024" s="1066"/>
      <c r="ITH6024" s="1066"/>
      <c r="ITI6024" s="1066"/>
      <c r="ITJ6024" s="1066"/>
      <c r="ITK6024" s="1066"/>
      <c r="ITL6024" s="1066"/>
      <c r="ITM6024" s="100"/>
      <c r="ITN6024" s="1066" t="s">
        <v>6481</v>
      </c>
      <c r="ITO6024" s="1066"/>
      <c r="ITP6024" s="1066"/>
      <c r="ITQ6024" s="1066"/>
      <c r="ITR6024" s="1066"/>
      <c r="ITS6024" s="1066"/>
      <c r="ITT6024" s="1066"/>
      <c r="ITU6024" s="100"/>
      <c r="ITV6024" s="1066" t="s">
        <v>6481</v>
      </c>
      <c r="ITW6024" s="1066"/>
      <c r="ITX6024" s="1066"/>
      <c r="ITY6024" s="1066"/>
      <c r="ITZ6024" s="1066"/>
      <c r="IUA6024" s="1066"/>
      <c r="IUB6024" s="1066"/>
      <c r="IUC6024" s="100"/>
      <c r="IUD6024" s="1066" t="s">
        <v>6481</v>
      </c>
      <c r="IUE6024" s="1066"/>
      <c r="IUF6024" s="1066"/>
      <c r="IUG6024" s="1066"/>
      <c r="IUH6024" s="1066"/>
      <c r="IUI6024" s="1066"/>
      <c r="IUJ6024" s="1066"/>
      <c r="IUK6024" s="100"/>
      <c r="IUL6024" s="1066" t="s">
        <v>6481</v>
      </c>
      <c r="IUM6024" s="1066"/>
      <c r="IUN6024" s="1066"/>
      <c r="IUO6024" s="1066"/>
      <c r="IUP6024" s="1066"/>
      <c r="IUQ6024" s="1066"/>
      <c r="IUR6024" s="1066"/>
      <c r="IUS6024" s="100"/>
      <c r="IUT6024" s="1066" t="s">
        <v>6481</v>
      </c>
      <c r="IUU6024" s="1066"/>
      <c r="IUV6024" s="1066"/>
      <c r="IUW6024" s="1066"/>
      <c r="IUX6024" s="1066"/>
      <c r="IUY6024" s="1066"/>
      <c r="IUZ6024" s="1066"/>
      <c r="IVA6024" s="100"/>
      <c r="IVB6024" s="1066" t="s">
        <v>6481</v>
      </c>
      <c r="IVC6024" s="1066"/>
      <c r="IVD6024" s="1066"/>
      <c r="IVE6024" s="1066"/>
      <c r="IVF6024" s="1066"/>
      <c r="IVG6024" s="1066"/>
      <c r="IVH6024" s="1066"/>
      <c r="IVI6024" s="100"/>
      <c r="IVJ6024" s="1066" t="s">
        <v>6481</v>
      </c>
      <c r="IVK6024" s="1066"/>
      <c r="IVL6024" s="1066"/>
      <c r="IVM6024" s="1066"/>
      <c r="IVN6024" s="1066"/>
      <c r="IVO6024" s="1066"/>
      <c r="IVP6024" s="1066"/>
      <c r="IVQ6024" s="100"/>
      <c r="IVR6024" s="1066" t="s">
        <v>6481</v>
      </c>
      <c r="IVS6024" s="1066"/>
      <c r="IVT6024" s="1066"/>
      <c r="IVU6024" s="1066"/>
      <c r="IVV6024" s="1066"/>
      <c r="IVW6024" s="1066"/>
      <c r="IVX6024" s="1066"/>
      <c r="IVY6024" s="100"/>
      <c r="IVZ6024" s="1066" t="s">
        <v>6481</v>
      </c>
      <c r="IWA6024" s="1066"/>
      <c r="IWB6024" s="1066"/>
      <c r="IWC6024" s="1066"/>
      <c r="IWD6024" s="1066"/>
      <c r="IWE6024" s="1066"/>
      <c r="IWF6024" s="1066"/>
      <c r="IWG6024" s="100"/>
      <c r="IWH6024" s="1066" t="s">
        <v>6481</v>
      </c>
      <c r="IWI6024" s="1066"/>
      <c r="IWJ6024" s="1066"/>
      <c r="IWK6024" s="1066"/>
      <c r="IWL6024" s="1066"/>
      <c r="IWM6024" s="1066"/>
      <c r="IWN6024" s="1066"/>
      <c r="IWO6024" s="100"/>
      <c r="IWP6024" s="1066" t="s">
        <v>6481</v>
      </c>
      <c r="IWQ6024" s="1066"/>
      <c r="IWR6024" s="1066"/>
      <c r="IWS6024" s="1066"/>
      <c r="IWT6024" s="1066"/>
      <c r="IWU6024" s="1066"/>
      <c r="IWV6024" s="1066"/>
      <c r="IWW6024" s="100"/>
      <c r="IWX6024" s="1066" t="s">
        <v>6481</v>
      </c>
      <c r="IWY6024" s="1066"/>
      <c r="IWZ6024" s="1066"/>
      <c r="IXA6024" s="1066"/>
      <c r="IXB6024" s="1066"/>
      <c r="IXC6024" s="1066"/>
      <c r="IXD6024" s="1066"/>
      <c r="IXE6024" s="100"/>
      <c r="IXF6024" s="1066" t="s">
        <v>6481</v>
      </c>
      <c r="IXG6024" s="1066"/>
      <c r="IXH6024" s="1066"/>
      <c r="IXI6024" s="1066"/>
      <c r="IXJ6024" s="1066"/>
      <c r="IXK6024" s="1066"/>
      <c r="IXL6024" s="1066"/>
      <c r="IXM6024" s="100"/>
      <c r="IXN6024" s="1066" t="s">
        <v>6481</v>
      </c>
      <c r="IXO6024" s="1066"/>
      <c r="IXP6024" s="1066"/>
      <c r="IXQ6024" s="1066"/>
      <c r="IXR6024" s="1066"/>
      <c r="IXS6024" s="1066"/>
      <c r="IXT6024" s="1066"/>
      <c r="IXU6024" s="100"/>
      <c r="IXV6024" s="1066" t="s">
        <v>6481</v>
      </c>
      <c r="IXW6024" s="1066"/>
      <c r="IXX6024" s="1066"/>
      <c r="IXY6024" s="1066"/>
      <c r="IXZ6024" s="1066"/>
      <c r="IYA6024" s="1066"/>
      <c r="IYB6024" s="1066"/>
      <c r="IYC6024" s="100"/>
      <c r="IYD6024" s="1066" t="s">
        <v>6481</v>
      </c>
      <c r="IYE6024" s="1066"/>
      <c r="IYF6024" s="1066"/>
      <c r="IYG6024" s="1066"/>
      <c r="IYH6024" s="1066"/>
      <c r="IYI6024" s="1066"/>
      <c r="IYJ6024" s="1066"/>
      <c r="IYK6024" s="100"/>
      <c r="IYL6024" s="1066" t="s">
        <v>6481</v>
      </c>
      <c r="IYM6024" s="1066"/>
      <c r="IYN6024" s="1066"/>
      <c r="IYO6024" s="1066"/>
      <c r="IYP6024" s="1066"/>
      <c r="IYQ6024" s="1066"/>
      <c r="IYR6024" s="1066"/>
      <c r="IYS6024" s="100"/>
      <c r="IYT6024" s="1066" t="s">
        <v>6481</v>
      </c>
      <c r="IYU6024" s="1066"/>
      <c r="IYV6024" s="1066"/>
      <c r="IYW6024" s="1066"/>
      <c r="IYX6024" s="1066"/>
      <c r="IYY6024" s="1066"/>
      <c r="IYZ6024" s="1066"/>
      <c r="IZA6024" s="100"/>
      <c r="IZB6024" s="1066" t="s">
        <v>6481</v>
      </c>
      <c r="IZC6024" s="1066"/>
      <c r="IZD6024" s="1066"/>
      <c r="IZE6024" s="1066"/>
      <c r="IZF6024" s="1066"/>
      <c r="IZG6024" s="1066"/>
      <c r="IZH6024" s="1066"/>
      <c r="IZI6024" s="100"/>
      <c r="IZJ6024" s="1066" t="s">
        <v>6481</v>
      </c>
      <c r="IZK6024" s="1066"/>
      <c r="IZL6024" s="1066"/>
      <c r="IZM6024" s="1066"/>
      <c r="IZN6024" s="1066"/>
      <c r="IZO6024" s="1066"/>
      <c r="IZP6024" s="1066"/>
      <c r="IZQ6024" s="100"/>
      <c r="IZR6024" s="1066" t="s">
        <v>6481</v>
      </c>
      <c r="IZS6024" s="1066"/>
      <c r="IZT6024" s="1066"/>
      <c r="IZU6024" s="1066"/>
      <c r="IZV6024" s="1066"/>
      <c r="IZW6024" s="1066"/>
      <c r="IZX6024" s="1066"/>
      <c r="IZY6024" s="100"/>
      <c r="IZZ6024" s="1066" t="s">
        <v>6481</v>
      </c>
      <c r="JAA6024" s="1066"/>
      <c r="JAB6024" s="1066"/>
      <c r="JAC6024" s="1066"/>
      <c r="JAD6024" s="1066"/>
      <c r="JAE6024" s="1066"/>
      <c r="JAF6024" s="1066"/>
      <c r="JAG6024" s="100"/>
      <c r="JAH6024" s="1066" t="s">
        <v>6481</v>
      </c>
      <c r="JAI6024" s="1066"/>
      <c r="JAJ6024" s="1066"/>
      <c r="JAK6024" s="1066"/>
      <c r="JAL6024" s="1066"/>
      <c r="JAM6024" s="1066"/>
      <c r="JAN6024" s="1066"/>
      <c r="JAO6024" s="100"/>
      <c r="JAP6024" s="1066" t="s">
        <v>6481</v>
      </c>
      <c r="JAQ6024" s="1066"/>
      <c r="JAR6024" s="1066"/>
      <c r="JAS6024" s="1066"/>
      <c r="JAT6024" s="1066"/>
      <c r="JAU6024" s="1066"/>
      <c r="JAV6024" s="1066"/>
      <c r="JAW6024" s="100"/>
      <c r="JAX6024" s="1066" t="s">
        <v>6481</v>
      </c>
      <c r="JAY6024" s="1066"/>
      <c r="JAZ6024" s="1066"/>
      <c r="JBA6024" s="1066"/>
      <c r="JBB6024" s="1066"/>
      <c r="JBC6024" s="1066"/>
      <c r="JBD6024" s="1066"/>
      <c r="JBE6024" s="100"/>
      <c r="JBF6024" s="1066" t="s">
        <v>6481</v>
      </c>
      <c r="JBG6024" s="1066"/>
      <c r="JBH6024" s="1066"/>
      <c r="JBI6024" s="1066"/>
      <c r="JBJ6024" s="1066"/>
      <c r="JBK6024" s="1066"/>
      <c r="JBL6024" s="1066"/>
      <c r="JBM6024" s="100"/>
      <c r="JBN6024" s="1066" t="s">
        <v>6481</v>
      </c>
      <c r="JBO6024" s="1066"/>
      <c r="JBP6024" s="1066"/>
      <c r="JBQ6024" s="1066"/>
      <c r="JBR6024" s="1066"/>
      <c r="JBS6024" s="1066"/>
      <c r="JBT6024" s="1066"/>
      <c r="JBU6024" s="100"/>
      <c r="JBV6024" s="1066" t="s">
        <v>6481</v>
      </c>
      <c r="JBW6024" s="1066"/>
      <c r="JBX6024" s="1066"/>
      <c r="JBY6024" s="1066"/>
      <c r="JBZ6024" s="1066"/>
      <c r="JCA6024" s="1066"/>
      <c r="JCB6024" s="1066"/>
      <c r="JCC6024" s="100"/>
      <c r="JCD6024" s="1066" t="s">
        <v>6481</v>
      </c>
      <c r="JCE6024" s="1066"/>
      <c r="JCF6024" s="1066"/>
      <c r="JCG6024" s="1066"/>
      <c r="JCH6024" s="1066"/>
      <c r="JCI6024" s="1066"/>
      <c r="JCJ6024" s="1066"/>
      <c r="JCK6024" s="100"/>
      <c r="JCL6024" s="1066" t="s">
        <v>6481</v>
      </c>
      <c r="JCM6024" s="1066"/>
      <c r="JCN6024" s="1066"/>
      <c r="JCO6024" s="1066"/>
      <c r="JCP6024" s="1066"/>
      <c r="JCQ6024" s="1066"/>
      <c r="JCR6024" s="1066"/>
      <c r="JCS6024" s="100"/>
      <c r="JCT6024" s="1066" t="s">
        <v>6481</v>
      </c>
      <c r="JCU6024" s="1066"/>
      <c r="JCV6024" s="1066"/>
      <c r="JCW6024" s="1066"/>
      <c r="JCX6024" s="1066"/>
      <c r="JCY6024" s="1066"/>
      <c r="JCZ6024" s="1066"/>
      <c r="JDA6024" s="100"/>
      <c r="JDB6024" s="1066" t="s">
        <v>6481</v>
      </c>
      <c r="JDC6024" s="1066"/>
      <c r="JDD6024" s="1066"/>
      <c r="JDE6024" s="1066"/>
      <c r="JDF6024" s="1066"/>
      <c r="JDG6024" s="1066"/>
      <c r="JDH6024" s="1066"/>
      <c r="JDI6024" s="100"/>
      <c r="JDJ6024" s="1066" t="s">
        <v>6481</v>
      </c>
      <c r="JDK6024" s="1066"/>
      <c r="JDL6024" s="1066"/>
      <c r="JDM6024" s="1066"/>
      <c r="JDN6024" s="1066"/>
      <c r="JDO6024" s="1066"/>
      <c r="JDP6024" s="1066"/>
      <c r="JDQ6024" s="100"/>
      <c r="JDR6024" s="1066" t="s">
        <v>6481</v>
      </c>
      <c r="JDS6024" s="1066"/>
      <c r="JDT6024" s="1066"/>
      <c r="JDU6024" s="1066"/>
      <c r="JDV6024" s="1066"/>
      <c r="JDW6024" s="1066"/>
      <c r="JDX6024" s="1066"/>
      <c r="JDY6024" s="100"/>
      <c r="JDZ6024" s="1066" t="s">
        <v>6481</v>
      </c>
      <c r="JEA6024" s="1066"/>
      <c r="JEB6024" s="1066"/>
      <c r="JEC6024" s="1066"/>
      <c r="JED6024" s="1066"/>
      <c r="JEE6024" s="1066"/>
      <c r="JEF6024" s="1066"/>
      <c r="JEG6024" s="100"/>
      <c r="JEH6024" s="1066" t="s">
        <v>6481</v>
      </c>
      <c r="JEI6024" s="1066"/>
      <c r="JEJ6024" s="1066"/>
      <c r="JEK6024" s="1066"/>
      <c r="JEL6024" s="1066"/>
      <c r="JEM6024" s="1066"/>
      <c r="JEN6024" s="1066"/>
      <c r="JEO6024" s="100"/>
      <c r="JEP6024" s="1066" t="s">
        <v>6481</v>
      </c>
      <c r="JEQ6024" s="1066"/>
      <c r="JER6024" s="1066"/>
      <c r="JES6024" s="1066"/>
      <c r="JET6024" s="1066"/>
      <c r="JEU6024" s="1066"/>
      <c r="JEV6024" s="1066"/>
      <c r="JEW6024" s="100"/>
      <c r="JEX6024" s="1066" t="s">
        <v>6481</v>
      </c>
      <c r="JEY6024" s="1066"/>
      <c r="JEZ6024" s="1066"/>
      <c r="JFA6024" s="1066"/>
      <c r="JFB6024" s="1066"/>
      <c r="JFC6024" s="1066"/>
      <c r="JFD6024" s="1066"/>
      <c r="JFE6024" s="100"/>
      <c r="JFF6024" s="1066" t="s">
        <v>6481</v>
      </c>
      <c r="JFG6024" s="1066"/>
      <c r="JFH6024" s="1066"/>
      <c r="JFI6024" s="1066"/>
      <c r="JFJ6024" s="1066"/>
      <c r="JFK6024" s="1066"/>
      <c r="JFL6024" s="1066"/>
      <c r="JFM6024" s="100"/>
      <c r="JFN6024" s="1066" t="s">
        <v>6481</v>
      </c>
      <c r="JFO6024" s="1066"/>
      <c r="JFP6024" s="1066"/>
      <c r="JFQ6024" s="1066"/>
      <c r="JFR6024" s="1066"/>
      <c r="JFS6024" s="1066"/>
      <c r="JFT6024" s="1066"/>
      <c r="JFU6024" s="100"/>
      <c r="JFV6024" s="1066" t="s">
        <v>6481</v>
      </c>
      <c r="JFW6024" s="1066"/>
      <c r="JFX6024" s="1066"/>
      <c r="JFY6024" s="1066"/>
      <c r="JFZ6024" s="1066"/>
      <c r="JGA6024" s="1066"/>
      <c r="JGB6024" s="1066"/>
      <c r="JGC6024" s="100"/>
      <c r="JGD6024" s="1066" t="s">
        <v>6481</v>
      </c>
      <c r="JGE6024" s="1066"/>
      <c r="JGF6024" s="1066"/>
      <c r="JGG6024" s="1066"/>
      <c r="JGH6024" s="1066"/>
      <c r="JGI6024" s="1066"/>
      <c r="JGJ6024" s="1066"/>
      <c r="JGK6024" s="100"/>
      <c r="JGL6024" s="1066" t="s">
        <v>6481</v>
      </c>
      <c r="JGM6024" s="1066"/>
      <c r="JGN6024" s="1066"/>
      <c r="JGO6024" s="1066"/>
      <c r="JGP6024" s="1066"/>
      <c r="JGQ6024" s="1066"/>
      <c r="JGR6024" s="1066"/>
      <c r="JGS6024" s="100"/>
      <c r="JGT6024" s="1066" t="s">
        <v>6481</v>
      </c>
      <c r="JGU6024" s="1066"/>
      <c r="JGV6024" s="1066"/>
      <c r="JGW6024" s="1066"/>
      <c r="JGX6024" s="1066"/>
      <c r="JGY6024" s="1066"/>
      <c r="JGZ6024" s="1066"/>
      <c r="JHA6024" s="100"/>
      <c r="JHB6024" s="1066" t="s">
        <v>6481</v>
      </c>
      <c r="JHC6024" s="1066"/>
      <c r="JHD6024" s="1066"/>
      <c r="JHE6024" s="1066"/>
      <c r="JHF6024" s="1066"/>
      <c r="JHG6024" s="1066"/>
      <c r="JHH6024" s="1066"/>
      <c r="JHI6024" s="100"/>
      <c r="JHJ6024" s="1066" t="s">
        <v>6481</v>
      </c>
      <c r="JHK6024" s="1066"/>
      <c r="JHL6024" s="1066"/>
      <c r="JHM6024" s="1066"/>
      <c r="JHN6024" s="1066"/>
      <c r="JHO6024" s="1066"/>
      <c r="JHP6024" s="1066"/>
      <c r="JHQ6024" s="100"/>
      <c r="JHR6024" s="1066" t="s">
        <v>6481</v>
      </c>
      <c r="JHS6024" s="1066"/>
      <c r="JHT6024" s="1066"/>
      <c r="JHU6024" s="1066"/>
      <c r="JHV6024" s="1066"/>
      <c r="JHW6024" s="1066"/>
      <c r="JHX6024" s="1066"/>
      <c r="JHY6024" s="100"/>
      <c r="JHZ6024" s="1066" t="s">
        <v>6481</v>
      </c>
      <c r="JIA6024" s="1066"/>
      <c r="JIB6024" s="1066"/>
      <c r="JIC6024" s="1066"/>
      <c r="JID6024" s="1066"/>
      <c r="JIE6024" s="1066"/>
      <c r="JIF6024" s="1066"/>
      <c r="JIG6024" s="100"/>
      <c r="JIH6024" s="1066" t="s">
        <v>6481</v>
      </c>
      <c r="JII6024" s="1066"/>
      <c r="JIJ6024" s="1066"/>
      <c r="JIK6024" s="1066"/>
      <c r="JIL6024" s="1066"/>
      <c r="JIM6024" s="1066"/>
      <c r="JIN6024" s="1066"/>
      <c r="JIO6024" s="100"/>
      <c r="JIP6024" s="1066" t="s">
        <v>6481</v>
      </c>
      <c r="JIQ6024" s="1066"/>
      <c r="JIR6024" s="1066"/>
      <c r="JIS6024" s="1066"/>
      <c r="JIT6024" s="1066"/>
      <c r="JIU6024" s="1066"/>
      <c r="JIV6024" s="1066"/>
      <c r="JIW6024" s="100"/>
      <c r="JIX6024" s="1066" t="s">
        <v>6481</v>
      </c>
      <c r="JIY6024" s="1066"/>
      <c r="JIZ6024" s="1066"/>
      <c r="JJA6024" s="1066"/>
      <c r="JJB6024" s="1066"/>
      <c r="JJC6024" s="1066"/>
      <c r="JJD6024" s="1066"/>
      <c r="JJE6024" s="100"/>
      <c r="JJF6024" s="1066" t="s">
        <v>6481</v>
      </c>
      <c r="JJG6024" s="1066"/>
      <c r="JJH6024" s="1066"/>
      <c r="JJI6024" s="1066"/>
      <c r="JJJ6024" s="1066"/>
      <c r="JJK6024" s="1066"/>
      <c r="JJL6024" s="1066"/>
      <c r="JJM6024" s="100"/>
      <c r="JJN6024" s="1066" t="s">
        <v>6481</v>
      </c>
      <c r="JJO6024" s="1066"/>
      <c r="JJP6024" s="1066"/>
      <c r="JJQ6024" s="1066"/>
      <c r="JJR6024" s="1066"/>
      <c r="JJS6024" s="1066"/>
      <c r="JJT6024" s="1066"/>
      <c r="JJU6024" s="100"/>
      <c r="JJV6024" s="1066" t="s">
        <v>6481</v>
      </c>
      <c r="JJW6024" s="1066"/>
      <c r="JJX6024" s="1066"/>
      <c r="JJY6024" s="1066"/>
      <c r="JJZ6024" s="1066"/>
      <c r="JKA6024" s="1066"/>
      <c r="JKB6024" s="1066"/>
      <c r="JKC6024" s="100"/>
      <c r="JKD6024" s="1066" t="s">
        <v>6481</v>
      </c>
      <c r="JKE6024" s="1066"/>
      <c r="JKF6024" s="1066"/>
      <c r="JKG6024" s="1066"/>
      <c r="JKH6024" s="1066"/>
      <c r="JKI6024" s="1066"/>
      <c r="JKJ6024" s="1066"/>
      <c r="JKK6024" s="100"/>
      <c r="JKL6024" s="1066" t="s">
        <v>6481</v>
      </c>
      <c r="JKM6024" s="1066"/>
      <c r="JKN6024" s="1066"/>
      <c r="JKO6024" s="1066"/>
      <c r="JKP6024" s="1066"/>
      <c r="JKQ6024" s="1066"/>
      <c r="JKR6024" s="1066"/>
      <c r="JKS6024" s="100"/>
      <c r="JKT6024" s="1066" t="s">
        <v>6481</v>
      </c>
      <c r="JKU6024" s="1066"/>
      <c r="JKV6024" s="1066"/>
      <c r="JKW6024" s="1066"/>
      <c r="JKX6024" s="1066"/>
      <c r="JKY6024" s="1066"/>
      <c r="JKZ6024" s="1066"/>
      <c r="JLA6024" s="100"/>
      <c r="JLB6024" s="1066" t="s">
        <v>6481</v>
      </c>
      <c r="JLC6024" s="1066"/>
      <c r="JLD6024" s="1066"/>
      <c r="JLE6024" s="1066"/>
      <c r="JLF6024" s="1066"/>
      <c r="JLG6024" s="1066"/>
      <c r="JLH6024" s="1066"/>
      <c r="JLI6024" s="100"/>
      <c r="JLJ6024" s="1066" t="s">
        <v>6481</v>
      </c>
      <c r="JLK6024" s="1066"/>
      <c r="JLL6024" s="1066"/>
      <c r="JLM6024" s="1066"/>
      <c r="JLN6024" s="1066"/>
      <c r="JLO6024" s="1066"/>
      <c r="JLP6024" s="1066"/>
      <c r="JLQ6024" s="100"/>
      <c r="JLR6024" s="1066" t="s">
        <v>6481</v>
      </c>
      <c r="JLS6024" s="1066"/>
      <c r="JLT6024" s="1066"/>
      <c r="JLU6024" s="1066"/>
      <c r="JLV6024" s="1066"/>
      <c r="JLW6024" s="1066"/>
      <c r="JLX6024" s="1066"/>
      <c r="JLY6024" s="100"/>
      <c r="JLZ6024" s="1066" t="s">
        <v>6481</v>
      </c>
      <c r="JMA6024" s="1066"/>
      <c r="JMB6024" s="1066"/>
      <c r="JMC6024" s="1066"/>
      <c r="JMD6024" s="1066"/>
      <c r="JME6024" s="1066"/>
      <c r="JMF6024" s="1066"/>
      <c r="JMG6024" s="100"/>
      <c r="JMH6024" s="1066" t="s">
        <v>6481</v>
      </c>
      <c r="JMI6024" s="1066"/>
      <c r="JMJ6024" s="1066"/>
      <c r="JMK6024" s="1066"/>
      <c r="JML6024" s="1066"/>
      <c r="JMM6024" s="1066"/>
      <c r="JMN6024" s="1066"/>
      <c r="JMO6024" s="100"/>
      <c r="JMP6024" s="1066" t="s">
        <v>6481</v>
      </c>
      <c r="JMQ6024" s="1066"/>
      <c r="JMR6024" s="1066"/>
      <c r="JMS6024" s="1066"/>
      <c r="JMT6024" s="1066"/>
      <c r="JMU6024" s="1066"/>
      <c r="JMV6024" s="1066"/>
      <c r="JMW6024" s="100"/>
      <c r="JMX6024" s="1066" t="s">
        <v>6481</v>
      </c>
      <c r="JMY6024" s="1066"/>
      <c r="JMZ6024" s="1066"/>
      <c r="JNA6024" s="1066"/>
      <c r="JNB6024" s="1066"/>
      <c r="JNC6024" s="1066"/>
      <c r="JND6024" s="1066"/>
      <c r="JNE6024" s="100"/>
      <c r="JNF6024" s="1066" t="s">
        <v>6481</v>
      </c>
      <c r="JNG6024" s="1066"/>
      <c r="JNH6024" s="1066"/>
      <c r="JNI6024" s="1066"/>
      <c r="JNJ6024" s="1066"/>
      <c r="JNK6024" s="1066"/>
      <c r="JNL6024" s="1066"/>
      <c r="JNM6024" s="100"/>
      <c r="JNN6024" s="1066" t="s">
        <v>6481</v>
      </c>
      <c r="JNO6024" s="1066"/>
      <c r="JNP6024" s="1066"/>
      <c r="JNQ6024" s="1066"/>
      <c r="JNR6024" s="1066"/>
      <c r="JNS6024" s="1066"/>
      <c r="JNT6024" s="1066"/>
      <c r="JNU6024" s="100"/>
      <c r="JNV6024" s="1066" t="s">
        <v>6481</v>
      </c>
      <c r="JNW6024" s="1066"/>
      <c r="JNX6024" s="1066"/>
      <c r="JNY6024" s="1066"/>
      <c r="JNZ6024" s="1066"/>
      <c r="JOA6024" s="1066"/>
      <c r="JOB6024" s="1066"/>
      <c r="JOC6024" s="100"/>
      <c r="JOD6024" s="1066" t="s">
        <v>6481</v>
      </c>
      <c r="JOE6024" s="1066"/>
      <c r="JOF6024" s="1066"/>
      <c r="JOG6024" s="1066"/>
      <c r="JOH6024" s="1066"/>
      <c r="JOI6024" s="1066"/>
      <c r="JOJ6024" s="1066"/>
      <c r="JOK6024" s="100"/>
      <c r="JOL6024" s="1066" t="s">
        <v>6481</v>
      </c>
      <c r="JOM6024" s="1066"/>
      <c r="JON6024" s="1066"/>
      <c r="JOO6024" s="1066"/>
      <c r="JOP6024" s="1066"/>
      <c r="JOQ6024" s="1066"/>
      <c r="JOR6024" s="1066"/>
      <c r="JOS6024" s="100"/>
      <c r="JOT6024" s="1066" t="s">
        <v>6481</v>
      </c>
      <c r="JOU6024" s="1066"/>
      <c r="JOV6024" s="1066"/>
      <c r="JOW6024" s="1066"/>
      <c r="JOX6024" s="1066"/>
      <c r="JOY6024" s="1066"/>
      <c r="JOZ6024" s="1066"/>
      <c r="JPA6024" s="100"/>
      <c r="JPB6024" s="1066" t="s">
        <v>6481</v>
      </c>
      <c r="JPC6024" s="1066"/>
      <c r="JPD6024" s="1066"/>
      <c r="JPE6024" s="1066"/>
      <c r="JPF6024" s="1066"/>
      <c r="JPG6024" s="1066"/>
      <c r="JPH6024" s="1066"/>
      <c r="JPI6024" s="100"/>
      <c r="JPJ6024" s="1066" t="s">
        <v>6481</v>
      </c>
      <c r="JPK6024" s="1066"/>
      <c r="JPL6024" s="1066"/>
      <c r="JPM6024" s="1066"/>
      <c r="JPN6024" s="1066"/>
      <c r="JPO6024" s="1066"/>
      <c r="JPP6024" s="1066"/>
      <c r="JPQ6024" s="100"/>
      <c r="JPR6024" s="1066" t="s">
        <v>6481</v>
      </c>
      <c r="JPS6024" s="1066"/>
      <c r="JPT6024" s="1066"/>
      <c r="JPU6024" s="1066"/>
      <c r="JPV6024" s="1066"/>
      <c r="JPW6024" s="1066"/>
      <c r="JPX6024" s="1066"/>
      <c r="JPY6024" s="100"/>
      <c r="JPZ6024" s="1066" t="s">
        <v>6481</v>
      </c>
      <c r="JQA6024" s="1066"/>
      <c r="JQB6024" s="1066"/>
      <c r="JQC6024" s="1066"/>
      <c r="JQD6024" s="1066"/>
      <c r="JQE6024" s="1066"/>
      <c r="JQF6024" s="1066"/>
      <c r="JQG6024" s="100"/>
      <c r="JQH6024" s="1066" t="s">
        <v>6481</v>
      </c>
      <c r="JQI6024" s="1066"/>
      <c r="JQJ6024" s="1066"/>
      <c r="JQK6024" s="1066"/>
      <c r="JQL6024" s="1066"/>
      <c r="JQM6024" s="1066"/>
      <c r="JQN6024" s="1066"/>
      <c r="JQO6024" s="100"/>
      <c r="JQP6024" s="1066" t="s">
        <v>6481</v>
      </c>
      <c r="JQQ6024" s="1066"/>
      <c r="JQR6024" s="1066"/>
      <c r="JQS6024" s="1066"/>
      <c r="JQT6024" s="1066"/>
      <c r="JQU6024" s="1066"/>
      <c r="JQV6024" s="1066"/>
      <c r="JQW6024" s="100"/>
      <c r="JQX6024" s="1066" t="s">
        <v>6481</v>
      </c>
      <c r="JQY6024" s="1066"/>
      <c r="JQZ6024" s="1066"/>
      <c r="JRA6024" s="1066"/>
      <c r="JRB6024" s="1066"/>
      <c r="JRC6024" s="1066"/>
      <c r="JRD6024" s="1066"/>
      <c r="JRE6024" s="100"/>
      <c r="JRF6024" s="1066" t="s">
        <v>6481</v>
      </c>
      <c r="JRG6024" s="1066"/>
      <c r="JRH6024" s="1066"/>
      <c r="JRI6024" s="1066"/>
      <c r="JRJ6024" s="1066"/>
      <c r="JRK6024" s="1066"/>
      <c r="JRL6024" s="1066"/>
      <c r="JRM6024" s="100"/>
      <c r="JRN6024" s="1066" t="s">
        <v>6481</v>
      </c>
      <c r="JRO6024" s="1066"/>
      <c r="JRP6024" s="1066"/>
      <c r="JRQ6024" s="1066"/>
      <c r="JRR6024" s="1066"/>
      <c r="JRS6024" s="1066"/>
      <c r="JRT6024" s="1066"/>
      <c r="JRU6024" s="100"/>
      <c r="JRV6024" s="1066" t="s">
        <v>6481</v>
      </c>
      <c r="JRW6024" s="1066"/>
      <c r="JRX6024" s="1066"/>
      <c r="JRY6024" s="1066"/>
      <c r="JRZ6024" s="1066"/>
      <c r="JSA6024" s="1066"/>
      <c r="JSB6024" s="1066"/>
      <c r="JSC6024" s="100"/>
      <c r="JSD6024" s="1066" t="s">
        <v>6481</v>
      </c>
      <c r="JSE6024" s="1066"/>
      <c r="JSF6024" s="1066"/>
      <c r="JSG6024" s="1066"/>
      <c r="JSH6024" s="1066"/>
      <c r="JSI6024" s="1066"/>
      <c r="JSJ6024" s="1066"/>
      <c r="JSK6024" s="100"/>
      <c r="JSL6024" s="1066" t="s">
        <v>6481</v>
      </c>
      <c r="JSM6024" s="1066"/>
      <c r="JSN6024" s="1066"/>
      <c r="JSO6024" s="1066"/>
      <c r="JSP6024" s="1066"/>
      <c r="JSQ6024" s="1066"/>
      <c r="JSR6024" s="1066"/>
      <c r="JSS6024" s="100"/>
      <c r="JST6024" s="1066" t="s">
        <v>6481</v>
      </c>
      <c r="JSU6024" s="1066"/>
      <c r="JSV6024" s="1066"/>
      <c r="JSW6024" s="1066"/>
      <c r="JSX6024" s="1066"/>
      <c r="JSY6024" s="1066"/>
      <c r="JSZ6024" s="1066"/>
      <c r="JTA6024" s="100"/>
      <c r="JTB6024" s="1066" t="s">
        <v>6481</v>
      </c>
      <c r="JTC6024" s="1066"/>
      <c r="JTD6024" s="1066"/>
      <c r="JTE6024" s="1066"/>
      <c r="JTF6024" s="1066"/>
      <c r="JTG6024" s="1066"/>
      <c r="JTH6024" s="1066"/>
      <c r="JTI6024" s="100"/>
      <c r="JTJ6024" s="1066" t="s">
        <v>6481</v>
      </c>
      <c r="JTK6024" s="1066"/>
      <c r="JTL6024" s="1066"/>
      <c r="JTM6024" s="1066"/>
      <c r="JTN6024" s="1066"/>
      <c r="JTO6024" s="1066"/>
      <c r="JTP6024" s="1066"/>
      <c r="JTQ6024" s="100"/>
      <c r="JTR6024" s="1066" t="s">
        <v>6481</v>
      </c>
      <c r="JTS6024" s="1066"/>
      <c r="JTT6024" s="1066"/>
      <c r="JTU6024" s="1066"/>
      <c r="JTV6024" s="1066"/>
      <c r="JTW6024" s="1066"/>
      <c r="JTX6024" s="1066"/>
      <c r="JTY6024" s="100"/>
      <c r="JTZ6024" s="1066" t="s">
        <v>6481</v>
      </c>
      <c r="JUA6024" s="1066"/>
      <c r="JUB6024" s="1066"/>
      <c r="JUC6024" s="1066"/>
      <c r="JUD6024" s="1066"/>
      <c r="JUE6024" s="1066"/>
      <c r="JUF6024" s="1066"/>
      <c r="JUG6024" s="100"/>
      <c r="JUH6024" s="1066" t="s">
        <v>6481</v>
      </c>
      <c r="JUI6024" s="1066"/>
      <c r="JUJ6024" s="1066"/>
      <c r="JUK6024" s="1066"/>
      <c r="JUL6024" s="1066"/>
      <c r="JUM6024" s="1066"/>
      <c r="JUN6024" s="1066"/>
      <c r="JUO6024" s="100"/>
      <c r="JUP6024" s="1066" t="s">
        <v>6481</v>
      </c>
      <c r="JUQ6024" s="1066"/>
      <c r="JUR6024" s="1066"/>
      <c r="JUS6024" s="1066"/>
      <c r="JUT6024" s="1066"/>
      <c r="JUU6024" s="1066"/>
      <c r="JUV6024" s="1066"/>
      <c r="JUW6024" s="100"/>
      <c r="JUX6024" s="1066" t="s">
        <v>6481</v>
      </c>
      <c r="JUY6024" s="1066"/>
      <c r="JUZ6024" s="1066"/>
      <c r="JVA6024" s="1066"/>
      <c r="JVB6024" s="1066"/>
      <c r="JVC6024" s="1066"/>
      <c r="JVD6024" s="1066"/>
      <c r="JVE6024" s="100"/>
      <c r="JVF6024" s="1066" t="s">
        <v>6481</v>
      </c>
      <c r="JVG6024" s="1066"/>
      <c r="JVH6024" s="1066"/>
      <c r="JVI6024" s="1066"/>
      <c r="JVJ6024" s="1066"/>
      <c r="JVK6024" s="1066"/>
      <c r="JVL6024" s="1066"/>
      <c r="JVM6024" s="100"/>
      <c r="JVN6024" s="1066" t="s">
        <v>6481</v>
      </c>
      <c r="JVO6024" s="1066"/>
      <c r="JVP6024" s="1066"/>
      <c r="JVQ6024" s="1066"/>
      <c r="JVR6024" s="1066"/>
      <c r="JVS6024" s="1066"/>
      <c r="JVT6024" s="1066"/>
      <c r="JVU6024" s="100"/>
      <c r="JVV6024" s="1066" t="s">
        <v>6481</v>
      </c>
      <c r="JVW6024" s="1066"/>
      <c r="JVX6024" s="1066"/>
      <c r="JVY6024" s="1066"/>
      <c r="JVZ6024" s="1066"/>
      <c r="JWA6024" s="1066"/>
      <c r="JWB6024" s="1066"/>
      <c r="JWC6024" s="100"/>
      <c r="JWD6024" s="1066" t="s">
        <v>6481</v>
      </c>
      <c r="JWE6024" s="1066"/>
      <c r="JWF6024" s="1066"/>
      <c r="JWG6024" s="1066"/>
      <c r="JWH6024" s="1066"/>
      <c r="JWI6024" s="1066"/>
      <c r="JWJ6024" s="1066"/>
      <c r="JWK6024" s="100"/>
      <c r="JWL6024" s="1066" t="s">
        <v>6481</v>
      </c>
      <c r="JWM6024" s="1066"/>
      <c r="JWN6024" s="1066"/>
      <c r="JWO6024" s="1066"/>
      <c r="JWP6024" s="1066"/>
      <c r="JWQ6024" s="1066"/>
      <c r="JWR6024" s="1066"/>
      <c r="JWS6024" s="100"/>
      <c r="JWT6024" s="1066" t="s">
        <v>6481</v>
      </c>
      <c r="JWU6024" s="1066"/>
      <c r="JWV6024" s="1066"/>
      <c r="JWW6024" s="1066"/>
      <c r="JWX6024" s="1066"/>
      <c r="JWY6024" s="1066"/>
      <c r="JWZ6024" s="1066"/>
      <c r="JXA6024" s="100"/>
      <c r="JXB6024" s="1066" t="s">
        <v>6481</v>
      </c>
      <c r="JXC6024" s="1066"/>
      <c r="JXD6024" s="1066"/>
      <c r="JXE6024" s="1066"/>
      <c r="JXF6024" s="1066"/>
      <c r="JXG6024" s="1066"/>
      <c r="JXH6024" s="1066"/>
      <c r="JXI6024" s="100"/>
      <c r="JXJ6024" s="1066" t="s">
        <v>6481</v>
      </c>
      <c r="JXK6024" s="1066"/>
      <c r="JXL6024" s="1066"/>
      <c r="JXM6024" s="1066"/>
      <c r="JXN6024" s="1066"/>
      <c r="JXO6024" s="1066"/>
      <c r="JXP6024" s="1066"/>
      <c r="JXQ6024" s="100"/>
      <c r="JXR6024" s="1066" t="s">
        <v>6481</v>
      </c>
      <c r="JXS6024" s="1066"/>
      <c r="JXT6024" s="1066"/>
      <c r="JXU6024" s="1066"/>
      <c r="JXV6024" s="1066"/>
      <c r="JXW6024" s="1066"/>
      <c r="JXX6024" s="1066"/>
      <c r="JXY6024" s="100"/>
      <c r="JXZ6024" s="1066" t="s">
        <v>6481</v>
      </c>
      <c r="JYA6024" s="1066"/>
      <c r="JYB6024" s="1066"/>
      <c r="JYC6024" s="1066"/>
      <c r="JYD6024" s="1066"/>
      <c r="JYE6024" s="1066"/>
      <c r="JYF6024" s="1066"/>
      <c r="JYG6024" s="100"/>
      <c r="JYH6024" s="1066" t="s">
        <v>6481</v>
      </c>
      <c r="JYI6024" s="1066"/>
      <c r="JYJ6024" s="1066"/>
      <c r="JYK6024" s="1066"/>
      <c r="JYL6024" s="1066"/>
      <c r="JYM6024" s="1066"/>
      <c r="JYN6024" s="1066"/>
      <c r="JYO6024" s="100"/>
      <c r="JYP6024" s="1066" t="s">
        <v>6481</v>
      </c>
      <c r="JYQ6024" s="1066"/>
      <c r="JYR6024" s="1066"/>
      <c r="JYS6024" s="1066"/>
      <c r="JYT6024" s="1066"/>
      <c r="JYU6024" s="1066"/>
      <c r="JYV6024" s="1066"/>
      <c r="JYW6024" s="100"/>
      <c r="JYX6024" s="1066" t="s">
        <v>6481</v>
      </c>
      <c r="JYY6024" s="1066"/>
      <c r="JYZ6024" s="1066"/>
      <c r="JZA6024" s="1066"/>
      <c r="JZB6024" s="1066"/>
      <c r="JZC6024" s="1066"/>
      <c r="JZD6024" s="1066"/>
      <c r="JZE6024" s="100"/>
      <c r="JZF6024" s="1066" t="s">
        <v>6481</v>
      </c>
      <c r="JZG6024" s="1066"/>
      <c r="JZH6024" s="1066"/>
      <c r="JZI6024" s="1066"/>
      <c r="JZJ6024" s="1066"/>
      <c r="JZK6024" s="1066"/>
      <c r="JZL6024" s="1066"/>
      <c r="JZM6024" s="100"/>
      <c r="JZN6024" s="1066" t="s">
        <v>6481</v>
      </c>
      <c r="JZO6024" s="1066"/>
      <c r="JZP6024" s="1066"/>
      <c r="JZQ6024" s="1066"/>
      <c r="JZR6024" s="1066"/>
      <c r="JZS6024" s="1066"/>
      <c r="JZT6024" s="1066"/>
      <c r="JZU6024" s="100"/>
      <c r="JZV6024" s="1066" t="s">
        <v>6481</v>
      </c>
      <c r="JZW6024" s="1066"/>
      <c r="JZX6024" s="1066"/>
      <c r="JZY6024" s="1066"/>
      <c r="JZZ6024" s="1066"/>
      <c r="KAA6024" s="1066"/>
      <c r="KAB6024" s="1066"/>
      <c r="KAC6024" s="100"/>
      <c r="KAD6024" s="1066" t="s">
        <v>6481</v>
      </c>
      <c r="KAE6024" s="1066"/>
      <c r="KAF6024" s="1066"/>
      <c r="KAG6024" s="1066"/>
      <c r="KAH6024" s="1066"/>
      <c r="KAI6024" s="1066"/>
      <c r="KAJ6024" s="1066"/>
      <c r="KAK6024" s="100"/>
      <c r="KAL6024" s="1066" t="s">
        <v>6481</v>
      </c>
      <c r="KAM6024" s="1066"/>
      <c r="KAN6024" s="1066"/>
      <c r="KAO6024" s="1066"/>
      <c r="KAP6024" s="1066"/>
      <c r="KAQ6024" s="1066"/>
      <c r="KAR6024" s="1066"/>
      <c r="KAS6024" s="100"/>
      <c r="KAT6024" s="1066" t="s">
        <v>6481</v>
      </c>
      <c r="KAU6024" s="1066"/>
      <c r="KAV6024" s="1066"/>
      <c r="KAW6024" s="1066"/>
      <c r="KAX6024" s="1066"/>
      <c r="KAY6024" s="1066"/>
      <c r="KAZ6024" s="1066"/>
      <c r="KBA6024" s="100"/>
      <c r="KBB6024" s="1066" t="s">
        <v>6481</v>
      </c>
      <c r="KBC6024" s="1066"/>
      <c r="KBD6024" s="1066"/>
      <c r="KBE6024" s="1066"/>
      <c r="KBF6024" s="1066"/>
      <c r="KBG6024" s="1066"/>
      <c r="KBH6024" s="1066"/>
      <c r="KBI6024" s="100"/>
      <c r="KBJ6024" s="1066" t="s">
        <v>6481</v>
      </c>
      <c r="KBK6024" s="1066"/>
      <c r="KBL6024" s="1066"/>
      <c r="KBM6024" s="1066"/>
      <c r="KBN6024" s="1066"/>
      <c r="KBO6024" s="1066"/>
      <c r="KBP6024" s="1066"/>
      <c r="KBQ6024" s="100"/>
      <c r="KBR6024" s="1066" t="s">
        <v>6481</v>
      </c>
      <c r="KBS6024" s="1066"/>
      <c r="KBT6024" s="1066"/>
      <c r="KBU6024" s="1066"/>
      <c r="KBV6024" s="1066"/>
      <c r="KBW6024" s="1066"/>
      <c r="KBX6024" s="1066"/>
      <c r="KBY6024" s="100"/>
      <c r="KBZ6024" s="1066" t="s">
        <v>6481</v>
      </c>
      <c r="KCA6024" s="1066"/>
      <c r="KCB6024" s="1066"/>
      <c r="KCC6024" s="1066"/>
      <c r="KCD6024" s="1066"/>
      <c r="KCE6024" s="1066"/>
      <c r="KCF6024" s="1066"/>
      <c r="KCG6024" s="100"/>
      <c r="KCH6024" s="1066" t="s">
        <v>6481</v>
      </c>
      <c r="KCI6024" s="1066"/>
      <c r="KCJ6024" s="1066"/>
      <c r="KCK6024" s="1066"/>
      <c r="KCL6024" s="1066"/>
      <c r="KCM6024" s="1066"/>
      <c r="KCN6024" s="1066"/>
      <c r="KCO6024" s="100"/>
      <c r="KCP6024" s="1066" t="s">
        <v>6481</v>
      </c>
      <c r="KCQ6024" s="1066"/>
      <c r="KCR6024" s="1066"/>
      <c r="KCS6024" s="1066"/>
      <c r="KCT6024" s="1066"/>
      <c r="KCU6024" s="1066"/>
      <c r="KCV6024" s="1066"/>
      <c r="KCW6024" s="100"/>
      <c r="KCX6024" s="1066" t="s">
        <v>6481</v>
      </c>
      <c r="KCY6024" s="1066"/>
      <c r="KCZ6024" s="1066"/>
      <c r="KDA6024" s="1066"/>
      <c r="KDB6024" s="1066"/>
      <c r="KDC6024" s="1066"/>
      <c r="KDD6024" s="1066"/>
      <c r="KDE6024" s="100"/>
      <c r="KDF6024" s="1066" t="s">
        <v>6481</v>
      </c>
      <c r="KDG6024" s="1066"/>
      <c r="KDH6024" s="1066"/>
      <c r="KDI6024" s="1066"/>
      <c r="KDJ6024" s="1066"/>
      <c r="KDK6024" s="1066"/>
      <c r="KDL6024" s="1066"/>
      <c r="KDM6024" s="100"/>
      <c r="KDN6024" s="1066" t="s">
        <v>6481</v>
      </c>
      <c r="KDO6024" s="1066"/>
      <c r="KDP6024" s="1066"/>
      <c r="KDQ6024" s="1066"/>
      <c r="KDR6024" s="1066"/>
      <c r="KDS6024" s="1066"/>
      <c r="KDT6024" s="1066"/>
      <c r="KDU6024" s="100"/>
      <c r="KDV6024" s="1066" t="s">
        <v>6481</v>
      </c>
      <c r="KDW6024" s="1066"/>
      <c r="KDX6024" s="1066"/>
      <c r="KDY6024" s="1066"/>
      <c r="KDZ6024" s="1066"/>
      <c r="KEA6024" s="1066"/>
      <c r="KEB6024" s="1066"/>
      <c r="KEC6024" s="100"/>
      <c r="KED6024" s="1066" t="s">
        <v>6481</v>
      </c>
      <c r="KEE6024" s="1066"/>
      <c r="KEF6024" s="1066"/>
      <c r="KEG6024" s="1066"/>
      <c r="KEH6024" s="1066"/>
      <c r="KEI6024" s="1066"/>
      <c r="KEJ6024" s="1066"/>
      <c r="KEK6024" s="100"/>
      <c r="KEL6024" s="1066" t="s">
        <v>6481</v>
      </c>
      <c r="KEM6024" s="1066"/>
      <c r="KEN6024" s="1066"/>
      <c r="KEO6024" s="1066"/>
      <c r="KEP6024" s="1066"/>
      <c r="KEQ6024" s="1066"/>
      <c r="KER6024" s="1066"/>
      <c r="KES6024" s="100"/>
      <c r="KET6024" s="1066" t="s">
        <v>6481</v>
      </c>
      <c r="KEU6024" s="1066"/>
      <c r="KEV6024" s="1066"/>
      <c r="KEW6024" s="1066"/>
      <c r="KEX6024" s="1066"/>
      <c r="KEY6024" s="1066"/>
      <c r="KEZ6024" s="1066"/>
      <c r="KFA6024" s="100"/>
      <c r="KFB6024" s="1066" t="s">
        <v>6481</v>
      </c>
      <c r="KFC6024" s="1066"/>
      <c r="KFD6024" s="1066"/>
      <c r="KFE6024" s="1066"/>
      <c r="KFF6024" s="1066"/>
      <c r="KFG6024" s="1066"/>
      <c r="KFH6024" s="1066"/>
      <c r="KFI6024" s="100"/>
      <c r="KFJ6024" s="1066" t="s">
        <v>6481</v>
      </c>
      <c r="KFK6024" s="1066"/>
      <c r="KFL6024" s="1066"/>
      <c r="KFM6024" s="1066"/>
      <c r="KFN6024" s="1066"/>
      <c r="KFO6024" s="1066"/>
      <c r="KFP6024" s="1066"/>
      <c r="KFQ6024" s="100"/>
      <c r="KFR6024" s="1066" t="s">
        <v>6481</v>
      </c>
      <c r="KFS6024" s="1066"/>
      <c r="KFT6024" s="1066"/>
      <c r="KFU6024" s="1066"/>
      <c r="KFV6024" s="1066"/>
      <c r="KFW6024" s="1066"/>
      <c r="KFX6024" s="1066"/>
      <c r="KFY6024" s="100"/>
      <c r="KFZ6024" s="1066" t="s">
        <v>6481</v>
      </c>
      <c r="KGA6024" s="1066"/>
      <c r="KGB6024" s="1066"/>
      <c r="KGC6024" s="1066"/>
      <c r="KGD6024" s="1066"/>
      <c r="KGE6024" s="1066"/>
      <c r="KGF6024" s="1066"/>
      <c r="KGG6024" s="100"/>
      <c r="KGH6024" s="1066" t="s">
        <v>6481</v>
      </c>
      <c r="KGI6024" s="1066"/>
      <c r="KGJ6024" s="1066"/>
      <c r="KGK6024" s="1066"/>
      <c r="KGL6024" s="1066"/>
      <c r="KGM6024" s="1066"/>
      <c r="KGN6024" s="1066"/>
      <c r="KGO6024" s="100"/>
      <c r="KGP6024" s="1066" t="s">
        <v>6481</v>
      </c>
      <c r="KGQ6024" s="1066"/>
      <c r="KGR6024" s="1066"/>
      <c r="KGS6024" s="1066"/>
      <c r="KGT6024" s="1066"/>
      <c r="KGU6024" s="1066"/>
      <c r="KGV6024" s="1066"/>
      <c r="KGW6024" s="100"/>
      <c r="KGX6024" s="1066" t="s">
        <v>6481</v>
      </c>
      <c r="KGY6024" s="1066"/>
      <c r="KGZ6024" s="1066"/>
      <c r="KHA6024" s="1066"/>
      <c r="KHB6024" s="1066"/>
      <c r="KHC6024" s="1066"/>
      <c r="KHD6024" s="1066"/>
      <c r="KHE6024" s="100"/>
      <c r="KHF6024" s="1066" t="s">
        <v>6481</v>
      </c>
      <c r="KHG6024" s="1066"/>
      <c r="KHH6024" s="1066"/>
      <c r="KHI6024" s="1066"/>
      <c r="KHJ6024" s="1066"/>
      <c r="KHK6024" s="1066"/>
      <c r="KHL6024" s="1066"/>
      <c r="KHM6024" s="100"/>
      <c r="KHN6024" s="1066" t="s">
        <v>6481</v>
      </c>
      <c r="KHO6024" s="1066"/>
      <c r="KHP6024" s="1066"/>
      <c r="KHQ6024" s="1066"/>
      <c r="KHR6024" s="1066"/>
      <c r="KHS6024" s="1066"/>
      <c r="KHT6024" s="1066"/>
      <c r="KHU6024" s="100"/>
      <c r="KHV6024" s="1066" t="s">
        <v>6481</v>
      </c>
      <c r="KHW6024" s="1066"/>
      <c r="KHX6024" s="1066"/>
      <c r="KHY6024" s="1066"/>
      <c r="KHZ6024" s="1066"/>
      <c r="KIA6024" s="1066"/>
      <c r="KIB6024" s="1066"/>
      <c r="KIC6024" s="100"/>
      <c r="KID6024" s="1066" t="s">
        <v>6481</v>
      </c>
      <c r="KIE6024" s="1066"/>
      <c r="KIF6024" s="1066"/>
      <c r="KIG6024" s="1066"/>
      <c r="KIH6024" s="1066"/>
      <c r="KII6024" s="1066"/>
      <c r="KIJ6024" s="1066"/>
      <c r="KIK6024" s="100"/>
      <c r="KIL6024" s="1066" t="s">
        <v>6481</v>
      </c>
      <c r="KIM6024" s="1066"/>
      <c r="KIN6024" s="1066"/>
      <c r="KIO6024" s="1066"/>
      <c r="KIP6024" s="1066"/>
      <c r="KIQ6024" s="1066"/>
      <c r="KIR6024" s="1066"/>
      <c r="KIS6024" s="100"/>
      <c r="KIT6024" s="1066" t="s">
        <v>6481</v>
      </c>
      <c r="KIU6024" s="1066"/>
      <c r="KIV6024" s="1066"/>
      <c r="KIW6024" s="1066"/>
      <c r="KIX6024" s="1066"/>
      <c r="KIY6024" s="1066"/>
      <c r="KIZ6024" s="1066"/>
      <c r="KJA6024" s="100"/>
      <c r="KJB6024" s="1066" t="s">
        <v>6481</v>
      </c>
      <c r="KJC6024" s="1066"/>
      <c r="KJD6024" s="1066"/>
      <c r="KJE6024" s="1066"/>
      <c r="KJF6024" s="1066"/>
      <c r="KJG6024" s="1066"/>
      <c r="KJH6024" s="1066"/>
      <c r="KJI6024" s="100"/>
      <c r="KJJ6024" s="1066" t="s">
        <v>6481</v>
      </c>
      <c r="KJK6024" s="1066"/>
      <c r="KJL6024" s="1066"/>
      <c r="KJM6024" s="1066"/>
      <c r="KJN6024" s="1066"/>
      <c r="KJO6024" s="1066"/>
      <c r="KJP6024" s="1066"/>
      <c r="KJQ6024" s="100"/>
      <c r="KJR6024" s="1066" t="s">
        <v>6481</v>
      </c>
      <c r="KJS6024" s="1066"/>
      <c r="KJT6024" s="1066"/>
      <c r="KJU6024" s="1066"/>
      <c r="KJV6024" s="1066"/>
      <c r="KJW6024" s="1066"/>
      <c r="KJX6024" s="1066"/>
      <c r="KJY6024" s="100"/>
      <c r="KJZ6024" s="1066" t="s">
        <v>6481</v>
      </c>
      <c r="KKA6024" s="1066"/>
      <c r="KKB6024" s="1066"/>
      <c r="KKC6024" s="1066"/>
      <c r="KKD6024" s="1066"/>
      <c r="KKE6024" s="1066"/>
      <c r="KKF6024" s="1066"/>
      <c r="KKG6024" s="100"/>
      <c r="KKH6024" s="1066" t="s">
        <v>6481</v>
      </c>
      <c r="KKI6024" s="1066"/>
      <c r="KKJ6024" s="1066"/>
      <c r="KKK6024" s="1066"/>
      <c r="KKL6024" s="1066"/>
      <c r="KKM6024" s="1066"/>
      <c r="KKN6024" s="1066"/>
      <c r="KKO6024" s="100"/>
      <c r="KKP6024" s="1066" t="s">
        <v>6481</v>
      </c>
      <c r="KKQ6024" s="1066"/>
      <c r="KKR6024" s="1066"/>
      <c r="KKS6024" s="1066"/>
      <c r="KKT6024" s="1066"/>
      <c r="KKU6024" s="1066"/>
      <c r="KKV6024" s="1066"/>
      <c r="KKW6024" s="100"/>
      <c r="KKX6024" s="1066" t="s">
        <v>6481</v>
      </c>
      <c r="KKY6024" s="1066"/>
      <c r="KKZ6024" s="1066"/>
      <c r="KLA6024" s="1066"/>
      <c r="KLB6024" s="1066"/>
      <c r="KLC6024" s="1066"/>
      <c r="KLD6024" s="1066"/>
      <c r="KLE6024" s="100"/>
      <c r="KLF6024" s="1066" t="s">
        <v>6481</v>
      </c>
      <c r="KLG6024" s="1066"/>
      <c r="KLH6024" s="1066"/>
      <c r="KLI6024" s="1066"/>
      <c r="KLJ6024" s="1066"/>
      <c r="KLK6024" s="1066"/>
      <c r="KLL6024" s="1066"/>
      <c r="KLM6024" s="100"/>
      <c r="KLN6024" s="1066" t="s">
        <v>6481</v>
      </c>
      <c r="KLO6024" s="1066"/>
      <c r="KLP6024" s="1066"/>
      <c r="KLQ6024" s="1066"/>
      <c r="KLR6024" s="1066"/>
      <c r="KLS6024" s="1066"/>
      <c r="KLT6024" s="1066"/>
      <c r="KLU6024" s="100"/>
      <c r="KLV6024" s="1066" t="s">
        <v>6481</v>
      </c>
      <c r="KLW6024" s="1066"/>
      <c r="KLX6024" s="1066"/>
      <c r="KLY6024" s="1066"/>
      <c r="KLZ6024" s="1066"/>
      <c r="KMA6024" s="1066"/>
      <c r="KMB6024" s="1066"/>
      <c r="KMC6024" s="100"/>
      <c r="KMD6024" s="1066" t="s">
        <v>6481</v>
      </c>
      <c r="KME6024" s="1066"/>
      <c r="KMF6024" s="1066"/>
      <c r="KMG6024" s="1066"/>
      <c r="KMH6024" s="1066"/>
      <c r="KMI6024" s="1066"/>
      <c r="KMJ6024" s="1066"/>
      <c r="KMK6024" s="100"/>
      <c r="KML6024" s="1066" t="s">
        <v>6481</v>
      </c>
      <c r="KMM6024" s="1066"/>
      <c r="KMN6024" s="1066"/>
      <c r="KMO6024" s="1066"/>
      <c r="KMP6024" s="1066"/>
      <c r="KMQ6024" s="1066"/>
      <c r="KMR6024" s="1066"/>
      <c r="KMS6024" s="100"/>
      <c r="KMT6024" s="1066" t="s">
        <v>6481</v>
      </c>
      <c r="KMU6024" s="1066"/>
      <c r="KMV6024" s="1066"/>
      <c r="KMW6024" s="1066"/>
      <c r="KMX6024" s="1066"/>
      <c r="KMY6024" s="1066"/>
      <c r="KMZ6024" s="1066"/>
      <c r="KNA6024" s="100"/>
      <c r="KNB6024" s="1066" t="s">
        <v>6481</v>
      </c>
      <c r="KNC6024" s="1066"/>
      <c r="KND6024" s="1066"/>
      <c r="KNE6024" s="1066"/>
      <c r="KNF6024" s="1066"/>
      <c r="KNG6024" s="1066"/>
      <c r="KNH6024" s="1066"/>
      <c r="KNI6024" s="100"/>
      <c r="KNJ6024" s="1066" t="s">
        <v>6481</v>
      </c>
      <c r="KNK6024" s="1066"/>
      <c r="KNL6024" s="1066"/>
      <c r="KNM6024" s="1066"/>
      <c r="KNN6024" s="1066"/>
      <c r="KNO6024" s="1066"/>
      <c r="KNP6024" s="1066"/>
      <c r="KNQ6024" s="100"/>
      <c r="KNR6024" s="1066" t="s">
        <v>6481</v>
      </c>
      <c r="KNS6024" s="1066"/>
      <c r="KNT6024" s="1066"/>
      <c r="KNU6024" s="1066"/>
      <c r="KNV6024" s="1066"/>
      <c r="KNW6024" s="1066"/>
      <c r="KNX6024" s="1066"/>
      <c r="KNY6024" s="100"/>
      <c r="KNZ6024" s="1066" t="s">
        <v>6481</v>
      </c>
      <c r="KOA6024" s="1066"/>
      <c r="KOB6024" s="1066"/>
      <c r="KOC6024" s="1066"/>
      <c r="KOD6024" s="1066"/>
      <c r="KOE6024" s="1066"/>
      <c r="KOF6024" s="1066"/>
      <c r="KOG6024" s="100"/>
      <c r="KOH6024" s="1066" t="s">
        <v>6481</v>
      </c>
      <c r="KOI6024" s="1066"/>
      <c r="KOJ6024" s="1066"/>
      <c r="KOK6024" s="1066"/>
      <c r="KOL6024" s="1066"/>
      <c r="KOM6024" s="1066"/>
      <c r="KON6024" s="1066"/>
      <c r="KOO6024" s="100"/>
      <c r="KOP6024" s="1066" t="s">
        <v>6481</v>
      </c>
      <c r="KOQ6024" s="1066"/>
      <c r="KOR6024" s="1066"/>
      <c r="KOS6024" s="1066"/>
      <c r="KOT6024" s="1066"/>
      <c r="KOU6024" s="1066"/>
      <c r="KOV6024" s="1066"/>
      <c r="KOW6024" s="100"/>
      <c r="KOX6024" s="1066" t="s">
        <v>6481</v>
      </c>
      <c r="KOY6024" s="1066"/>
      <c r="KOZ6024" s="1066"/>
      <c r="KPA6024" s="1066"/>
      <c r="KPB6024" s="1066"/>
      <c r="KPC6024" s="1066"/>
      <c r="KPD6024" s="1066"/>
      <c r="KPE6024" s="100"/>
      <c r="KPF6024" s="1066" t="s">
        <v>6481</v>
      </c>
      <c r="KPG6024" s="1066"/>
      <c r="KPH6024" s="1066"/>
      <c r="KPI6024" s="1066"/>
      <c r="KPJ6024" s="1066"/>
      <c r="KPK6024" s="1066"/>
      <c r="KPL6024" s="1066"/>
      <c r="KPM6024" s="100"/>
      <c r="KPN6024" s="1066" t="s">
        <v>6481</v>
      </c>
      <c r="KPO6024" s="1066"/>
      <c r="KPP6024" s="1066"/>
      <c r="KPQ6024" s="1066"/>
      <c r="KPR6024" s="1066"/>
      <c r="KPS6024" s="1066"/>
      <c r="KPT6024" s="1066"/>
      <c r="KPU6024" s="100"/>
      <c r="KPV6024" s="1066" t="s">
        <v>6481</v>
      </c>
      <c r="KPW6024" s="1066"/>
      <c r="KPX6024" s="1066"/>
      <c r="KPY6024" s="1066"/>
      <c r="KPZ6024" s="1066"/>
      <c r="KQA6024" s="1066"/>
      <c r="KQB6024" s="1066"/>
      <c r="KQC6024" s="100"/>
      <c r="KQD6024" s="1066" t="s">
        <v>6481</v>
      </c>
      <c r="KQE6024" s="1066"/>
      <c r="KQF6024" s="1066"/>
      <c r="KQG6024" s="1066"/>
      <c r="KQH6024" s="1066"/>
      <c r="KQI6024" s="1066"/>
      <c r="KQJ6024" s="1066"/>
      <c r="KQK6024" s="100"/>
      <c r="KQL6024" s="1066" t="s">
        <v>6481</v>
      </c>
      <c r="KQM6024" s="1066"/>
      <c r="KQN6024" s="1066"/>
      <c r="KQO6024" s="1066"/>
      <c r="KQP6024" s="1066"/>
      <c r="KQQ6024" s="1066"/>
      <c r="KQR6024" s="1066"/>
      <c r="KQS6024" s="100"/>
      <c r="KQT6024" s="1066" t="s">
        <v>6481</v>
      </c>
      <c r="KQU6024" s="1066"/>
      <c r="KQV6024" s="1066"/>
      <c r="KQW6024" s="1066"/>
      <c r="KQX6024" s="1066"/>
      <c r="KQY6024" s="1066"/>
      <c r="KQZ6024" s="1066"/>
      <c r="KRA6024" s="100"/>
      <c r="KRB6024" s="1066" t="s">
        <v>6481</v>
      </c>
      <c r="KRC6024" s="1066"/>
      <c r="KRD6024" s="1066"/>
      <c r="KRE6024" s="1066"/>
      <c r="KRF6024" s="1066"/>
      <c r="KRG6024" s="1066"/>
      <c r="KRH6024" s="1066"/>
      <c r="KRI6024" s="100"/>
      <c r="KRJ6024" s="1066" t="s">
        <v>6481</v>
      </c>
      <c r="KRK6024" s="1066"/>
      <c r="KRL6024" s="1066"/>
      <c r="KRM6024" s="1066"/>
      <c r="KRN6024" s="1066"/>
      <c r="KRO6024" s="1066"/>
      <c r="KRP6024" s="1066"/>
      <c r="KRQ6024" s="100"/>
      <c r="KRR6024" s="1066" t="s">
        <v>6481</v>
      </c>
      <c r="KRS6024" s="1066"/>
      <c r="KRT6024" s="1066"/>
      <c r="KRU6024" s="1066"/>
      <c r="KRV6024" s="1066"/>
      <c r="KRW6024" s="1066"/>
      <c r="KRX6024" s="1066"/>
      <c r="KRY6024" s="100"/>
      <c r="KRZ6024" s="1066" t="s">
        <v>6481</v>
      </c>
      <c r="KSA6024" s="1066"/>
      <c r="KSB6024" s="1066"/>
      <c r="KSC6024" s="1066"/>
      <c r="KSD6024" s="1066"/>
      <c r="KSE6024" s="1066"/>
      <c r="KSF6024" s="1066"/>
      <c r="KSG6024" s="100"/>
      <c r="KSH6024" s="1066" t="s">
        <v>6481</v>
      </c>
      <c r="KSI6024" s="1066"/>
      <c r="KSJ6024" s="1066"/>
      <c r="KSK6024" s="1066"/>
      <c r="KSL6024" s="1066"/>
      <c r="KSM6024" s="1066"/>
      <c r="KSN6024" s="1066"/>
      <c r="KSO6024" s="100"/>
      <c r="KSP6024" s="1066" t="s">
        <v>6481</v>
      </c>
      <c r="KSQ6024" s="1066"/>
      <c r="KSR6024" s="1066"/>
      <c r="KSS6024" s="1066"/>
      <c r="KST6024" s="1066"/>
      <c r="KSU6024" s="1066"/>
      <c r="KSV6024" s="1066"/>
      <c r="KSW6024" s="100"/>
      <c r="KSX6024" s="1066" t="s">
        <v>6481</v>
      </c>
      <c r="KSY6024" s="1066"/>
      <c r="KSZ6024" s="1066"/>
      <c r="KTA6024" s="1066"/>
      <c r="KTB6024" s="1066"/>
      <c r="KTC6024" s="1066"/>
      <c r="KTD6024" s="1066"/>
      <c r="KTE6024" s="100"/>
      <c r="KTF6024" s="1066" t="s">
        <v>6481</v>
      </c>
      <c r="KTG6024" s="1066"/>
      <c r="KTH6024" s="1066"/>
      <c r="KTI6024" s="1066"/>
      <c r="KTJ6024" s="1066"/>
      <c r="KTK6024" s="1066"/>
      <c r="KTL6024" s="1066"/>
      <c r="KTM6024" s="100"/>
      <c r="KTN6024" s="1066" t="s">
        <v>6481</v>
      </c>
      <c r="KTO6024" s="1066"/>
      <c r="KTP6024" s="1066"/>
      <c r="KTQ6024" s="1066"/>
      <c r="KTR6024" s="1066"/>
      <c r="KTS6024" s="1066"/>
      <c r="KTT6024" s="1066"/>
      <c r="KTU6024" s="100"/>
      <c r="KTV6024" s="1066" t="s">
        <v>6481</v>
      </c>
      <c r="KTW6024" s="1066"/>
      <c r="KTX6024" s="1066"/>
      <c r="KTY6024" s="1066"/>
      <c r="KTZ6024" s="1066"/>
      <c r="KUA6024" s="1066"/>
      <c r="KUB6024" s="1066"/>
      <c r="KUC6024" s="100"/>
      <c r="KUD6024" s="1066" t="s">
        <v>6481</v>
      </c>
      <c r="KUE6024" s="1066"/>
      <c r="KUF6024" s="1066"/>
      <c r="KUG6024" s="1066"/>
      <c r="KUH6024" s="1066"/>
      <c r="KUI6024" s="1066"/>
      <c r="KUJ6024" s="1066"/>
      <c r="KUK6024" s="100"/>
      <c r="KUL6024" s="1066" t="s">
        <v>6481</v>
      </c>
      <c r="KUM6024" s="1066"/>
      <c r="KUN6024" s="1066"/>
      <c r="KUO6024" s="1066"/>
      <c r="KUP6024" s="1066"/>
      <c r="KUQ6024" s="1066"/>
      <c r="KUR6024" s="1066"/>
      <c r="KUS6024" s="100"/>
      <c r="KUT6024" s="1066" t="s">
        <v>6481</v>
      </c>
      <c r="KUU6024" s="1066"/>
      <c r="KUV6024" s="1066"/>
      <c r="KUW6024" s="1066"/>
      <c r="KUX6024" s="1066"/>
      <c r="KUY6024" s="1066"/>
      <c r="KUZ6024" s="1066"/>
      <c r="KVA6024" s="100"/>
      <c r="KVB6024" s="1066" t="s">
        <v>6481</v>
      </c>
      <c r="KVC6024" s="1066"/>
      <c r="KVD6024" s="1066"/>
      <c r="KVE6024" s="1066"/>
      <c r="KVF6024" s="1066"/>
      <c r="KVG6024" s="1066"/>
      <c r="KVH6024" s="1066"/>
      <c r="KVI6024" s="100"/>
      <c r="KVJ6024" s="1066" t="s">
        <v>6481</v>
      </c>
      <c r="KVK6024" s="1066"/>
      <c r="KVL6024" s="1066"/>
      <c r="KVM6024" s="1066"/>
      <c r="KVN6024" s="1066"/>
      <c r="KVO6024" s="1066"/>
      <c r="KVP6024" s="1066"/>
      <c r="KVQ6024" s="100"/>
      <c r="KVR6024" s="1066" t="s">
        <v>6481</v>
      </c>
      <c r="KVS6024" s="1066"/>
      <c r="KVT6024" s="1066"/>
      <c r="KVU6024" s="1066"/>
      <c r="KVV6024" s="1066"/>
      <c r="KVW6024" s="1066"/>
      <c r="KVX6024" s="1066"/>
      <c r="KVY6024" s="100"/>
      <c r="KVZ6024" s="1066" t="s">
        <v>6481</v>
      </c>
      <c r="KWA6024" s="1066"/>
      <c r="KWB6024" s="1066"/>
      <c r="KWC6024" s="1066"/>
      <c r="KWD6024" s="1066"/>
      <c r="KWE6024" s="1066"/>
      <c r="KWF6024" s="1066"/>
      <c r="KWG6024" s="100"/>
      <c r="KWH6024" s="1066" t="s">
        <v>6481</v>
      </c>
      <c r="KWI6024" s="1066"/>
      <c r="KWJ6024" s="1066"/>
      <c r="KWK6024" s="1066"/>
      <c r="KWL6024" s="1066"/>
      <c r="KWM6024" s="1066"/>
      <c r="KWN6024" s="1066"/>
      <c r="KWO6024" s="100"/>
      <c r="KWP6024" s="1066" t="s">
        <v>6481</v>
      </c>
      <c r="KWQ6024" s="1066"/>
      <c r="KWR6024" s="1066"/>
      <c r="KWS6024" s="1066"/>
      <c r="KWT6024" s="1066"/>
      <c r="KWU6024" s="1066"/>
      <c r="KWV6024" s="1066"/>
      <c r="KWW6024" s="100"/>
      <c r="KWX6024" s="1066" t="s">
        <v>6481</v>
      </c>
      <c r="KWY6024" s="1066"/>
      <c r="KWZ6024" s="1066"/>
      <c r="KXA6024" s="1066"/>
      <c r="KXB6024" s="1066"/>
      <c r="KXC6024" s="1066"/>
      <c r="KXD6024" s="1066"/>
      <c r="KXE6024" s="100"/>
      <c r="KXF6024" s="1066" t="s">
        <v>6481</v>
      </c>
      <c r="KXG6024" s="1066"/>
      <c r="KXH6024" s="1066"/>
      <c r="KXI6024" s="1066"/>
      <c r="KXJ6024" s="1066"/>
      <c r="KXK6024" s="1066"/>
      <c r="KXL6024" s="1066"/>
      <c r="KXM6024" s="100"/>
      <c r="KXN6024" s="1066" t="s">
        <v>6481</v>
      </c>
      <c r="KXO6024" s="1066"/>
      <c r="KXP6024" s="1066"/>
      <c r="KXQ6024" s="1066"/>
      <c r="KXR6024" s="1066"/>
      <c r="KXS6024" s="1066"/>
      <c r="KXT6024" s="1066"/>
      <c r="KXU6024" s="100"/>
      <c r="KXV6024" s="1066" t="s">
        <v>6481</v>
      </c>
      <c r="KXW6024" s="1066"/>
      <c r="KXX6024" s="1066"/>
      <c r="KXY6024" s="1066"/>
      <c r="KXZ6024" s="1066"/>
      <c r="KYA6024" s="1066"/>
      <c r="KYB6024" s="1066"/>
      <c r="KYC6024" s="100"/>
      <c r="KYD6024" s="1066" t="s">
        <v>6481</v>
      </c>
      <c r="KYE6024" s="1066"/>
      <c r="KYF6024" s="1066"/>
      <c r="KYG6024" s="1066"/>
      <c r="KYH6024" s="1066"/>
      <c r="KYI6024" s="1066"/>
      <c r="KYJ6024" s="1066"/>
      <c r="KYK6024" s="100"/>
      <c r="KYL6024" s="1066" t="s">
        <v>6481</v>
      </c>
      <c r="KYM6024" s="1066"/>
      <c r="KYN6024" s="1066"/>
      <c r="KYO6024" s="1066"/>
      <c r="KYP6024" s="1066"/>
      <c r="KYQ6024" s="1066"/>
      <c r="KYR6024" s="1066"/>
      <c r="KYS6024" s="100"/>
      <c r="KYT6024" s="1066" t="s">
        <v>6481</v>
      </c>
      <c r="KYU6024" s="1066"/>
      <c r="KYV6024" s="1066"/>
      <c r="KYW6024" s="1066"/>
      <c r="KYX6024" s="1066"/>
      <c r="KYY6024" s="1066"/>
      <c r="KYZ6024" s="1066"/>
      <c r="KZA6024" s="100"/>
      <c r="KZB6024" s="1066" t="s">
        <v>6481</v>
      </c>
      <c r="KZC6024" s="1066"/>
      <c r="KZD6024" s="1066"/>
      <c r="KZE6024" s="1066"/>
      <c r="KZF6024" s="1066"/>
      <c r="KZG6024" s="1066"/>
      <c r="KZH6024" s="1066"/>
      <c r="KZI6024" s="100"/>
      <c r="KZJ6024" s="1066" t="s">
        <v>6481</v>
      </c>
      <c r="KZK6024" s="1066"/>
      <c r="KZL6024" s="1066"/>
      <c r="KZM6024" s="1066"/>
      <c r="KZN6024" s="1066"/>
      <c r="KZO6024" s="1066"/>
      <c r="KZP6024" s="1066"/>
      <c r="KZQ6024" s="100"/>
      <c r="KZR6024" s="1066" t="s">
        <v>6481</v>
      </c>
      <c r="KZS6024" s="1066"/>
      <c r="KZT6024" s="1066"/>
      <c r="KZU6024" s="1066"/>
      <c r="KZV6024" s="1066"/>
      <c r="KZW6024" s="1066"/>
      <c r="KZX6024" s="1066"/>
      <c r="KZY6024" s="100"/>
      <c r="KZZ6024" s="1066" t="s">
        <v>6481</v>
      </c>
      <c r="LAA6024" s="1066"/>
      <c r="LAB6024" s="1066"/>
      <c r="LAC6024" s="1066"/>
      <c r="LAD6024" s="1066"/>
      <c r="LAE6024" s="1066"/>
      <c r="LAF6024" s="1066"/>
      <c r="LAG6024" s="100"/>
      <c r="LAH6024" s="1066" t="s">
        <v>6481</v>
      </c>
      <c r="LAI6024" s="1066"/>
      <c r="LAJ6024" s="1066"/>
      <c r="LAK6024" s="1066"/>
      <c r="LAL6024" s="1066"/>
      <c r="LAM6024" s="1066"/>
      <c r="LAN6024" s="1066"/>
      <c r="LAO6024" s="100"/>
      <c r="LAP6024" s="1066" t="s">
        <v>6481</v>
      </c>
      <c r="LAQ6024" s="1066"/>
      <c r="LAR6024" s="1066"/>
      <c r="LAS6024" s="1066"/>
      <c r="LAT6024" s="1066"/>
      <c r="LAU6024" s="1066"/>
      <c r="LAV6024" s="1066"/>
      <c r="LAW6024" s="100"/>
      <c r="LAX6024" s="1066" t="s">
        <v>6481</v>
      </c>
      <c r="LAY6024" s="1066"/>
      <c r="LAZ6024" s="1066"/>
      <c r="LBA6024" s="1066"/>
      <c r="LBB6024" s="1066"/>
      <c r="LBC6024" s="1066"/>
      <c r="LBD6024" s="1066"/>
      <c r="LBE6024" s="100"/>
      <c r="LBF6024" s="1066" t="s">
        <v>6481</v>
      </c>
      <c r="LBG6024" s="1066"/>
      <c r="LBH6024" s="1066"/>
      <c r="LBI6024" s="1066"/>
      <c r="LBJ6024" s="1066"/>
      <c r="LBK6024" s="1066"/>
      <c r="LBL6024" s="1066"/>
      <c r="LBM6024" s="100"/>
      <c r="LBN6024" s="1066" t="s">
        <v>6481</v>
      </c>
      <c r="LBO6024" s="1066"/>
      <c r="LBP6024" s="1066"/>
      <c r="LBQ6024" s="1066"/>
      <c r="LBR6024" s="1066"/>
      <c r="LBS6024" s="1066"/>
      <c r="LBT6024" s="1066"/>
      <c r="LBU6024" s="100"/>
      <c r="LBV6024" s="1066" t="s">
        <v>6481</v>
      </c>
      <c r="LBW6024" s="1066"/>
      <c r="LBX6024" s="1066"/>
      <c r="LBY6024" s="1066"/>
      <c r="LBZ6024" s="1066"/>
      <c r="LCA6024" s="1066"/>
      <c r="LCB6024" s="1066"/>
      <c r="LCC6024" s="100"/>
      <c r="LCD6024" s="1066" t="s">
        <v>6481</v>
      </c>
      <c r="LCE6024" s="1066"/>
      <c r="LCF6024" s="1066"/>
      <c r="LCG6024" s="1066"/>
      <c r="LCH6024" s="1066"/>
      <c r="LCI6024" s="1066"/>
      <c r="LCJ6024" s="1066"/>
      <c r="LCK6024" s="100"/>
      <c r="LCL6024" s="1066" t="s">
        <v>6481</v>
      </c>
      <c r="LCM6024" s="1066"/>
      <c r="LCN6024" s="1066"/>
      <c r="LCO6024" s="1066"/>
      <c r="LCP6024" s="1066"/>
      <c r="LCQ6024" s="1066"/>
      <c r="LCR6024" s="1066"/>
      <c r="LCS6024" s="100"/>
      <c r="LCT6024" s="1066" t="s">
        <v>6481</v>
      </c>
      <c r="LCU6024" s="1066"/>
      <c r="LCV6024" s="1066"/>
      <c r="LCW6024" s="1066"/>
      <c r="LCX6024" s="1066"/>
      <c r="LCY6024" s="1066"/>
      <c r="LCZ6024" s="1066"/>
      <c r="LDA6024" s="100"/>
      <c r="LDB6024" s="1066" t="s">
        <v>6481</v>
      </c>
      <c r="LDC6024" s="1066"/>
      <c r="LDD6024" s="1066"/>
      <c r="LDE6024" s="1066"/>
      <c r="LDF6024" s="1066"/>
      <c r="LDG6024" s="1066"/>
      <c r="LDH6024" s="1066"/>
      <c r="LDI6024" s="100"/>
      <c r="LDJ6024" s="1066" t="s">
        <v>6481</v>
      </c>
      <c r="LDK6024" s="1066"/>
      <c r="LDL6024" s="1066"/>
      <c r="LDM6024" s="1066"/>
      <c r="LDN6024" s="1066"/>
      <c r="LDO6024" s="1066"/>
      <c r="LDP6024" s="1066"/>
      <c r="LDQ6024" s="100"/>
      <c r="LDR6024" s="1066" t="s">
        <v>6481</v>
      </c>
      <c r="LDS6024" s="1066"/>
      <c r="LDT6024" s="1066"/>
      <c r="LDU6024" s="1066"/>
      <c r="LDV6024" s="1066"/>
      <c r="LDW6024" s="1066"/>
      <c r="LDX6024" s="1066"/>
      <c r="LDY6024" s="100"/>
      <c r="LDZ6024" s="1066" t="s">
        <v>6481</v>
      </c>
      <c r="LEA6024" s="1066"/>
      <c r="LEB6024" s="1066"/>
      <c r="LEC6024" s="1066"/>
      <c r="LED6024" s="1066"/>
      <c r="LEE6024" s="1066"/>
      <c r="LEF6024" s="1066"/>
      <c r="LEG6024" s="100"/>
      <c r="LEH6024" s="1066" t="s">
        <v>6481</v>
      </c>
      <c r="LEI6024" s="1066"/>
      <c r="LEJ6024" s="1066"/>
      <c r="LEK6024" s="1066"/>
      <c r="LEL6024" s="1066"/>
      <c r="LEM6024" s="1066"/>
      <c r="LEN6024" s="1066"/>
      <c r="LEO6024" s="100"/>
      <c r="LEP6024" s="1066" t="s">
        <v>6481</v>
      </c>
      <c r="LEQ6024" s="1066"/>
      <c r="LER6024" s="1066"/>
      <c r="LES6024" s="1066"/>
      <c r="LET6024" s="1066"/>
      <c r="LEU6024" s="1066"/>
      <c r="LEV6024" s="1066"/>
      <c r="LEW6024" s="100"/>
      <c r="LEX6024" s="1066" t="s">
        <v>6481</v>
      </c>
      <c r="LEY6024" s="1066"/>
      <c r="LEZ6024" s="1066"/>
      <c r="LFA6024" s="1066"/>
      <c r="LFB6024" s="1066"/>
      <c r="LFC6024" s="1066"/>
      <c r="LFD6024" s="1066"/>
      <c r="LFE6024" s="100"/>
      <c r="LFF6024" s="1066" t="s">
        <v>6481</v>
      </c>
      <c r="LFG6024" s="1066"/>
      <c r="LFH6024" s="1066"/>
      <c r="LFI6024" s="1066"/>
      <c r="LFJ6024" s="1066"/>
      <c r="LFK6024" s="1066"/>
      <c r="LFL6024" s="1066"/>
      <c r="LFM6024" s="100"/>
      <c r="LFN6024" s="1066" t="s">
        <v>6481</v>
      </c>
      <c r="LFO6024" s="1066"/>
      <c r="LFP6024" s="1066"/>
      <c r="LFQ6024" s="1066"/>
      <c r="LFR6024" s="1066"/>
      <c r="LFS6024" s="1066"/>
      <c r="LFT6024" s="1066"/>
      <c r="LFU6024" s="100"/>
      <c r="LFV6024" s="1066" t="s">
        <v>6481</v>
      </c>
      <c r="LFW6024" s="1066"/>
      <c r="LFX6024" s="1066"/>
      <c r="LFY6024" s="1066"/>
      <c r="LFZ6024" s="1066"/>
      <c r="LGA6024" s="1066"/>
      <c r="LGB6024" s="1066"/>
      <c r="LGC6024" s="100"/>
      <c r="LGD6024" s="1066" t="s">
        <v>6481</v>
      </c>
      <c r="LGE6024" s="1066"/>
      <c r="LGF6024" s="1066"/>
      <c r="LGG6024" s="1066"/>
      <c r="LGH6024" s="1066"/>
      <c r="LGI6024" s="1066"/>
      <c r="LGJ6024" s="1066"/>
      <c r="LGK6024" s="100"/>
      <c r="LGL6024" s="1066" t="s">
        <v>6481</v>
      </c>
      <c r="LGM6024" s="1066"/>
      <c r="LGN6024" s="1066"/>
      <c r="LGO6024" s="1066"/>
      <c r="LGP6024" s="1066"/>
      <c r="LGQ6024" s="1066"/>
      <c r="LGR6024" s="1066"/>
      <c r="LGS6024" s="100"/>
      <c r="LGT6024" s="1066" t="s">
        <v>6481</v>
      </c>
      <c r="LGU6024" s="1066"/>
      <c r="LGV6024" s="1066"/>
      <c r="LGW6024" s="1066"/>
      <c r="LGX6024" s="1066"/>
      <c r="LGY6024" s="1066"/>
      <c r="LGZ6024" s="1066"/>
      <c r="LHA6024" s="100"/>
      <c r="LHB6024" s="1066" t="s">
        <v>6481</v>
      </c>
      <c r="LHC6024" s="1066"/>
      <c r="LHD6024" s="1066"/>
      <c r="LHE6024" s="1066"/>
      <c r="LHF6024" s="1066"/>
      <c r="LHG6024" s="1066"/>
      <c r="LHH6024" s="1066"/>
      <c r="LHI6024" s="100"/>
      <c r="LHJ6024" s="1066" t="s">
        <v>6481</v>
      </c>
      <c r="LHK6024" s="1066"/>
      <c r="LHL6024" s="1066"/>
      <c r="LHM6024" s="1066"/>
      <c r="LHN6024" s="1066"/>
      <c r="LHO6024" s="1066"/>
      <c r="LHP6024" s="1066"/>
      <c r="LHQ6024" s="100"/>
      <c r="LHR6024" s="1066" t="s">
        <v>6481</v>
      </c>
      <c r="LHS6024" s="1066"/>
      <c r="LHT6024" s="1066"/>
      <c r="LHU6024" s="1066"/>
      <c r="LHV6024" s="1066"/>
      <c r="LHW6024" s="1066"/>
      <c r="LHX6024" s="1066"/>
      <c r="LHY6024" s="100"/>
      <c r="LHZ6024" s="1066" t="s">
        <v>6481</v>
      </c>
      <c r="LIA6024" s="1066"/>
      <c r="LIB6024" s="1066"/>
      <c r="LIC6024" s="1066"/>
      <c r="LID6024" s="1066"/>
      <c r="LIE6024" s="1066"/>
      <c r="LIF6024" s="1066"/>
      <c r="LIG6024" s="100"/>
      <c r="LIH6024" s="1066" t="s">
        <v>6481</v>
      </c>
      <c r="LII6024" s="1066"/>
      <c r="LIJ6024" s="1066"/>
      <c r="LIK6024" s="1066"/>
      <c r="LIL6024" s="1066"/>
      <c r="LIM6024" s="1066"/>
      <c r="LIN6024" s="1066"/>
      <c r="LIO6024" s="100"/>
      <c r="LIP6024" s="1066" t="s">
        <v>6481</v>
      </c>
      <c r="LIQ6024" s="1066"/>
      <c r="LIR6024" s="1066"/>
      <c r="LIS6024" s="1066"/>
      <c r="LIT6024" s="1066"/>
      <c r="LIU6024" s="1066"/>
      <c r="LIV6024" s="1066"/>
      <c r="LIW6024" s="100"/>
      <c r="LIX6024" s="1066" t="s">
        <v>6481</v>
      </c>
      <c r="LIY6024" s="1066"/>
      <c r="LIZ6024" s="1066"/>
      <c r="LJA6024" s="1066"/>
      <c r="LJB6024" s="1066"/>
      <c r="LJC6024" s="1066"/>
      <c r="LJD6024" s="1066"/>
      <c r="LJE6024" s="100"/>
      <c r="LJF6024" s="1066" t="s">
        <v>6481</v>
      </c>
      <c r="LJG6024" s="1066"/>
      <c r="LJH6024" s="1066"/>
      <c r="LJI6024" s="1066"/>
      <c r="LJJ6024" s="1066"/>
      <c r="LJK6024" s="1066"/>
      <c r="LJL6024" s="1066"/>
      <c r="LJM6024" s="100"/>
      <c r="LJN6024" s="1066" t="s">
        <v>6481</v>
      </c>
      <c r="LJO6024" s="1066"/>
      <c r="LJP6024" s="1066"/>
      <c r="LJQ6024" s="1066"/>
      <c r="LJR6024" s="1066"/>
      <c r="LJS6024" s="1066"/>
      <c r="LJT6024" s="1066"/>
      <c r="LJU6024" s="100"/>
      <c r="LJV6024" s="1066" t="s">
        <v>6481</v>
      </c>
      <c r="LJW6024" s="1066"/>
      <c r="LJX6024" s="1066"/>
      <c r="LJY6024" s="1066"/>
      <c r="LJZ6024" s="1066"/>
      <c r="LKA6024" s="1066"/>
      <c r="LKB6024" s="1066"/>
      <c r="LKC6024" s="100"/>
      <c r="LKD6024" s="1066" t="s">
        <v>6481</v>
      </c>
      <c r="LKE6024" s="1066"/>
      <c r="LKF6024" s="1066"/>
      <c r="LKG6024" s="1066"/>
      <c r="LKH6024" s="1066"/>
      <c r="LKI6024" s="1066"/>
      <c r="LKJ6024" s="1066"/>
      <c r="LKK6024" s="100"/>
      <c r="LKL6024" s="1066" t="s">
        <v>6481</v>
      </c>
      <c r="LKM6024" s="1066"/>
      <c r="LKN6024" s="1066"/>
      <c r="LKO6024" s="1066"/>
      <c r="LKP6024" s="1066"/>
      <c r="LKQ6024" s="1066"/>
      <c r="LKR6024" s="1066"/>
      <c r="LKS6024" s="100"/>
      <c r="LKT6024" s="1066" t="s">
        <v>6481</v>
      </c>
      <c r="LKU6024" s="1066"/>
      <c r="LKV6024" s="1066"/>
      <c r="LKW6024" s="1066"/>
      <c r="LKX6024" s="1066"/>
      <c r="LKY6024" s="1066"/>
      <c r="LKZ6024" s="1066"/>
      <c r="LLA6024" s="100"/>
      <c r="LLB6024" s="1066" t="s">
        <v>6481</v>
      </c>
      <c r="LLC6024" s="1066"/>
      <c r="LLD6024" s="1066"/>
      <c r="LLE6024" s="1066"/>
      <c r="LLF6024" s="1066"/>
      <c r="LLG6024" s="1066"/>
      <c r="LLH6024" s="1066"/>
      <c r="LLI6024" s="100"/>
      <c r="LLJ6024" s="1066" t="s">
        <v>6481</v>
      </c>
      <c r="LLK6024" s="1066"/>
      <c r="LLL6024" s="1066"/>
      <c r="LLM6024" s="1066"/>
      <c r="LLN6024" s="1066"/>
      <c r="LLO6024" s="1066"/>
      <c r="LLP6024" s="1066"/>
      <c r="LLQ6024" s="100"/>
      <c r="LLR6024" s="1066" t="s">
        <v>6481</v>
      </c>
      <c r="LLS6024" s="1066"/>
      <c r="LLT6024" s="1066"/>
      <c r="LLU6024" s="1066"/>
      <c r="LLV6024" s="1066"/>
      <c r="LLW6024" s="1066"/>
      <c r="LLX6024" s="1066"/>
      <c r="LLY6024" s="100"/>
      <c r="LLZ6024" s="1066" t="s">
        <v>6481</v>
      </c>
      <c r="LMA6024" s="1066"/>
      <c r="LMB6024" s="1066"/>
      <c r="LMC6024" s="1066"/>
      <c r="LMD6024" s="1066"/>
      <c r="LME6024" s="1066"/>
      <c r="LMF6024" s="1066"/>
      <c r="LMG6024" s="100"/>
      <c r="LMH6024" s="1066" t="s">
        <v>6481</v>
      </c>
      <c r="LMI6024" s="1066"/>
      <c r="LMJ6024" s="1066"/>
      <c r="LMK6024" s="1066"/>
      <c r="LML6024" s="1066"/>
      <c r="LMM6024" s="1066"/>
      <c r="LMN6024" s="1066"/>
      <c r="LMO6024" s="100"/>
      <c r="LMP6024" s="1066" t="s">
        <v>6481</v>
      </c>
      <c r="LMQ6024" s="1066"/>
      <c r="LMR6024" s="1066"/>
      <c r="LMS6024" s="1066"/>
      <c r="LMT6024" s="1066"/>
      <c r="LMU6024" s="1066"/>
      <c r="LMV6024" s="1066"/>
      <c r="LMW6024" s="100"/>
      <c r="LMX6024" s="1066" t="s">
        <v>6481</v>
      </c>
      <c r="LMY6024" s="1066"/>
      <c r="LMZ6024" s="1066"/>
      <c r="LNA6024" s="1066"/>
      <c r="LNB6024" s="1066"/>
      <c r="LNC6024" s="1066"/>
      <c r="LND6024" s="1066"/>
      <c r="LNE6024" s="100"/>
      <c r="LNF6024" s="1066" t="s">
        <v>6481</v>
      </c>
      <c r="LNG6024" s="1066"/>
      <c r="LNH6024" s="1066"/>
      <c r="LNI6024" s="1066"/>
      <c r="LNJ6024" s="1066"/>
      <c r="LNK6024" s="1066"/>
      <c r="LNL6024" s="1066"/>
      <c r="LNM6024" s="100"/>
      <c r="LNN6024" s="1066" t="s">
        <v>6481</v>
      </c>
      <c r="LNO6024" s="1066"/>
      <c r="LNP6024" s="1066"/>
      <c r="LNQ6024" s="1066"/>
      <c r="LNR6024" s="1066"/>
      <c r="LNS6024" s="1066"/>
      <c r="LNT6024" s="1066"/>
      <c r="LNU6024" s="100"/>
      <c r="LNV6024" s="1066" t="s">
        <v>6481</v>
      </c>
      <c r="LNW6024" s="1066"/>
      <c r="LNX6024" s="1066"/>
      <c r="LNY6024" s="1066"/>
      <c r="LNZ6024" s="1066"/>
      <c r="LOA6024" s="1066"/>
      <c r="LOB6024" s="1066"/>
      <c r="LOC6024" s="100"/>
      <c r="LOD6024" s="1066" t="s">
        <v>6481</v>
      </c>
      <c r="LOE6024" s="1066"/>
      <c r="LOF6024" s="1066"/>
      <c r="LOG6024" s="1066"/>
      <c r="LOH6024" s="1066"/>
      <c r="LOI6024" s="1066"/>
      <c r="LOJ6024" s="1066"/>
      <c r="LOK6024" s="100"/>
      <c r="LOL6024" s="1066" t="s">
        <v>6481</v>
      </c>
      <c r="LOM6024" s="1066"/>
      <c r="LON6024" s="1066"/>
      <c r="LOO6024" s="1066"/>
      <c r="LOP6024" s="1066"/>
      <c r="LOQ6024" s="1066"/>
      <c r="LOR6024" s="1066"/>
      <c r="LOS6024" s="100"/>
      <c r="LOT6024" s="1066" t="s">
        <v>6481</v>
      </c>
      <c r="LOU6024" s="1066"/>
      <c r="LOV6024" s="1066"/>
      <c r="LOW6024" s="1066"/>
      <c r="LOX6024" s="1066"/>
      <c r="LOY6024" s="1066"/>
      <c r="LOZ6024" s="1066"/>
      <c r="LPA6024" s="100"/>
      <c r="LPB6024" s="1066" t="s">
        <v>6481</v>
      </c>
      <c r="LPC6024" s="1066"/>
      <c r="LPD6024" s="1066"/>
      <c r="LPE6024" s="1066"/>
      <c r="LPF6024" s="1066"/>
      <c r="LPG6024" s="1066"/>
      <c r="LPH6024" s="1066"/>
      <c r="LPI6024" s="100"/>
      <c r="LPJ6024" s="1066" t="s">
        <v>6481</v>
      </c>
      <c r="LPK6024" s="1066"/>
      <c r="LPL6024" s="1066"/>
      <c r="LPM6024" s="1066"/>
      <c r="LPN6024" s="1066"/>
      <c r="LPO6024" s="1066"/>
      <c r="LPP6024" s="1066"/>
      <c r="LPQ6024" s="100"/>
      <c r="LPR6024" s="1066" t="s">
        <v>6481</v>
      </c>
      <c r="LPS6024" s="1066"/>
      <c r="LPT6024" s="1066"/>
      <c r="LPU6024" s="1066"/>
      <c r="LPV6024" s="1066"/>
      <c r="LPW6024" s="1066"/>
      <c r="LPX6024" s="1066"/>
      <c r="LPY6024" s="100"/>
      <c r="LPZ6024" s="1066" t="s">
        <v>6481</v>
      </c>
      <c r="LQA6024" s="1066"/>
      <c r="LQB6024" s="1066"/>
      <c r="LQC6024" s="1066"/>
      <c r="LQD6024" s="1066"/>
      <c r="LQE6024" s="1066"/>
      <c r="LQF6024" s="1066"/>
      <c r="LQG6024" s="100"/>
      <c r="LQH6024" s="1066" t="s">
        <v>6481</v>
      </c>
      <c r="LQI6024" s="1066"/>
      <c r="LQJ6024" s="1066"/>
      <c r="LQK6024" s="1066"/>
      <c r="LQL6024" s="1066"/>
      <c r="LQM6024" s="1066"/>
      <c r="LQN6024" s="1066"/>
      <c r="LQO6024" s="100"/>
      <c r="LQP6024" s="1066" t="s">
        <v>6481</v>
      </c>
      <c r="LQQ6024" s="1066"/>
      <c r="LQR6024" s="1066"/>
      <c r="LQS6024" s="1066"/>
      <c r="LQT6024" s="1066"/>
      <c r="LQU6024" s="1066"/>
      <c r="LQV6024" s="1066"/>
      <c r="LQW6024" s="100"/>
      <c r="LQX6024" s="1066" t="s">
        <v>6481</v>
      </c>
      <c r="LQY6024" s="1066"/>
      <c r="LQZ6024" s="1066"/>
      <c r="LRA6024" s="1066"/>
      <c r="LRB6024" s="1066"/>
      <c r="LRC6024" s="1066"/>
      <c r="LRD6024" s="1066"/>
      <c r="LRE6024" s="100"/>
      <c r="LRF6024" s="1066" t="s">
        <v>6481</v>
      </c>
      <c r="LRG6024" s="1066"/>
      <c r="LRH6024" s="1066"/>
      <c r="LRI6024" s="1066"/>
      <c r="LRJ6024" s="1066"/>
      <c r="LRK6024" s="1066"/>
      <c r="LRL6024" s="1066"/>
      <c r="LRM6024" s="100"/>
      <c r="LRN6024" s="1066" t="s">
        <v>6481</v>
      </c>
      <c r="LRO6024" s="1066"/>
      <c r="LRP6024" s="1066"/>
      <c r="LRQ6024" s="1066"/>
      <c r="LRR6024" s="1066"/>
      <c r="LRS6024" s="1066"/>
      <c r="LRT6024" s="1066"/>
      <c r="LRU6024" s="100"/>
      <c r="LRV6024" s="1066" t="s">
        <v>6481</v>
      </c>
      <c r="LRW6024" s="1066"/>
      <c r="LRX6024" s="1066"/>
      <c r="LRY6024" s="1066"/>
      <c r="LRZ6024" s="1066"/>
      <c r="LSA6024" s="1066"/>
      <c r="LSB6024" s="1066"/>
      <c r="LSC6024" s="100"/>
      <c r="LSD6024" s="1066" t="s">
        <v>6481</v>
      </c>
      <c r="LSE6024" s="1066"/>
      <c r="LSF6024" s="1066"/>
      <c r="LSG6024" s="1066"/>
      <c r="LSH6024" s="1066"/>
      <c r="LSI6024" s="1066"/>
      <c r="LSJ6024" s="1066"/>
      <c r="LSK6024" s="100"/>
      <c r="LSL6024" s="1066" t="s">
        <v>6481</v>
      </c>
      <c r="LSM6024" s="1066"/>
      <c r="LSN6024" s="1066"/>
      <c r="LSO6024" s="1066"/>
      <c r="LSP6024" s="1066"/>
      <c r="LSQ6024" s="1066"/>
      <c r="LSR6024" s="1066"/>
      <c r="LSS6024" s="100"/>
      <c r="LST6024" s="1066" t="s">
        <v>6481</v>
      </c>
      <c r="LSU6024" s="1066"/>
      <c r="LSV6024" s="1066"/>
      <c r="LSW6024" s="1066"/>
      <c r="LSX6024" s="1066"/>
      <c r="LSY6024" s="1066"/>
      <c r="LSZ6024" s="1066"/>
      <c r="LTA6024" s="100"/>
      <c r="LTB6024" s="1066" t="s">
        <v>6481</v>
      </c>
      <c r="LTC6024" s="1066"/>
      <c r="LTD6024" s="1066"/>
      <c r="LTE6024" s="1066"/>
      <c r="LTF6024" s="1066"/>
      <c r="LTG6024" s="1066"/>
      <c r="LTH6024" s="1066"/>
      <c r="LTI6024" s="100"/>
      <c r="LTJ6024" s="1066" t="s">
        <v>6481</v>
      </c>
      <c r="LTK6024" s="1066"/>
      <c r="LTL6024" s="1066"/>
      <c r="LTM6024" s="1066"/>
      <c r="LTN6024" s="1066"/>
      <c r="LTO6024" s="1066"/>
      <c r="LTP6024" s="1066"/>
      <c r="LTQ6024" s="100"/>
      <c r="LTR6024" s="1066" t="s">
        <v>6481</v>
      </c>
      <c r="LTS6024" s="1066"/>
      <c r="LTT6024" s="1066"/>
      <c r="LTU6024" s="1066"/>
      <c r="LTV6024" s="1066"/>
      <c r="LTW6024" s="1066"/>
      <c r="LTX6024" s="1066"/>
      <c r="LTY6024" s="100"/>
      <c r="LTZ6024" s="1066" t="s">
        <v>6481</v>
      </c>
      <c r="LUA6024" s="1066"/>
      <c r="LUB6024" s="1066"/>
      <c r="LUC6024" s="1066"/>
      <c r="LUD6024" s="1066"/>
      <c r="LUE6024" s="1066"/>
      <c r="LUF6024" s="1066"/>
      <c r="LUG6024" s="100"/>
      <c r="LUH6024" s="1066" t="s">
        <v>6481</v>
      </c>
      <c r="LUI6024" s="1066"/>
      <c r="LUJ6024" s="1066"/>
      <c r="LUK6024" s="1066"/>
      <c r="LUL6024" s="1066"/>
      <c r="LUM6024" s="1066"/>
      <c r="LUN6024" s="1066"/>
      <c r="LUO6024" s="100"/>
      <c r="LUP6024" s="1066" t="s">
        <v>6481</v>
      </c>
      <c r="LUQ6024" s="1066"/>
      <c r="LUR6024" s="1066"/>
      <c r="LUS6024" s="1066"/>
      <c r="LUT6024" s="1066"/>
      <c r="LUU6024" s="1066"/>
      <c r="LUV6024" s="1066"/>
      <c r="LUW6024" s="100"/>
      <c r="LUX6024" s="1066" t="s">
        <v>6481</v>
      </c>
      <c r="LUY6024" s="1066"/>
      <c r="LUZ6024" s="1066"/>
      <c r="LVA6024" s="1066"/>
      <c r="LVB6024" s="1066"/>
      <c r="LVC6024" s="1066"/>
      <c r="LVD6024" s="1066"/>
      <c r="LVE6024" s="100"/>
      <c r="LVF6024" s="1066" t="s">
        <v>6481</v>
      </c>
      <c r="LVG6024" s="1066"/>
      <c r="LVH6024" s="1066"/>
      <c r="LVI6024" s="1066"/>
      <c r="LVJ6024" s="1066"/>
      <c r="LVK6024" s="1066"/>
      <c r="LVL6024" s="1066"/>
      <c r="LVM6024" s="100"/>
      <c r="LVN6024" s="1066" t="s">
        <v>6481</v>
      </c>
      <c r="LVO6024" s="1066"/>
      <c r="LVP6024" s="1066"/>
      <c r="LVQ6024" s="1066"/>
      <c r="LVR6024" s="1066"/>
      <c r="LVS6024" s="1066"/>
      <c r="LVT6024" s="1066"/>
      <c r="LVU6024" s="100"/>
      <c r="LVV6024" s="1066" t="s">
        <v>6481</v>
      </c>
      <c r="LVW6024" s="1066"/>
      <c r="LVX6024" s="1066"/>
      <c r="LVY6024" s="1066"/>
      <c r="LVZ6024" s="1066"/>
      <c r="LWA6024" s="1066"/>
      <c r="LWB6024" s="1066"/>
      <c r="LWC6024" s="100"/>
      <c r="LWD6024" s="1066" t="s">
        <v>6481</v>
      </c>
      <c r="LWE6024" s="1066"/>
      <c r="LWF6024" s="1066"/>
      <c r="LWG6024" s="1066"/>
      <c r="LWH6024" s="1066"/>
      <c r="LWI6024" s="1066"/>
      <c r="LWJ6024" s="1066"/>
      <c r="LWK6024" s="100"/>
      <c r="LWL6024" s="1066" t="s">
        <v>6481</v>
      </c>
      <c r="LWM6024" s="1066"/>
      <c r="LWN6024" s="1066"/>
      <c r="LWO6024" s="1066"/>
      <c r="LWP6024" s="1066"/>
      <c r="LWQ6024" s="1066"/>
      <c r="LWR6024" s="1066"/>
      <c r="LWS6024" s="100"/>
      <c r="LWT6024" s="1066" t="s">
        <v>6481</v>
      </c>
      <c r="LWU6024" s="1066"/>
      <c r="LWV6024" s="1066"/>
      <c r="LWW6024" s="1066"/>
      <c r="LWX6024" s="1066"/>
      <c r="LWY6024" s="1066"/>
      <c r="LWZ6024" s="1066"/>
      <c r="LXA6024" s="100"/>
      <c r="LXB6024" s="1066" t="s">
        <v>6481</v>
      </c>
      <c r="LXC6024" s="1066"/>
      <c r="LXD6024" s="1066"/>
      <c r="LXE6024" s="1066"/>
      <c r="LXF6024" s="1066"/>
      <c r="LXG6024" s="1066"/>
      <c r="LXH6024" s="1066"/>
      <c r="LXI6024" s="100"/>
      <c r="LXJ6024" s="1066" t="s">
        <v>6481</v>
      </c>
      <c r="LXK6024" s="1066"/>
      <c r="LXL6024" s="1066"/>
      <c r="LXM6024" s="1066"/>
      <c r="LXN6024" s="1066"/>
      <c r="LXO6024" s="1066"/>
      <c r="LXP6024" s="1066"/>
      <c r="LXQ6024" s="100"/>
      <c r="LXR6024" s="1066" t="s">
        <v>6481</v>
      </c>
      <c r="LXS6024" s="1066"/>
      <c r="LXT6024" s="1066"/>
      <c r="LXU6024" s="1066"/>
      <c r="LXV6024" s="1066"/>
      <c r="LXW6024" s="1066"/>
      <c r="LXX6024" s="1066"/>
      <c r="LXY6024" s="100"/>
      <c r="LXZ6024" s="1066" t="s">
        <v>6481</v>
      </c>
      <c r="LYA6024" s="1066"/>
      <c r="LYB6024" s="1066"/>
      <c r="LYC6024" s="1066"/>
      <c r="LYD6024" s="1066"/>
      <c r="LYE6024" s="1066"/>
      <c r="LYF6024" s="1066"/>
      <c r="LYG6024" s="100"/>
      <c r="LYH6024" s="1066" t="s">
        <v>6481</v>
      </c>
      <c r="LYI6024" s="1066"/>
      <c r="LYJ6024" s="1066"/>
      <c r="LYK6024" s="1066"/>
      <c r="LYL6024" s="1066"/>
      <c r="LYM6024" s="1066"/>
      <c r="LYN6024" s="1066"/>
      <c r="LYO6024" s="100"/>
      <c r="LYP6024" s="1066" t="s">
        <v>6481</v>
      </c>
      <c r="LYQ6024" s="1066"/>
      <c r="LYR6024" s="1066"/>
      <c r="LYS6024" s="1066"/>
      <c r="LYT6024" s="1066"/>
      <c r="LYU6024" s="1066"/>
      <c r="LYV6024" s="1066"/>
      <c r="LYW6024" s="100"/>
      <c r="LYX6024" s="1066" t="s">
        <v>6481</v>
      </c>
      <c r="LYY6024" s="1066"/>
      <c r="LYZ6024" s="1066"/>
      <c r="LZA6024" s="1066"/>
      <c r="LZB6024" s="1066"/>
      <c r="LZC6024" s="1066"/>
      <c r="LZD6024" s="1066"/>
      <c r="LZE6024" s="100"/>
      <c r="LZF6024" s="1066" t="s">
        <v>6481</v>
      </c>
      <c r="LZG6024" s="1066"/>
      <c r="LZH6024" s="1066"/>
      <c r="LZI6024" s="1066"/>
      <c r="LZJ6024" s="1066"/>
      <c r="LZK6024" s="1066"/>
      <c r="LZL6024" s="1066"/>
      <c r="LZM6024" s="100"/>
      <c r="LZN6024" s="1066" t="s">
        <v>6481</v>
      </c>
      <c r="LZO6024" s="1066"/>
      <c r="LZP6024" s="1066"/>
      <c r="LZQ6024" s="1066"/>
      <c r="LZR6024" s="1066"/>
      <c r="LZS6024" s="1066"/>
      <c r="LZT6024" s="1066"/>
      <c r="LZU6024" s="100"/>
      <c r="LZV6024" s="1066" t="s">
        <v>6481</v>
      </c>
      <c r="LZW6024" s="1066"/>
      <c r="LZX6024" s="1066"/>
      <c r="LZY6024" s="1066"/>
      <c r="LZZ6024" s="1066"/>
      <c r="MAA6024" s="1066"/>
      <c r="MAB6024" s="1066"/>
      <c r="MAC6024" s="100"/>
      <c r="MAD6024" s="1066" t="s">
        <v>6481</v>
      </c>
      <c r="MAE6024" s="1066"/>
      <c r="MAF6024" s="1066"/>
      <c r="MAG6024" s="1066"/>
      <c r="MAH6024" s="1066"/>
      <c r="MAI6024" s="1066"/>
      <c r="MAJ6024" s="1066"/>
      <c r="MAK6024" s="100"/>
      <c r="MAL6024" s="1066" t="s">
        <v>6481</v>
      </c>
      <c r="MAM6024" s="1066"/>
      <c r="MAN6024" s="1066"/>
      <c r="MAO6024" s="1066"/>
      <c r="MAP6024" s="1066"/>
      <c r="MAQ6024" s="1066"/>
      <c r="MAR6024" s="1066"/>
      <c r="MAS6024" s="100"/>
      <c r="MAT6024" s="1066" t="s">
        <v>6481</v>
      </c>
      <c r="MAU6024" s="1066"/>
      <c r="MAV6024" s="1066"/>
      <c r="MAW6024" s="1066"/>
      <c r="MAX6024" s="1066"/>
      <c r="MAY6024" s="1066"/>
      <c r="MAZ6024" s="1066"/>
      <c r="MBA6024" s="100"/>
      <c r="MBB6024" s="1066" t="s">
        <v>6481</v>
      </c>
      <c r="MBC6024" s="1066"/>
      <c r="MBD6024" s="1066"/>
      <c r="MBE6024" s="1066"/>
      <c r="MBF6024" s="1066"/>
      <c r="MBG6024" s="1066"/>
      <c r="MBH6024" s="1066"/>
      <c r="MBI6024" s="100"/>
      <c r="MBJ6024" s="1066" t="s">
        <v>6481</v>
      </c>
      <c r="MBK6024" s="1066"/>
      <c r="MBL6024" s="1066"/>
      <c r="MBM6024" s="1066"/>
      <c r="MBN6024" s="1066"/>
      <c r="MBO6024" s="1066"/>
      <c r="MBP6024" s="1066"/>
      <c r="MBQ6024" s="100"/>
      <c r="MBR6024" s="1066" t="s">
        <v>6481</v>
      </c>
      <c r="MBS6024" s="1066"/>
      <c r="MBT6024" s="1066"/>
      <c r="MBU6024" s="1066"/>
      <c r="MBV6024" s="1066"/>
      <c r="MBW6024" s="1066"/>
      <c r="MBX6024" s="1066"/>
      <c r="MBY6024" s="100"/>
      <c r="MBZ6024" s="1066" t="s">
        <v>6481</v>
      </c>
      <c r="MCA6024" s="1066"/>
      <c r="MCB6024" s="1066"/>
      <c r="MCC6024" s="1066"/>
      <c r="MCD6024" s="1066"/>
      <c r="MCE6024" s="1066"/>
      <c r="MCF6024" s="1066"/>
      <c r="MCG6024" s="100"/>
      <c r="MCH6024" s="1066" t="s">
        <v>6481</v>
      </c>
      <c r="MCI6024" s="1066"/>
      <c r="MCJ6024" s="1066"/>
      <c r="MCK6024" s="1066"/>
      <c r="MCL6024" s="1066"/>
      <c r="MCM6024" s="1066"/>
      <c r="MCN6024" s="1066"/>
      <c r="MCO6024" s="100"/>
      <c r="MCP6024" s="1066" t="s">
        <v>6481</v>
      </c>
      <c r="MCQ6024" s="1066"/>
      <c r="MCR6024" s="1066"/>
      <c r="MCS6024" s="1066"/>
      <c r="MCT6024" s="1066"/>
      <c r="MCU6024" s="1066"/>
      <c r="MCV6024" s="1066"/>
      <c r="MCW6024" s="100"/>
      <c r="MCX6024" s="1066" t="s">
        <v>6481</v>
      </c>
      <c r="MCY6024" s="1066"/>
      <c r="MCZ6024" s="1066"/>
      <c r="MDA6024" s="1066"/>
      <c r="MDB6024" s="1066"/>
      <c r="MDC6024" s="1066"/>
      <c r="MDD6024" s="1066"/>
      <c r="MDE6024" s="100"/>
      <c r="MDF6024" s="1066" t="s">
        <v>6481</v>
      </c>
      <c r="MDG6024" s="1066"/>
      <c r="MDH6024" s="1066"/>
      <c r="MDI6024" s="1066"/>
      <c r="MDJ6024" s="1066"/>
      <c r="MDK6024" s="1066"/>
      <c r="MDL6024" s="1066"/>
      <c r="MDM6024" s="100"/>
      <c r="MDN6024" s="1066" t="s">
        <v>6481</v>
      </c>
      <c r="MDO6024" s="1066"/>
      <c r="MDP6024" s="1066"/>
      <c r="MDQ6024" s="1066"/>
      <c r="MDR6024" s="1066"/>
      <c r="MDS6024" s="1066"/>
      <c r="MDT6024" s="1066"/>
      <c r="MDU6024" s="100"/>
      <c r="MDV6024" s="1066" t="s">
        <v>6481</v>
      </c>
      <c r="MDW6024" s="1066"/>
      <c r="MDX6024" s="1066"/>
      <c r="MDY6024" s="1066"/>
      <c r="MDZ6024" s="1066"/>
      <c r="MEA6024" s="1066"/>
      <c r="MEB6024" s="1066"/>
      <c r="MEC6024" s="100"/>
      <c r="MED6024" s="1066" t="s">
        <v>6481</v>
      </c>
      <c r="MEE6024" s="1066"/>
      <c r="MEF6024" s="1066"/>
      <c r="MEG6024" s="1066"/>
      <c r="MEH6024" s="1066"/>
      <c r="MEI6024" s="1066"/>
      <c r="MEJ6024" s="1066"/>
      <c r="MEK6024" s="100"/>
      <c r="MEL6024" s="1066" t="s">
        <v>6481</v>
      </c>
      <c r="MEM6024" s="1066"/>
      <c r="MEN6024" s="1066"/>
      <c r="MEO6024" s="1066"/>
      <c r="MEP6024" s="1066"/>
      <c r="MEQ6024" s="1066"/>
      <c r="MER6024" s="1066"/>
      <c r="MES6024" s="100"/>
      <c r="MET6024" s="1066" t="s">
        <v>6481</v>
      </c>
      <c r="MEU6024" s="1066"/>
      <c r="MEV6024" s="1066"/>
      <c r="MEW6024" s="1066"/>
      <c r="MEX6024" s="1066"/>
      <c r="MEY6024" s="1066"/>
      <c r="MEZ6024" s="1066"/>
      <c r="MFA6024" s="100"/>
      <c r="MFB6024" s="1066" t="s">
        <v>6481</v>
      </c>
      <c r="MFC6024" s="1066"/>
      <c r="MFD6024" s="1066"/>
      <c r="MFE6024" s="1066"/>
      <c r="MFF6024" s="1066"/>
      <c r="MFG6024" s="1066"/>
      <c r="MFH6024" s="1066"/>
      <c r="MFI6024" s="100"/>
      <c r="MFJ6024" s="1066" t="s">
        <v>6481</v>
      </c>
      <c r="MFK6024" s="1066"/>
      <c r="MFL6024" s="1066"/>
      <c r="MFM6024" s="1066"/>
      <c r="MFN6024" s="1066"/>
      <c r="MFO6024" s="1066"/>
      <c r="MFP6024" s="1066"/>
      <c r="MFQ6024" s="100"/>
      <c r="MFR6024" s="1066" t="s">
        <v>6481</v>
      </c>
      <c r="MFS6024" s="1066"/>
      <c r="MFT6024" s="1066"/>
      <c r="MFU6024" s="1066"/>
      <c r="MFV6024" s="1066"/>
      <c r="MFW6024" s="1066"/>
      <c r="MFX6024" s="1066"/>
      <c r="MFY6024" s="100"/>
      <c r="MFZ6024" s="1066" t="s">
        <v>6481</v>
      </c>
      <c r="MGA6024" s="1066"/>
      <c r="MGB6024" s="1066"/>
      <c r="MGC6024" s="1066"/>
      <c r="MGD6024" s="1066"/>
      <c r="MGE6024" s="1066"/>
      <c r="MGF6024" s="1066"/>
      <c r="MGG6024" s="100"/>
      <c r="MGH6024" s="1066" t="s">
        <v>6481</v>
      </c>
      <c r="MGI6024" s="1066"/>
      <c r="MGJ6024" s="1066"/>
      <c r="MGK6024" s="1066"/>
      <c r="MGL6024" s="1066"/>
      <c r="MGM6024" s="1066"/>
      <c r="MGN6024" s="1066"/>
      <c r="MGO6024" s="100"/>
      <c r="MGP6024" s="1066" t="s">
        <v>6481</v>
      </c>
      <c r="MGQ6024" s="1066"/>
      <c r="MGR6024" s="1066"/>
      <c r="MGS6024" s="1066"/>
      <c r="MGT6024" s="1066"/>
      <c r="MGU6024" s="1066"/>
      <c r="MGV6024" s="1066"/>
      <c r="MGW6024" s="100"/>
      <c r="MGX6024" s="1066" t="s">
        <v>6481</v>
      </c>
      <c r="MGY6024" s="1066"/>
      <c r="MGZ6024" s="1066"/>
      <c r="MHA6024" s="1066"/>
      <c r="MHB6024" s="1066"/>
      <c r="MHC6024" s="1066"/>
      <c r="MHD6024" s="1066"/>
      <c r="MHE6024" s="100"/>
      <c r="MHF6024" s="1066" t="s">
        <v>6481</v>
      </c>
      <c r="MHG6024" s="1066"/>
      <c r="MHH6024" s="1066"/>
      <c r="MHI6024" s="1066"/>
      <c r="MHJ6024" s="1066"/>
      <c r="MHK6024" s="1066"/>
      <c r="MHL6024" s="1066"/>
      <c r="MHM6024" s="100"/>
      <c r="MHN6024" s="1066" t="s">
        <v>6481</v>
      </c>
      <c r="MHO6024" s="1066"/>
      <c r="MHP6024" s="1066"/>
      <c r="MHQ6024" s="1066"/>
      <c r="MHR6024" s="1066"/>
      <c r="MHS6024" s="1066"/>
      <c r="MHT6024" s="1066"/>
      <c r="MHU6024" s="100"/>
      <c r="MHV6024" s="1066" t="s">
        <v>6481</v>
      </c>
      <c r="MHW6024" s="1066"/>
      <c r="MHX6024" s="1066"/>
      <c r="MHY6024" s="1066"/>
      <c r="MHZ6024" s="1066"/>
      <c r="MIA6024" s="1066"/>
      <c r="MIB6024" s="1066"/>
      <c r="MIC6024" s="100"/>
      <c r="MID6024" s="1066" t="s">
        <v>6481</v>
      </c>
      <c r="MIE6024" s="1066"/>
      <c r="MIF6024" s="1066"/>
      <c r="MIG6024" s="1066"/>
      <c r="MIH6024" s="1066"/>
      <c r="MII6024" s="1066"/>
      <c r="MIJ6024" s="1066"/>
      <c r="MIK6024" s="100"/>
      <c r="MIL6024" s="1066" t="s">
        <v>6481</v>
      </c>
      <c r="MIM6024" s="1066"/>
      <c r="MIN6024" s="1066"/>
      <c r="MIO6024" s="1066"/>
      <c r="MIP6024" s="1066"/>
      <c r="MIQ6024" s="1066"/>
      <c r="MIR6024" s="1066"/>
      <c r="MIS6024" s="100"/>
      <c r="MIT6024" s="1066" t="s">
        <v>6481</v>
      </c>
      <c r="MIU6024" s="1066"/>
      <c r="MIV6024" s="1066"/>
      <c r="MIW6024" s="1066"/>
      <c r="MIX6024" s="1066"/>
      <c r="MIY6024" s="1066"/>
      <c r="MIZ6024" s="1066"/>
      <c r="MJA6024" s="100"/>
      <c r="MJB6024" s="1066" t="s">
        <v>6481</v>
      </c>
      <c r="MJC6024" s="1066"/>
      <c r="MJD6024" s="1066"/>
      <c r="MJE6024" s="1066"/>
      <c r="MJF6024" s="1066"/>
      <c r="MJG6024" s="1066"/>
      <c r="MJH6024" s="1066"/>
      <c r="MJI6024" s="100"/>
      <c r="MJJ6024" s="1066" t="s">
        <v>6481</v>
      </c>
      <c r="MJK6024" s="1066"/>
      <c r="MJL6024" s="1066"/>
      <c r="MJM6024" s="1066"/>
      <c r="MJN6024" s="1066"/>
      <c r="MJO6024" s="1066"/>
      <c r="MJP6024" s="1066"/>
      <c r="MJQ6024" s="100"/>
      <c r="MJR6024" s="1066" t="s">
        <v>6481</v>
      </c>
      <c r="MJS6024" s="1066"/>
      <c r="MJT6024" s="1066"/>
      <c r="MJU6024" s="1066"/>
      <c r="MJV6024" s="1066"/>
      <c r="MJW6024" s="1066"/>
      <c r="MJX6024" s="1066"/>
      <c r="MJY6024" s="100"/>
      <c r="MJZ6024" s="1066" t="s">
        <v>6481</v>
      </c>
      <c r="MKA6024" s="1066"/>
      <c r="MKB6024" s="1066"/>
      <c r="MKC6024" s="1066"/>
      <c r="MKD6024" s="1066"/>
      <c r="MKE6024" s="1066"/>
      <c r="MKF6024" s="1066"/>
      <c r="MKG6024" s="100"/>
      <c r="MKH6024" s="1066" t="s">
        <v>6481</v>
      </c>
      <c r="MKI6024" s="1066"/>
      <c r="MKJ6024" s="1066"/>
      <c r="MKK6024" s="1066"/>
      <c r="MKL6024" s="1066"/>
      <c r="MKM6024" s="1066"/>
      <c r="MKN6024" s="1066"/>
      <c r="MKO6024" s="100"/>
      <c r="MKP6024" s="1066" t="s">
        <v>6481</v>
      </c>
      <c r="MKQ6024" s="1066"/>
      <c r="MKR6024" s="1066"/>
      <c r="MKS6024" s="1066"/>
      <c r="MKT6024" s="1066"/>
      <c r="MKU6024" s="1066"/>
      <c r="MKV6024" s="1066"/>
      <c r="MKW6024" s="100"/>
      <c r="MKX6024" s="1066" t="s">
        <v>6481</v>
      </c>
      <c r="MKY6024" s="1066"/>
      <c r="MKZ6024" s="1066"/>
      <c r="MLA6024" s="1066"/>
      <c r="MLB6024" s="1066"/>
      <c r="MLC6024" s="1066"/>
      <c r="MLD6024" s="1066"/>
      <c r="MLE6024" s="100"/>
      <c r="MLF6024" s="1066" t="s">
        <v>6481</v>
      </c>
      <c r="MLG6024" s="1066"/>
      <c r="MLH6024" s="1066"/>
      <c r="MLI6024" s="1066"/>
      <c r="MLJ6024" s="1066"/>
      <c r="MLK6024" s="1066"/>
      <c r="MLL6024" s="1066"/>
      <c r="MLM6024" s="100"/>
      <c r="MLN6024" s="1066" t="s">
        <v>6481</v>
      </c>
      <c r="MLO6024" s="1066"/>
      <c r="MLP6024" s="1066"/>
      <c r="MLQ6024" s="1066"/>
      <c r="MLR6024" s="1066"/>
      <c r="MLS6024" s="1066"/>
      <c r="MLT6024" s="1066"/>
      <c r="MLU6024" s="100"/>
      <c r="MLV6024" s="1066" t="s">
        <v>6481</v>
      </c>
      <c r="MLW6024" s="1066"/>
      <c r="MLX6024" s="1066"/>
      <c r="MLY6024" s="1066"/>
      <c r="MLZ6024" s="1066"/>
      <c r="MMA6024" s="1066"/>
      <c r="MMB6024" s="1066"/>
      <c r="MMC6024" s="100"/>
      <c r="MMD6024" s="1066" t="s">
        <v>6481</v>
      </c>
      <c r="MME6024" s="1066"/>
      <c r="MMF6024" s="1066"/>
      <c r="MMG6024" s="1066"/>
      <c r="MMH6024" s="1066"/>
      <c r="MMI6024" s="1066"/>
      <c r="MMJ6024" s="1066"/>
      <c r="MMK6024" s="100"/>
      <c r="MML6024" s="1066" t="s">
        <v>6481</v>
      </c>
      <c r="MMM6024" s="1066"/>
      <c r="MMN6024" s="1066"/>
      <c r="MMO6024" s="1066"/>
      <c r="MMP6024" s="1066"/>
      <c r="MMQ6024" s="1066"/>
      <c r="MMR6024" s="1066"/>
      <c r="MMS6024" s="100"/>
      <c r="MMT6024" s="1066" t="s">
        <v>6481</v>
      </c>
      <c r="MMU6024" s="1066"/>
      <c r="MMV6024" s="1066"/>
      <c r="MMW6024" s="1066"/>
      <c r="MMX6024" s="1066"/>
      <c r="MMY6024" s="1066"/>
      <c r="MMZ6024" s="1066"/>
      <c r="MNA6024" s="100"/>
      <c r="MNB6024" s="1066" t="s">
        <v>6481</v>
      </c>
      <c r="MNC6024" s="1066"/>
      <c r="MND6024" s="1066"/>
      <c r="MNE6024" s="1066"/>
      <c r="MNF6024" s="1066"/>
      <c r="MNG6024" s="1066"/>
      <c r="MNH6024" s="1066"/>
      <c r="MNI6024" s="100"/>
      <c r="MNJ6024" s="1066" t="s">
        <v>6481</v>
      </c>
      <c r="MNK6024" s="1066"/>
      <c r="MNL6024" s="1066"/>
      <c r="MNM6024" s="1066"/>
      <c r="MNN6024" s="1066"/>
      <c r="MNO6024" s="1066"/>
      <c r="MNP6024" s="1066"/>
      <c r="MNQ6024" s="100"/>
      <c r="MNR6024" s="1066" t="s">
        <v>6481</v>
      </c>
      <c r="MNS6024" s="1066"/>
      <c r="MNT6024" s="1066"/>
      <c r="MNU6024" s="1066"/>
      <c r="MNV6024" s="1066"/>
      <c r="MNW6024" s="1066"/>
      <c r="MNX6024" s="1066"/>
      <c r="MNY6024" s="100"/>
      <c r="MNZ6024" s="1066" t="s">
        <v>6481</v>
      </c>
      <c r="MOA6024" s="1066"/>
      <c r="MOB6024" s="1066"/>
      <c r="MOC6024" s="1066"/>
      <c r="MOD6024" s="1066"/>
      <c r="MOE6024" s="1066"/>
      <c r="MOF6024" s="1066"/>
      <c r="MOG6024" s="100"/>
      <c r="MOH6024" s="1066" t="s">
        <v>6481</v>
      </c>
      <c r="MOI6024" s="1066"/>
      <c r="MOJ6024" s="1066"/>
      <c r="MOK6024" s="1066"/>
      <c r="MOL6024" s="1066"/>
      <c r="MOM6024" s="1066"/>
      <c r="MON6024" s="1066"/>
      <c r="MOO6024" s="100"/>
      <c r="MOP6024" s="1066" t="s">
        <v>6481</v>
      </c>
      <c r="MOQ6024" s="1066"/>
      <c r="MOR6024" s="1066"/>
      <c r="MOS6024" s="1066"/>
      <c r="MOT6024" s="1066"/>
      <c r="MOU6024" s="1066"/>
      <c r="MOV6024" s="1066"/>
      <c r="MOW6024" s="100"/>
      <c r="MOX6024" s="1066" t="s">
        <v>6481</v>
      </c>
      <c r="MOY6024" s="1066"/>
      <c r="MOZ6024" s="1066"/>
      <c r="MPA6024" s="1066"/>
      <c r="MPB6024" s="1066"/>
      <c r="MPC6024" s="1066"/>
      <c r="MPD6024" s="1066"/>
      <c r="MPE6024" s="100"/>
      <c r="MPF6024" s="1066" t="s">
        <v>6481</v>
      </c>
      <c r="MPG6024" s="1066"/>
      <c r="MPH6024" s="1066"/>
      <c r="MPI6024" s="1066"/>
      <c r="MPJ6024" s="1066"/>
      <c r="MPK6024" s="1066"/>
      <c r="MPL6024" s="1066"/>
      <c r="MPM6024" s="100"/>
      <c r="MPN6024" s="1066" t="s">
        <v>6481</v>
      </c>
      <c r="MPO6024" s="1066"/>
      <c r="MPP6024" s="1066"/>
      <c r="MPQ6024" s="1066"/>
      <c r="MPR6024" s="1066"/>
      <c r="MPS6024" s="1066"/>
      <c r="MPT6024" s="1066"/>
      <c r="MPU6024" s="100"/>
      <c r="MPV6024" s="1066" t="s">
        <v>6481</v>
      </c>
      <c r="MPW6024" s="1066"/>
      <c r="MPX6024" s="1066"/>
      <c r="MPY6024" s="1066"/>
      <c r="MPZ6024" s="1066"/>
      <c r="MQA6024" s="1066"/>
      <c r="MQB6024" s="1066"/>
      <c r="MQC6024" s="100"/>
      <c r="MQD6024" s="1066" t="s">
        <v>6481</v>
      </c>
      <c r="MQE6024" s="1066"/>
      <c r="MQF6024" s="1066"/>
      <c r="MQG6024" s="1066"/>
      <c r="MQH6024" s="1066"/>
      <c r="MQI6024" s="1066"/>
      <c r="MQJ6024" s="1066"/>
      <c r="MQK6024" s="100"/>
      <c r="MQL6024" s="1066" t="s">
        <v>6481</v>
      </c>
      <c r="MQM6024" s="1066"/>
      <c r="MQN6024" s="1066"/>
      <c r="MQO6024" s="1066"/>
      <c r="MQP6024" s="1066"/>
      <c r="MQQ6024" s="1066"/>
      <c r="MQR6024" s="1066"/>
      <c r="MQS6024" s="100"/>
      <c r="MQT6024" s="1066" t="s">
        <v>6481</v>
      </c>
      <c r="MQU6024" s="1066"/>
      <c r="MQV6024" s="1066"/>
      <c r="MQW6024" s="1066"/>
      <c r="MQX6024" s="1066"/>
      <c r="MQY6024" s="1066"/>
      <c r="MQZ6024" s="1066"/>
      <c r="MRA6024" s="100"/>
      <c r="MRB6024" s="1066" t="s">
        <v>6481</v>
      </c>
      <c r="MRC6024" s="1066"/>
      <c r="MRD6024" s="1066"/>
      <c r="MRE6024" s="1066"/>
      <c r="MRF6024" s="1066"/>
      <c r="MRG6024" s="1066"/>
      <c r="MRH6024" s="1066"/>
      <c r="MRI6024" s="100"/>
      <c r="MRJ6024" s="1066" t="s">
        <v>6481</v>
      </c>
      <c r="MRK6024" s="1066"/>
      <c r="MRL6024" s="1066"/>
      <c r="MRM6024" s="1066"/>
      <c r="MRN6024" s="1066"/>
      <c r="MRO6024" s="1066"/>
      <c r="MRP6024" s="1066"/>
      <c r="MRQ6024" s="100"/>
      <c r="MRR6024" s="1066" t="s">
        <v>6481</v>
      </c>
      <c r="MRS6024" s="1066"/>
      <c r="MRT6024" s="1066"/>
      <c r="MRU6024" s="1066"/>
      <c r="MRV6024" s="1066"/>
      <c r="MRW6024" s="1066"/>
      <c r="MRX6024" s="1066"/>
      <c r="MRY6024" s="100"/>
      <c r="MRZ6024" s="1066" t="s">
        <v>6481</v>
      </c>
      <c r="MSA6024" s="1066"/>
      <c r="MSB6024" s="1066"/>
      <c r="MSC6024" s="1066"/>
      <c r="MSD6024" s="1066"/>
      <c r="MSE6024" s="1066"/>
      <c r="MSF6024" s="1066"/>
      <c r="MSG6024" s="100"/>
      <c r="MSH6024" s="1066" t="s">
        <v>6481</v>
      </c>
      <c r="MSI6024" s="1066"/>
      <c r="MSJ6024" s="1066"/>
      <c r="MSK6024" s="1066"/>
      <c r="MSL6024" s="1066"/>
      <c r="MSM6024" s="1066"/>
      <c r="MSN6024" s="1066"/>
      <c r="MSO6024" s="100"/>
      <c r="MSP6024" s="1066" t="s">
        <v>6481</v>
      </c>
      <c r="MSQ6024" s="1066"/>
      <c r="MSR6024" s="1066"/>
      <c r="MSS6024" s="1066"/>
      <c r="MST6024" s="1066"/>
      <c r="MSU6024" s="1066"/>
      <c r="MSV6024" s="1066"/>
      <c r="MSW6024" s="100"/>
      <c r="MSX6024" s="1066" t="s">
        <v>6481</v>
      </c>
      <c r="MSY6024" s="1066"/>
      <c r="MSZ6024" s="1066"/>
      <c r="MTA6024" s="1066"/>
      <c r="MTB6024" s="1066"/>
      <c r="MTC6024" s="1066"/>
      <c r="MTD6024" s="1066"/>
      <c r="MTE6024" s="100"/>
      <c r="MTF6024" s="1066" t="s">
        <v>6481</v>
      </c>
      <c r="MTG6024" s="1066"/>
      <c r="MTH6024" s="1066"/>
      <c r="MTI6024" s="1066"/>
      <c r="MTJ6024" s="1066"/>
      <c r="MTK6024" s="1066"/>
      <c r="MTL6024" s="1066"/>
      <c r="MTM6024" s="100"/>
      <c r="MTN6024" s="1066" t="s">
        <v>6481</v>
      </c>
      <c r="MTO6024" s="1066"/>
      <c r="MTP6024" s="1066"/>
      <c r="MTQ6024" s="1066"/>
      <c r="MTR6024" s="1066"/>
      <c r="MTS6024" s="1066"/>
      <c r="MTT6024" s="1066"/>
      <c r="MTU6024" s="100"/>
      <c r="MTV6024" s="1066" t="s">
        <v>6481</v>
      </c>
      <c r="MTW6024" s="1066"/>
      <c r="MTX6024" s="1066"/>
      <c r="MTY6024" s="1066"/>
      <c r="MTZ6024" s="1066"/>
      <c r="MUA6024" s="1066"/>
      <c r="MUB6024" s="1066"/>
      <c r="MUC6024" s="100"/>
      <c r="MUD6024" s="1066" t="s">
        <v>6481</v>
      </c>
      <c r="MUE6024" s="1066"/>
      <c r="MUF6024" s="1066"/>
      <c r="MUG6024" s="1066"/>
      <c r="MUH6024" s="1066"/>
      <c r="MUI6024" s="1066"/>
      <c r="MUJ6024" s="1066"/>
      <c r="MUK6024" s="100"/>
      <c r="MUL6024" s="1066" t="s">
        <v>6481</v>
      </c>
      <c r="MUM6024" s="1066"/>
      <c r="MUN6024" s="1066"/>
      <c r="MUO6024" s="1066"/>
      <c r="MUP6024" s="1066"/>
      <c r="MUQ6024" s="1066"/>
      <c r="MUR6024" s="1066"/>
      <c r="MUS6024" s="100"/>
      <c r="MUT6024" s="1066" t="s">
        <v>6481</v>
      </c>
      <c r="MUU6024" s="1066"/>
      <c r="MUV6024" s="1066"/>
      <c r="MUW6024" s="1066"/>
      <c r="MUX6024" s="1066"/>
      <c r="MUY6024" s="1066"/>
      <c r="MUZ6024" s="1066"/>
      <c r="MVA6024" s="100"/>
      <c r="MVB6024" s="1066" t="s">
        <v>6481</v>
      </c>
      <c r="MVC6024" s="1066"/>
      <c r="MVD6024" s="1066"/>
      <c r="MVE6024" s="1066"/>
      <c r="MVF6024" s="1066"/>
      <c r="MVG6024" s="1066"/>
      <c r="MVH6024" s="1066"/>
      <c r="MVI6024" s="100"/>
      <c r="MVJ6024" s="1066" t="s">
        <v>6481</v>
      </c>
      <c r="MVK6024" s="1066"/>
      <c r="MVL6024" s="1066"/>
      <c r="MVM6024" s="1066"/>
      <c r="MVN6024" s="1066"/>
      <c r="MVO6024" s="1066"/>
      <c r="MVP6024" s="1066"/>
      <c r="MVQ6024" s="100"/>
      <c r="MVR6024" s="1066" t="s">
        <v>6481</v>
      </c>
      <c r="MVS6024" s="1066"/>
      <c r="MVT6024" s="1066"/>
      <c r="MVU6024" s="1066"/>
      <c r="MVV6024" s="1066"/>
      <c r="MVW6024" s="1066"/>
      <c r="MVX6024" s="1066"/>
      <c r="MVY6024" s="100"/>
      <c r="MVZ6024" s="1066" t="s">
        <v>6481</v>
      </c>
      <c r="MWA6024" s="1066"/>
      <c r="MWB6024" s="1066"/>
      <c r="MWC6024" s="1066"/>
      <c r="MWD6024" s="1066"/>
      <c r="MWE6024" s="1066"/>
      <c r="MWF6024" s="1066"/>
      <c r="MWG6024" s="100"/>
      <c r="MWH6024" s="1066" t="s">
        <v>6481</v>
      </c>
      <c r="MWI6024" s="1066"/>
      <c r="MWJ6024" s="1066"/>
      <c r="MWK6024" s="1066"/>
      <c r="MWL6024" s="1066"/>
      <c r="MWM6024" s="1066"/>
      <c r="MWN6024" s="1066"/>
      <c r="MWO6024" s="100"/>
      <c r="MWP6024" s="1066" t="s">
        <v>6481</v>
      </c>
      <c r="MWQ6024" s="1066"/>
      <c r="MWR6024" s="1066"/>
      <c r="MWS6024" s="1066"/>
      <c r="MWT6024" s="1066"/>
      <c r="MWU6024" s="1066"/>
      <c r="MWV6024" s="1066"/>
      <c r="MWW6024" s="100"/>
      <c r="MWX6024" s="1066" t="s">
        <v>6481</v>
      </c>
      <c r="MWY6024" s="1066"/>
      <c r="MWZ6024" s="1066"/>
      <c r="MXA6024" s="1066"/>
      <c r="MXB6024" s="1066"/>
      <c r="MXC6024" s="1066"/>
      <c r="MXD6024" s="1066"/>
      <c r="MXE6024" s="100"/>
      <c r="MXF6024" s="1066" t="s">
        <v>6481</v>
      </c>
      <c r="MXG6024" s="1066"/>
      <c r="MXH6024" s="1066"/>
      <c r="MXI6024" s="1066"/>
      <c r="MXJ6024" s="1066"/>
      <c r="MXK6024" s="1066"/>
      <c r="MXL6024" s="1066"/>
      <c r="MXM6024" s="100"/>
      <c r="MXN6024" s="1066" t="s">
        <v>6481</v>
      </c>
      <c r="MXO6024" s="1066"/>
      <c r="MXP6024" s="1066"/>
      <c r="MXQ6024" s="1066"/>
      <c r="MXR6024" s="1066"/>
      <c r="MXS6024" s="1066"/>
      <c r="MXT6024" s="1066"/>
      <c r="MXU6024" s="100"/>
      <c r="MXV6024" s="1066" t="s">
        <v>6481</v>
      </c>
      <c r="MXW6024" s="1066"/>
      <c r="MXX6024" s="1066"/>
      <c r="MXY6024" s="1066"/>
      <c r="MXZ6024" s="1066"/>
      <c r="MYA6024" s="1066"/>
      <c r="MYB6024" s="1066"/>
      <c r="MYC6024" s="100"/>
      <c r="MYD6024" s="1066" t="s">
        <v>6481</v>
      </c>
      <c r="MYE6024" s="1066"/>
      <c r="MYF6024" s="1066"/>
      <c r="MYG6024" s="1066"/>
      <c r="MYH6024" s="1066"/>
      <c r="MYI6024" s="1066"/>
      <c r="MYJ6024" s="1066"/>
      <c r="MYK6024" s="100"/>
      <c r="MYL6024" s="1066" t="s">
        <v>6481</v>
      </c>
      <c r="MYM6024" s="1066"/>
      <c r="MYN6024" s="1066"/>
      <c r="MYO6024" s="1066"/>
      <c r="MYP6024" s="1066"/>
      <c r="MYQ6024" s="1066"/>
      <c r="MYR6024" s="1066"/>
      <c r="MYS6024" s="100"/>
      <c r="MYT6024" s="1066" t="s">
        <v>6481</v>
      </c>
      <c r="MYU6024" s="1066"/>
      <c r="MYV6024" s="1066"/>
      <c r="MYW6024" s="1066"/>
      <c r="MYX6024" s="1066"/>
      <c r="MYY6024" s="1066"/>
      <c r="MYZ6024" s="1066"/>
      <c r="MZA6024" s="100"/>
      <c r="MZB6024" s="1066" t="s">
        <v>6481</v>
      </c>
      <c r="MZC6024" s="1066"/>
      <c r="MZD6024" s="1066"/>
      <c r="MZE6024" s="1066"/>
      <c r="MZF6024" s="1066"/>
      <c r="MZG6024" s="1066"/>
      <c r="MZH6024" s="1066"/>
      <c r="MZI6024" s="100"/>
      <c r="MZJ6024" s="1066" t="s">
        <v>6481</v>
      </c>
      <c r="MZK6024" s="1066"/>
      <c r="MZL6024" s="1066"/>
      <c r="MZM6024" s="1066"/>
      <c r="MZN6024" s="1066"/>
      <c r="MZO6024" s="1066"/>
      <c r="MZP6024" s="1066"/>
      <c r="MZQ6024" s="100"/>
      <c r="MZR6024" s="1066" t="s">
        <v>6481</v>
      </c>
      <c r="MZS6024" s="1066"/>
      <c r="MZT6024" s="1066"/>
      <c r="MZU6024" s="1066"/>
      <c r="MZV6024" s="1066"/>
      <c r="MZW6024" s="1066"/>
      <c r="MZX6024" s="1066"/>
      <c r="MZY6024" s="100"/>
      <c r="MZZ6024" s="1066" t="s">
        <v>6481</v>
      </c>
      <c r="NAA6024" s="1066"/>
      <c r="NAB6024" s="1066"/>
      <c r="NAC6024" s="1066"/>
      <c r="NAD6024" s="1066"/>
      <c r="NAE6024" s="1066"/>
      <c r="NAF6024" s="1066"/>
      <c r="NAG6024" s="100"/>
      <c r="NAH6024" s="1066" t="s">
        <v>6481</v>
      </c>
      <c r="NAI6024" s="1066"/>
      <c r="NAJ6024" s="1066"/>
      <c r="NAK6024" s="1066"/>
      <c r="NAL6024" s="1066"/>
      <c r="NAM6024" s="1066"/>
      <c r="NAN6024" s="1066"/>
      <c r="NAO6024" s="100"/>
      <c r="NAP6024" s="1066" t="s">
        <v>6481</v>
      </c>
      <c r="NAQ6024" s="1066"/>
      <c r="NAR6024" s="1066"/>
      <c r="NAS6024" s="1066"/>
      <c r="NAT6024" s="1066"/>
      <c r="NAU6024" s="1066"/>
      <c r="NAV6024" s="1066"/>
      <c r="NAW6024" s="100"/>
      <c r="NAX6024" s="1066" t="s">
        <v>6481</v>
      </c>
      <c r="NAY6024" s="1066"/>
      <c r="NAZ6024" s="1066"/>
      <c r="NBA6024" s="1066"/>
      <c r="NBB6024" s="1066"/>
      <c r="NBC6024" s="1066"/>
      <c r="NBD6024" s="1066"/>
      <c r="NBE6024" s="100"/>
      <c r="NBF6024" s="1066" t="s">
        <v>6481</v>
      </c>
      <c r="NBG6024" s="1066"/>
      <c r="NBH6024" s="1066"/>
      <c r="NBI6024" s="1066"/>
      <c r="NBJ6024" s="1066"/>
      <c r="NBK6024" s="1066"/>
      <c r="NBL6024" s="1066"/>
      <c r="NBM6024" s="100"/>
      <c r="NBN6024" s="1066" t="s">
        <v>6481</v>
      </c>
      <c r="NBO6024" s="1066"/>
      <c r="NBP6024" s="1066"/>
      <c r="NBQ6024" s="1066"/>
      <c r="NBR6024" s="1066"/>
      <c r="NBS6024" s="1066"/>
      <c r="NBT6024" s="1066"/>
      <c r="NBU6024" s="100"/>
      <c r="NBV6024" s="1066" t="s">
        <v>6481</v>
      </c>
      <c r="NBW6024" s="1066"/>
      <c r="NBX6024" s="1066"/>
      <c r="NBY6024" s="1066"/>
      <c r="NBZ6024" s="1066"/>
      <c r="NCA6024" s="1066"/>
      <c r="NCB6024" s="1066"/>
      <c r="NCC6024" s="100"/>
      <c r="NCD6024" s="1066" t="s">
        <v>6481</v>
      </c>
      <c r="NCE6024" s="1066"/>
      <c r="NCF6024" s="1066"/>
      <c r="NCG6024" s="1066"/>
      <c r="NCH6024" s="1066"/>
      <c r="NCI6024" s="1066"/>
      <c r="NCJ6024" s="1066"/>
      <c r="NCK6024" s="100"/>
      <c r="NCL6024" s="1066" t="s">
        <v>6481</v>
      </c>
      <c r="NCM6024" s="1066"/>
      <c r="NCN6024" s="1066"/>
      <c r="NCO6024" s="1066"/>
      <c r="NCP6024" s="1066"/>
      <c r="NCQ6024" s="1066"/>
      <c r="NCR6024" s="1066"/>
      <c r="NCS6024" s="100"/>
      <c r="NCT6024" s="1066" t="s">
        <v>6481</v>
      </c>
      <c r="NCU6024" s="1066"/>
      <c r="NCV6024" s="1066"/>
      <c r="NCW6024" s="1066"/>
      <c r="NCX6024" s="1066"/>
      <c r="NCY6024" s="1066"/>
      <c r="NCZ6024" s="1066"/>
      <c r="NDA6024" s="100"/>
      <c r="NDB6024" s="1066" t="s">
        <v>6481</v>
      </c>
      <c r="NDC6024" s="1066"/>
      <c r="NDD6024" s="1066"/>
      <c r="NDE6024" s="1066"/>
      <c r="NDF6024" s="1066"/>
      <c r="NDG6024" s="1066"/>
      <c r="NDH6024" s="1066"/>
      <c r="NDI6024" s="100"/>
      <c r="NDJ6024" s="1066" t="s">
        <v>6481</v>
      </c>
      <c r="NDK6024" s="1066"/>
      <c r="NDL6024" s="1066"/>
      <c r="NDM6024" s="1066"/>
      <c r="NDN6024" s="1066"/>
      <c r="NDO6024" s="1066"/>
      <c r="NDP6024" s="1066"/>
      <c r="NDQ6024" s="100"/>
      <c r="NDR6024" s="1066" t="s">
        <v>6481</v>
      </c>
      <c r="NDS6024" s="1066"/>
      <c r="NDT6024" s="1066"/>
      <c r="NDU6024" s="1066"/>
      <c r="NDV6024" s="1066"/>
      <c r="NDW6024" s="1066"/>
      <c r="NDX6024" s="1066"/>
      <c r="NDY6024" s="100"/>
      <c r="NDZ6024" s="1066" t="s">
        <v>6481</v>
      </c>
      <c r="NEA6024" s="1066"/>
      <c r="NEB6024" s="1066"/>
      <c r="NEC6024" s="1066"/>
      <c r="NED6024" s="1066"/>
      <c r="NEE6024" s="1066"/>
      <c r="NEF6024" s="1066"/>
      <c r="NEG6024" s="100"/>
      <c r="NEH6024" s="1066" t="s">
        <v>6481</v>
      </c>
      <c r="NEI6024" s="1066"/>
      <c r="NEJ6024" s="1066"/>
      <c r="NEK6024" s="1066"/>
      <c r="NEL6024" s="1066"/>
      <c r="NEM6024" s="1066"/>
      <c r="NEN6024" s="1066"/>
      <c r="NEO6024" s="100"/>
      <c r="NEP6024" s="1066" t="s">
        <v>6481</v>
      </c>
      <c r="NEQ6024" s="1066"/>
      <c r="NER6024" s="1066"/>
      <c r="NES6024" s="1066"/>
      <c r="NET6024" s="1066"/>
      <c r="NEU6024" s="1066"/>
      <c r="NEV6024" s="1066"/>
      <c r="NEW6024" s="100"/>
      <c r="NEX6024" s="1066" t="s">
        <v>6481</v>
      </c>
      <c r="NEY6024" s="1066"/>
      <c r="NEZ6024" s="1066"/>
      <c r="NFA6024" s="1066"/>
      <c r="NFB6024" s="1066"/>
      <c r="NFC6024" s="1066"/>
      <c r="NFD6024" s="1066"/>
      <c r="NFE6024" s="100"/>
      <c r="NFF6024" s="1066" t="s">
        <v>6481</v>
      </c>
      <c r="NFG6024" s="1066"/>
      <c r="NFH6024" s="1066"/>
      <c r="NFI6024" s="1066"/>
      <c r="NFJ6024" s="1066"/>
      <c r="NFK6024" s="1066"/>
      <c r="NFL6024" s="1066"/>
      <c r="NFM6024" s="100"/>
      <c r="NFN6024" s="1066" t="s">
        <v>6481</v>
      </c>
      <c r="NFO6024" s="1066"/>
      <c r="NFP6024" s="1066"/>
      <c r="NFQ6024" s="1066"/>
      <c r="NFR6024" s="1066"/>
      <c r="NFS6024" s="1066"/>
      <c r="NFT6024" s="1066"/>
      <c r="NFU6024" s="100"/>
      <c r="NFV6024" s="1066" t="s">
        <v>6481</v>
      </c>
      <c r="NFW6024" s="1066"/>
      <c r="NFX6024" s="1066"/>
      <c r="NFY6024" s="1066"/>
      <c r="NFZ6024" s="1066"/>
      <c r="NGA6024" s="1066"/>
      <c r="NGB6024" s="1066"/>
      <c r="NGC6024" s="100"/>
      <c r="NGD6024" s="1066" t="s">
        <v>6481</v>
      </c>
      <c r="NGE6024" s="1066"/>
      <c r="NGF6024" s="1066"/>
      <c r="NGG6024" s="1066"/>
      <c r="NGH6024" s="1066"/>
      <c r="NGI6024" s="1066"/>
      <c r="NGJ6024" s="1066"/>
      <c r="NGK6024" s="100"/>
      <c r="NGL6024" s="1066" t="s">
        <v>6481</v>
      </c>
      <c r="NGM6024" s="1066"/>
      <c r="NGN6024" s="1066"/>
      <c r="NGO6024" s="1066"/>
      <c r="NGP6024" s="1066"/>
      <c r="NGQ6024" s="1066"/>
      <c r="NGR6024" s="1066"/>
      <c r="NGS6024" s="100"/>
      <c r="NGT6024" s="1066" t="s">
        <v>6481</v>
      </c>
      <c r="NGU6024" s="1066"/>
      <c r="NGV6024" s="1066"/>
      <c r="NGW6024" s="1066"/>
      <c r="NGX6024" s="1066"/>
      <c r="NGY6024" s="1066"/>
      <c r="NGZ6024" s="1066"/>
      <c r="NHA6024" s="100"/>
      <c r="NHB6024" s="1066" t="s">
        <v>6481</v>
      </c>
      <c r="NHC6024" s="1066"/>
      <c r="NHD6024" s="1066"/>
      <c r="NHE6024" s="1066"/>
      <c r="NHF6024" s="1066"/>
      <c r="NHG6024" s="1066"/>
      <c r="NHH6024" s="1066"/>
      <c r="NHI6024" s="100"/>
      <c r="NHJ6024" s="1066" t="s">
        <v>6481</v>
      </c>
      <c r="NHK6024" s="1066"/>
      <c r="NHL6024" s="1066"/>
      <c r="NHM6024" s="1066"/>
      <c r="NHN6024" s="1066"/>
      <c r="NHO6024" s="1066"/>
      <c r="NHP6024" s="1066"/>
      <c r="NHQ6024" s="100"/>
      <c r="NHR6024" s="1066" t="s">
        <v>6481</v>
      </c>
      <c r="NHS6024" s="1066"/>
      <c r="NHT6024" s="1066"/>
      <c r="NHU6024" s="1066"/>
      <c r="NHV6024" s="1066"/>
      <c r="NHW6024" s="1066"/>
      <c r="NHX6024" s="1066"/>
      <c r="NHY6024" s="100"/>
      <c r="NHZ6024" s="1066" t="s">
        <v>6481</v>
      </c>
      <c r="NIA6024" s="1066"/>
      <c r="NIB6024" s="1066"/>
      <c r="NIC6024" s="1066"/>
      <c r="NID6024" s="1066"/>
      <c r="NIE6024" s="1066"/>
      <c r="NIF6024" s="1066"/>
      <c r="NIG6024" s="100"/>
      <c r="NIH6024" s="1066" t="s">
        <v>6481</v>
      </c>
      <c r="NII6024" s="1066"/>
      <c r="NIJ6024" s="1066"/>
      <c r="NIK6024" s="1066"/>
      <c r="NIL6024" s="1066"/>
      <c r="NIM6024" s="1066"/>
      <c r="NIN6024" s="1066"/>
      <c r="NIO6024" s="100"/>
      <c r="NIP6024" s="1066" t="s">
        <v>6481</v>
      </c>
      <c r="NIQ6024" s="1066"/>
      <c r="NIR6024" s="1066"/>
      <c r="NIS6024" s="1066"/>
      <c r="NIT6024" s="1066"/>
      <c r="NIU6024" s="1066"/>
      <c r="NIV6024" s="1066"/>
      <c r="NIW6024" s="100"/>
      <c r="NIX6024" s="1066" t="s">
        <v>6481</v>
      </c>
      <c r="NIY6024" s="1066"/>
      <c r="NIZ6024" s="1066"/>
      <c r="NJA6024" s="1066"/>
      <c r="NJB6024" s="1066"/>
      <c r="NJC6024" s="1066"/>
      <c r="NJD6024" s="1066"/>
      <c r="NJE6024" s="100"/>
      <c r="NJF6024" s="1066" t="s">
        <v>6481</v>
      </c>
      <c r="NJG6024" s="1066"/>
      <c r="NJH6024" s="1066"/>
      <c r="NJI6024" s="1066"/>
      <c r="NJJ6024" s="1066"/>
      <c r="NJK6024" s="1066"/>
      <c r="NJL6024" s="1066"/>
      <c r="NJM6024" s="100"/>
      <c r="NJN6024" s="1066" t="s">
        <v>6481</v>
      </c>
      <c r="NJO6024" s="1066"/>
      <c r="NJP6024" s="1066"/>
      <c r="NJQ6024" s="1066"/>
      <c r="NJR6024" s="1066"/>
      <c r="NJS6024" s="1066"/>
      <c r="NJT6024" s="1066"/>
      <c r="NJU6024" s="100"/>
      <c r="NJV6024" s="1066" t="s">
        <v>6481</v>
      </c>
      <c r="NJW6024" s="1066"/>
      <c r="NJX6024" s="1066"/>
      <c r="NJY6024" s="1066"/>
      <c r="NJZ6024" s="1066"/>
      <c r="NKA6024" s="1066"/>
      <c r="NKB6024" s="1066"/>
      <c r="NKC6024" s="100"/>
      <c r="NKD6024" s="1066" t="s">
        <v>6481</v>
      </c>
      <c r="NKE6024" s="1066"/>
      <c r="NKF6024" s="1066"/>
      <c r="NKG6024" s="1066"/>
      <c r="NKH6024" s="1066"/>
      <c r="NKI6024" s="1066"/>
      <c r="NKJ6024" s="1066"/>
      <c r="NKK6024" s="100"/>
      <c r="NKL6024" s="1066" t="s">
        <v>6481</v>
      </c>
      <c r="NKM6024" s="1066"/>
      <c r="NKN6024" s="1066"/>
      <c r="NKO6024" s="1066"/>
      <c r="NKP6024" s="1066"/>
      <c r="NKQ6024" s="1066"/>
      <c r="NKR6024" s="1066"/>
      <c r="NKS6024" s="100"/>
      <c r="NKT6024" s="1066" t="s">
        <v>6481</v>
      </c>
      <c r="NKU6024" s="1066"/>
      <c r="NKV6024" s="1066"/>
      <c r="NKW6024" s="1066"/>
      <c r="NKX6024" s="1066"/>
      <c r="NKY6024" s="1066"/>
      <c r="NKZ6024" s="1066"/>
      <c r="NLA6024" s="100"/>
      <c r="NLB6024" s="1066" t="s">
        <v>6481</v>
      </c>
      <c r="NLC6024" s="1066"/>
      <c r="NLD6024" s="1066"/>
      <c r="NLE6024" s="1066"/>
      <c r="NLF6024" s="1066"/>
      <c r="NLG6024" s="1066"/>
      <c r="NLH6024" s="1066"/>
      <c r="NLI6024" s="100"/>
      <c r="NLJ6024" s="1066" t="s">
        <v>6481</v>
      </c>
      <c r="NLK6024" s="1066"/>
      <c r="NLL6024" s="1066"/>
      <c r="NLM6024" s="1066"/>
      <c r="NLN6024" s="1066"/>
      <c r="NLO6024" s="1066"/>
      <c r="NLP6024" s="1066"/>
      <c r="NLQ6024" s="100"/>
      <c r="NLR6024" s="1066" t="s">
        <v>6481</v>
      </c>
      <c r="NLS6024" s="1066"/>
      <c r="NLT6024" s="1066"/>
      <c r="NLU6024" s="1066"/>
      <c r="NLV6024" s="1066"/>
      <c r="NLW6024" s="1066"/>
      <c r="NLX6024" s="1066"/>
      <c r="NLY6024" s="100"/>
      <c r="NLZ6024" s="1066" t="s">
        <v>6481</v>
      </c>
      <c r="NMA6024" s="1066"/>
      <c r="NMB6024" s="1066"/>
      <c r="NMC6024" s="1066"/>
      <c r="NMD6024" s="1066"/>
      <c r="NME6024" s="1066"/>
      <c r="NMF6024" s="1066"/>
      <c r="NMG6024" s="100"/>
      <c r="NMH6024" s="1066" t="s">
        <v>6481</v>
      </c>
      <c r="NMI6024" s="1066"/>
      <c r="NMJ6024" s="1066"/>
      <c r="NMK6024" s="1066"/>
      <c r="NML6024" s="1066"/>
      <c r="NMM6024" s="1066"/>
      <c r="NMN6024" s="1066"/>
      <c r="NMO6024" s="100"/>
      <c r="NMP6024" s="1066" t="s">
        <v>6481</v>
      </c>
      <c r="NMQ6024" s="1066"/>
      <c r="NMR6024" s="1066"/>
      <c r="NMS6024" s="1066"/>
      <c r="NMT6024" s="1066"/>
      <c r="NMU6024" s="1066"/>
      <c r="NMV6024" s="1066"/>
      <c r="NMW6024" s="100"/>
      <c r="NMX6024" s="1066" t="s">
        <v>6481</v>
      </c>
      <c r="NMY6024" s="1066"/>
      <c r="NMZ6024" s="1066"/>
      <c r="NNA6024" s="1066"/>
      <c r="NNB6024" s="1066"/>
      <c r="NNC6024" s="1066"/>
      <c r="NND6024" s="1066"/>
      <c r="NNE6024" s="100"/>
      <c r="NNF6024" s="1066" t="s">
        <v>6481</v>
      </c>
      <c r="NNG6024" s="1066"/>
      <c r="NNH6024" s="1066"/>
      <c r="NNI6024" s="1066"/>
      <c r="NNJ6024" s="1066"/>
      <c r="NNK6024" s="1066"/>
      <c r="NNL6024" s="1066"/>
      <c r="NNM6024" s="100"/>
      <c r="NNN6024" s="1066" t="s">
        <v>6481</v>
      </c>
      <c r="NNO6024" s="1066"/>
      <c r="NNP6024" s="1066"/>
      <c r="NNQ6024" s="1066"/>
      <c r="NNR6024" s="1066"/>
      <c r="NNS6024" s="1066"/>
      <c r="NNT6024" s="1066"/>
      <c r="NNU6024" s="100"/>
      <c r="NNV6024" s="1066" t="s">
        <v>6481</v>
      </c>
      <c r="NNW6024" s="1066"/>
      <c r="NNX6024" s="1066"/>
      <c r="NNY6024" s="1066"/>
      <c r="NNZ6024" s="1066"/>
      <c r="NOA6024" s="1066"/>
      <c r="NOB6024" s="1066"/>
      <c r="NOC6024" s="100"/>
      <c r="NOD6024" s="1066" t="s">
        <v>6481</v>
      </c>
      <c r="NOE6024" s="1066"/>
      <c r="NOF6024" s="1066"/>
      <c r="NOG6024" s="1066"/>
      <c r="NOH6024" s="1066"/>
      <c r="NOI6024" s="1066"/>
      <c r="NOJ6024" s="1066"/>
      <c r="NOK6024" s="100"/>
      <c r="NOL6024" s="1066" t="s">
        <v>6481</v>
      </c>
      <c r="NOM6024" s="1066"/>
      <c r="NON6024" s="1066"/>
      <c r="NOO6024" s="1066"/>
      <c r="NOP6024" s="1066"/>
      <c r="NOQ6024" s="1066"/>
      <c r="NOR6024" s="1066"/>
      <c r="NOS6024" s="100"/>
      <c r="NOT6024" s="1066" t="s">
        <v>6481</v>
      </c>
      <c r="NOU6024" s="1066"/>
      <c r="NOV6024" s="1066"/>
      <c r="NOW6024" s="1066"/>
      <c r="NOX6024" s="1066"/>
      <c r="NOY6024" s="1066"/>
      <c r="NOZ6024" s="1066"/>
      <c r="NPA6024" s="100"/>
      <c r="NPB6024" s="1066" t="s">
        <v>6481</v>
      </c>
      <c r="NPC6024" s="1066"/>
      <c r="NPD6024" s="1066"/>
      <c r="NPE6024" s="1066"/>
      <c r="NPF6024" s="1066"/>
      <c r="NPG6024" s="1066"/>
      <c r="NPH6024" s="1066"/>
      <c r="NPI6024" s="100"/>
      <c r="NPJ6024" s="1066" t="s">
        <v>6481</v>
      </c>
      <c r="NPK6024" s="1066"/>
      <c r="NPL6024" s="1066"/>
      <c r="NPM6024" s="1066"/>
      <c r="NPN6024" s="1066"/>
      <c r="NPO6024" s="1066"/>
      <c r="NPP6024" s="1066"/>
      <c r="NPQ6024" s="100"/>
      <c r="NPR6024" s="1066" t="s">
        <v>6481</v>
      </c>
      <c r="NPS6024" s="1066"/>
      <c r="NPT6024" s="1066"/>
      <c r="NPU6024" s="1066"/>
      <c r="NPV6024" s="1066"/>
      <c r="NPW6024" s="1066"/>
      <c r="NPX6024" s="1066"/>
      <c r="NPY6024" s="100"/>
      <c r="NPZ6024" s="1066" t="s">
        <v>6481</v>
      </c>
      <c r="NQA6024" s="1066"/>
      <c r="NQB6024" s="1066"/>
      <c r="NQC6024" s="1066"/>
      <c r="NQD6024" s="1066"/>
      <c r="NQE6024" s="1066"/>
      <c r="NQF6024" s="1066"/>
      <c r="NQG6024" s="100"/>
      <c r="NQH6024" s="1066" t="s">
        <v>6481</v>
      </c>
      <c r="NQI6024" s="1066"/>
      <c r="NQJ6024" s="1066"/>
      <c r="NQK6024" s="1066"/>
      <c r="NQL6024" s="1066"/>
      <c r="NQM6024" s="1066"/>
      <c r="NQN6024" s="1066"/>
      <c r="NQO6024" s="100"/>
      <c r="NQP6024" s="1066" t="s">
        <v>6481</v>
      </c>
      <c r="NQQ6024" s="1066"/>
      <c r="NQR6024" s="1066"/>
      <c r="NQS6024" s="1066"/>
      <c r="NQT6024" s="1066"/>
      <c r="NQU6024" s="1066"/>
      <c r="NQV6024" s="1066"/>
      <c r="NQW6024" s="100"/>
      <c r="NQX6024" s="1066" t="s">
        <v>6481</v>
      </c>
      <c r="NQY6024" s="1066"/>
      <c r="NQZ6024" s="1066"/>
      <c r="NRA6024" s="1066"/>
      <c r="NRB6024" s="1066"/>
      <c r="NRC6024" s="1066"/>
      <c r="NRD6024" s="1066"/>
      <c r="NRE6024" s="100"/>
      <c r="NRF6024" s="1066" t="s">
        <v>6481</v>
      </c>
      <c r="NRG6024" s="1066"/>
      <c r="NRH6024" s="1066"/>
      <c r="NRI6024" s="1066"/>
      <c r="NRJ6024" s="1066"/>
      <c r="NRK6024" s="1066"/>
      <c r="NRL6024" s="1066"/>
      <c r="NRM6024" s="100"/>
      <c r="NRN6024" s="1066" t="s">
        <v>6481</v>
      </c>
      <c r="NRO6024" s="1066"/>
      <c r="NRP6024" s="1066"/>
      <c r="NRQ6024" s="1066"/>
      <c r="NRR6024" s="1066"/>
      <c r="NRS6024" s="1066"/>
      <c r="NRT6024" s="1066"/>
      <c r="NRU6024" s="100"/>
      <c r="NRV6024" s="1066" t="s">
        <v>6481</v>
      </c>
      <c r="NRW6024" s="1066"/>
      <c r="NRX6024" s="1066"/>
      <c r="NRY6024" s="1066"/>
      <c r="NRZ6024" s="1066"/>
      <c r="NSA6024" s="1066"/>
      <c r="NSB6024" s="1066"/>
      <c r="NSC6024" s="100"/>
      <c r="NSD6024" s="1066" t="s">
        <v>6481</v>
      </c>
      <c r="NSE6024" s="1066"/>
      <c r="NSF6024" s="1066"/>
      <c r="NSG6024" s="1066"/>
      <c r="NSH6024" s="1066"/>
      <c r="NSI6024" s="1066"/>
      <c r="NSJ6024" s="1066"/>
      <c r="NSK6024" s="100"/>
      <c r="NSL6024" s="1066" t="s">
        <v>6481</v>
      </c>
      <c r="NSM6024" s="1066"/>
      <c r="NSN6024" s="1066"/>
      <c r="NSO6024" s="1066"/>
      <c r="NSP6024" s="1066"/>
      <c r="NSQ6024" s="1066"/>
      <c r="NSR6024" s="1066"/>
      <c r="NSS6024" s="100"/>
      <c r="NST6024" s="1066" t="s">
        <v>6481</v>
      </c>
      <c r="NSU6024" s="1066"/>
      <c r="NSV6024" s="1066"/>
      <c r="NSW6024" s="1066"/>
      <c r="NSX6024" s="1066"/>
      <c r="NSY6024" s="1066"/>
      <c r="NSZ6024" s="1066"/>
      <c r="NTA6024" s="100"/>
      <c r="NTB6024" s="1066" t="s">
        <v>6481</v>
      </c>
      <c r="NTC6024" s="1066"/>
      <c r="NTD6024" s="1066"/>
      <c r="NTE6024" s="1066"/>
      <c r="NTF6024" s="1066"/>
      <c r="NTG6024" s="1066"/>
      <c r="NTH6024" s="1066"/>
      <c r="NTI6024" s="100"/>
      <c r="NTJ6024" s="1066" t="s">
        <v>6481</v>
      </c>
      <c r="NTK6024" s="1066"/>
      <c r="NTL6024" s="1066"/>
      <c r="NTM6024" s="1066"/>
      <c r="NTN6024" s="1066"/>
      <c r="NTO6024" s="1066"/>
      <c r="NTP6024" s="1066"/>
      <c r="NTQ6024" s="100"/>
      <c r="NTR6024" s="1066" t="s">
        <v>6481</v>
      </c>
      <c r="NTS6024" s="1066"/>
      <c r="NTT6024" s="1066"/>
      <c r="NTU6024" s="1066"/>
      <c r="NTV6024" s="1066"/>
      <c r="NTW6024" s="1066"/>
      <c r="NTX6024" s="1066"/>
      <c r="NTY6024" s="100"/>
      <c r="NTZ6024" s="1066" t="s">
        <v>6481</v>
      </c>
      <c r="NUA6024" s="1066"/>
      <c r="NUB6024" s="1066"/>
      <c r="NUC6024" s="1066"/>
      <c r="NUD6024" s="1066"/>
      <c r="NUE6024" s="1066"/>
      <c r="NUF6024" s="1066"/>
      <c r="NUG6024" s="100"/>
      <c r="NUH6024" s="1066" t="s">
        <v>6481</v>
      </c>
      <c r="NUI6024" s="1066"/>
      <c r="NUJ6024" s="1066"/>
      <c r="NUK6024" s="1066"/>
      <c r="NUL6024" s="1066"/>
      <c r="NUM6024" s="1066"/>
      <c r="NUN6024" s="1066"/>
      <c r="NUO6024" s="100"/>
      <c r="NUP6024" s="1066" t="s">
        <v>6481</v>
      </c>
      <c r="NUQ6024" s="1066"/>
      <c r="NUR6024" s="1066"/>
      <c r="NUS6024" s="1066"/>
      <c r="NUT6024" s="1066"/>
      <c r="NUU6024" s="1066"/>
      <c r="NUV6024" s="1066"/>
      <c r="NUW6024" s="100"/>
      <c r="NUX6024" s="1066" t="s">
        <v>6481</v>
      </c>
      <c r="NUY6024" s="1066"/>
      <c r="NUZ6024" s="1066"/>
      <c r="NVA6024" s="1066"/>
      <c r="NVB6024" s="1066"/>
      <c r="NVC6024" s="1066"/>
      <c r="NVD6024" s="1066"/>
      <c r="NVE6024" s="100"/>
      <c r="NVF6024" s="1066" t="s">
        <v>6481</v>
      </c>
      <c r="NVG6024" s="1066"/>
      <c r="NVH6024" s="1066"/>
      <c r="NVI6024" s="1066"/>
      <c r="NVJ6024" s="1066"/>
      <c r="NVK6024" s="1066"/>
      <c r="NVL6024" s="1066"/>
      <c r="NVM6024" s="100"/>
      <c r="NVN6024" s="1066" t="s">
        <v>6481</v>
      </c>
      <c r="NVO6024" s="1066"/>
      <c r="NVP6024" s="1066"/>
      <c r="NVQ6024" s="1066"/>
      <c r="NVR6024" s="1066"/>
      <c r="NVS6024" s="1066"/>
      <c r="NVT6024" s="1066"/>
      <c r="NVU6024" s="100"/>
      <c r="NVV6024" s="1066" t="s">
        <v>6481</v>
      </c>
      <c r="NVW6024" s="1066"/>
      <c r="NVX6024" s="1066"/>
      <c r="NVY6024" s="1066"/>
      <c r="NVZ6024" s="1066"/>
      <c r="NWA6024" s="1066"/>
      <c r="NWB6024" s="1066"/>
      <c r="NWC6024" s="100"/>
      <c r="NWD6024" s="1066" t="s">
        <v>6481</v>
      </c>
      <c r="NWE6024" s="1066"/>
      <c r="NWF6024" s="1066"/>
      <c r="NWG6024" s="1066"/>
      <c r="NWH6024" s="1066"/>
      <c r="NWI6024" s="1066"/>
      <c r="NWJ6024" s="1066"/>
      <c r="NWK6024" s="100"/>
      <c r="NWL6024" s="1066" t="s">
        <v>6481</v>
      </c>
      <c r="NWM6024" s="1066"/>
      <c r="NWN6024" s="1066"/>
      <c r="NWO6024" s="1066"/>
      <c r="NWP6024" s="1066"/>
      <c r="NWQ6024" s="1066"/>
      <c r="NWR6024" s="1066"/>
      <c r="NWS6024" s="100"/>
      <c r="NWT6024" s="1066" t="s">
        <v>6481</v>
      </c>
      <c r="NWU6024" s="1066"/>
      <c r="NWV6024" s="1066"/>
      <c r="NWW6024" s="1066"/>
      <c r="NWX6024" s="1066"/>
      <c r="NWY6024" s="1066"/>
      <c r="NWZ6024" s="1066"/>
      <c r="NXA6024" s="100"/>
      <c r="NXB6024" s="1066" t="s">
        <v>6481</v>
      </c>
      <c r="NXC6024" s="1066"/>
      <c r="NXD6024" s="1066"/>
      <c r="NXE6024" s="1066"/>
      <c r="NXF6024" s="1066"/>
      <c r="NXG6024" s="1066"/>
      <c r="NXH6024" s="1066"/>
      <c r="NXI6024" s="100"/>
      <c r="NXJ6024" s="1066" t="s">
        <v>6481</v>
      </c>
      <c r="NXK6024" s="1066"/>
      <c r="NXL6024" s="1066"/>
      <c r="NXM6024" s="1066"/>
      <c r="NXN6024" s="1066"/>
      <c r="NXO6024" s="1066"/>
      <c r="NXP6024" s="1066"/>
      <c r="NXQ6024" s="100"/>
      <c r="NXR6024" s="1066" t="s">
        <v>6481</v>
      </c>
      <c r="NXS6024" s="1066"/>
      <c r="NXT6024" s="1066"/>
      <c r="NXU6024" s="1066"/>
      <c r="NXV6024" s="1066"/>
      <c r="NXW6024" s="1066"/>
      <c r="NXX6024" s="1066"/>
      <c r="NXY6024" s="100"/>
      <c r="NXZ6024" s="1066" t="s">
        <v>6481</v>
      </c>
      <c r="NYA6024" s="1066"/>
      <c r="NYB6024" s="1066"/>
      <c r="NYC6024" s="1066"/>
      <c r="NYD6024" s="1066"/>
      <c r="NYE6024" s="1066"/>
      <c r="NYF6024" s="1066"/>
      <c r="NYG6024" s="100"/>
      <c r="NYH6024" s="1066" t="s">
        <v>6481</v>
      </c>
      <c r="NYI6024" s="1066"/>
      <c r="NYJ6024" s="1066"/>
      <c r="NYK6024" s="1066"/>
      <c r="NYL6024" s="1066"/>
      <c r="NYM6024" s="1066"/>
      <c r="NYN6024" s="1066"/>
      <c r="NYO6024" s="100"/>
      <c r="NYP6024" s="1066" t="s">
        <v>6481</v>
      </c>
      <c r="NYQ6024" s="1066"/>
      <c r="NYR6024" s="1066"/>
      <c r="NYS6024" s="1066"/>
      <c r="NYT6024" s="1066"/>
      <c r="NYU6024" s="1066"/>
      <c r="NYV6024" s="1066"/>
      <c r="NYW6024" s="100"/>
      <c r="NYX6024" s="1066" t="s">
        <v>6481</v>
      </c>
      <c r="NYY6024" s="1066"/>
      <c r="NYZ6024" s="1066"/>
      <c r="NZA6024" s="1066"/>
      <c r="NZB6024" s="1066"/>
      <c r="NZC6024" s="1066"/>
      <c r="NZD6024" s="1066"/>
      <c r="NZE6024" s="100"/>
      <c r="NZF6024" s="1066" t="s">
        <v>6481</v>
      </c>
      <c r="NZG6024" s="1066"/>
      <c r="NZH6024" s="1066"/>
      <c r="NZI6024" s="1066"/>
      <c r="NZJ6024" s="1066"/>
      <c r="NZK6024" s="1066"/>
      <c r="NZL6024" s="1066"/>
      <c r="NZM6024" s="100"/>
      <c r="NZN6024" s="1066" t="s">
        <v>6481</v>
      </c>
      <c r="NZO6024" s="1066"/>
      <c r="NZP6024" s="1066"/>
      <c r="NZQ6024" s="1066"/>
      <c r="NZR6024" s="1066"/>
      <c r="NZS6024" s="1066"/>
      <c r="NZT6024" s="1066"/>
      <c r="NZU6024" s="100"/>
      <c r="NZV6024" s="1066" t="s">
        <v>6481</v>
      </c>
      <c r="NZW6024" s="1066"/>
      <c r="NZX6024" s="1066"/>
      <c r="NZY6024" s="1066"/>
      <c r="NZZ6024" s="1066"/>
      <c r="OAA6024" s="1066"/>
      <c r="OAB6024" s="1066"/>
      <c r="OAC6024" s="100"/>
      <c r="OAD6024" s="1066" t="s">
        <v>6481</v>
      </c>
      <c r="OAE6024" s="1066"/>
      <c r="OAF6024" s="1066"/>
      <c r="OAG6024" s="1066"/>
      <c r="OAH6024" s="1066"/>
      <c r="OAI6024" s="1066"/>
      <c r="OAJ6024" s="1066"/>
      <c r="OAK6024" s="100"/>
      <c r="OAL6024" s="1066" t="s">
        <v>6481</v>
      </c>
      <c r="OAM6024" s="1066"/>
      <c r="OAN6024" s="1066"/>
      <c r="OAO6024" s="1066"/>
      <c r="OAP6024" s="1066"/>
      <c r="OAQ6024" s="1066"/>
      <c r="OAR6024" s="1066"/>
      <c r="OAS6024" s="100"/>
      <c r="OAT6024" s="1066" t="s">
        <v>6481</v>
      </c>
      <c r="OAU6024" s="1066"/>
      <c r="OAV6024" s="1066"/>
      <c r="OAW6024" s="1066"/>
      <c r="OAX6024" s="1066"/>
      <c r="OAY6024" s="1066"/>
      <c r="OAZ6024" s="1066"/>
      <c r="OBA6024" s="100"/>
      <c r="OBB6024" s="1066" t="s">
        <v>6481</v>
      </c>
      <c r="OBC6024" s="1066"/>
      <c r="OBD6024" s="1066"/>
      <c r="OBE6024" s="1066"/>
      <c r="OBF6024" s="1066"/>
      <c r="OBG6024" s="1066"/>
      <c r="OBH6024" s="1066"/>
      <c r="OBI6024" s="100"/>
      <c r="OBJ6024" s="1066" t="s">
        <v>6481</v>
      </c>
      <c r="OBK6024" s="1066"/>
      <c r="OBL6024" s="1066"/>
      <c r="OBM6024" s="1066"/>
      <c r="OBN6024" s="1066"/>
      <c r="OBO6024" s="1066"/>
      <c r="OBP6024" s="1066"/>
      <c r="OBQ6024" s="100"/>
      <c r="OBR6024" s="1066" t="s">
        <v>6481</v>
      </c>
      <c r="OBS6024" s="1066"/>
      <c r="OBT6024" s="1066"/>
      <c r="OBU6024" s="1066"/>
      <c r="OBV6024" s="1066"/>
      <c r="OBW6024" s="1066"/>
      <c r="OBX6024" s="1066"/>
      <c r="OBY6024" s="100"/>
      <c r="OBZ6024" s="1066" t="s">
        <v>6481</v>
      </c>
      <c r="OCA6024" s="1066"/>
      <c r="OCB6024" s="1066"/>
      <c r="OCC6024" s="1066"/>
      <c r="OCD6024" s="1066"/>
      <c r="OCE6024" s="1066"/>
      <c r="OCF6024" s="1066"/>
      <c r="OCG6024" s="100"/>
      <c r="OCH6024" s="1066" t="s">
        <v>6481</v>
      </c>
      <c r="OCI6024" s="1066"/>
      <c r="OCJ6024" s="1066"/>
      <c r="OCK6024" s="1066"/>
      <c r="OCL6024" s="1066"/>
      <c r="OCM6024" s="1066"/>
      <c r="OCN6024" s="1066"/>
      <c r="OCO6024" s="100"/>
      <c r="OCP6024" s="1066" t="s">
        <v>6481</v>
      </c>
      <c r="OCQ6024" s="1066"/>
      <c r="OCR6024" s="1066"/>
      <c r="OCS6024" s="1066"/>
      <c r="OCT6024" s="1066"/>
      <c r="OCU6024" s="1066"/>
      <c r="OCV6024" s="1066"/>
      <c r="OCW6024" s="100"/>
      <c r="OCX6024" s="1066" t="s">
        <v>6481</v>
      </c>
      <c r="OCY6024" s="1066"/>
      <c r="OCZ6024" s="1066"/>
      <c r="ODA6024" s="1066"/>
      <c r="ODB6024" s="1066"/>
      <c r="ODC6024" s="1066"/>
      <c r="ODD6024" s="1066"/>
      <c r="ODE6024" s="100"/>
      <c r="ODF6024" s="1066" t="s">
        <v>6481</v>
      </c>
      <c r="ODG6024" s="1066"/>
      <c r="ODH6024" s="1066"/>
      <c r="ODI6024" s="1066"/>
      <c r="ODJ6024" s="1066"/>
      <c r="ODK6024" s="1066"/>
      <c r="ODL6024" s="1066"/>
      <c r="ODM6024" s="100"/>
      <c r="ODN6024" s="1066" t="s">
        <v>6481</v>
      </c>
      <c r="ODO6024" s="1066"/>
      <c r="ODP6024" s="1066"/>
      <c r="ODQ6024" s="1066"/>
      <c r="ODR6024" s="1066"/>
      <c r="ODS6024" s="1066"/>
      <c r="ODT6024" s="1066"/>
      <c r="ODU6024" s="100"/>
      <c r="ODV6024" s="1066" t="s">
        <v>6481</v>
      </c>
      <c r="ODW6024" s="1066"/>
      <c r="ODX6024" s="1066"/>
      <c r="ODY6024" s="1066"/>
      <c r="ODZ6024" s="1066"/>
      <c r="OEA6024" s="1066"/>
      <c r="OEB6024" s="1066"/>
      <c r="OEC6024" s="100"/>
      <c r="OED6024" s="1066" t="s">
        <v>6481</v>
      </c>
      <c r="OEE6024" s="1066"/>
      <c r="OEF6024" s="1066"/>
      <c r="OEG6024" s="1066"/>
      <c r="OEH6024" s="1066"/>
      <c r="OEI6024" s="1066"/>
      <c r="OEJ6024" s="1066"/>
      <c r="OEK6024" s="100"/>
      <c r="OEL6024" s="1066" t="s">
        <v>6481</v>
      </c>
      <c r="OEM6024" s="1066"/>
      <c r="OEN6024" s="1066"/>
      <c r="OEO6024" s="1066"/>
      <c r="OEP6024" s="1066"/>
      <c r="OEQ6024" s="1066"/>
      <c r="OER6024" s="1066"/>
      <c r="OES6024" s="100"/>
      <c r="OET6024" s="1066" t="s">
        <v>6481</v>
      </c>
      <c r="OEU6024" s="1066"/>
      <c r="OEV6024" s="1066"/>
      <c r="OEW6024" s="1066"/>
      <c r="OEX6024" s="1066"/>
      <c r="OEY6024" s="1066"/>
      <c r="OEZ6024" s="1066"/>
      <c r="OFA6024" s="100"/>
      <c r="OFB6024" s="1066" t="s">
        <v>6481</v>
      </c>
      <c r="OFC6024" s="1066"/>
      <c r="OFD6024" s="1066"/>
      <c r="OFE6024" s="1066"/>
      <c r="OFF6024" s="1066"/>
      <c r="OFG6024" s="1066"/>
      <c r="OFH6024" s="1066"/>
      <c r="OFI6024" s="100"/>
      <c r="OFJ6024" s="1066" t="s">
        <v>6481</v>
      </c>
      <c r="OFK6024" s="1066"/>
      <c r="OFL6024" s="1066"/>
      <c r="OFM6024" s="1066"/>
      <c r="OFN6024" s="1066"/>
      <c r="OFO6024" s="1066"/>
      <c r="OFP6024" s="1066"/>
      <c r="OFQ6024" s="100"/>
      <c r="OFR6024" s="1066" t="s">
        <v>6481</v>
      </c>
      <c r="OFS6024" s="1066"/>
      <c r="OFT6024" s="1066"/>
      <c r="OFU6024" s="1066"/>
      <c r="OFV6024" s="1066"/>
      <c r="OFW6024" s="1066"/>
      <c r="OFX6024" s="1066"/>
      <c r="OFY6024" s="100"/>
      <c r="OFZ6024" s="1066" t="s">
        <v>6481</v>
      </c>
      <c r="OGA6024" s="1066"/>
      <c r="OGB6024" s="1066"/>
      <c r="OGC6024" s="1066"/>
      <c r="OGD6024" s="1066"/>
      <c r="OGE6024" s="1066"/>
      <c r="OGF6024" s="1066"/>
      <c r="OGG6024" s="100"/>
      <c r="OGH6024" s="1066" t="s">
        <v>6481</v>
      </c>
      <c r="OGI6024" s="1066"/>
      <c r="OGJ6024" s="1066"/>
      <c r="OGK6024" s="1066"/>
      <c r="OGL6024" s="1066"/>
      <c r="OGM6024" s="1066"/>
      <c r="OGN6024" s="1066"/>
      <c r="OGO6024" s="100"/>
      <c r="OGP6024" s="1066" t="s">
        <v>6481</v>
      </c>
      <c r="OGQ6024" s="1066"/>
      <c r="OGR6024" s="1066"/>
      <c r="OGS6024" s="1066"/>
      <c r="OGT6024" s="1066"/>
      <c r="OGU6024" s="1066"/>
      <c r="OGV6024" s="1066"/>
      <c r="OGW6024" s="100"/>
      <c r="OGX6024" s="1066" t="s">
        <v>6481</v>
      </c>
      <c r="OGY6024" s="1066"/>
      <c r="OGZ6024" s="1066"/>
      <c r="OHA6024" s="1066"/>
      <c r="OHB6024" s="1066"/>
      <c r="OHC6024" s="1066"/>
      <c r="OHD6024" s="1066"/>
      <c r="OHE6024" s="100"/>
      <c r="OHF6024" s="1066" t="s">
        <v>6481</v>
      </c>
      <c r="OHG6024" s="1066"/>
      <c r="OHH6024" s="1066"/>
      <c r="OHI6024" s="1066"/>
      <c r="OHJ6024" s="1066"/>
      <c r="OHK6024" s="1066"/>
      <c r="OHL6024" s="1066"/>
      <c r="OHM6024" s="100"/>
      <c r="OHN6024" s="1066" t="s">
        <v>6481</v>
      </c>
      <c r="OHO6024" s="1066"/>
      <c r="OHP6024" s="1066"/>
      <c r="OHQ6024" s="1066"/>
      <c r="OHR6024" s="1066"/>
      <c r="OHS6024" s="1066"/>
      <c r="OHT6024" s="1066"/>
      <c r="OHU6024" s="100"/>
      <c r="OHV6024" s="1066" t="s">
        <v>6481</v>
      </c>
      <c r="OHW6024" s="1066"/>
      <c r="OHX6024" s="1066"/>
      <c r="OHY6024" s="1066"/>
      <c r="OHZ6024" s="1066"/>
      <c r="OIA6024" s="1066"/>
      <c r="OIB6024" s="1066"/>
      <c r="OIC6024" s="100"/>
      <c r="OID6024" s="1066" t="s">
        <v>6481</v>
      </c>
      <c r="OIE6024" s="1066"/>
      <c r="OIF6024" s="1066"/>
      <c r="OIG6024" s="1066"/>
      <c r="OIH6024" s="1066"/>
      <c r="OII6024" s="1066"/>
      <c r="OIJ6024" s="1066"/>
      <c r="OIK6024" s="100"/>
      <c r="OIL6024" s="1066" t="s">
        <v>6481</v>
      </c>
      <c r="OIM6024" s="1066"/>
      <c r="OIN6024" s="1066"/>
      <c r="OIO6024" s="1066"/>
      <c r="OIP6024" s="1066"/>
      <c r="OIQ6024" s="1066"/>
      <c r="OIR6024" s="1066"/>
      <c r="OIS6024" s="100"/>
      <c r="OIT6024" s="1066" t="s">
        <v>6481</v>
      </c>
      <c r="OIU6024" s="1066"/>
      <c r="OIV6024" s="1066"/>
      <c r="OIW6024" s="1066"/>
      <c r="OIX6024" s="1066"/>
      <c r="OIY6024" s="1066"/>
      <c r="OIZ6024" s="1066"/>
      <c r="OJA6024" s="100"/>
      <c r="OJB6024" s="1066" t="s">
        <v>6481</v>
      </c>
      <c r="OJC6024" s="1066"/>
      <c r="OJD6024" s="1066"/>
      <c r="OJE6024" s="1066"/>
      <c r="OJF6024" s="1066"/>
      <c r="OJG6024" s="1066"/>
      <c r="OJH6024" s="1066"/>
      <c r="OJI6024" s="100"/>
      <c r="OJJ6024" s="1066" t="s">
        <v>6481</v>
      </c>
      <c r="OJK6024" s="1066"/>
      <c r="OJL6024" s="1066"/>
      <c r="OJM6024" s="1066"/>
      <c r="OJN6024" s="1066"/>
      <c r="OJO6024" s="1066"/>
      <c r="OJP6024" s="1066"/>
      <c r="OJQ6024" s="100"/>
      <c r="OJR6024" s="1066" t="s">
        <v>6481</v>
      </c>
      <c r="OJS6024" s="1066"/>
      <c r="OJT6024" s="1066"/>
      <c r="OJU6024" s="1066"/>
      <c r="OJV6024" s="1066"/>
      <c r="OJW6024" s="1066"/>
      <c r="OJX6024" s="1066"/>
      <c r="OJY6024" s="100"/>
      <c r="OJZ6024" s="1066" t="s">
        <v>6481</v>
      </c>
      <c r="OKA6024" s="1066"/>
      <c r="OKB6024" s="1066"/>
      <c r="OKC6024" s="1066"/>
      <c r="OKD6024" s="1066"/>
      <c r="OKE6024" s="1066"/>
      <c r="OKF6024" s="1066"/>
      <c r="OKG6024" s="100"/>
      <c r="OKH6024" s="1066" t="s">
        <v>6481</v>
      </c>
      <c r="OKI6024" s="1066"/>
      <c r="OKJ6024" s="1066"/>
      <c r="OKK6024" s="1066"/>
      <c r="OKL6024" s="1066"/>
      <c r="OKM6024" s="1066"/>
      <c r="OKN6024" s="1066"/>
      <c r="OKO6024" s="100"/>
      <c r="OKP6024" s="1066" t="s">
        <v>6481</v>
      </c>
      <c r="OKQ6024" s="1066"/>
      <c r="OKR6024" s="1066"/>
      <c r="OKS6024" s="1066"/>
      <c r="OKT6024" s="1066"/>
      <c r="OKU6024" s="1066"/>
      <c r="OKV6024" s="1066"/>
      <c r="OKW6024" s="100"/>
      <c r="OKX6024" s="1066" t="s">
        <v>6481</v>
      </c>
      <c r="OKY6024" s="1066"/>
      <c r="OKZ6024" s="1066"/>
      <c r="OLA6024" s="1066"/>
      <c r="OLB6024" s="1066"/>
      <c r="OLC6024" s="1066"/>
      <c r="OLD6024" s="1066"/>
      <c r="OLE6024" s="100"/>
      <c r="OLF6024" s="1066" t="s">
        <v>6481</v>
      </c>
      <c r="OLG6024" s="1066"/>
      <c r="OLH6024" s="1066"/>
      <c r="OLI6024" s="1066"/>
      <c r="OLJ6024" s="1066"/>
      <c r="OLK6024" s="1066"/>
      <c r="OLL6024" s="1066"/>
      <c r="OLM6024" s="100"/>
      <c r="OLN6024" s="1066" t="s">
        <v>6481</v>
      </c>
      <c r="OLO6024" s="1066"/>
      <c r="OLP6024" s="1066"/>
      <c r="OLQ6024" s="1066"/>
      <c r="OLR6024" s="1066"/>
      <c r="OLS6024" s="1066"/>
      <c r="OLT6024" s="1066"/>
      <c r="OLU6024" s="100"/>
      <c r="OLV6024" s="1066" t="s">
        <v>6481</v>
      </c>
      <c r="OLW6024" s="1066"/>
      <c r="OLX6024" s="1066"/>
      <c r="OLY6024" s="1066"/>
      <c r="OLZ6024" s="1066"/>
      <c r="OMA6024" s="1066"/>
      <c r="OMB6024" s="1066"/>
      <c r="OMC6024" s="100"/>
      <c r="OMD6024" s="1066" t="s">
        <v>6481</v>
      </c>
      <c r="OME6024" s="1066"/>
      <c r="OMF6024" s="1066"/>
      <c r="OMG6024" s="1066"/>
      <c r="OMH6024" s="1066"/>
      <c r="OMI6024" s="1066"/>
      <c r="OMJ6024" s="1066"/>
      <c r="OMK6024" s="100"/>
      <c r="OML6024" s="1066" t="s">
        <v>6481</v>
      </c>
      <c r="OMM6024" s="1066"/>
      <c r="OMN6024" s="1066"/>
      <c r="OMO6024" s="1066"/>
      <c r="OMP6024" s="1066"/>
      <c r="OMQ6024" s="1066"/>
      <c r="OMR6024" s="1066"/>
      <c r="OMS6024" s="100"/>
      <c r="OMT6024" s="1066" t="s">
        <v>6481</v>
      </c>
      <c r="OMU6024" s="1066"/>
      <c r="OMV6024" s="1066"/>
      <c r="OMW6024" s="1066"/>
      <c r="OMX6024" s="1066"/>
      <c r="OMY6024" s="1066"/>
      <c r="OMZ6024" s="1066"/>
      <c r="ONA6024" s="100"/>
      <c r="ONB6024" s="1066" t="s">
        <v>6481</v>
      </c>
      <c r="ONC6024" s="1066"/>
      <c r="OND6024" s="1066"/>
      <c r="ONE6024" s="1066"/>
      <c r="ONF6024" s="1066"/>
      <c r="ONG6024" s="1066"/>
      <c r="ONH6024" s="1066"/>
      <c r="ONI6024" s="100"/>
      <c r="ONJ6024" s="1066" t="s">
        <v>6481</v>
      </c>
      <c r="ONK6024" s="1066"/>
      <c r="ONL6024" s="1066"/>
      <c r="ONM6024" s="1066"/>
      <c r="ONN6024" s="1066"/>
      <c r="ONO6024" s="1066"/>
      <c r="ONP6024" s="1066"/>
      <c r="ONQ6024" s="100"/>
      <c r="ONR6024" s="1066" t="s">
        <v>6481</v>
      </c>
      <c r="ONS6024" s="1066"/>
      <c r="ONT6024" s="1066"/>
      <c r="ONU6024" s="1066"/>
      <c r="ONV6024" s="1066"/>
      <c r="ONW6024" s="1066"/>
      <c r="ONX6024" s="1066"/>
      <c r="ONY6024" s="100"/>
      <c r="ONZ6024" s="1066" t="s">
        <v>6481</v>
      </c>
      <c r="OOA6024" s="1066"/>
      <c r="OOB6024" s="1066"/>
      <c r="OOC6024" s="1066"/>
      <c r="OOD6024" s="1066"/>
      <c r="OOE6024" s="1066"/>
      <c r="OOF6024" s="1066"/>
      <c r="OOG6024" s="100"/>
      <c r="OOH6024" s="1066" t="s">
        <v>6481</v>
      </c>
      <c r="OOI6024" s="1066"/>
      <c r="OOJ6024" s="1066"/>
      <c r="OOK6024" s="1066"/>
      <c r="OOL6024" s="1066"/>
      <c r="OOM6024" s="1066"/>
      <c r="OON6024" s="1066"/>
      <c r="OOO6024" s="100"/>
      <c r="OOP6024" s="1066" t="s">
        <v>6481</v>
      </c>
      <c r="OOQ6024" s="1066"/>
      <c r="OOR6024" s="1066"/>
      <c r="OOS6024" s="1066"/>
      <c r="OOT6024" s="1066"/>
      <c r="OOU6024" s="1066"/>
      <c r="OOV6024" s="1066"/>
      <c r="OOW6024" s="100"/>
      <c r="OOX6024" s="1066" t="s">
        <v>6481</v>
      </c>
      <c r="OOY6024" s="1066"/>
      <c r="OOZ6024" s="1066"/>
      <c r="OPA6024" s="1066"/>
      <c r="OPB6024" s="1066"/>
      <c r="OPC6024" s="1066"/>
      <c r="OPD6024" s="1066"/>
      <c r="OPE6024" s="100"/>
      <c r="OPF6024" s="1066" t="s">
        <v>6481</v>
      </c>
      <c r="OPG6024" s="1066"/>
      <c r="OPH6024" s="1066"/>
      <c r="OPI6024" s="1066"/>
      <c r="OPJ6024" s="1066"/>
      <c r="OPK6024" s="1066"/>
      <c r="OPL6024" s="1066"/>
      <c r="OPM6024" s="100"/>
      <c r="OPN6024" s="1066" t="s">
        <v>6481</v>
      </c>
      <c r="OPO6024" s="1066"/>
      <c r="OPP6024" s="1066"/>
      <c r="OPQ6024" s="1066"/>
      <c r="OPR6024" s="1066"/>
      <c r="OPS6024" s="1066"/>
      <c r="OPT6024" s="1066"/>
      <c r="OPU6024" s="100"/>
      <c r="OPV6024" s="1066" t="s">
        <v>6481</v>
      </c>
      <c r="OPW6024" s="1066"/>
      <c r="OPX6024" s="1066"/>
      <c r="OPY6024" s="1066"/>
      <c r="OPZ6024" s="1066"/>
      <c r="OQA6024" s="1066"/>
      <c r="OQB6024" s="1066"/>
      <c r="OQC6024" s="100"/>
      <c r="OQD6024" s="1066" t="s">
        <v>6481</v>
      </c>
      <c r="OQE6024" s="1066"/>
      <c r="OQF6024" s="1066"/>
      <c r="OQG6024" s="1066"/>
      <c r="OQH6024" s="1066"/>
      <c r="OQI6024" s="1066"/>
      <c r="OQJ6024" s="1066"/>
      <c r="OQK6024" s="100"/>
      <c r="OQL6024" s="1066" t="s">
        <v>6481</v>
      </c>
      <c r="OQM6024" s="1066"/>
      <c r="OQN6024" s="1066"/>
      <c r="OQO6024" s="1066"/>
      <c r="OQP6024" s="1066"/>
      <c r="OQQ6024" s="1066"/>
      <c r="OQR6024" s="1066"/>
      <c r="OQS6024" s="100"/>
      <c r="OQT6024" s="1066" t="s">
        <v>6481</v>
      </c>
      <c r="OQU6024" s="1066"/>
      <c r="OQV6024" s="1066"/>
      <c r="OQW6024" s="1066"/>
      <c r="OQX6024" s="1066"/>
      <c r="OQY6024" s="1066"/>
      <c r="OQZ6024" s="1066"/>
      <c r="ORA6024" s="100"/>
      <c r="ORB6024" s="1066" t="s">
        <v>6481</v>
      </c>
      <c r="ORC6024" s="1066"/>
      <c r="ORD6024" s="1066"/>
      <c r="ORE6024" s="1066"/>
      <c r="ORF6024" s="1066"/>
      <c r="ORG6024" s="1066"/>
      <c r="ORH6024" s="1066"/>
      <c r="ORI6024" s="100"/>
      <c r="ORJ6024" s="1066" t="s">
        <v>6481</v>
      </c>
      <c r="ORK6024" s="1066"/>
      <c r="ORL6024" s="1066"/>
      <c r="ORM6024" s="1066"/>
      <c r="ORN6024" s="1066"/>
      <c r="ORO6024" s="1066"/>
      <c r="ORP6024" s="1066"/>
      <c r="ORQ6024" s="100"/>
      <c r="ORR6024" s="1066" t="s">
        <v>6481</v>
      </c>
      <c r="ORS6024" s="1066"/>
      <c r="ORT6024" s="1066"/>
      <c r="ORU6024" s="1066"/>
      <c r="ORV6024" s="1066"/>
      <c r="ORW6024" s="1066"/>
      <c r="ORX6024" s="1066"/>
      <c r="ORY6024" s="100"/>
      <c r="ORZ6024" s="1066" t="s">
        <v>6481</v>
      </c>
      <c r="OSA6024" s="1066"/>
      <c r="OSB6024" s="1066"/>
      <c r="OSC6024" s="1066"/>
      <c r="OSD6024" s="1066"/>
      <c r="OSE6024" s="1066"/>
      <c r="OSF6024" s="1066"/>
      <c r="OSG6024" s="100"/>
      <c r="OSH6024" s="1066" t="s">
        <v>6481</v>
      </c>
      <c r="OSI6024" s="1066"/>
      <c r="OSJ6024" s="1066"/>
      <c r="OSK6024" s="1066"/>
      <c r="OSL6024" s="1066"/>
      <c r="OSM6024" s="1066"/>
      <c r="OSN6024" s="1066"/>
      <c r="OSO6024" s="100"/>
      <c r="OSP6024" s="1066" t="s">
        <v>6481</v>
      </c>
      <c r="OSQ6024" s="1066"/>
      <c r="OSR6024" s="1066"/>
      <c r="OSS6024" s="1066"/>
      <c r="OST6024" s="1066"/>
      <c r="OSU6024" s="1066"/>
      <c r="OSV6024" s="1066"/>
      <c r="OSW6024" s="100"/>
      <c r="OSX6024" s="1066" t="s">
        <v>6481</v>
      </c>
      <c r="OSY6024" s="1066"/>
      <c r="OSZ6024" s="1066"/>
      <c r="OTA6024" s="1066"/>
      <c r="OTB6024" s="1066"/>
      <c r="OTC6024" s="1066"/>
      <c r="OTD6024" s="1066"/>
      <c r="OTE6024" s="100"/>
      <c r="OTF6024" s="1066" t="s">
        <v>6481</v>
      </c>
      <c r="OTG6024" s="1066"/>
      <c r="OTH6024" s="1066"/>
      <c r="OTI6024" s="1066"/>
      <c r="OTJ6024" s="1066"/>
      <c r="OTK6024" s="1066"/>
      <c r="OTL6024" s="1066"/>
      <c r="OTM6024" s="100"/>
      <c r="OTN6024" s="1066" t="s">
        <v>6481</v>
      </c>
      <c r="OTO6024" s="1066"/>
      <c r="OTP6024" s="1066"/>
      <c r="OTQ6024" s="1066"/>
      <c r="OTR6024" s="1066"/>
      <c r="OTS6024" s="1066"/>
      <c r="OTT6024" s="1066"/>
      <c r="OTU6024" s="100"/>
      <c r="OTV6024" s="1066" t="s">
        <v>6481</v>
      </c>
      <c r="OTW6024" s="1066"/>
      <c r="OTX6024" s="1066"/>
      <c r="OTY6024" s="1066"/>
      <c r="OTZ6024" s="1066"/>
      <c r="OUA6024" s="1066"/>
      <c r="OUB6024" s="1066"/>
      <c r="OUC6024" s="100"/>
      <c r="OUD6024" s="1066" t="s">
        <v>6481</v>
      </c>
      <c r="OUE6024" s="1066"/>
      <c r="OUF6024" s="1066"/>
      <c r="OUG6024" s="1066"/>
      <c r="OUH6024" s="1066"/>
      <c r="OUI6024" s="1066"/>
      <c r="OUJ6024" s="1066"/>
      <c r="OUK6024" s="100"/>
      <c r="OUL6024" s="1066" t="s">
        <v>6481</v>
      </c>
      <c r="OUM6024" s="1066"/>
      <c r="OUN6024" s="1066"/>
      <c r="OUO6024" s="1066"/>
      <c r="OUP6024" s="1066"/>
      <c r="OUQ6024" s="1066"/>
      <c r="OUR6024" s="1066"/>
      <c r="OUS6024" s="100"/>
      <c r="OUT6024" s="1066" t="s">
        <v>6481</v>
      </c>
      <c r="OUU6024" s="1066"/>
      <c r="OUV6024" s="1066"/>
      <c r="OUW6024" s="1066"/>
      <c r="OUX6024" s="1066"/>
      <c r="OUY6024" s="1066"/>
      <c r="OUZ6024" s="1066"/>
      <c r="OVA6024" s="100"/>
      <c r="OVB6024" s="1066" t="s">
        <v>6481</v>
      </c>
      <c r="OVC6024" s="1066"/>
      <c r="OVD6024" s="1066"/>
      <c r="OVE6024" s="1066"/>
      <c r="OVF6024" s="1066"/>
      <c r="OVG6024" s="1066"/>
      <c r="OVH6024" s="1066"/>
      <c r="OVI6024" s="100"/>
      <c r="OVJ6024" s="1066" t="s">
        <v>6481</v>
      </c>
      <c r="OVK6024" s="1066"/>
      <c r="OVL6024" s="1066"/>
      <c r="OVM6024" s="1066"/>
      <c r="OVN6024" s="1066"/>
      <c r="OVO6024" s="1066"/>
      <c r="OVP6024" s="1066"/>
      <c r="OVQ6024" s="100"/>
      <c r="OVR6024" s="1066" t="s">
        <v>6481</v>
      </c>
      <c r="OVS6024" s="1066"/>
      <c r="OVT6024" s="1066"/>
      <c r="OVU6024" s="1066"/>
      <c r="OVV6024" s="1066"/>
      <c r="OVW6024" s="1066"/>
      <c r="OVX6024" s="1066"/>
      <c r="OVY6024" s="100"/>
      <c r="OVZ6024" s="1066" t="s">
        <v>6481</v>
      </c>
      <c r="OWA6024" s="1066"/>
      <c r="OWB6024" s="1066"/>
      <c r="OWC6024" s="1066"/>
      <c r="OWD6024" s="1066"/>
      <c r="OWE6024" s="1066"/>
      <c r="OWF6024" s="1066"/>
      <c r="OWG6024" s="100"/>
      <c r="OWH6024" s="1066" t="s">
        <v>6481</v>
      </c>
      <c r="OWI6024" s="1066"/>
      <c r="OWJ6024" s="1066"/>
      <c r="OWK6024" s="1066"/>
      <c r="OWL6024" s="1066"/>
      <c r="OWM6024" s="1066"/>
      <c r="OWN6024" s="1066"/>
      <c r="OWO6024" s="100"/>
      <c r="OWP6024" s="1066" t="s">
        <v>6481</v>
      </c>
      <c r="OWQ6024" s="1066"/>
      <c r="OWR6024" s="1066"/>
      <c r="OWS6024" s="1066"/>
      <c r="OWT6024" s="1066"/>
      <c r="OWU6024" s="1066"/>
      <c r="OWV6024" s="1066"/>
      <c r="OWW6024" s="100"/>
      <c r="OWX6024" s="1066" t="s">
        <v>6481</v>
      </c>
      <c r="OWY6024" s="1066"/>
      <c r="OWZ6024" s="1066"/>
      <c r="OXA6024" s="1066"/>
      <c r="OXB6024" s="1066"/>
      <c r="OXC6024" s="1066"/>
      <c r="OXD6024" s="1066"/>
      <c r="OXE6024" s="100"/>
      <c r="OXF6024" s="1066" t="s">
        <v>6481</v>
      </c>
      <c r="OXG6024" s="1066"/>
      <c r="OXH6024" s="1066"/>
      <c r="OXI6024" s="1066"/>
      <c r="OXJ6024" s="1066"/>
      <c r="OXK6024" s="1066"/>
      <c r="OXL6024" s="1066"/>
      <c r="OXM6024" s="100"/>
      <c r="OXN6024" s="1066" t="s">
        <v>6481</v>
      </c>
      <c r="OXO6024" s="1066"/>
      <c r="OXP6024" s="1066"/>
      <c r="OXQ6024" s="1066"/>
      <c r="OXR6024" s="1066"/>
      <c r="OXS6024" s="1066"/>
      <c r="OXT6024" s="1066"/>
      <c r="OXU6024" s="100"/>
      <c r="OXV6024" s="1066" t="s">
        <v>6481</v>
      </c>
      <c r="OXW6024" s="1066"/>
      <c r="OXX6024" s="1066"/>
      <c r="OXY6024" s="1066"/>
      <c r="OXZ6024" s="1066"/>
      <c r="OYA6024" s="1066"/>
      <c r="OYB6024" s="1066"/>
      <c r="OYC6024" s="100"/>
      <c r="OYD6024" s="1066" t="s">
        <v>6481</v>
      </c>
      <c r="OYE6024" s="1066"/>
      <c r="OYF6024" s="1066"/>
      <c r="OYG6024" s="1066"/>
      <c r="OYH6024" s="1066"/>
      <c r="OYI6024" s="1066"/>
      <c r="OYJ6024" s="1066"/>
      <c r="OYK6024" s="100"/>
      <c r="OYL6024" s="1066" t="s">
        <v>6481</v>
      </c>
      <c r="OYM6024" s="1066"/>
      <c r="OYN6024" s="1066"/>
      <c r="OYO6024" s="1066"/>
      <c r="OYP6024" s="1066"/>
      <c r="OYQ6024" s="1066"/>
      <c r="OYR6024" s="1066"/>
      <c r="OYS6024" s="100"/>
      <c r="OYT6024" s="1066" t="s">
        <v>6481</v>
      </c>
      <c r="OYU6024" s="1066"/>
      <c r="OYV6024" s="1066"/>
      <c r="OYW6024" s="1066"/>
      <c r="OYX6024" s="1066"/>
      <c r="OYY6024" s="1066"/>
      <c r="OYZ6024" s="1066"/>
      <c r="OZA6024" s="100"/>
      <c r="OZB6024" s="1066" t="s">
        <v>6481</v>
      </c>
      <c r="OZC6024" s="1066"/>
      <c r="OZD6024" s="1066"/>
      <c r="OZE6024" s="1066"/>
      <c r="OZF6024" s="1066"/>
      <c r="OZG6024" s="1066"/>
      <c r="OZH6024" s="1066"/>
      <c r="OZI6024" s="100"/>
      <c r="OZJ6024" s="1066" t="s">
        <v>6481</v>
      </c>
      <c r="OZK6024" s="1066"/>
      <c r="OZL6024" s="1066"/>
      <c r="OZM6024" s="1066"/>
      <c r="OZN6024" s="1066"/>
      <c r="OZO6024" s="1066"/>
      <c r="OZP6024" s="1066"/>
      <c r="OZQ6024" s="100"/>
      <c r="OZR6024" s="1066" t="s">
        <v>6481</v>
      </c>
      <c r="OZS6024" s="1066"/>
      <c r="OZT6024" s="1066"/>
      <c r="OZU6024" s="1066"/>
      <c r="OZV6024" s="1066"/>
      <c r="OZW6024" s="1066"/>
      <c r="OZX6024" s="1066"/>
      <c r="OZY6024" s="100"/>
      <c r="OZZ6024" s="1066" t="s">
        <v>6481</v>
      </c>
      <c r="PAA6024" s="1066"/>
      <c r="PAB6024" s="1066"/>
      <c r="PAC6024" s="1066"/>
      <c r="PAD6024" s="1066"/>
      <c r="PAE6024" s="1066"/>
      <c r="PAF6024" s="1066"/>
      <c r="PAG6024" s="100"/>
      <c r="PAH6024" s="1066" t="s">
        <v>6481</v>
      </c>
      <c r="PAI6024" s="1066"/>
      <c r="PAJ6024" s="1066"/>
      <c r="PAK6024" s="1066"/>
      <c r="PAL6024" s="1066"/>
      <c r="PAM6024" s="1066"/>
      <c r="PAN6024" s="1066"/>
      <c r="PAO6024" s="100"/>
      <c r="PAP6024" s="1066" t="s">
        <v>6481</v>
      </c>
      <c r="PAQ6024" s="1066"/>
      <c r="PAR6024" s="1066"/>
      <c r="PAS6024" s="1066"/>
      <c r="PAT6024" s="1066"/>
      <c r="PAU6024" s="1066"/>
      <c r="PAV6024" s="1066"/>
      <c r="PAW6024" s="100"/>
      <c r="PAX6024" s="1066" t="s">
        <v>6481</v>
      </c>
      <c r="PAY6024" s="1066"/>
      <c r="PAZ6024" s="1066"/>
      <c r="PBA6024" s="1066"/>
      <c r="PBB6024" s="1066"/>
      <c r="PBC6024" s="1066"/>
      <c r="PBD6024" s="1066"/>
      <c r="PBE6024" s="100"/>
      <c r="PBF6024" s="1066" t="s">
        <v>6481</v>
      </c>
      <c r="PBG6024" s="1066"/>
      <c r="PBH6024" s="1066"/>
      <c r="PBI6024" s="1066"/>
      <c r="PBJ6024" s="1066"/>
      <c r="PBK6024" s="1066"/>
      <c r="PBL6024" s="1066"/>
      <c r="PBM6024" s="100"/>
      <c r="PBN6024" s="1066" t="s">
        <v>6481</v>
      </c>
      <c r="PBO6024" s="1066"/>
      <c r="PBP6024" s="1066"/>
      <c r="PBQ6024" s="1066"/>
      <c r="PBR6024" s="1066"/>
      <c r="PBS6024" s="1066"/>
      <c r="PBT6024" s="1066"/>
      <c r="PBU6024" s="100"/>
      <c r="PBV6024" s="1066" t="s">
        <v>6481</v>
      </c>
      <c r="PBW6024" s="1066"/>
      <c r="PBX6024" s="1066"/>
      <c r="PBY6024" s="1066"/>
      <c r="PBZ6024" s="1066"/>
      <c r="PCA6024" s="1066"/>
      <c r="PCB6024" s="1066"/>
      <c r="PCC6024" s="100"/>
      <c r="PCD6024" s="1066" t="s">
        <v>6481</v>
      </c>
      <c r="PCE6024" s="1066"/>
      <c r="PCF6024" s="1066"/>
      <c r="PCG6024" s="1066"/>
      <c r="PCH6024" s="1066"/>
      <c r="PCI6024" s="1066"/>
      <c r="PCJ6024" s="1066"/>
      <c r="PCK6024" s="100"/>
      <c r="PCL6024" s="1066" t="s">
        <v>6481</v>
      </c>
      <c r="PCM6024" s="1066"/>
      <c r="PCN6024" s="1066"/>
      <c r="PCO6024" s="1066"/>
      <c r="PCP6024" s="1066"/>
      <c r="PCQ6024" s="1066"/>
      <c r="PCR6024" s="1066"/>
      <c r="PCS6024" s="100"/>
      <c r="PCT6024" s="1066" t="s">
        <v>6481</v>
      </c>
      <c r="PCU6024" s="1066"/>
      <c r="PCV6024" s="1066"/>
      <c r="PCW6024" s="1066"/>
      <c r="PCX6024" s="1066"/>
      <c r="PCY6024" s="1066"/>
      <c r="PCZ6024" s="1066"/>
      <c r="PDA6024" s="100"/>
      <c r="PDB6024" s="1066" t="s">
        <v>6481</v>
      </c>
      <c r="PDC6024" s="1066"/>
      <c r="PDD6024" s="1066"/>
      <c r="PDE6024" s="1066"/>
      <c r="PDF6024" s="1066"/>
      <c r="PDG6024" s="1066"/>
      <c r="PDH6024" s="1066"/>
      <c r="PDI6024" s="100"/>
      <c r="PDJ6024" s="1066" t="s">
        <v>6481</v>
      </c>
      <c r="PDK6024" s="1066"/>
      <c r="PDL6024" s="1066"/>
      <c r="PDM6024" s="1066"/>
      <c r="PDN6024" s="1066"/>
      <c r="PDO6024" s="1066"/>
      <c r="PDP6024" s="1066"/>
      <c r="PDQ6024" s="100"/>
      <c r="PDR6024" s="1066" t="s">
        <v>6481</v>
      </c>
      <c r="PDS6024" s="1066"/>
      <c r="PDT6024" s="1066"/>
      <c r="PDU6024" s="1066"/>
      <c r="PDV6024" s="1066"/>
      <c r="PDW6024" s="1066"/>
      <c r="PDX6024" s="1066"/>
      <c r="PDY6024" s="100"/>
      <c r="PDZ6024" s="1066" t="s">
        <v>6481</v>
      </c>
      <c r="PEA6024" s="1066"/>
      <c r="PEB6024" s="1066"/>
      <c r="PEC6024" s="1066"/>
      <c r="PED6024" s="1066"/>
      <c r="PEE6024" s="1066"/>
      <c r="PEF6024" s="1066"/>
      <c r="PEG6024" s="100"/>
      <c r="PEH6024" s="1066" t="s">
        <v>6481</v>
      </c>
      <c r="PEI6024" s="1066"/>
      <c r="PEJ6024" s="1066"/>
      <c r="PEK6024" s="1066"/>
      <c r="PEL6024" s="1066"/>
      <c r="PEM6024" s="1066"/>
      <c r="PEN6024" s="1066"/>
      <c r="PEO6024" s="100"/>
      <c r="PEP6024" s="1066" t="s">
        <v>6481</v>
      </c>
      <c r="PEQ6024" s="1066"/>
      <c r="PER6024" s="1066"/>
      <c r="PES6024" s="1066"/>
      <c r="PET6024" s="1066"/>
      <c r="PEU6024" s="1066"/>
      <c r="PEV6024" s="1066"/>
      <c r="PEW6024" s="100"/>
      <c r="PEX6024" s="1066" t="s">
        <v>6481</v>
      </c>
      <c r="PEY6024" s="1066"/>
      <c r="PEZ6024" s="1066"/>
      <c r="PFA6024" s="1066"/>
      <c r="PFB6024" s="1066"/>
      <c r="PFC6024" s="1066"/>
      <c r="PFD6024" s="1066"/>
      <c r="PFE6024" s="100"/>
      <c r="PFF6024" s="1066" t="s">
        <v>6481</v>
      </c>
      <c r="PFG6024" s="1066"/>
      <c r="PFH6024" s="1066"/>
      <c r="PFI6024" s="1066"/>
      <c r="PFJ6024" s="1066"/>
      <c r="PFK6024" s="1066"/>
      <c r="PFL6024" s="1066"/>
      <c r="PFM6024" s="100"/>
      <c r="PFN6024" s="1066" t="s">
        <v>6481</v>
      </c>
      <c r="PFO6024" s="1066"/>
      <c r="PFP6024" s="1066"/>
      <c r="PFQ6024" s="1066"/>
      <c r="PFR6024" s="1066"/>
      <c r="PFS6024" s="1066"/>
      <c r="PFT6024" s="1066"/>
      <c r="PFU6024" s="100"/>
      <c r="PFV6024" s="1066" t="s">
        <v>6481</v>
      </c>
      <c r="PFW6024" s="1066"/>
      <c r="PFX6024" s="1066"/>
      <c r="PFY6024" s="1066"/>
      <c r="PFZ6024" s="1066"/>
      <c r="PGA6024" s="1066"/>
      <c r="PGB6024" s="1066"/>
      <c r="PGC6024" s="100"/>
      <c r="PGD6024" s="1066" t="s">
        <v>6481</v>
      </c>
      <c r="PGE6024" s="1066"/>
      <c r="PGF6024" s="1066"/>
      <c r="PGG6024" s="1066"/>
      <c r="PGH6024" s="1066"/>
      <c r="PGI6024" s="1066"/>
      <c r="PGJ6024" s="1066"/>
      <c r="PGK6024" s="100"/>
      <c r="PGL6024" s="1066" t="s">
        <v>6481</v>
      </c>
      <c r="PGM6024" s="1066"/>
      <c r="PGN6024" s="1066"/>
      <c r="PGO6024" s="1066"/>
      <c r="PGP6024" s="1066"/>
      <c r="PGQ6024" s="1066"/>
      <c r="PGR6024" s="1066"/>
      <c r="PGS6024" s="100"/>
      <c r="PGT6024" s="1066" t="s">
        <v>6481</v>
      </c>
      <c r="PGU6024" s="1066"/>
      <c r="PGV6024" s="1066"/>
      <c r="PGW6024" s="1066"/>
      <c r="PGX6024" s="1066"/>
      <c r="PGY6024" s="1066"/>
      <c r="PGZ6024" s="1066"/>
      <c r="PHA6024" s="100"/>
      <c r="PHB6024" s="1066" t="s">
        <v>6481</v>
      </c>
      <c r="PHC6024" s="1066"/>
      <c r="PHD6024" s="1066"/>
      <c r="PHE6024" s="1066"/>
      <c r="PHF6024" s="1066"/>
      <c r="PHG6024" s="1066"/>
      <c r="PHH6024" s="1066"/>
      <c r="PHI6024" s="100"/>
      <c r="PHJ6024" s="1066" t="s">
        <v>6481</v>
      </c>
      <c r="PHK6024" s="1066"/>
      <c r="PHL6024" s="1066"/>
      <c r="PHM6024" s="1066"/>
      <c r="PHN6024" s="1066"/>
      <c r="PHO6024" s="1066"/>
      <c r="PHP6024" s="1066"/>
      <c r="PHQ6024" s="100"/>
      <c r="PHR6024" s="1066" t="s">
        <v>6481</v>
      </c>
      <c r="PHS6024" s="1066"/>
      <c r="PHT6024" s="1066"/>
      <c r="PHU6024" s="1066"/>
      <c r="PHV6024" s="1066"/>
      <c r="PHW6024" s="1066"/>
      <c r="PHX6024" s="1066"/>
      <c r="PHY6024" s="100"/>
      <c r="PHZ6024" s="1066" t="s">
        <v>6481</v>
      </c>
      <c r="PIA6024" s="1066"/>
      <c r="PIB6024" s="1066"/>
      <c r="PIC6024" s="1066"/>
      <c r="PID6024" s="1066"/>
      <c r="PIE6024" s="1066"/>
      <c r="PIF6024" s="1066"/>
      <c r="PIG6024" s="100"/>
      <c r="PIH6024" s="1066" t="s">
        <v>6481</v>
      </c>
      <c r="PII6024" s="1066"/>
      <c r="PIJ6024" s="1066"/>
      <c r="PIK6024" s="1066"/>
      <c r="PIL6024" s="1066"/>
      <c r="PIM6024" s="1066"/>
      <c r="PIN6024" s="1066"/>
      <c r="PIO6024" s="100"/>
      <c r="PIP6024" s="1066" t="s">
        <v>6481</v>
      </c>
      <c r="PIQ6024" s="1066"/>
      <c r="PIR6024" s="1066"/>
      <c r="PIS6024" s="1066"/>
      <c r="PIT6024" s="1066"/>
      <c r="PIU6024" s="1066"/>
      <c r="PIV6024" s="1066"/>
      <c r="PIW6024" s="100"/>
      <c r="PIX6024" s="1066" t="s">
        <v>6481</v>
      </c>
      <c r="PIY6024" s="1066"/>
      <c r="PIZ6024" s="1066"/>
      <c r="PJA6024" s="1066"/>
      <c r="PJB6024" s="1066"/>
      <c r="PJC6024" s="1066"/>
      <c r="PJD6024" s="1066"/>
      <c r="PJE6024" s="100"/>
      <c r="PJF6024" s="1066" t="s">
        <v>6481</v>
      </c>
      <c r="PJG6024" s="1066"/>
      <c r="PJH6024" s="1066"/>
      <c r="PJI6024" s="1066"/>
      <c r="PJJ6024" s="1066"/>
      <c r="PJK6024" s="1066"/>
      <c r="PJL6024" s="1066"/>
      <c r="PJM6024" s="100"/>
      <c r="PJN6024" s="1066" t="s">
        <v>6481</v>
      </c>
      <c r="PJO6024" s="1066"/>
      <c r="PJP6024" s="1066"/>
      <c r="PJQ6024" s="1066"/>
      <c r="PJR6024" s="1066"/>
      <c r="PJS6024" s="1066"/>
      <c r="PJT6024" s="1066"/>
      <c r="PJU6024" s="100"/>
      <c r="PJV6024" s="1066" t="s">
        <v>6481</v>
      </c>
      <c r="PJW6024" s="1066"/>
      <c r="PJX6024" s="1066"/>
      <c r="PJY6024" s="1066"/>
      <c r="PJZ6024" s="1066"/>
      <c r="PKA6024" s="1066"/>
      <c r="PKB6024" s="1066"/>
      <c r="PKC6024" s="100"/>
      <c r="PKD6024" s="1066" t="s">
        <v>6481</v>
      </c>
      <c r="PKE6024" s="1066"/>
      <c r="PKF6024" s="1066"/>
      <c r="PKG6024" s="1066"/>
      <c r="PKH6024" s="1066"/>
      <c r="PKI6024" s="1066"/>
      <c r="PKJ6024" s="1066"/>
      <c r="PKK6024" s="100"/>
      <c r="PKL6024" s="1066" t="s">
        <v>6481</v>
      </c>
      <c r="PKM6024" s="1066"/>
      <c r="PKN6024" s="1066"/>
      <c r="PKO6024" s="1066"/>
      <c r="PKP6024" s="1066"/>
      <c r="PKQ6024" s="1066"/>
      <c r="PKR6024" s="1066"/>
      <c r="PKS6024" s="100"/>
      <c r="PKT6024" s="1066" t="s">
        <v>6481</v>
      </c>
      <c r="PKU6024" s="1066"/>
      <c r="PKV6024" s="1066"/>
      <c r="PKW6024" s="1066"/>
      <c r="PKX6024" s="1066"/>
      <c r="PKY6024" s="1066"/>
      <c r="PKZ6024" s="1066"/>
      <c r="PLA6024" s="100"/>
      <c r="PLB6024" s="1066" t="s">
        <v>6481</v>
      </c>
      <c r="PLC6024" s="1066"/>
      <c r="PLD6024" s="1066"/>
      <c r="PLE6024" s="1066"/>
      <c r="PLF6024" s="1066"/>
      <c r="PLG6024" s="1066"/>
      <c r="PLH6024" s="1066"/>
      <c r="PLI6024" s="100"/>
      <c r="PLJ6024" s="1066" t="s">
        <v>6481</v>
      </c>
      <c r="PLK6024" s="1066"/>
      <c r="PLL6024" s="1066"/>
      <c r="PLM6024" s="1066"/>
      <c r="PLN6024" s="1066"/>
      <c r="PLO6024" s="1066"/>
      <c r="PLP6024" s="1066"/>
      <c r="PLQ6024" s="100"/>
      <c r="PLR6024" s="1066" t="s">
        <v>6481</v>
      </c>
      <c r="PLS6024" s="1066"/>
      <c r="PLT6024" s="1066"/>
      <c r="PLU6024" s="1066"/>
      <c r="PLV6024" s="1066"/>
      <c r="PLW6024" s="1066"/>
      <c r="PLX6024" s="1066"/>
      <c r="PLY6024" s="100"/>
      <c r="PLZ6024" s="1066" t="s">
        <v>6481</v>
      </c>
      <c r="PMA6024" s="1066"/>
      <c r="PMB6024" s="1066"/>
      <c r="PMC6024" s="1066"/>
      <c r="PMD6024" s="1066"/>
      <c r="PME6024" s="1066"/>
      <c r="PMF6024" s="1066"/>
      <c r="PMG6024" s="100"/>
      <c r="PMH6024" s="1066" t="s">
        <v>6481</v>
      </c>
      <c r="PMI6024" s="1066"/>
      <c r="PMJ6024" s="1066"/>
      <c r="PMK6024" s="1066"/>
      <c r="PML6024" s="1066"/>
      <c r="PMM6024" s="1066"/>
      <c r="PMN6024" s="1066"/>
      <c r="PMO6024" s="100"/>
      <c r="PMP6024" s="1066" t="s">
        <v>6481</v>
      </c>
      <c r="PMQ6024" s="1066"/>
      <c r="PMR6024" s="1066"/>
      <c r="PMS6024" s="1066"/>
      <c r="PMT6024" s="1066"/>
      <c r="PMU6024" s="1066"/>
      <c r="PMV6024" s="1066"/>
      <c r="PMW6024" s="100"/>
      <c r="PMX6024" s="1066" t="s">
        <v>6481</v>
      </c>
      <c r="PMY6024" s="1066"/>
      <c r="PMZ6024" s="1066"/>
      <c r="PNA6024" s="1066"/>
      <c r="PNB6024" s="1066"/>
      <c r="PNC6024" s="1066"/>
      <c r="PND6024" s="1066"/>
      <c r="PNE6024" s="100"/>
      <c r="PNF6024" s="1066" t="s">
        <v>6481</v>
      </c>
      <c r="PNG6024" s="1066"/>
      <c r="PNH6024" s="1066"/>
      <c r="PNI6024" s="1066"/>
      <c r="PNJ6024" s="1066"/>
      <c r="PNK6024" s="1066"/>
      <c r="PNL6024" s="1066"/>
      <c r="PNM6024" s="100"/>
      <c r="PNN6024" s="1066" t="s">
        <v>6481</v>
      </c>
      <c r="PNO6024" s="1066"/>
      <c r="PNP6024" s="1066"/>
      <c r="PNQ6024" s="1066"/>
      <c r="PNR6024" s="1066"/>
      <c r="PNS6024" s="1066"/>
      <c r="PNT6024" s="1066"/>
      <c r="PNU6024" s="100"/>
      <c r="PNV6024" s="1066" t="s">
        <v>6481</v>
      </c>
      <c r="PNW6024" s="1066"/>
      <c r="PNX6024" s="1066"/>
      <c r="PNY6024" s="1066"/>
      <c r="PNZ6024" s="1066"/>
      <c r="POA6024" s="1066"/>
      <c r="POB6024" s="1066"/>
      <c r="POC6024" s="100"/>
      <c r="POD6024" s="1066" t="s">
        <v>6481</v>
      </c>
      <c r="POE6024" s="1066"/>
      <c r="POF6024" s="1066"/>
      <c r="POG6024" s="1066"/>
      <c r="POH6024" s="1066"/>
      <c r="POI6024" s="1066"/>
      <c r="POJ6024" s="1066"/>
      <c r="POK6024" s="100"/>
      <c r="POL6024" s="1066" t="s">
        <v>6481</v>
      </c>
      <c r="POM6024" s="1066"/>
      <c r="PON6024" s="1066"/>
      <c r="POO6024" s="1066"/>
      <c r="POP6024" s="1066"/>
      <c r="POQ6024" s="1066"/>
      <c r="POR6024" s="1066"/>
      <c r="POS6024" s="100"/>
      <c r="POT6024" s="1066" t="s">
        <v>6481</v>
      </c>
      <c r="POU6024" s="1066"/>
      <c r="POV6024" s="1066"/>
      <c r="POW6024" s="1066"/>
      <c r="POX6024" s="1066"/>
      <c r="POY6024" s="1066"/>
      <c r="POZ6024" s="1066"/>
      <c r="PPA6024" s="100"/>
      <c r="PPB6024" s="1066" t="s">
        <v>6481</v>
      </c>
      <c r="PPC6024" s="1066"/>
      <c r="PPD6024" s="1066"/>
      <c r="PPE6024" s="1066"/>
      <c r="PPF6024" s="1066"/>
      <c r="PPG6024" s="1066"/>
      <c r="PPH6024" s="1066"/>
      <c r="PPI6024" s="100"/>
      <c r="PPJ6024" s="1066" t="s">
        <v>6481</v>
      </c>
      <c r="PPK6024" s="1066"/>
      <c r="PPL6024" s="1066"/>
      <c r="PPM6024" s="1066"/>
      <c r="PPN6024" s="1066"/>
      <c r="PPO6024" s="1066"/>
      <c r="PPP6024" s="1066"/>
      <c r="PPQ6024" s="100"/>
      <c r="PPR6024" s="1066" t="s">
        <v>6481</v>
      </c>
      <c r="PPS6024" s="1066"/>
      <c r="PPT6024" s="1066"/>
      <c r="PPU6024" s="1066"/>
      <c r="PPV6024" s="1066"/>
      <c r="PPW6024" s="1066"/>
      <c r="PPX6024" s="1066"/>
      <c r="PPY6024" s="100"/>
      <c r="PPZ6024" s="1066" t="s">
        <v>6481</v>
      </c>
      <c r="PQA6024" s="1066"/>
      <c r="PQB6024" s="1066"/>
      <c r="PQC6024" s="1066"/>
      <c r="PQD6024" s="1066"/>
      <c r="PQE6024" s="1066"/>
      <c r="PQF6024" s="1066"/>
      <c r="PQG6024" s="100"/>
      <c r="PQH6024" s="1066" t="s">
        <v>6481</v>
      </c>
      <c r="PQI6024" s="1066"/>
      <c r="PQJ6024" s="1066"/>
      <c r="PQK6024" s="1066"/>
      <c r="PQL6024" s="1066"/>
      <c r="PQM6024" s="1066"/>
      <c r="PQN6024" s="1066"/>
      <c r="PQO6024" s="100"/>
      <c r="PQP6024" s="1066" t="s">
        <v>6481</v>
      </c>
      <c r="PQQ6024" s="1066"/>
      <c r="PQR6024" s="1066"/>
      <c r="PQS6024" s="1066"/>
      <c r="PQT6024" s="1066"/>
      <c r="PQU6024" s="1066"/>
      <c r="PQV6024" s="1066"/>
      <c r="PQW6024" s="100"/>
      <c r="PQX6024" s="1066" t="s">
        <v>6481</v>
      </c>
      <c r="PQY6024" s="1066"/>
      <c r="PQZ6024" s="1066"/>
      <c r="PRA6024" s="1066"/>
      <c r="PRB6024" s="1066"/>
      <c r="PRC6024" s="1066"/>
      <c r="PRD6024" s="1066"/>
      <c r="PRE6024" s="100"/>
      <c r="PRF6024" s="1066" t="s">
        <v>6481</v>
      </c>
      <c r="PRG6024" s="1066"/>
      <c r="PRH6024" s="1066"/>
      <c r="PRI6024" s="1066"/>
      <c r="PRJ6024" s="1066"/>
      <c r="PRK6024" s="1066"/>
      <c r="PRL6024" s="1066"/>
      <c r="PRM6024" s="100"/>
      <c r="PRN6024" s="1066" t="s">
        <v>6481</v>
      </c>
      <c r="PRO6024" s="1066"/>
      <c r="PRP6024" s="1066"/>
      <c r="PRQ6024" s="1066"/>
      <c r="PRR6024" s="1066"/>
      <c r="PRS6024" s="1066"/>
      <c r="PRT6024" s="1066"/>
      <c r="PRU6024" s="100"/>
      <c r="PRV6024" s="1066" t="s">
        <v>6481</v>
      </c>
      <c r="PRW6024" s="1066"/>
      <c r="PRX6024" s="1066"/>
      <c r="PRY6024" s="1066"/>
      <c r="PRZ6024" s="1066"/>
      <c r="PSA6024" s="1066"/>
      <c r="PSB6024" s="1066"/>
      <c r="PSC6024" s="100"/>
      <c r="PSD6024" s="1066" t="s">
        <v>6481</v>
      </c>
      <c r="PSE6024" s="1066"/>
      <c r="PSF6024" s="1066"/>
      <c r="PSG6024" s="1066"/>
      <c r="PSH6024" s="1066"/>
      <c r="PSI6024" s="1066"/>
      <c r="PSJ6024" s="1066"/>
      <c r="PSK6024" s="100"/>
      <c r="PSL6024" s="1066" t="s">
        <v>6481</v>
      </c>
      <c r="PSM6024" s="1066"/>
      <c r="PSN6024" s="1066"/>
      <c r="PSO6024" s="1066"/>
      <c r="PSP6024" s="1066"/>
      <c r="PSQ6024" s="1066"/>
      <c r="PSR6024" s="1066"/>
      <c r="PSS6024" s="100"/>
      <c r="PST6024" s="1066" t="s">
        <v>6481</v>
      </c>
      <c r="PSU6024" s="1066"/>
      <c r="PSV6024" s="1066"/>
      <c r="PSW6024" s="1066"/>
      <c r="PSX6024" s="1066"/>
      <c r="PSY6024" s="1066"/>
      <c r="PSZ6024" s="1066"/>
      <c r="PTA6024" s="100"/>
      <c r="PTB6024" s="1066" t="s">
        <v>6481</v>
      </c>
      <c r="PTC6024" s="1066"/>
      <c r="PTD6024" s="1066"/>
      <c r="PTE6024" s="1066"/>
      <c r="PTF6024" s="1066"/>
      <c r="PTG6024" s="1066"/>
      <c r="PTH6024" s="1066"/>
      <c r="PTI6024" s="100"/>
      <c r="PTJ6024" s="1066" t="s">
        <v>6481</v>
      </c>
      <c r="PTK6024" s="1066"/>
      <c r="PTL6024" s="1066"/>
      <c r="PTM6024" s="1066"/>
      <c r="PTN6024" s="1066"/>
      <c r="PTO6024" s="1066"/>
      <c r="PTP6024" s="1066"/>
      <c r="PTQ6024" s="100"/>
      <c r="PTR6024" s="1066" t="s">
        <v>6481</v>
      </c>
      <c r="PTS6024" s="1066"/>
      <c r="PTT6024" s="1066"/>
      <c r="PTU6024" s="1066"/>
      <c r="PTV6024" s="1066"/>
      <c r="PTW6024" s="1066"/>
      <c r="PTX6024" s="1066"/>
      <c r="PTY6024" s="100"/>
      <c r="PTZ6024" s="1066" t="s">
        <v>6481</v>
      </c>
      <c r="PUA6024" s="1066"/>
      <c r="PUB6024" s="1066"/>
      <c r="PUC6024" s="1066"/>
      <c r="PUD6024" s="1066"/>
      <c r="PUE6024" s="1066"/>
      <c r="PUF6024" s="1066"/>
      <c r="PUG6024" s="100"/>
      <c r="PUH6024" s="1066" t="s">
        <v>6481</v>
      </c>
      <c r="PUI6024" s="1066"/>
      <c r="PUJ6024" s="1066"/>
      <c r="PUK6024" s="1066"/>
      <c r="PUL6024" s="1066"/>
      <c r="PUM6024" s="1066"/>
      <c r="PUN6024" s="1066"/>
      <c r="PUO6024" s="100"/>
      <c r="PUP6024" s="1066" t="s">
        <v>6481</v>
      </c>
      <c r="PUQ6024" s="1066"/>
      <c r="PUR6024" s="1066"/>
      <c r="PUS6024" s="1066"/>
      <c r="PUT6024" s="1066"/>
      <c r="PUU6024" s="1066"/>
      <c r="PUV6024" s="1066"/>
      <c r="PUW6024" s="100"/>
      <c r="PUX6024" s="1066" t="s">
        <v>6481</v>
      </c>
      <c r="PUY6024" s="1066"/>
      <c r="PUZ6024" s="1066"/>
      <c r="PVA6024" s="1066"/>
      <c r="PVB6024" s="1066"/>
      <c r="PVC6024" s="1066"/>
      <c r="PVD6024" s="1066"/>
      <c r="PVE6024" s="100"/>
      <c r="PVF6024" s="1066" t="s">
        <v>6481</v>
      </c>
      <c r="PVG6024" s="1066"/>
      <c r="PVH6024" s="1066"/>
      <c r="PVI6024" s="1066"/>
      <c r="PVJ6024" s="1066"/>
      <c r="PVK6024" s="1066"/>
      <c r="PVL6024" s="1066"/>
      <c r="PVM6024" s="100"/>
      <c r="PVN6024" s="1066" t="s">
        <v>6481</v>
      </c>
      <c r="PVO6024" s="1066"/>
      <c r="PVP6024" s="1066"/>
      <c r="PVQ6024" s="1066"/>
      <c r="PVR6024" s="1066"/>
      <c r="PVS6024" s="1066"/>
      <c r="PVT6024" s="1066"/>
      <c r="PVU6024" s="100"/>
      <c r="PVV6024" s="1066" t="s">
        <v>6481</v>
      </c>
      <c r="PVW6024" s="1066"/>
      <c r="PVX6024" s="1066"/>
      <c r="PVY6024" s="1066"/>
      <c r="PVZ6024" s="1066"/>
      <c r="PWA6024" s="1066"/>
      <c r="PWB6024" s="1066"/>
      <c r="PWC6024" s="100"/>
      <c r="PWD6024" s="1066" t="s">
        <v>6481</v>
      </c>
      <c r="PWE6024" s="1066"/>
      <c r="PWF6024" s="1066"/>
      <c r="PWG6024" s="1066"/>
      <c r="PWH6024" s="1066"/>
      <c r="PWI6024" s="1066"/>
      <c r="PWJ6024" s="1066"/>
      <c r="PWK6024" s="100"/>
      <c r="PWL6024" s="1066" t="s">
        <v>6481</v>
      </c>
      <c r="PWM6024" s="1066"/>
      <c r="PWN6024" s="1066"/>
      <c r="PWO6024" s="1066"/>
      <c r="PWP6024" s="1066"/>
      <c r="PWQ6024" s="1066"/>
      <c r="PWR6024" s="1066"/>
      <c r="PWS6024" s="100"/>
      <c r="PWT6024" s="1066" t="s">
        <v>6481</v>
      </c>
      <c r="PWU6024" s="1066"/>
      <c r="PWV6024" s="1066"/>
      <c r="PWW6024" s="1066"/>
      <c r="PWX6024" s="1066"/>
      <c r="PWY6024" s="1066"/>
      <c r="PWZ6024" s="1066"/>
      <c r="PXA6024" s="100"/>
      <c r="PXB6024" s="1066" t="s">
        <v>6481</v>
      </c>
      <c r="PXC6024" s="1066"/>
      <c r="PXD6024" s="1066"/>
      <c r="PXE6024" s="1066"/>
      <c r="PXF6024" s="1066"/>
      <c r="PXG6024" s="1066"/>
      <c r="PXH6024" s="1066"/>
      <c r="PXI6024" s="100"/>
      <c r="PXJ6024" s="1066" t="s">
        <v>6481</v>
      </c>
      <c r="PXK6024" s="1066"/>
      <c r="PXL6024" s="1066"/>
      <c r="PXM6024" s="1066"/>
      <c r="PXN6024" s="1066"/>
      <c r="PXO6024" s="1066"/>
      <c r="PXP6024" s="1066"/>
      <c r="PXQ6024" s="100"/>
      <c r="PXR6024" s="1066" t="s">
        <v>6481</v>
      </c>
      <c r="PXS6024" s="1066"/>
      <c r="PXT6024" s="1066"/>
      <c r="PXU6024" s="1066"/>
      <c r="PXV6024" s="1066"/>
      <c r="PXW6024" s="1066"/>
      <c r="PXX6024" s="1066"/>
      <c r="PXY6024" s="100"/>
      <c r="PXZ6024" s="1066" t="s">
        <v>6481</v>
      </c>
      <c r="PYA6024" s="1066"/>
      <c r="PYB6024" s="1066"/>
      <c r="PYC6024" s="1066"/>
      <c r="PYD6024" s="1066"/>
      <c r="PYE6024" s="1066"/>
      <c r="PYF6024" s="1066"/>
      <c r="PYG6024" s="100"/>
      <c r="PYH6024" s="1066" t="s">
        <v>6481</v>
      </c>
      <c r="PYI6024" s="1066"/>
      <c r="PYJ6024" s="1066"/>
      <c r="PYK6024" s="1066"/>
      <c r="PYL6024" s="1066"/>
      <c r="PYM6024" s="1066"/>
      <c r="PYN6024" s="1066"/>
      <c r="PYO6024" s="100"/>
      <c r="PYP6024" s="1066" t="s">
        <v>6481</v>
      </c>
      <c r="PYQ6024" s="1066"/>
      <c r="PYR6024" s="1066"/>
      <c r="PYS6024" s="1066"/>
      <c r="PYT6024" s="1066"/>
      <c r="PYU6024" s="1066"/>
      <c r="PYV6024" s="1066"/>
      <c r="PYW6024" s="100"/>
      <c r="PYX6024" s="1066" t="s">
        <v>6481</v>
      </c>
      <c r="PYY6024" s="1066"/>
      <c r="PYZ6024" s="1066"/>
      <c r="PZA6024" s="1066"/>
      <c r="PZB6024" s="1066"/>
      <c r="PZC6024" s="1066"/>
      <c r="PZD6024" s="1066"/>
      <c r="PZE6024" s="100"/>
      <c r="PZF6024" s="1066" t="s">
        <v>6481</v>
      </c>
      <c r="PZG6024" s="1066"/>
      <c r="PZH6024" s="1066"/>
      <c r="PZI6024" s="1066"/>
      <c r="PZJ6024" s="1066"/>
      <c r="PZK6024" s="1066"/>
      <c r="PZL6024" s="1066"/>
      <c r="PZM6024" s="100"/>
      <c r="PZN6024" s="1066" t="s">
        <v>6481</v>
      </c>
      <c r="PZO6024" s="1066"/>
      <c r="PZP6024" s="1066"/>
      <c r="PZQ6024" s="1066"/>
      <c r="PZR6024" s="1066"/>
      <c r="PZS6024" s="1066"/>
      <c r="PZT6024" s="1066"/>
      <c r="PZU6024" s="100"/>
      <c r="PZV6024" s="1066" t="s">
        <v>6481</v>
      </c>
      <c r="PZW6024" s="1066"/>
      <c r="PZX6024" s="1066"/>
      <c r="PZY6024" s="1066"/>
      <c r="PZZ6024" s="1066"/>
      <c r="QAA6024" s="1066"/>
      <c r="QAB6024" s="1066"/>
      <c r="QAC6024" s="100"/>
      <c r="QAD6024" s="1066" t="s">
        <v>6481</v>
      </c>
      <c r="QAE6024" s="1066"/>
      <c r="QAF6024" s="1066"/>
      <c r="QAG6024" s="1066"/>
      <c r="QAH6024" s="1066"/>
      <c r="QAI6024" s="1066"/>
      <c r="QAJ6024" s="1066"/>
      <c r="QAK6024" s="100"/>
      <c r="QAL6024" s="1066" t="s">
        <v>6481</v>
      </c>
      <c r="QAM6024" s="1066"/>
      <c r="QAN6024" s="1066"/>
      <c r="QAO6024" s="1066"/>
      <c r="QAP6024" s="1066"/>
      <c r="QAQ6024" s="1066"/>
      <c r="QAR6024" s="1066"/>
      <c r="QAS6024" s="100"/>
      <c r="QAT6024" s="1066" t="s">
        <v>6481</v>
      </c>
      <c r="QAU6024" s="1066"/>
      <c r="QAV6024" s="1066"/>
      <c r="QAW6024" s="1066"/>
      <c r="QAX6024" s="1066"/>
      <c r="QAY6024" s="1066"/>
      <c r="QAZ6024" s="1066"/>
      <c r="QBA6024" s="100"/>
      <c r="QBB6024" s="1066" t="s">
        <v>6481</v>
      </c>
      <c r="QBC6024" s="1066"/>
      <c r="QBD6024" s="1066"/>
      <c r="QBE6024" s="1066"/>
      <c r="QBF6024" s="1066"/>
      <c r="QBG6024" s="1066"/>
      <c r="QBH6024" s="1066"/>
      <c r="QBI6024" s="100"/>
      <c r="QBJ6024" s="1066" t="s">
        <v>6481</v>
      </c>
      <c r="QBK6024" s="1066"/>
      <c r="QBL6024" s="1066"/>
      <c r="QBM6024" s="1066"/>
      <c r="QBN6024" s="1066"/>
      <c r="QBO6024" s="1066"/>
      <c r="QBP6024" s="1066"/>
      <c r="QBQ6024" s="100"/>
      <c r="QBR6024" s="1066" t="s">
        <v>6481</v>
      </c>
      <c r="QBS6024" s="1066"/>
      <c r="QBT6024" s="1066"/>
      <c r="QBU6024" s="1066"/>
      <c r="QBV6024" s="1066"/>
      <c r="QBW6024" s="1066"/>
      <c r="QBX6024" s="1066"/>
      <c r="QBY6024" s="100"/>
      <c r="QBZ6024" s="1066" t="s">
        <v>6481</v>
      </c>
      <c r="QCA6024" s="1066"/>
      <c r="QCB6024" s="1066"/>
      <c r="QCC6024" s="1066"/>
      <c r="QCD6024" s="1066"/>
      <c r="QCE6024" s="1066"/>
      <c r="QCF6024" s="1066"/>
      <c r="QCG6024" s="100"/>
      <c r="QCH6024" s="1066" t="s">
        <v>6481</v>
      </c>
      <c r="QCI6024" s="1066"/>
      <c r="QCJ6024" s="1066"/>
      <c r="QCK6024" s="1066"/>
      <c r="QCL6024" s="1066"/>
      <c r="QCM6024" s="1066"/>
      <c r="QCN6024" s="1066"/>
      <c r="QCO6024" s="100"/>
      <c r="QCP6024" s="1066" t="s">
        <v>6481</v>
      </c>
      <c r="QCQ6024" s="1066"/>
      <c r="QCR6024" s="1066"/>
      <c r="QCS6024" s="1066"/>
      <c r="QCT6024" s="1066"/>
      <c r="QCU6024" s="1066"/>
      <c r="QCV6024" s="1066"/>
      <c r="QCW6024" s="100"/>
      <c r="QCX6024" s="1066" t="s">
        <v>6481</v>
      </c>
      <c r="QCY6024" s="1066"/>
      <c r="QCZ6024" s="1066"/>
      <c r="QDA6024" s="1066"/>
      <c r="QDB6024" s="1066"/>
      <c r="QDC6024" s="1066"/>
      <c r="QDD6024" s="1066"/>
      <c r="QDE6024" s="100"/>
      <c r="QDF6024" s="1066" t="s">
        <v>6481</v>
      </c>
      <c r="QDG6024" s="1066"/>
      <c r="QDH6024" s="1066"/>
      <c r="QDI6024" s="1066"/>
      <c r="QDJ6024" s="1066"/>
      <c r="QDK6024" s="1066"/>
      <c r="QDL6024" s="1066"/>
      <c r="QDM6024" s="100"/>
      <c r="QDN6024" s="1066" t="s">
        <v>6481</v>
      </c>
      <c r="QDO6024" s="1066"/>
      <c r="QDP6024" s="1066"/>
      <c r="QDQ6024" s="1066"/>
      <c r="QDR6024" s="1066"/>
      <c r="QDS6024" s="1066"/>
      <c r="QDT6024" s="1066"/>
      <c r="QDU6024" s="100"/>
      <c r="QDV6024" s="1066" t="s">
        <v>6481</v>
      </c>
      <c r="QDW6024" s="1066"/>
      <c r="QDX6024" s="1066"/>
      <c r="QDY6024" s="1066"/>
      <c r="QDZ6024" s="1066"/>
      <c r="QEA6024" s="1066"/>
      <c r="QEB6024" s="1066"/>
      <c r="QEC6024" s="100"/>
      <c r="QED6024" s="1066" t="s">
        <v>6481</v>
      </c>
      <c r="QEE6024" s="1066"/>
      <c r="QEF6024" s="1066"/>
      <c r="QEG6024" s="1066"/>
      <c r="QEH6024" s="1066"/>
      <c r="QEI6024" s="1066"/>
      <c r="QEJ6024" s="1066"/>
      <c r="QEK6024" s="100"/>
      <c r="QEL6024" s="1066" t="s">
        <v>6481</v>
      </c>
      <c r="QEM6024" s="1066"/>
      <c r="QEN6024" s="1066"/>
      <c r="QEO6024" s="1066"/>
      <c r="QEP6024" s="1066"/>
      <c r="QEQ6024" s="1066"/>
      <c r="QER6024" s="1066"/>
      <c r="QES6024" s="100"/>
      <c r="QET6024" s="1066" t="s">
        <v>6481</v>
      </c>
      <c r="QEU6024" s="1066"/>
      <c r="QEV6024" s="1066"/>
      <c r="QEW6024" s="1066"/>
      <c r="QEX6024" s="1066"/>
      <c r="QEY6024" s="1066"/>
      <c r="QEZ6024" s="1066"/>
      <c r="QFA6024" s="100"/>
      <c r="QFB6024" s="1066" t="s">
        <v>6481</v>
      </c>
      <c r="QFC6024" s="1066"/>
      <c r="QFD6024" s="1066"/>
      <c r="QFE6024" s="1066"/>
      <c r="QFF6024" s="1066"/>
      <c r="QFG6024" s="1066"/>
      <c r="QFH6024" s="1066"/>
      <c r="QFI6024" s="100"/>
      <c r="QFJ6024" s="1066" t="s">
        <v>6481</v>
      </c>
      <c r="QFK6024" s="1066"/>
      <c r="QFL6024" s="1066"/>
      <c r="QFM6024" s="1066"/>
      <c r="QFN6024" s="1066"/>
      <c r="QFO6024" s="1066"/>
      <c r="QFP6024" s="1066"/>
      <c r="QFQ6024" s="100"/>
      <c r="QFR6024" s="1066" t="s">
        <v>6481</v>
      </c>
      <c r="QFS6024" s="1066"/>
      <c r="QFT6024" s="1066"/>
      <c r="QFU6024" s="1066"/>
      <c r="QFV6024" s="1066"/>
      <c r="QFW6024" s="1066"/>
      <c r="QFX6024" s="1066"/>
      <c r="QFY6024" s="100"/>
      <c r="QFZ6024" s="1066" t="s">
        <v>6481</v>
      </c>
      <c r="QGA6024" s="1066"/>
      <c r="QGB6024" s="1066"/>
      <c r="QGC6024" s="1066"/>
      <c r="QGD6024" s="1066"/>
      <c r="QGE6024" s="1066"/>
      <c r="QGF6024" s="1066"/>
      <c r="QGG6024" s="100"/>
      <c r="QGH6024" s="1066" t="s">
        <v>6481</v>
      </c>
      <c r="QGI6024" s="1066"/>
      <c r="QGJ6024" s="1066"/>
      <c r="QGK6024" s="1066"/>
      <c r="QGL6024" s="1066"/>
      <c r="QGM6024" s="1066"/>
      <c r="QGN6024" s="1066"/>
      <c r="QGO6024" s="100"/>
      <c r="QGP6024" s="1066" t="s">
        <v>6481</v>
      </c>
      <c r="QGQ6024" s="1066"/>
      <c r="QGR6024" s="1066"/>
      <c r="QGS6024" s="1066"/>
      <c r="QGT6024" s="1066"/>
      <c r="QGU6024" s="1066"/>
      <c r="QGV6024" s="1066"/>
      <c r="QGW6024" s="100"/>
      <c r="QGX6024" s="1066" t="s">
        <v>6481</v>
      </c>
      <c r="QGY6024" s="1066"/>
      <c r="QGZ6024" s="1066"/>
      <c r="QHA6024" s="1066"/>
      <c r="QHB6024" s="1066"/>
      <c r="QHC6024" s="1066"/>
      <c r="QHD6024" s="1066"/>
      <c r="QHE6024" s="100"/>
      <c r="QHF6024" s="1066" t="s">
        <v>6481</v>
      </c>
      <c r="QHG6024" s="1066"/>
      <c r="QHH6024" s="1066"/>
      <c r="QHI6024" s="1066"/>
      <c r="QHJ6024" s="1066"/>
      <c r="QHK6024" s="1066"/>
      <c r="QHL6024" s="1066"/>
      <c r="QHM6024" s="100"/>
      <c r="QHN6024" s="1066" t="s">
        <v>6481</v>
      </c>
      <c r="QHO6024" s="1066"/>
      <c r="QHP6024" s="1066"/>
      <c r="QHQ6024" s="1066"/>
      <c r="QHR6024" s="1066"/>
      <c r="QHS6024" s="1066"/>
      <c r="QHT6024" s="1066"/>
      <c r="QHU6024" s="100"/>
      <c r="QHV6024" s="1066" t="s">
        <v>6481</v>
      </c>
      <c r="QHW6024" s="1066"/>
      <c r="QHX6024" s="1066"/>
      <c r="QHY6024" s="1066"/>
      <c r="QHZ6024" s="1066"/>
      <c r="QIA6024" s="1066"/>
      <c r="QIB6024" s="1066"/>
      <c r="QIC6024" s="100"/>
      <c r="QID6024" s="1066" t="s">
        <v>6481</v>
      </c>
      <c r="QIE6024" s="1066"/>
      <c r="QIF6024" s="1066"/>
      <c r="QIG6024" s="1066"/>
      <c r="QIH6024" s="1066"/>
      <c r="QII6024" s="1066"/>
      <c r="QIJ6024" s="1066"/>
      <c r="QIK6024" s="100"/>
      <c r="QIL6024" s="1066" t="s">
        <v>6481</v>
      </c>
      <c r="QIM6024" s="1066"/>
      <c r="QIN6024" s="1066"/>
      <c r="QIO6024" s="1066"/>
      <c r="QIP6024" s="1066"/>
      <c r="QIQ6024" s="1066"/>
      <c r="QIR6024" s="1066"/>
      <c r="QIS6024" s="100"/>
      <c r="QIT6024" s="1066" t="s">
        <v>6481</v>
      </c>
      <c r="QIU6024" s="1066"/>
      <c r="QIV6024" s="1066"/>
      <c r="QIW6024" s="1066"/>
      <c r="QIX6024" s="1066"/>
      <c r="QIY6024" s="1066"/>
      <c r="QIZ6024" s="1066"/>
      <c r="QJA6024" s="100"/>
      <c r="QJB6024" s="1066" t="s">
        <v>6481</v>
      </c>
      <c r="QJC6024" s="1066"/>
      <c r="QJD6024" s="1066"/>
      <c r="QJE6024" s="1066"/>
      <c r="QJF6024" s="1066"/>
      <c r="QJG6024" s="1066"/>
      <c r="QJH6024" s="1066"/>
      <c r="QJI6024" s="100"/>
      <c r="QJJ6024" s="1066" t="s">
        <v>6481</v>
      </c>
      <c r="QJK6024" s="1066"/>
      <c r="QJL6024" s="1066"/>
      <c r="QJM6024" s="1066"/>
      <c r="QJN6024" s="1066"/>
      <c r="QJO6024" s="1066"/>
      <c r="QJP6024" s="1066"/>
      <c r="QJQ6024" s="100"/>
      <c r="QJR6024" s="1066" t="s">
        <v>6481</v>
      </c>
      <c r="QJS6024" s="1066"/>
      <c r="QJT6024" s="1066"/>
      <c r="QJU6024" s="1066"/>
      <c r="QJV6024" s="1066"/>
      <c r="QJW6024" s="1066"/>
      <c r="QJX6024" s="1066"/>
      <c r="QJY6024" s="100"/>
      <c r="QJZ6024" s="1066" t="s">
        <v>6481</v>
      </c>
      <c r="QKA6024" s="1066"/>
      <c r="QKB6024" s="1066"/>
      <c r="QKC6024" s="1066"/>
      <c r="QKD6024" s="1066"/>
      <c r="QKE6024" s="1066"/>
      <c r="QKF6024" s="1066"/>
      <c r="QKG6024" s="100"/>
      <c r="QKH6024" s="1066" t="s">
        <v>6481</v>
      </c>
      <c r="QKI6024" s="1066"/>
      <c r="QKJ6024" s="1066"/>
      <c r="QKK6024" s="1066"/>
      <c r="QKL6024" s="1066"/>
      <c r="QKM6024" s="1066"/>
      <c r="QKN6024" s="1066"/>
      <c r="QKO6024" s="100"/>
      <c r="QKP6024" s="1066" t="s">
        <v>6481</v>
      </c>
      <c r="QKQ6024" s="1066"/>
      <c r="QKR6024" s="1066"/>
      <c r="QKS6024" s="1066"/>
      <c r="QKT6024" s="1066"/>
      <c r="QKU6024" s="1066"/>
      <c r="QKV6024" s="1066"/>
      <c r="QKW6024" s="100"/>
      <c r="QKX6024" s="1066" t="s">
        <v>6481</v>
      </c>
      <c r="QKY6024" s="1066"/>
      <c r="QKZ6024" s="1066"/>
      <c r="QLA6024" s="1066"/>
      <c r="QLB6024" s="1066"/>
      <c r="QLC6024" s="1066"/>
      <c r="QLD6024" s="1066"/>
      <c r="QLE6024" s="100"/>
      <c r="QLF6024" s="1066" t="s">
        <v>6481</v>
      </c>
      <c r="QLG6024" s="1066"/>
      <c r="QLH6024" s="1066"/>
      <c r="QLI6024" s="1066"/>
      <c r="QLJ6024" s="1066"/>
      <c r="QLK6024" s="1066"/>
      <c r="QLL6024" s="1066"/>
      <c r="QLM6024" s="100"/>
      <c r="QLN6024" s="1066" t="s">
        <v>6481</v>
      </c>
      <c r="QLO6024" s="1066"/>
      <c r="QLP6024" s="1066"/>
      <c r="QLQ6024" s="1066"/>
      <c r="QLR6024" s="1066"/>
      <c r="QLS6024" s="1066"/>
      <c r="QLT6024" s="1066"/>
      <c r="QLU6024" s="100"/>
      <c r="QLV6024" s="1066" t="s">
        <v>6481</v>
      </c>
      <c r="QLW6024" s="1066"/>
      <c r="QLX6024" s="1066"/>
      <c r="QLY6024" s="1066"/>
      <c r="QLZ6024" s="1066"/>
      <c r="QMA6024" s="1066"/>
      <c r="QMB6024" s="1066"/>
      <c r="QMC6024" s="100"/>
      <c r="QMD6024" s="1066" t="s">
        <v>6481</v>
      </c>
      <c r="QME6024" s="1066"/>
      <c r="QMF6024" s="1066"/>
      <c r="QMG6024" s="1066"/>
      <c r="QMH6024" s="1066"/>
      <c r="QMI6024" s="1066"/>
      <c r="QMJ6024" s="1066"/>
      <c r="QMK6024" s="100"/>
      <c r="QML6024" s="1066" t="s">
        <v>6481</v>
      </c>
      <c r="QMM6024" s="1066"/>
      <c r="QMN6024" s="1066"/>
      <c r="QMO6024" s="1066"/>
      <c r="QMP6024" s="1066"/>
      <c r="QMQ6024" s="1066"/>
      <c r="QMR6024" s="1066"/>
      <c r="QMS6024" s="100"/>
      <c r="QMT6024" s="1066" t="s">
        <v>6481</v>
      </c>
      <c r="QMU6024" s="1066"/>
      <c r="QMV6024" s="1066"/>
      <c r="QMW6024" s="1066"/>
      <c r="QMX6024" s="1066"/>
      <c r="QMY6024" s="1066"/>
      <c r="QMZ6024" s="1066"/>
      <c r="QNA6024" s="100"/>
      <c r="QNB6024" s="1066" t="s">
        <v>6481</v>
      </c>
      <c r="QNC6024" s="1066"/>
      <c r="QND6024" s="1066"/>
      <c r="QNE6024" s="1066"/>
      <c r="QNF6024" s="1066"/>
      <c r="QNG6024" s="1066"/>
      <c r="QNH6024" s="1066"/>
      <c r="QNI6024" s="100"/>
      <c r="QNJ6024" s="1066" t="s">
        <v>6481</v>
      </c>
      <c r="QNK6024" s="1066"/>
      <c r="QNL6024" s="1066"/>
      <c r="QNM6024" s="1066"/>
      <c r="QNN6024" s="1066"/>
      <c r="QNO6024" s="1066"/>
      <c r="QNP6024" s="1066"/>
      <c r="QNQ6024" s="100"/>
      <c r="QNR6024" s="1066" t="s">
        <v>6481</v>
      </c>
      <c r="QNS6024" s="1066"/>
      <c r="QNT6024" s="1066"/>
      <c r="QNU6024" s="1066"/>
      <c r="QNV6024" s="1066"/>
      <c r="QNW6024" s="1066"/>
      <c r="QNX6024" s="1066"/>
      <c r="QNY6024" s="100"/>
      <c r="QNZ6024" s="1066" t="s">
        <v>6481</v>
      </c>
      <c r="QOA6024" s="1066"/>
      <c r="QOB6024" s="1066"/>
      <c r="QOC6024" s="1066"/>
      <c r="QOD6024" s="1066"/>
      <c r="QOE6024" s="1066"/>
      <c r="QOF6024" s="1066"/>
      <c r="QOG6024" s="100"/>
      <c r="QOH6024" s="1066" t="s">
        <v>6481</v>
      </c>
      <c r="QOI6024" s="1066"/>
      <c r="QOJ6024" s="1066"/>
      <c r="QOK6024" s="1066"/>
      <c r="QOL6024" s="1066"/>
      <c r="QOM6024" s="1066"/>
      <c r="QON6024" s="1066"/>
      <c r="QOO6024" s="100"/>
      <c r="QOP6024" s="1066" t="s">
        <v>6481</v>
      </c>
      <c r="QOQ6024" s="1066"/>
      <c r="QOR6024" s="1066"/>
      <c r="QOS6024" s="1066"/>
      <c r="QOT6024" s="1066"/>
      <c r="QOU6024" s="1066"/>
      <c r="QOV6024" s="1066"/>
      <c r="QOW6024" s="100"/>
      <c r="QOX6024" s="1066" t="s">
        <v>6481</v>
      </c>
      <c r="QOY6024" s="1066"/>
      <c r="QOZ6024" s="1066"/>
      <c r="QPA6024" s="1066"/>
      <c r="QPB6024" s="1066"/>
      <c r="QPC6024" s="1066"/>
      <c r="QPD6024" s="1066"/>
      <c r="QPE6024" s="100"/>
      <c r="QPF6024" s="1066" t="s">
        <v>6481</v>
      </c>
      <c r="QPG6024" s="1066"/>
      <c r="QPH6024" s="1066"/>
      <c r="QPI6024" s="1066"/>
      <c r="QPJ6024" s="1066"/>
      <c r="QPK6024" s="1066"/>
      <c r="QPL6024" s="1066"/>
      <c r="QPM6024" s="100"/>
      <c r="QPN6024" s="1066" t="s">
        <v>6481</v>
      </c>
      <c r="QPO6024" s="1066"/>
      <c r="QPP6024" s="1066"/>
      <c r="QPQ6024" s="1066"/>
      <c r="QPR6024" s="1066"/>
      <c r="QPS6024" s="1066"/>
      <c r="QPT6024" s="1066"/>
      <c r="QPU6024" s="100"/>
      <c r="QPV6024" s="1066" t="s">
        <v>6481</v>
      </c>
      <c r="QPW6024" s="1066"/>
      <c r="QPX6024" s="1066"/>
      <c r="QPY6024" s="1066"/>
      <c r="QPZ6024" s="1066"/>
      <c r="QQA6024" s="1066"/>
      <c r="QQB6024" s="1066"/>
      <c r="QQC6024" s="100"/>
      <c r="QQD6024" s="1066" t="s">
        <v>6481</v>
      </c>
      <c r="QQE6024" s="1066"/>
      <c r="QQF6024" s="1066"/>
      <c r="QQG6024" s="1066"/>
      <c r="QQH6024" s="1066"/>
      <c r="QQI6024" s="1066"/>
      <c r="QQJ6024" s="1066"/>
      <c r="QQK6024" s="100"/>
      <c r="QQL6024" s="1066" t="s">
        <v>6481</v>
      </c>
      <c r="QQM6024" s="1066"/>
      <c r="QQN6024" s="1066"/>
      <c r="QQO6024" s="1066"/>
      <c r="QQP6024" s="1066"/>
      <c r="QQQ6024" s="1066"/>
      <c r="QQR6024" s="1066"/>
      <c r="QQS6024" s="100"/>
      <c r="QQT6024" s="1066" t="s">
        <v>6481</v>
      </c>
      <c r="QQU6024" s="1066"/>
      <c r="QQV6024" s="1066"/>
      <c r="QQW6024" s="1066"/>
      <c r="QQX6024" s="1066"/>
      <c r="QQY6024" s="1066"/>
      <c r="QQZ6024" s="1066"/>
      <c r="QRA6024" s="100"/>
      <c r="QRB6024" s="1066" t="s">
        <v>6481</v>
      </c>
      <c r="QRC6024" s="1066"/>
      <c r="QRD6024" s="1066"/>
      <c r="QRE6024" s="1066"/>
      <c r="QRF6024" s="1066"/>
      <c r="QRG6024" s="1066"/>
      <c r="QRH6024" s="1066"/>
      <c r="QRI6024" s="100"/>
      <c r="QRJ6024" s="1066" t="s">
        <v>6481</v>
      </c>
      <c r="QRK6024" s="1066"/>
      <c r="QRL6024" s="1066"/>
      <c r="QRM6024" s="1066"/>
      <c r="QRN6024" s="1066"/>
      <c r="QRO6024" s="1066"/>
      <c r="QRP6024" s="1066"/>
      <c r="QRQ6024" s="100"/>
      <c r="QRR6024" s="1066" t="s">
        <v>6481</v>
      </c>
      <c r="QRS6024" s="1066"/>
      <c r="QRT6024" s="1066"/>
      <c r="QRU6024" s="1066"/>
      <c r="QRV6024" s="1066"/>
      <c r="QRW6024" s="1066"/>
      <c r="QRX6024" s="1066"/>
      <c r="QRY6024" s="100"/>
      <c r="QRZ6024" s="1066" t="s">
        <v>6481</v>
      </c>
      <c r="QSA6024" s="1066"/>
      <c r="QSB6024" s="1066"/>
      <c r="QSC6024" s="1066"/>
      <c r="QSD6024" s="1066"/>
      <c r="QSE6024" s="1066"/>
      <c r="QSF6024" s="1066"/>
      <c r="QSG6024" s="100"/>
      <c r="QSH6024" s="1066" t="s">
        <v>6481</v>
      </c>
      <c r="QSI6024" s="1066"/>
      <c r="QSJ6024" s="1066"/>
      <c r="QSK6024" s="1066"/>
      <c r="QSL6024" s="1066"/>
      <c r="QSM6024" s="1066"/>
      <c r="QSN6024" s="1066"/>
      <c r="QSO6024" s="100"/>
      <c r="QSP6024" s="1066" t="s">
        <v>6481</v>
      </c>
      <c r="QSQ6024" s="1066"/>
      <c r="QSR6024" s="1066"/>
      <c r="QSS6024" s="1066"/>
      <c r="QST6024" s="1066"/>
      <c r="QSU6024" s="1066"/>
      <c r="QSV6024" s="1066"/>
      <c r="QSW6024" s="100"/>
      <c r="QSX6024" s="1066" t="s">
        <v>6481</v>
      </c>
      <c r="QSY6024" s="1066"/>
      <c r="QSZ6024" s="1066"/>
      <c r="QTA6024" s="1066"/>
      <c r="QTB6024" s="1066"/>
      <c r="QTC6024" s="1066"/>
      <c r="QTD6024" s="1066"/>
      <c r="QTE6024" s="100"/>
      <c r="QTF6024" s="1066" t="s">
        <v>6481</v>
      </c>
      <c r="QTG6024" s="1066"/>
      <c r="QTH6024" s="1066"/>
      <c r="QTI6024" s="1066"/>
      <c r="QTJ6024" s="1066"/>
      <c r="QTK6024" s="1066"/>
      <c r="QTL6024" s="1066"/>
      <c r="QTM6024" s="100"/>
      <c r="QTN6024" s="1066" t="s">
        <v>6481</v>
      </c>
      <c r="QTO6024" s="1066"/>
      <c r="QTP6024" s="1066"/>
      <c r="QTQ6024" s="1066"/>
      <c r="QTR6024" s="1066"/>
      <c r="QTS6024" s="1066"/>
      <c r="QTT6024" s="1066"/>
      <c r="QTU6024" s="100"/>
      <c r="QTV6024" s="1066" t="s">
        <v>6481</v>
      </c>
      <c r="QTW6024" s="1066"/>
      <c r="QTX6024" s="1066"/>
      <c r="QTY6024" s="1066"/>
      <c r="QTZ6024" s="1066"/>
      <c r="QUA6024" s="1066"/>
      <c r="QUB6024" s="1066"/>
      <c r="QUC6024" s="100"/>
      <c r="QUD6024" s="1066" t="s">
        <v>6481</v>
      </c>
      <c r="QUE6024" s="1066"/>
      <c r="QUF6024" s="1066"/>
      <c r="QUG6024" s="1066"/>
      <c r="QUH6024" s="1066"/>
      <c r="QUI6024" s="1066"/>
      <c r="QUJ6024" s="1066"/>
      <c r="QUK6024" s="100"/>
      <c r="QUL6024" s="1066" t="s">
        <v>6481</v>
      </c>
      <c r="QUM6024" s="1066"/>
      <c r="QUN6024" s="1066"/>
      <c r="QUO6024" s="1066"/>
      <c r="QUP6024" s="1066"/>
      <c r="QUQ6024" s="1066"/>
      <c r="QUR6024" s="1066"/>
      <c r="QUS6024" s="100"/>
      <c r="QUT6024" s="1066" t="s">
        <v>6481</v>
      </c>
      <c r="QUU6024" s="1066"/>
      <c r="QUV6024" s="1066"/>
      <c r="QUW6024" s="1066"/>
      <c r="QUX6024" s="1066"/>
      <c r="QUY6024" s="1066"/>
      <c r="QUZ6024" s="1066"/>
      <c r="QVA6024" s="100"/>
      <c r="QVB6024" s="1066" t="s">
        <v>6481</v>
      </c>
      <c r="QVC6024" s="1066"/>
      <c r="QVD6024" s="1066"/>
      <c r="QVE6024" s="1066"/>
      <c r="QVF6024" s="1066"/>
      <c r="QVG6024" s="1066"/>
      <c r="QVH6024" s="1066"/>
      <c r="QVI6024" s="100"/>
      <c r="QVJ6024" s="1066" t="s">
        <v>6481</v>
      </c>
      <c r="QVK6024" s="1066"/>
      <c r="QVL6024" s="1066"/>
      <c r="QVM6024" s="1066"/>
      <c r="QVN6024" s="1066"/>
      <c r="QVO6024" s="1066"/>
      <c r="QVP6024" s="1066"/>
      <c r="QVQ6024" s="100"/>
      <c r="QVR6024" s="1066" t="s">
        <v>6481</v>
      </c>
      <c r="QVS6024" s="1066"/>
      <c r="QVT6024" s="1066"/>
      <c r="QVU6024" s="1066"/>
      <c r="QVV6024" s="1066"/>
      <c r="QVW6024" s="1066"/>
      <c r="QVX6024" s="1066"/>
      <c r="QVY6024" s="100"/>
      <c r="QVZ6024" s="1066" t="s">
        <v>6481</v>
      </c>
      <c r="QWA6024" s="1066"/>
      <c r="QWB6024" s="1066"/>
      <c r="QWC6024" s="1066"/>
      <c r="QWD6024" s="1066"/>
      <c r="QWE6024" s="1066"/>
      <c r="QWF6024" s="1066"/>
      <c r="QWG6024" s="100"/>
      <c r="QWH6024" s="1066" t="s">
        <v>6481</v>
      </c>
      <c r="QWI6024" s="1066"/>
      <c r="QWJ6024" s="1066"/>
      <c r="QWK6024" s="1066"/>
      <c r="QWL6024" s="1066"/>
      <c r="QWM6024" s="1066"/>
      <c r="QWN6024" s="1066"/>
      <c r="QWO6024" s="100"/>
      <c r="QWP6024" s="1066" t="s">
        <v>6481</v>
      </c>
      <c r="QWQ6024" s="1066"/>
      <c r="QWR6024" s="1066"/>
      <c r="QWS6024" s="1066"/>
      <c r="QWT6024" s="1066"/>
      <c r="QWU6024" s="1066"/>
      <c r="QWV6024" s="1066"/>
      <c r="QWW6024" s="100"/>
      <c r="QWX6024" s="1066" t="s">
        <v>6481</v>
      </c>
      <c r="QWY6024" s="1066"/>
      <c r="QWZ6024" s="1066"/>
      <c r="QXA6024" s="1066"/>
      <c r="QXB6024" s="1066"/>
      <c r="QXC6024" s="1066"/>
      <c r="QXD6024" s="1066"/>
      <c r="QXE6024" s="100"/>
      <c r="QXF6024" s="1066" t="s">
        <v>6481</v>
      </c>
      <c r="QXG6024" s="1066"/>
      <c r="QXH6024" s="1066"/>
      <c r="QXI6024" s="1066"/>
      <c r="QXJ6024" s="1066"/>
      <c r="QXK6024" s="1066"/>
      <c r="QXL6024" s="1066"/>
      <c r="QXM6024" s="100"/>
      <c r="QXN6024" s="1066" t="s">
        <v>6481</v>
      </c>
      <c r="QXO6024" s="1066"/>
      <c r="QXP6024" s="1066"/>
      <c r="QXQ6024" s="1066"/>
      <c r="QXR6024" s="1066"/>
      <c r="QXS6024" s="1066"/>
      <c r="QXT6024" s="1066"/>
      <c r="QXU6024" s="100"/>
      <c r="QXV6024" s="1066" t="s">
        <v>6481</v>
      </c>
      <c r="QXW6024" s="1066"/>
      <c r="QXX6024" s="1066"/>
      <c r="QXY6024" s="1066"/>
      <c r="QXZ6024" s="1066"/>
      <c r="QYA6024" s="1066"/>
      <c r="QYB6024" s="1066"/>
      <c r="QYC6024" s="100"/>
      <c r="QYD6024" s="1066" t="s">
        <v>6481</v>
      </c>
      <c r="QYE6024" s="1066"/>
      <c r="QYF6024" s="1066"/>
      <c r="QYG6024" s="1066"/>
      <c r="QYH6024" s="1066"/>
      <c r="QYI6024" s="1066"/>
      <c r="QYJ6024" s="1066"/>
      <c r="QYK6024" s="100"/>
      <c r="QYL6024" s="1066" t="s">
        <v>6481</v>
      </c>
      <c r="QYM6024" s="1066"/>
      <c r="QYN6024" s="1066"/>
      <c r="QYO6024" s="1066"/>
      <c r="QYP6024" s="1066"/>
      <c r="QYQ6024" s="1066"/>
      <c r="QYR6024" s="1066"/>
      <c r="QYS6024" s="100"/>
      <c r="QYT6024" s="1066" t="s">
        <v>6481</v>
      </c>
      <c r="QYU6024" s="1066"/>
      <c r="QYV6024" s="1066"/>
      <c r="QYW6024" s="1066"/>
      <c r="QYX6024" s="1066"/>
      <c r="QYY6024" s="1066"/>
      <c r="QYZ6024" s="1066"/>
      <c r="QZA6024" s="100"/>
      <c r="QZB6024" s="1066" t="s">
        <v>6481</v>
      </c>
      <c r="QZC6024" s="1066"/>
      <c r="QZD6024" s="1066"/>
      <c r="QZE6024" s="1066"/>
      <c r="QZF6024" s="1066"/>
      <c r="QZG6024" s="1066"/>
      <c r="QZH6024" s="1066"/>
      <c r="QZI6024" s="100"/>
      <c r="QZJ6024" s="1066" t="s">
        <v>6481</v>
      </c>
      <c r="QZK6024" s="1066"/>
      <c r="QZL6024" s="1066"/>
      <c r="QZM6024" s="1066"/>
      <c r="QZN6024" s="1066"/>
      <c r="QZO6024" s="1066"/>
      <c r="QZP6024" s="1066"/>
      <c r="QZQ6024" s="100"/>
      <c r="QZR6024" s="1066" t="s">
        <v>6481</v>
      </c>
      <c r="QZS6024" s="1066"/>
      <c r="QZT6024" s="1066"/>
      <c r="QZU6024" s="1066"/>
      <c r="QZV6024" s="1066"/>
      <c r="QZW6024" s="1066"/>
      <c r="QZX6024" s="1066"/>
      <c r="QZY6024" s="100"/>
      <c r="QZZ6024" s="1066" t="s">
        <v>6481</v>
      </c>
      <c r="RAA6024" s="1066"/>
      <c r="RAB6024" s="1066"/>
      <c r="RAC6024" s="1066"/>
      <c r="RAD6024" s="1066"/>
      <c r="RAE6024" s="1066"/>
      <c r="RAF6024" s="1066"/>
      <c r="RAG6024" s="100"/>
      <c r="RAH6024" s="1066" t="s">
        <v>6481</v>
      </c>
      <c r="RAI6024" s="1066"/>
      <c r="RAJ6024" s="1066"/>
      <c r="RAK6024" s="1066"/>
      <c r="RAL6024" s="1066"/>
      <c r="RAM6024" s="1066"/>
      <c r="RAN6024" s="1066"/>
      <c r="RAO6024" s="100"/>
      <c r="RAP6024" s="1066" t="s">
        <v>6481</v>
      </c>
      <c r="RAQ6024" s="1066"/>
      <c r="RAR6024" s="1066"/>
      <c r="RAS6024" s="1066"/>
      <c r="RAT6024" s="1066"/>
      <c r="RAU6024" s="1066"/>
      <c r="RAV6024" s="1066"/>
      <c r="RAW6024" s="100"/>
      <c r="RAX6024" s="1066" t="s">
        <v>6481</v>
      </c>
      <c r="RAY6024" s="1066"/>
      <c r="RAZ6024" s="1066"/>
      <c r="RBA6024" s="1066"/>
      <c r="RBB6024" s="1066"/>
      <c r="RBC6024" s="1066"/>
      <c r="RBD6024" s="1066"/>
      <c r="RBE6024" s="100"/>
      <c r="RBF6024" s="1066" t="s">
        <v>6481</v>
      </c>
      <c r="RBG6024" s="1066"/>
      <c r="RBH6024" s="1066"/>
      <c r="RBI6024" s="1066"/>
      <c r="RBJ6024" s="1066"/>
      <c r="RBK6024" s="1066"/>
      <c r="RBL6024" s="1066"/>
      <c r="RBM6024" s="100"/>
      <c r="RBN6024" s="1066" t="s">
        <v>6481</v>
      </c>
      <c r="RBO6024" s="1066"/>
      <c r="RBP6024" s="1066"/>
      <c r="RBQ6024" s="1066"/>
      <c r="RBR6024" s="1066"/>
      <c r="RBS6024" s="1066"/>
      <c r="RBT6024" s="1066"/>
      <c r="RBU6024" s="100"/>
      <c r="RBV6024" s="1066" t="s">
        <v>6481</v>
      </c>
      <c r="RBW6024" s="1066"/>
      <c r="RBX6024" s="1066"/>
      <c r="RBY6024" s="1066"/>
      <c r="RBZ6024" s="1066"/>
      <c r="RCA6024" s="1066"/>
      <c r="RCB6024" s="1066"/>
      <c r="RCC6024" s="100"/>
      <c r="RCD6024" s="1066" t="s">
        <v>6481</v>
      </c>
      <c r="RCE6024" s="1066"/>
      <c r="RCF6024" s="1066"/>
      <c r="RCG6024" s="1066"/>
      <c r="RCH6024" s="1066"/>
      <c r="RCI6024" s="1066"/>
      <c r="RCJ6024" s="1066"/>
      <c r="RCK6024" s="100"/>
      <c r="RCL6024" s="1066" t="s">
        <v>6481</v>
      </c>
      <c r="RCM6024" s="1066"/>
      <c r="RCN6024" s="1066"/>
      <c r="RCO6024" s="1066"/>
      <c r="RCP6024" s="1066"/>
      <c r="RCQ6024" s="1066"/>
      <c r="RCR6024" s="1066"/>
      <c r="RCS6024" s="100"/>
      <c r="RCT6024" s="1066" t="s">
        <v>6481</v>
      </c>
      <c r="RCU6024" s="1066"/>
      <c r="RCV6024" s="1066"/>
      <c r="RCW6024" s="1066"/>
      <c r="RCX6024" s="1066"/>
      <c r="RCY6024" s="1066"/>
      <c r="RCZ6024" s="1066"/>
      <c r="RDA6024" s="100"/>
      <c r="RDB6024" s="1066" t="s">
        <v>6481</v>
      </c>
      <c r="RDC6024" s="1066"/>
      <c r="RDD6024" s="1066"/>
      <c r="RDE6024" s="1066"/>
      <c r="RDF6024" s="1066"/>
      <c r="RDG6024" s="1066"/>
      <c r="RDH6024" s="1066"/>
      <c r="RDI6024" s="100"/>
      <c r="RDJ6024" s="1066" t="s">
        <v>6481</v>
      </c>
      <c r="RDK6024" s="1066"/>
      <c r="RDL6024" s="1066"/>
      <c r="RDM6024" s="1066"/>
      <c r="RDN6024" s="1066"/>
      <c r="RDO6024" s="1066"/>
      <c r="RDP6024" s="1066"/>
      <c r="RDQ6024" s="100"/>
      <c r="RDR6024" s="1066" t="s">
        <v>6481</v>
      </c>
      <c r="RDS6024" s="1066"/>
      <c r="RDT6024" s="1066"/>
      <c r="RDU6024" s="1066"/>
      <c r="RDV6024" s="1066"/>
      <c r="RDW6024" s="1066"/>
      <c r="RDX6024" s="1066"/>
      <c r="RDY6024" s="100"/>
      <c r="RDZ6024" s="1066" t="s">
        <v>6481</v>
      </c>
      <c r="REA6024" s="1066"/>
      <c r="REB6024" s="1066"/>
      <c r="REC6024" s="1066"/>
      <c r="RED6024" s="1066"/>
      <c r="REE6024" s="1066"/>
      <c r="REF6024" s="1066"/>
      <c r="REG6024" s="100"/>
      <c r="REH6024" s="1066" t="s">
        <v>6481</v>
      </c>
      <c r="REI6024" s="1066"/>
      <c r="REJ6024" s="1066"/>
      <c r="REK6024" s="1066"/>
      <c r="REL6024" s="1066"/>
      <c r="REM6024" s="1066"/>
      <c r="REN6024" s="1066"/>
      <c r="REO6024" s="100"/>
      <c r="REP6024" s="1066" t="s">
        <v>6481</v>
      </c>
      <c r="REQ6024" s="1066"/>
      <c r="RER6024" s="1066"/>
      <c r="RES6024" s="1066"/>
      <c r="RET6024" s="1066"/>
      <c r="REU6024" s="1066"/>
      <c r="REV6024" s="1066"/>
      <c r="REW6024" s="100"/>
      <c r="REX6024" s="1066" t="s">
        <v>6481</v>
      </c>
      <c r="REY6024" s="1066"/>
      <c r="REZ6024" s="1066"/>
      <c r="RFA6024" s="1066"/>
      <c r="RFB6024" s="1066"/>
      <c r="RFC6024" s="1066"/>
      <c r="RFD6024" s="1066"/>
      <c r="RFE6024" s="100"/>
      <c r="RFF6024" s="1066" t="s">
        <v>6481</v>
      </c>
      <c r="RFG6024" s="1066"/>
      <c r="RFH6024" s="1066"/>
      <c r="RFI6024" s="1066"/>
      <c r="RFJ6024" s="1066"/>
      <c r="RFK6024" s="1066"/>
      <c r="RFL6024" s="1066"/>
      <c r="RFM6024" s="100"/>
      <c r="RFN6024" s="1066" t="s">
        <v>6481</v>
      </c>
      <c r="RFO6024" s="1066"/>
      <c r="RFP6024" s="1066"/>
      <c r="RFQ6024" s="1066"/>
      <c r="RFR6024" s="1066"/>
      <c r="RFS6024" s="1066"/>
      <c r="RFT6024" s="1066"/>
      <c r="RFU6024" s="100"/>
      <c r="RFV6024" s="1066" t="s">
        <v>6481</v>
      </c>
      <c r="RFW6024" s="1066"/>
      <c r="RFX6024" s="1066"/>
      <c r="RFY6024" s="1066"/>
      <c r="RFZ6024" s="1066"/>
      <c r="RGA6024" s="1066"/>
      <c r="RGB6024" s="1066"/>
      <c r="RGC6024" s="100"/>
      <c r="RGD6024" s="1066" t="s">
        <v>6481</v>
      </c>
      <c r="RGE6024" s="1066"/>
      <c r="RGF6024" s="1066"/>
      <c r="RGG6024" s="1066"/>
      <c r="RGH6024" s="1066"/>
      <c r="RGI6024" s="1066"/>
      <c r="RGJ6024" s="1066"/>
      <c r="RGK6024" s="100"/>
      <c r="RGL6024" s="1066" t="s">
        <v>6481</v>
      </c>
      <c r="RGM6024" s="1066"/>
      <c r="RGN6024" s="1066"/>
      <c r="RGO6024" s="1066"/>
      <c r="RGP6024" s="1066"/>
      <c r="RGQ6024" s="1066"/>
      <c r="RGR6024" s="1066"/>
      <c r="RGS6024" s="100"/>
      <c r="RGT6024" s="1066" t="s">
        <v>6481</v>
      </c>
      <c r="RGU6024" s="1066"/>
      <c r="RGV6024" s="1066"/>
      <c r="RGW6024" s="1066"/>
      <c r="RGX6024" s="1066"/>
      <c r="RGY6024" s="1066"/>
      <c r="RGZ6024" s="1066"/>
      <c r="RHA6024" s="100"/>
      <c r="RHB6024" s="1066" t="s">
        <v>6481</v>
      </c>
      <c r="RHC6024" s="1066"/>
      <c r="RHD6024" s="1066"/>
      <c r="RHE6024" s="1066"/>
      <c r="RHF6024" s="1066"/>
      <c r="RHG6024" s="1066"/>
      <c r="RHH6024" s="1066"/>
      <c r="RHI6024" s="100"/>
      <c r="RHJ6024" s="1066" t="s">
        <v>6481</v>
      </c>
      <c r="RHK6024" s="1066"/>
      <c r="RHL6024" s="1066"/>
      <c r="RHM6024" s="1066"/>
      <c r="RHN6024" s="1066"/>
      <c r="RHO6024" s="1066"/>
      <c r="RHP6024" s="1066"/>
      <c r="RHQ6024" s="100"/>
      <c r="RHR6024" s="1066" t="s">
        <v>6481</v>
      </c>
      <c r="RHS6024" s="1066"/>
      <c r="RHT6024" s="1066"/>
      <c r="RHU6024" s="1066"/>
      <c r="RHV6024" s="1066"/>
      <c r="RHW6024" s="1066"/>
      <c r="RHX6024" s="1066"/>
      <c r="RHY6024" s="100"/>
      <c r="RHZ6024" s="1066" t="s">
        <v>6481</v>
      </c>
      <c r="RIA6024" s="1066"/>
      <c r="RIB6024" s="1066"/>
      <c r="RIC6024" s="1066"/>
      <c r="RID6024" s="1066"/>
      <c r="RIE6024" s="1066"/>
      <c r="RIF6024" s="1066"/>
      <c r="RIG6024" s="100"/>
      <c r="RIH6024" s="1066" t="s">
        <v>6481</v>
      </c>
      <c r="RII6024" s="1066"/>
      <c r="RIJ6024" s="1066"/>
      <c r="RIK6024" s="1066"/>
      <c r="RIL6024" s="1066"/>
      <c r="RIM6024" s="1066"/>
      <c r="RIN6024" s="1066"/>
      <c r="RIO6024" s="100"/>
      <c r="RIP6024" s="1066" t="s">
        <v>6481</v>
      </c>
      <c r="RIQ6024" s="1066"/>
      <c r="RIR6024" s="1066"/>
      <c r="RIS6024" s="1066"/>
      <c r="RIT6024" s="1066"/>
      <c r="RIU6024" s="1066"/>
      <c r="RIV6024" s="1066"/>
      <c r="RIW6024" s="100"/>
      <c r="RIX6024" s="1066" t="s">
        <v>6481</v>
      </c>
      <c r="RIY6024" s="1066"/>
      <c r="RIZ6024" s="1066"/>
      <c r="RJA6024" s="1066"/>
      <c r="RJB6024" s="1066"/>
      <c r="RJC6024" s="1066"/>
      <c r="RJD6024" s="1066"/>
      <c r="RJE6024" s="100"/>
      <c r="RJF6024" s="1066" t="s">
        <v>6481</v>
      </c>
      <c r="RJG6024" s="1066"/>
      <c r="RJH6024" s="1066"/>
      <c r="RJI6024" s="1066"/>
      <c r="RJJ6024" s="1066"/>
      <c r="RJK6024" s="1066"/>
      <c r="RJL6024" s="1066"/>
      <c r="RJM6024" s="100"/>
      <c r="RJN6024" s="1066" t="s">
        <v>6481</v>
      </c>
      <c r="RJO6024" s="1066"/>
      <c r="RJP6024" s="1066"/>
      <c r="RJQ6024" s="1066"/>
      <c r="RJR6024" s="1066"/>
      <c r="RJS6024" s="1066"/>
      <c r="RJT6024" s="1066"/>
      <c r="RJU6024" s="100"/>
      <c r="RJV6024" s="1066" t="s">
        <v>6481</v>
      </c>
      <c r="RJW6024" s="1066"/>
      <c r="RJX6024" s="1066"/>
      <c r="RJY6024" s="1066"/>
      <c r="RJZ6024" s="1066"/>
      <c r="RKA6024" s="1066"/>
      <c r="RKB6024" s="1066"/>
      <c r="RKC6024" s="100"/>
      <c r="RKD6024" s="1066" t="s">
        <v>6481</v>
      </c>
      <c r="RKE6024" s="1066"/>
      <c r="RKF6024" s="1066"/>
      <c r="RKG6024" s="1066"/>
      <c r="RKH6024" s="1066"/>
      <c r="RKI6024" s="1066"/>
      <c r="RKJ6024" s="1066"/>
      <c r="RKK6024" s="100"/>
      <c r="RKL6024" s="1066" t="s">
        <v>6481</v>
      </c>
      <c r="RKM6024" s="1066"/>
      <c r="RKN6024" s="1066"/>
      <c r="RKO6024" s="1066"/>
      <c r="RKP6024" s="1066"/>
      <c r="RKQ6024" s="1066"/>
      <c r="RKR6024" s="1066"/>
      <c r="RKS6024" s="100"/>
      <c r="RKT6024" s="1066" t="s">
        <v>6481</v>
      </c>
      <c r="RKU6024" s="1066"/>
      <c r="RKV6024" s="1066"/>
      <c r="RKW6024" s="1066"/>
      <c r="RKX6024" s="1066"/>
      <c r="RKY6024" s="1066"/>
      <c r="RKZ6024" s="1066"/>
      <c r="RLA6024" s="100"/>
      <c r="RLB6024" s="1066" t="s">
        <v>6481</v>
      </c>
      <c r="RLC6024" s="1066"/>
      <c r="RLD6024" s="1066"/>
      <c r="RLE6024" s="1066"/>
      <c r="RLF6024" s="1066"/>
      <c r="RLG6024" s="1066"/>
      <c r="RLH6024" s="1066"/>
      <c r="RLI6024" s="100"/>
      <c r="RLJ6024" s="1066" t="s">
        <v>6481</v>
      </c>
      <c r="RLK6024" s="1066"/>
      <c r="RLL6024" s="1066"/>
      <c r="RLM6024" s="1066"/>
      <c r="RLN6024" s="1066"/>
      <c r="RLO6024" s="1066"/>
      <c r="RLP6024" s="1066"/>
      <c r="RLQ6024" s="100"/>
      <c r="RLR6024" s="1066" t="s">
        <v>6481</v>
      </c>
      <c r="RLS6024" s="1066"/>
      <c r="RLT6024" s="1066"/>
      <c r="RLU6024" s="1066"/>
      <c r="RLV6024" s="1066"/>
      <c r="RLW6024" s="1066"/>
      <c r="RLX6024" s="1066"/>
      <c r="RLY6024" s="100"/>
      <c r="RLZ6024" s="1066" t="s">
        <v>6481</v>
      </c>
      <c r="RMA6024" s="1066"/>
      <c r="RMB6024" s="1066"/>
      <c r="RMC6024" s="1066"/>
      <c r="RMD6024" s="1066"/>
      <c r="RME6024" s="1066"/>
      <c r="RMF6024" s="1066"/>
      <c r="RMG6024" s="100"/>
      <c r="RMH6024" s="1066" t="s">
        <v>6481</v>
      </c>
      <c r="RMI6024" s="1066"/>
      <c r="RMJ6024" s="1066"/>
      <c r="RMK6024" s="1066"/>
      <c r="RML6024" s="1066"/>
      <c r="RMM6024" s="1066"/>
      <c r="RMN6024" s="1066"/>
      <c r="RMO6024" s="100"/>
      <c r="RMP6024" s="1066" t="s">
        <v>6481</v>
      </c>
      <c r="RMQ6024" s="1066"/>
      <c r="RMR6024" s="1066"/>
      <c r="RMS6024" s="1066"/>
      <c r="RMT6024" s="1066"/>
      <c r="RMU6024" s="1066"/>
      <c r="RMV6024" s="1066"/>
      <c r="RMW6024" s="100"/>
      <c r="RMX6024" s="1066" t="s">
        <v>6481</v>
      </c>
      <c r="RMY6024" s="1066"/>
      <c r="RMZ6024" s="1066"/>
      <c r="RNA6024" s="1066"/>
      <c r="RNB6024" s="1066"/>
      <c r="RNC6024" s="1066"/>
      <c r="RND6024" s="1066"/>
      <c r="RNE6024" s="100"/>
      <c r="RNF6024" s="1066" t="s">
        <v>6481</v>
      </c>
      <c r="RNG6024" s="1066"/>
      <c r="RNH6024" s="1066"/>
      <c r="RNI6024" s="1066"/>
      <c r="RNJ6024" s="1066"/>
      <c r="RNK6024" s="1066"/>
      <c r="RNL6024" s="1066"/>
      <c r="RNM6024" s="100"/>
      <c r="RNN6024" s="1066" t="s">
        <v>6481</v>
      </c>
      <c r="RNO6024" s="1066"/>
      <c r="RNP6024" s="1066"/>
      <c r="RNQ6024" s="1066"/>
      <c r="RNR6024" s="1066"/>
      <c r="RNS6024" s="1066"/>
      <c r="RNT6024" s="1066"/>
      <c r="RNU6024" s="100"/>
      <c r="RNV6024" s="1066" t="s">
        <v>6481</v>
      </c>
      <c r="RNW6024" s="1066"/>
      <c r="RNX6024" s="1066"/>
      <c r="RNY6024" s="1066"/>
      <c r="RNZ6024" s="1066"/>
      <c r="ROA6024" s="1066"/>
      <c r="ROB6024" s="1066"/>
      <c r="ROC6024" s="100"/>
      <c r="ROD6024" s="1066" t="s">
        <v>6481</v>
      </c>
      <c r="ROE6024" s="1066"/>
      <c r="ROF6024" s="1066"/>
      <c r="ROG6024" s="1066"/>
      <c r="ROH6024" s="1066"/>
      <c r="ROI6024" s="1066"/>
      <c r="ROJ6024" s="1066"/>
      <c r="ROK6024" s="100"/>
      <c r="ROL6024" s="1066" t="s">
        <v>6481</v>
      </c>
      <c r="ROM6024" s="1066"/>
      <c r="RON6024" s="1066"/>
      <c r="ROO6024" s="1066"/>
      <c r="ROP6024" s="1066"/>
      <c r="ROQ6024" s="1066"/>
      <c r="ROR6024" s="1066"/>
      <c r="ROS6024" s="100"/>
      <c r="ROT6024" s="1066" t="s">
        <v>6481</v>
      </c>
      <c r="ROU6024" s="1066"/>
      <c r="ROV6024" s="1066"/>
      <c r="ROW6024" s="1066"/>
      <c r="ROX6024" s="1066"/>
      <c r="ROY6024" s="1066"/>
      <c r="ROZ6024" s="1066"/>
      <c r="RPA6024" s="100"/>
      <c r="RPB6024" s="1066" t="s">
        <v>6481</v>
      </c>
      <c r="RPC6024" s="1066"/>
      <c r="RPD6024" s="1066"/>
      <c r="RPE6024" s="1066"/>
      <c r="RPF6024" s="1066"/>
      <c r="RPG6024" s="1066"/>
      <c r="RPH6024" s="1066"/>
      <c r="RPI6024" s="100"/>
      <c r="RPJ6024" s="1066" t="s">
        <v>6481</v>
      </c>
      <c r="RPK6024" s="1066"/>
      <c r="RPL6024" s="1066"/>
      <c r="RPM6024" s="1066"/>
      <c r="RPN6024" s="1066"/>
      <c r="RPO6024" s="1066"/>
      <c r="RPP6024" s="1066"/>
      <c r="RPQ6024" s="100"/>
      <c r="RPR6024" s="1066" t="s">
        <v>6481</v>
      </c>
      <c r="RPS6024" s="1066"/>
      <c r="RPT6024" s="1066"/>
      <c r="RPU6024" s="1066"/>
      <c r="RPV6024" s="1066"/>
      <c r="RPW6024" s="1066"/>
      <c r="RPX6024" s="1066"/>
      <c r="RPY6024" s="100"/>
      <c r="RPZ6024" s="1066" t="s">
        <v>6481</v>
      </c>
      <c r="RQA6024" s="1066"/>
      <c r="RQB6024" s="1066"/>
      <c r="RQC6024" s="1066"/>
      <c r="RQD6024" s="1066"/>
      <c r="RQE6024" s="1066"/>
      <c r="RQF6024" s="1066"/>
      <c r="RQG6024" s="100"/>
      <c r="RQH6024" s="1066" t="s">
        <v>6481</v>
      </c>
      <c r="RQI6024" s="1066"/>
      <c r="RQJ6024" s="1066"/>
      <c r="RQK6024" s="1066"/>
      <c r="RQL6024" s="1066"/>
      <c r="RQM6024" s="1066"/>
      <c r="RQN6024" s="1066"/>
      <c r="RQO6024" s="100"/>
      <c r="RQP6024" s="1066" t="s">
        <v>6481</v>
      </c>
      <c r="RQQ6024" s="1066"/>
      <c r="RQR6024" s="1066"/>
      <c r="RQS6024" s="1066"/>
      <c r="RQT6024" s="1066"/>
      <c r="RQU6024" s="1066"/>
      <c r="RQV6024" s="1066"/>
      <c r="RQW6024" s="100"/>
      <c r="RQX6024" s="1066" t="s">
        <v>6481</v>
      </c>
      <c r="RQY6024" s="1066"/>
      <c r="RQZ6024" s="1066"/>
      <c r="RRA6024" s="1066"/>
      <c r="RRB6024" s="1066"/>
      <c r="RRC6024" s="1066"/>
      <c r="RRD6024" s="1066"/>
      <c r="RRE6024" s="100"/>
      <c r="RRF6024" s="1066" t="s">
        <v>6481</v>
      </c>
      <c r="RRG6024" s="1066"/>
      <c r="RRH6024" s="1066"/>
      <c r="RRI6024" s="1066"/>
      <c r="RRJ6024" s="1066"/>
      <c r="RRK6024" s="1066"/>
      <c r="RRL6024" s="1066"/>
      <c r="RRM6024" s="100"/>
      <c r="RRN6024" s="1066" t="s">
        <v>6481</v>
      </c>
      <c r="RRO6024" s="1066"/>
      <c r="RRP6024" s="1066"/>
      <c r="RRQ6024" s="1066"/>
      <c r="RRR6024" s="1066"/>
      <c r="RRS6024" s="1066"/>
      <c r="RRT6024" s="1066"/>
      <c r="RRU6024" s="100"/>
      <c r="RRV6024" s="1066" t="s">
        <v>6481</v>
      </c>
      <c r="RRW6024" s="1066"/>
      <c r="RRX6024" s="1066"/>
      <c r="RRY6024" s="1066"/>
      <c r="RRZ6024" s="1066"/>
      <c r="RSA6024" s="1066"/>
      <c r="RSB6024" s="1066"/>
      <c r="RSC6024" s="100"/>
      <c r="RSD6024" s="1066" t="s">
        <v>6481</v>
      </c>
      <c r="RSE6024" s="1066"/>
      <c r="RSF6024" s="1066"/>
      <c r="RSG6024" s="1066"/>
      <c r="RSH6024" s="1066"/>
      <c r="RSI6024" s="1066"/>
      <c r="RSJ6024" s="1066"/>
      <c r="RSK6024" s="100"/>
      <c r="RSL6024" s="1066" t="s">
        <v>6481</v>
      </c>
      <c r="RSM6024" s="1066"/>
      <c r="RSN6024" s="1066"/>
      <c r="RSO6024" s="1066"/>
      <c r="RSP6024" s="1066"/>
      <c r="RSQ6024" s="1066"/>
      <c r="RSR6024" s="1066"/>
      <c r="RSS6024" s="100"/>
      <c r="RST6024" s="1066" t="s">
        <v>6481</v>
      </c>
      <c r="RSU6024" s="1066"/>
      <c r="RSV6024" s="1066"/>
      <c r="RSW6024" s="1066"/>
      <c r="RSX6024" s="1066"/>
      <c r="RSY6024" s="1066"/>
      <c r="RSZ6024" s="1066"/>
      <c r="RTA6024" s="100"/>
      <c r="RTB6024" s="1066" t="s">
        <v>6481</v>
      </c>
      <c r="RTC6024" s="1066"/>
      <c r="RTD6024" s="1066"/>
      <c r="RTE6024" s="1066"/>
      <c r="RTF6024" s="1066"/>
      <c r="RTG6024" s="1066"/>
      <c r="RTH6024" s="1066"/>
      <c r="RTI6024" s="100"/>
      <c r="RTJ6024" s="1066" t="s">
        <v>6481</v>
      </c>
      <c r="RTK6024" s="1066"/>
      <c r="RTL6024" s="1066"/>
      <c r="RTM6024" s="1066"/>
      <c r="RTN6024" s="1066"/>
      <c r="RTO6024" s="1066"/>
      <c r="RTP6024" s="1066"/>
      <c r="RTQ6024" s="100"/>
      <c r="RTR6024" s="1066" t="s">
        <v>6481</v>
      </c>
      <c r="RTS6024" s="1066"/>
      <c r="RTT6024" s="1066"/>
      <c r="RTU6024" s="1066"/>
      <c r="RTV6024" s="1066"/>
      <c r="RTW6024" s="1066"/>
      <c r="RTX6024" s="1066"/>
      <c r="RTY6024" s="100"/>
      <c r="RTZ6024" s="1066" t="s">
        <v>6481</v>
      </c>
      <c r="RUA6024" s="1066"/>
      <c r="RUB6024" s="1066"/>
      <c r="RUC6024" s="1066"/>
      <c r="RUD6024" s="1066"/>
      <c r="RUE6024" s="1066"/>
      <c r="RUF6024" s="1066"/>
      <c r="RUG6024" s="100"/>
      <c r="RUH6024" s="1066" t="s">
        <v>6481</v>
      </c>
      <c r="RUI6024" s="1066"/>
      <c r="RUJ6024" s="1066"/>
      <c r="RUK6024" s="1066"/>
      <c r="RUL6024" s="1066"/>
      <c r="RUM6024" s="1066"/>
      <c r="RUN6024" s="1066"/>
      <c r="RUO6024" s="100"/>
      <c r="RUP6024" s="1066" t="s">
        <v>6481</v>
      </c>
      <c r="RUQ6024" s="1066"/>
      <c r="RUR6024" s="1066"/>
      <c r="RUS6024" s="1066"/>
      <c r="RUT6024" s="1066"/>
      <c r="RUU6024" s="1066"/>
      <c r="RUV6024" s="1066"/>
      <c r="RUW6024" s="100"/>
      <c r="RUX6024" s="1066" t="s">
        <v>6481</v>
      </c>
      <c r="RUY6024" s="1066"/>
      <c r="RUZ6024" s="1066"/>
      <c r="RVA6024" s="1066"/>
      <c r="RVB6024" s="1066"/>
      <c r="RVC6024" s="1066"/>
      <c r="RVD6024" s="1066"/>
      <c r="RVE6024" s="100"/>
      <c r="RVF6024" s="1066" t="s">
        <v>6481</v>
      </c>
      <c r="RVG6024" s="1066"/>
      <c r="RVH6024" s="1066"/>
      <c r="RVI6024" s="1066"/>
      <c r="RVJ6024" s="1066"/>
      <c r="RVK6024" s="1066"/>
      <c r="RVL6024" s="1066"/>
      <c r="RVM6024" s="100"/>
      <c r="RVN6024" s="1066" t="s">
        <v>6481</v>
      </c>
      <c r="RVO6024" s="1066"/>
      <c r="RVP6024" s="1066"/>
      <c r="RVQ6024" s="1066"/>
      <c r="RVR6024" s="1066"/>
      <c r="RVS6024" s="1066"/>
      <c r="RVT6024" s="1066"/>
      <c r="RVU6024" s="100"/>
      <c r="RVV6024" s="1066" t="s">
        <v>6481</v>
      </c>
      <c r="RVW6024" s="1066"/>
      <c r="RVX6024" s="1066"/>
      <c r="RVY6024" s="1066"/>
      <c r="RVZ6024" s="1066"/>
      <c r="RWA6024" s="1066"/>
      <c r="RWB6024" s="1066"/>
      <c r="RWC6024" s="100"/>
      <c r="RWD6024" s="1066" t="s">
        <v>6481</v>
      </c>
      <c r="RWE6024" s="1066"/>
      <c r="RWF6024" s="1066"/>
      <c r="RWG6024" s="1066"/>
      <c r="RWH6024" s="1066"/>
      <c r="RWI6024" s="1066"/>
      <c r="RWJ6024" s="1066"/>
      <c r="RWK6024" s="100"/>
      <c r="RWL6024" s="1066" t="s">
        <v>6481</v>
      </c>
      <c r="RWM6024" s="1066"/>
      <c r="RWN6024" s="1066"/>
      <c r="RWO6024" s="1066"/>
      <c r="RWP6024" s="1066"/>
      <c r="RWQ6024" s="1066"/>
      <c r="RWR6024" s="1066"/>
      <c r="RWS6024" s="100"/>
      <c r="RWT6024" s="1066" t="s">
        <v>6481</v>
      </c>
      <c r="RWU6024" s="1066"/>
      <c r="RWV6024" s="1066"/>
      <c r="RWW6024" s="1066"/>
      <c r="RWX6024" s="1066"/>
      <c r="RWY6024" s="1066"/>
      <c r="RWZ6024" s="1066"/>
      <c r="RXA6024" s="100"/>
      <c r="RXB6024" s="1066" t="s">
        <v>6481</v>
      </c>
      <c r="RXC6024" s="1066"/>
      <c r="RXD6024" s="1066"/>
      <c r="RXE6024" s="1066"/>
      <c r="RXF6024" s="1066"/>
      <c r="RXG6024" s="1066"/>
      <c r="RXH6024" s="1066"/>
      <c r="RXI6024" s="100"/>
      <c r="RXJ6024" s="1066" t="s">
        <v>6481</v>
      </c>
      <c r="RXK6024" s="1066"/>
      <c r="RXL6024" s="1066"/>
      <c r="RXM6024" s="1066"/>
      <c r="RXN6024" s="1066"/>
      <c r="RXO6024" s="1066"/>
      <c r="RXP6024" s="1066"/>
      <c r="RXQ6024" s="100"/>
      <c r="RXR6024" s="1066" t="s">
        <v>6481</v>
      </c>
      <c r="RXS6024" s="1066"/>
      <c r="RXT6024" s="1066"/>
      <c r="RXU6024" s="1066"/>
      <c r="RXV6024" s="1066"/>
      <c r="RXW6024" s="1066"/>
      <c r="RXX6024" s="1066"/>
      <c r="RXY6024" s="100"/>
      <c r="RXZ6024" s="1066" t="s">
        <v>6481</v>
      </c>
      <c r="RYA6024" s="1066"/>
      <c r="RYB6024" s="1066"/>
      <c r="RYC6024" s="1066"/>
      <c r="RYD6024" s="1066"/>
      <c r="RYE6024" s="1066"/>
      <c r="RYF6024" s="1066"/>
      <c r="RYG6024" s="100"/>
      <c r="RYH6024" s="1066" t="s">
        <v>6481</v>
      </c>
      <c r="RYI6024" s="1066"/>
      <c r="RYJ6024" s="1066"/>
      <c r="RYK6024" s="1066"/>
      <c r="RYL6024" s="1066"/>
      <c r="RYM6024" s="1066"/>
      <c r="RYN6024" s="1066"/>
      <c r="RYO6024" s="100"/>
      <c r="RYP6024" s="1066" t="s">
        <v>6481</v>
      </c>
      <c r="RYQ6024" s="1066"/>
      <c r="RYR6024" s="1066"/>
      <c r="RYS6024" s="1066"/>
      <c r="RYT6024" s="1066"/>
      <c r="RYU6024" s="1066"/>
      <c r="RYV6024" s="1066"/>
      <c r="RYW6024" s="100"/>
      <c r="RYX6024" s="1066" t="s">
        <v>6481</v>
      </c>
      <c r="RYY6024" s="1066"/>
      <c r="RYZ6024" s="1066"/>
      <c r="RZA6024" s="1066"/>
      <c r="RZB6024" s="1066"/>
      <c r="RZC6024" s="1066"/>
      <c r="RZD6024" s="1066"/>
      <c r="RZE6024" s="100"/>
      <c r="RZF6024" s="1066" t="s">
        <v>6481</v>
      </c>
      <c r="RZG6024" s="1066"/>
      <c r="RZH6024" s="1066"/>
      <c r="RZI6024" s="1066"/>
      <c r="RZJ6024" s="1066"/>
      <c r="RZK6024" s="1066"/>
      <c r="RZL6024" s="1066"/>
      <c r="RZM6024" s="100"/>
      <c r="RZN6024" s="1066" t="s">
        <v>6481</v>
      </c>
      <c r="RZO6024" s="1066"/>
      <c r="RZP6024" s="1066"/>
      <c r="RZQ6024" s="1066"/>
      <c r="RZR6024" s="1066"/>
      <c r="RZS6024" s="1066"/>
      <c r="RZT6024" s="1066"/>
      <c r="RZU6024" s="100"/>
      <c r="RZV6024" s="1066" t="s">
        <v>6481</v>
      </c>
      <c r="RZW6024" s="1066"/>
      <c r="RZX6024" s="1066"/>
      <c r="RZY6024" s="1066"/>
      <c r="RZZ6024" s="1066"/>
      <c r="SAA6024" s="1066"/>
      <c r="SAB6024" s="1066"/>
      <c r="SAC6024" s="100"/>
      <c r="SAD6024" s="1066" t="s">
        <v>6481</v>
      </c>
      <c r="SAE6024" s="1066"/>
      <c r="SAF6024" s="1066"/>
      <c r="SAG6024" s="1066"/>
      <c r="SAH6024" s="1066"/>
      <c r="SAI6024" s="1066"/>
      <c r="SAJ6024" s="1066"/>
      <c r="SAK6024" s="100"/>
      <c r="SAL6024" s="1066" t="s">
        <v>6481</v>
      </c>
      <c r="SAM6024" s="1066"/>
      <c r="SAN6024" s="1066"/>
      <c r="SAO6024" s="1066"/>
      <c r="SAP6024" s="1066"/>
      <c r="SAQ6024" s="1066"/>
      <c r="SAR6024" s="1066"/>
      <c r="SAS6024" s="100"/>
      <c r="SAT6024" s="1066" t="s">
        <v>6481</v>
      </c>
      <c r="SAU6024" s="1066"/>
      <c r="SAV6024" s="1066"/>
      <c r="SAW6024" s="1066"/>
      <c r="SAX6024" s="1066"/>
      <c r="SAY6024" s="1066"/>
      <c r="SAZ6024" s="1066"/>
      <c r="SBA6024" s="100"/>
      <c r="SBB6024" s="1066" t="s">
        <v>6481</v>
      </c>
      <c r="SBC6024" s="1066"/>
      <c r="SBD6024" s="1066"/>
      <c r="SBE6024" s="1066"/>
      <c r="SBF6024" s="1066"/>
      <c r="SBG6024" s="1066"/>
      <c r="SBH6024" s="1066"/>
      <c r="SBI6024" s="100"/>
      <c r="SBJ6024" s="1066" t="s">
        <v>6481</v>
      </c>
      <c r="SBK6024" s="1066"/>
      <c r="SBL6024" s="1066"/>
      <c r="SBM6024" s="1066"/>
      <c r="SBN6024" s="1066"/>
      <c r="SBO6024" s="1066"/>
      <c r="SBP6024" s="1066"/>
      <c r="SBQ6024" s="100"/>
      <c r="SBR6024" s="1066" t="s">
        <v>6481</v>
      </c>
      <c r="SBS6024" s="1066"/>
      <c r="SBT6024" s="1066"/>
      <c r="SBU6024" s="1066"/>
      <c r="SBV6024" s="1066"/>
      <c r="SBW6024" s="1066"/>
      <c r="SBX6024" s="1066"/>
      <c r="SBY6024" s="100"/>
      <c r="SBZ6024" s="1066" t="s">
        <v>6481</v>
      </c>
      <c r="SCA6024" s="1066"/>
      <c r="SCB6024" s="1066"/>
      <c r="SCC6024" s="1066"/>
      <c r="SCD6024" s="1066"/>
      <c r="SCE6024" s="1066"/>
      <c r="SCF6024" s="1066"/>
      <c r="SCG6024" s="100"/>
      <c r="SCH6024" s="1066" t="s">
        <v>6481</v>
      </c>
      <c r="SCI6024" s="1066"/>
      <c r="SCJ6024" s="1066"/>
      <c r="SCK6024" s="1066"/>
      <c r="SCL6024" s="1066"/>
      <c r="SCM6024" s="1066"/>
      <c r="SCN6024" s="1066"/>
      <c r="SCO6024" s="100"/>
      <c r="SCP6024" s="1066" t="s">
        <v>6481</v>
      </c>
      <c r="SCQ6024" s="1066"/>
      <c r="SCR6024" s="1066"/>
      <c r="SCS6024" s="1066"/>
      <c r="SCT6024" s="1066"/>
      <c r="SCU6024" s="1066"/>
      <c r="SCV6024" s="1066"/>
      <c r="SCW6024" s="100"/>
      <c r="SCX6024" s="1066" t="s">
        <v>6481</v>
      </c>
      <c r="SCY6024" s="1066"/>
      <c r="SCZ6024" s="1066"/>
      <c r="SDA6024" s="1066"/>
      <c r="SDB6024" s="1066"/>
      <c r="SDC6024" s="1066"/>
      <c r="SDD6024" s="1066"/>
      <c r="SDE6024" s="100"/>
      <c r="SDF6024" s="1066" t="s">
        <v>6481</v>
      </c>
      <c r="SDG6024" s="1066"/>
      <c r="SDH6024" s="1066"/>
      <c r="SDI6024" s="1066"/>
      <c r="SDJ6024" s="1066"/>
      <c r="SDK6024" s="1066"/>
      <c r="SDL6024" s="1066"/>
      <c r="SDM6024" s="100"/>
      <c r="SDN6024" s="1066" t="s">
        <v>6481</v>
      </c>
      <c r="SDO6024" s="1066"/>
      <c r="SDP6024" s="1066"/>
      <c r="SDQ6024" s="1066"/>
      <c r="SDR6024" s="1066"/>
      <c r="SDS6024" s="1066"/>
      <c r="SDT6024" s="1066"/>
      <c r="SDU6024" s="100"/>
      <c r="SDV6024" s="1066" t="s">
        <v>6481</v>
      </c>
      <c r="SDW6024" s="1066"/>
      <c r="SDX6024" s="1066"/>
      <c r="SDY6024" s="1066"/>
      <c r="SDZ6024" s="1066"/>
      <c r="SEA6024" s="1066"/>
      <c r="SEB6024" s="1066"/>
      <c r="SEC6024" s="100"/>
      <c r="SED6024" s="1066" t="s">
        <v>6481</v>
      </c>
      <c r="SEE6024" s="1066"/>
      <c r="SEF6024" s="1066"/>
      <c r="SEG6024" s="1066"/>
      <c r="SEH6024" s="1066"/>
      <c r="SEI6024" s="1066"/>
      <c r="SEJ6024" s="1066"/>
      <c r="SEK6024" s="100"/>
      <c r="SEL6024" s="1066" t="s">
        <v>6481</v>
      </c>
      <c r="SEM6024" s="1066"/>
      <c r="SEN6024" s="1066"/>
      <c r="SEO6024" s="1066"/>
      <c r="SEP6024" s="1066"/>
      <c r="SEQ6024" s="1066"/>
      <c r="SER6024" s="1066"/>
      <c r="SES6024" s="100"/>
      <c r="SET6024" s="1066" t="s">
        <v>6481</v>
      </c>
      <c r="SEU6024" s="1066"/>
      <c r="SEV6024" s="1066"/>
      <c r="SEW6024" s="1066"/>
      <c r="SEX6024" s="1066"/>
      <c r="SEY6024" s="1066"/>
      <c r="SEZ6024" s="1066"/>
      <c r="SFA6024" s="100"/>
      <c r="SFB6024" s="1066" t="s">
        <v>6481</v>
      </c>
      <c r="SFC6024" s="1066"/>
      <c r="SFD6024" s="1066"/>
      <c r="SFE6024" s="1066"/>
      <c r="SFF6024" s="1066"/>
      <c r="SFG6024" s="1066"/>
      <c r="SFH6024" s="1066"/>
      <c r="SFI6024" s="100"/>
      <c r="SFJ6024" s="1066" t="s">
        <v>6481</v>
      </c>
      <c r="SFK6024" s="1066"/>
      <c r="SFL6024" s="1066"/>
      <c r="SFM6024" s="1066"/>
      <c r="SFN6024" s="1066"/>
      <c r="SFO6024" s="1066"/>
      <c r="SFP6024" s="1066"/>
      <c r="SFQ6024" s="100"/>
      <c r="SFR6024" s="1066" t="s">
        <v>6481</v>
      </c>
      <c r="SFS6024" s="1066"/>
      <c r="SFT6024" s="1066"/>
      <c r="SFU6024" s="1066"/>
      <c r="SFV6024" s="1066"/>
      <c r="SFW6024" s="1066"/>
      <c r="SFX6024" s="1066"/>
      <c r="SFY6024" s="100"/>
      <c r="SFZ6024" s="1066" t="s">
        <v>6481</v>
      </c>
      <c r="SGA6024" s="1066"/>
      <c r="SGB6024" s="1066"/>
      <c r="SGC6024" s="1066"/>
      <c r="SGD6024" s="1066"/>
      <c r="SGE6024" s="1066"/>
      <c r="SGF6024" s="1066"/>
      <c r="SGG6024" s="100"/>
      <c r="SGH6024" s="1066" t="s">
        <v>6481</v>
      </c>
      <c r="SGI6024" s="1066"/>
      <c r="SGJ6024" s="1066"/>
      <c r="SGK6024" s="1066"/>
      <c r="SGL6024" s="1066"/>
      <c r="SGM6024" s="1066"/>
      <c r="SGN6024" s="1066"/>
      <c r="SGO6024" s="100"/>
      <c r="SGP6024" s="1066" t="s">
        <v>6481</v>
      </c>
      <c r="SGQ6024" s="1066"/>
      <c r="SGR6024" s="1066"/>
      <c r="SGS6024" s="1066"/>
      <c r="SGT6024" s="1066"/>
      <c r="SGU6024" s="1066"/>
      <c r="SGV6024" s="1066"/>
      <c r="SGW6024" s="100"/>
      <c r="SGX6024" s="1066" t="s">
        <v>6481</v>
      </c>
      <c r="SGY6024" s="1066"/>
      <c r="SGZ6024" s="1066"/>
      <c r="SHA6024" s="1066"/>
      <c r="SHB6024" s="1066"/>
      <c r="SHC6024" s="1066"/>
      <c r="SHD6024" s="1066"/>
      <c r="SHE6024" s="100"/>
      <c r="SHF6024" s="1066" t="s">
        <v>6481</v>
      </c>
      <c r="SHG6024" s="1066"/>
      <c r="SHH6024" s="1066"/>
      <c r="SHI6024" s="1066"/>
      <c r="SHJ6024" s="1066"/>
      <c r="SHK6024" s="1066"/>
      <c r="SHL6024" s="1066"/>
      <c r="SHM6024" s="100"/>
      <c r="SHN6024" s="1066" t="s">
        <v>6481</v>
      </c>
      <c r="SHO6024" s="1066"/>
      <c r="SHP6024" s="1066"/>
      <c r="SHQ6024" s="1066"/>
      <c r="SHR6024" s="1066"/>
      <c r="SHS6024" s="1066"/>
      <c r="SHT6024" s="1066"/>
      <c r="SHU6024" s="100"/>
      <c r="SHV6024" s="1066" t="s">
        <v>6481</v>
      </c>
      <c r="SHW6024" s="1066"/>
      <c r="SHX6024" s="1066"/>
      <c r="SHY6024" s="1066"/>
      <c r="SHZ6024" s="1066"/>
      <c r="SIA6024" s="1066"/>
      <c r="SIB6024" s="1066"/>
      <c r="SIC6024" s="100"/>
      <c r="SID6024" s="1066" t="s">
        <v>6481</v>
      </c>
      <c r="SIE6024" s="1066"/>
      <c r="SIF6024" s="1066"/>
      <c r="SIG6024" s="1066"/>
      <c r="SIH6024" s="1066"/>
      <c r="SII6024" s="1066"/>
      <c r="SIJ6024" s="1066"/>
      <c r="SIK6024" s="100"/>
      <c r="SIL6024" s="1066" t="s">
        <v>6481</v>
      </c>
      <c r="SIM6024" s="1066"/>
      <c r="SIN6024" s="1066"/>
      <c r="SIO6024" s="1066"/>
      <c r="SIP6024" s="1066"/>
      <c r="SIQ6024" s="1066"/>
      <c r="SIR6024" s="1066"/>
      <c r="SIS6024" s="100"/>
      <c r="SIT6024" s="1066" t="s">
        <v>6481</v>
      </c>
      <c r="SIU6024" s="1066"/>
      <c r="SIV6024" s="1066"/>
      <c r="SIW6024" s="1066"/>
      <c r="SIX6024" s="1066"/>
      <c r="SIY6024" s="1066"/>
      <c r="SIZ6024" s="1066"/>
      <c r="SJA6024" s="100"/>
      <c r="SJB6024" s="1066" t="s">
        <v>6481</v>
      </c>
      <c r="SJC6024" s="1066"/>
      <c r="SJD6024" s="1066"/>
      <c r="SJE6024" s="1066"/>
      <c r="SJF6024" s="1066"/>
      <c r="SJG6024" s="1066"/>
      <c r="SJH6024" s="1066"/>
      <c r="SJI6024" s="100"/>
      <c r="SJJ6024" s="1066" t="s">
        <v>6481</v>
      </c>
      <c r="SJK6024" s="1066"/>
      <c r="SJL6024" s="1066"/>
      <c r="SJM6024" s="1066"/>
      <c r="SJN6024" s="1066"/>
      <c r="SJO6024" s="1066"/>
      <c r="SJP6024" s="1066"/>
      <c r="SJQ6024" s="100"/>
      <c r="SJR6024" s="1066" t="s">
        <v>6481</v>
      </c>
      <c r="SJS6024" s="1066"/>
      <c r="SJT6024" s="1066"/>
      <c r="SJU6024" s="1066"/>
      <c r="SJV6024" s="1066"/>
      <c r="SJW6024" s="1066"/>
      <c r="SJX6024" s="1066"/>
      <c r="SJY6024" s="100"/>
      <c r="SJZ6024" s="1066" t="s">
        <v>6481</v>
      </c>
      <c r="SKA6024" s="1066"/>
      <c r="SKB6024" s="1066"/>
      <c r="SKC6024" s="1066"/>
      <c r="SKD6024" s="1066"/>
      <c r="SKE6024" s="1066"/>
      <c r="SKF6024" s="1066"/>
      <c r="SKG6024" s="100"/>
      <c r="SKH6024" s="1066" t="s">
        <v>6481</v>
      </c>
      <c r="SKI6024" s="1066"/>
      <c r="SKJ6024" s="1066"/>
      <c r="SKK6024" s="1066"/>
      <c r="SKL6024" s="1066"/>
      <c r="SKM6024" s="1066"/>
      <c r="SKN6024" s="1066"/>
      <c r="SKO6024" s="100"/>
      <c r="SKP6024" s="1066" t="s">
        <v>6481</v>
      </c>
      <c r="SKQ6024" s="1066"/>
      <c r="SKR6024" s="1066"/>
      <c r="SKS6024" s="1066"/>
      <c r="SKT6024" s="1066"/>
      <c r="SKU6024" s="1066"/>
      <c r="SKV6024" s="1066"/>
      <c r="SKW6024" s="100"/>
      <c r="SKX6024" s="1066" t="s">
        <v>6481</v>
      </c>
      <c r="SKY6024" s="1066"/>
      <c r="SKZ6024" s="1066"/>
      <c r="SLA6024" s="1066"/>
      <c r="SLB6024" s="1066"/>
      <c r="SLC6024" s="1066"/>
      <c r="SLD6024" s="1066"/>
      <c r="SLE6024" s="100"/>
      <c r="SLF6024" s="1066" t="s">
        <v>6481</v>
      </c>
      <c r="SLG6024" s="1066"/>
      <c r="SLH6024" s="1066"/>
      <c r="SLI6024" s="1066"/>
      <c r="SLJ6024" s="1066"/>
      <c r="SLK6024" s="1066"/>
      <c r="SLL6024" s="1066"/>
      <c r="SLM6024" s="100"/>
      <c r="SLN6024" s="1066" t="s">
        <v>6481</v>
      </c>
      <c r="SLO6024" s="1066"/>
      <c r="SLP6024" s="1066"/>
      <c r="SLQ6024" s="1066"/>
      <c r="SLR6024" s="1066"/>
      <c r="SLS6024" s="1066"/>
      <c r="SLT6024" s="1066"/>
      <c r="SLU6024" s="100"/>
      <c r="SLV6024" s="1066" t="s">
        <v>6481</v>
      </c>
      <c r="SLW6024" s="1066"/>
      <c r="SLX6024" s="1066"/>
      <c r="SLY6024" s="1066"/>
      <c r="SLZ6024" s="1066"/>
      <c r="SMA6024" s="1066"/>
      <c r="SMB6024" s="1066"/>
      <c r="SMC6024" s="100"/>
      <c r="SMD6024" s="1066" t="s">
        <v>6481</v>
      </c>
      <c r="SME6024" s="1066"/>
      <c r="SMF6024" s="1066"/>
      <c r="SMG6024" s="1066"/>
      <c r="SMH6024" s="1066"/>
      <c r="SMI6024" s="1066"/>
      <c r="SMJ6024" s="1066"/>
      <c r="SMK6024" s="100"/>
      <c r="SML6024" s="1066" t="s">
        <v>6481</v>
      </c>
      <c r="SMM6024" s="1066"/>
      <c r="SMN6024" s="1066"/>
      <c r="SMO6024" s="1066"/>
      <c r="SMP6024" s="1066"/>
      <c r="SMQ6024" s="1066"/>
      <c r="SMR6024" s="1066"/>
      <c r="SMS6024" s="100"/>
      <c r="SMT6024" s="1066" t="s">
        <v>6481</v>
      </c>
      <c r="SMU6024" s="1066"/>
      <c r="SMV6024" s="1066"/>
      <c r="SMW6024" s="1066"/>
      <c r="SMX6024" s="1066"/>
      <c r="SMY6024" s="1066"/>
      <c r="SMZ6024" s="1066"/>
      <c r="SNA6024" s="100"/>
      <c r="SNB6024" s="1066" t="s">
        <v>6481</v>
      </c>
      <c r="SNC6024" s="1066"/>
      <c r="SND6024" s="1066"/>
      <c r="SNE6024" s="1066"/>
      <c r="SNF6024" s="1066"/>
      <c r="SNG6024" s="1066"/>
      <c r="SNH6024" s="1066"/>
      <c r="SNI6024" s="100"/>
      <c r="SNJ6024" s="1066" t="s">
        <v>6481</v>
      </c>
      <c r="SNK6024" s="1066"/>
      <c r="SNL6024" s="1066"/>
      <c r="SNM6024" s="1066"/>
      <c r="SNN6024" s="1066"/>
      <c r="SNO6024" s="1066"/>
      <c r="SNP6024" s="1066"/>
      <c r="SNQ6024" s="100"/>
      <c r="SNR6024" s="1066" t="s">
        <v>6481</v>
      </c>
      <c r="SNS6024" s="1066"/>
      <c r="SNT6024" s="1066"/>
      <c r="SNU6024" s="1066"/>
      <c r="SNV6024" s="1066"/>
      <c r="SNW6024" s="1066"/>
      <c r="SNX6024" s="1066"/>
      <c r="SNY6024" s="100"/>
      <c r="SNZ6024" s="1066" t="s">
        <v>6481</v>
      </c>
      <c r="SOA6024" s="1066"/>
      <c r="SOB6024" s="1066"/>
      <c r="SOC6024" s="1066"/>
      <c r="SOD6024" s="1066"/>
      <c r="SOE6024" s="1066"/>
      <c r="SOF6024" s="1066"/>
      <c r="SOG6024" s="100"/>
      <c r="SOH6024" s="1066" t="s">
        <v>6481</v>
      </c>
      <c r="SOI6024" s="1066"/>
      <c r="SOJ6024" s="1066"/>
      <c r="SOK6024" s="1066"/>
      <c r="SOL6024" s="1066"/>
      <c r="SOM6024" s="1066"/>
      <c r="SON6024" s="1066"/>
      <c r="SOO6024" s="100"/>
      <c r="SOP6024" s="1066" t="s">
        <v>6481</v>
      </c>
      <c r="SOQ6024" s="1066"/>
      <c r="SOR6024" s="1066"/>
      <c r="SOS6024" s="1066"/>
      <c r="SOT6024" s="1066"/>
      <c r="SOU6024" s="1066"/>
      <c r="SOV6024" s="1066"/>
      <c r="SOW6024" s="100"/>
      <c r="SOX6024" s="1066" t="s">
        <v>6481</v>
      </c>
      <c r="SOY6024" s="1066"/>
      <c r="SOZ6024" s="1066"/>
      <c r="SPA6024" s="1066"/>
      <c r="SPB6024" s="1066"/>
      <c r="SPC6024" s="1066"/>
      <c r="SPD6024" s="1066"/>
      <c r="SPE6024" s="100"/>
      <c r="SPF6024" s="1066" t="s">
        <v>6481</v>
      </c>
      <c r="SPG6024" s="1066"/>
      <c r="SPH6024" s="1066"/>
      <c r="SPI6024" s="1066"/>
      <c r="SPJ6024" s="1066"/>
      <c r="SPK6024" s="1066"/>
      <c r="SPL6024" s="1066"/>
      <c r="SPM6024" s="100"/>
      <c r="SPN6024" s="1066" t="s">
        <v>6481</v>
      </c>
      <c r="SPO6024" s="1066"/>
      <c r="SPP6024" s="1066"/>
      <c r="SPQ6024" s="1066"/>
      <c r="SPR6024" s="1066"/>
      <c r="SPS6024" s="1066"/>
      <c r="SPT6024" s="1066"/>
      <c r="SPU6024" s="100"/>
      <c r="SPV6024" s="1066" t="s">
        <v>6481</v>
      </c>
      <c r="SPW6024" s="1066"/>
      <c r="SPX6024" s="1066"/>
      <c r="SPY6024" s="1066"/>
      <c r="SPZ6024" s="1066"/>
      <c r="SQA6024" s="1066"/>
      <c r="SQB6024" s="1066"/>
      <c r="SQC6024" s="100"/>
      <c r="SQD6024" s="1066" t="s">
        <v>6481</v>
      </c>
      <c r="SQE6024" s="1066"/>
      <c r="SQF6024" s="1066"/>
      <c r="SQG6024" s="1066"/>
      <c r="SQH6024" s="1066"/>
      <c r="SQI6024" s="1066"/>
      <c r="SQJ6024" s="1066"/>
      <c r="SQK6024" s="100"/>
      <c r="SQL6024" s="1066" t="s">
        <v>6481</v>
      </c>
      <c r="SQM6024" s="1066"/>
      <c r="SQN6024" s="1066"/>
      <c r="SQO6024" s="1066"/>
      <c r="SQP6024" s="1066"/>
      <c r="SQQ6024" s="1066"/>
      <c r="SQR6024" s="1066"/>
      <c r="SQS6024" s="100"/>
      <c r="SQT6024" s="1066" t="s">
        <v>6481</v>
      </c>
      <c r="SQU6024" s="1066"/>
      <c r="SQV6024" s="1066"/>
      <c r="SQW6024" s="1066"/>
      <c r="SQX6024" s="1066"/>
      <c r="SQY6024" s="1066"/>
      <c r="SQZ6024" s="1066"/>
      <c r="SRA6024" s="100"/>
      <c r="SRB6024" s="1066" t="s">
        <v>6481</v>
      </c>
      <c r="SRC6024" s="1066"/>
      <c r="SRD6024" s="1066"/>
      <c r="SRE6024" s="1066"/>
      <c r="SRF6024" s="1066"/>
      <c r="SRG6024" s="1066"/>
      <c r="SRH6024" s="1066"/>
      <c r="SRI6024" s="100"/>
      <c r="SRJ6024" s="1066" t="s">
        <v>6481</v>
      </c>
      <c r="SRK6024" s="1066"/>
      <c r="SRL6024" s="1066"/>
      <c r="SRM6024" s="1066"/>
      <c r="SRN6024" s="1066"/>
      <c r="SRO6024" s="1066"/>
      <c r="SRP6024" s="1066"/>
      <c r="SRQ6024" s="100"/>
      <c r="SRR6024" s="1066" t="s">
        <v>6481</v>
      </c>
      <c r="SRS6024" s="1066"/>
      <c r="SRT6024" s="1066"/>
      <c r="SRU6024" s="1066"/>
      <c r="SRV6024" s="1066"/>
      <c r="SRW6024" s="1066"/>
      <c r="SRX6024" s="1066"/>
      <c r="SRY6024" s="100"/>
      <c r="SRZ6024" s="1066" t="s">
        <v>6481</v>
      </c>
      <c r="SSA6024" s="1066"/>
      <c r="SSB6024" s="1066"/>
      <c r="SSC6024" s="1066"/>
      <c r="SSD6024" s="1066"/>
      <c r="SSE6024" s="1066"/>
      <c r="SSF6024" s="1066"/>
      <c r="SSG6024" s="100"/>
      <c r="SSH6024" s="1066" t="s">
        <v>6481</v>
      </c>
      <c r="SSI6024" s="1066"/>
      <c r="SSJ6024" s="1066"/>
      <c r="SSK6024" s="1066"/>
      <c r="SSL6024" s="1066"/>
      <c r="SSM6024" s="1066"/>
      <c r="SSN6024" s="1066"/>
      <c r="SSO6024" s="100"/>
      <c r="SSP6024" s="1066" t="s">
        <v>6481</v>
      </c>
      <c r="SSQ6024" s="1066"/>
      <c r="SSR6024" s="1066"/>
      <c r="SSS6024" s="1066"/>
      <c r="SST6024" s="1066"/>
      <c r="SSU6024" s="1066"/>
      <c r="SSV6024" s="1066"/>
      <c r="SSW6024" s="100"/>
      <c r="SSX6024" s="1066" t="s">
        <v>6481</v>
      </c>
      <c r="SSY6024" s="1066"/>
      <c r="SSZ6024" s="1066"/>
      <c r="STA6024" s="1066"/>
      <c r="STB6024" s="1066"/>
      <c r="STC6024" s="1066"/>
      <c r="STD6024" s="1066"/>
      <c r="STE6024" s="100"/>
      <c r="STF6024" s="1066" t="s">
        <v>6481</v>
      </c>
      <c r="STG6024" s="1066"/>
      <c r="STH6024" s="1066"/>
      <c r="STI6024" s="1066"/>
      <c r="STJ6024" s="1066"/>
      <c r="STK6024" s="1066"/>
      <c r="STL6024" s="1066"/>
      <c r="STM6024" s="100"/>
      <c r="STN6024" s="1066" t="s">
        <v>6481</v>
      </c>
      <c r="STO6024" s="1066"/>
      <c r="STP6024" s="1066"/>
      <c r="STQ6024" s="1066"/>
      <c r="STR6024" s="1066"/>
      <c r="STS6024" s="1066"/>
      <c r="STT6024" s="1066"/>
      <c r="STU6024" s="100"/>
      <c r="STV6024" s="1066" t="s">
        <v>6481</v>
      </c>
      <c r="STW6024" s="1066"/>
      <c r="STX6024" s="1066"/>
      <c r="STY6024" s="1066"/>
      <c r="STZ6024" s="1066"/>
      <c r="SUA6024" s="1066"/>
      <c r="SUB6024" s="1066"/>
      <c r="SUC6024" s="100"/>
      <c r="SUD6024" s="1066" t="s">
        <v>6481</v>
      </c>
      <c r="SUE6024" s="1066"/>
      <c r="SUF6024" s="1066"/>
      <c r="SUG6024" s="1066"/>
      <c r="SUH6024" s="1066"/>
      <c r="SUI6024" s="1066"/>
      <c r="SUJ6024" s="1066"/>
      <c r="SUK6024" s="100"/>
      <c r="SUL6024" s="1066" t="s">
        <v>6481</v>
      </c>
      <c r="SUM6024" s="1066"/>
      <c r="SUN6024" s="1066"/>
      <c r="SUO6024" s="1066"/>
      <c r="SUP6024" s="1066"/>
      <c r="SUQ6024" s="1066"/>
      <c r="SUR6024" s="1066"/>
      <c r="SUS6024" s="100"/>
      <c r="SUT6024" s="1066" t="s">
        <v>6481</v>
      </c>
      <c r="SUU6024" s="1066"/>
      <c r="SUV6024" s="1066"/>
      <c r="SUW6024" s="1066"/>
      <c r="SUX6024" s="1066"/>
      <c r="SUY6024" s="1066"/>
      <c r="SUZ6024" s="1066"/>
      <c r="SVA6024" s="100"/>
      <c r="SVB6024" s="1066" t="s">
        <v>6481</v>
      </c>
      <c r="SVC6024" s="1066"/>
      <c r="SVD6024" s="1066"/>
      <c r="SVE6024" s="1066"/>
      <c r="SVF6024" s="1066"/>
      <c r="SVG6024" s="1066"/>
      <c r="SVH6024" s="1066"/>
      <c r="SVI6024" s="100"/>
      <c r="SVJ6024" s="1066" t="s">
        <v>6481</v>
      </c>
      <c r="SVK6024" s="1066"/>
      <c r="SVL6024" s="1066"/>
      <c r="SVM6024" s="1066"/>
      <c r="SVN6024" s="1066"/>
      <c r="SVO6024" s="1066"/>
      <c r="SVP6024" s="1066"/>
      <c r="SVQ6024" s="100"/>
      <c r="SVR6024" s="1066" t="s">
        <v>6481</v>
      </c>
      <c r="SVS6024" s="1066"/>
      <c r="SVT6024" s="1066"/>
      <c r="SVU6024" s="1066"/>
      <c r="SVV6024" s="1066"/>
      <c r="SVW6024" s="1066"/>
      <c r="SVX6024" s="1066"/>
      <c r="SVY6024" s="100"/>
      <c r="SVZ6024" s="1066" t="s">
        <v>6481</v>
      </c>
      <c r="SWA6024" s="1066"/>
      <c r="SWB6024" s="1066"/>
      <c r="SWC6024" s="1066"/>
      <c r="SWD6024" s="1066"/>
      <c r="SWE6024" s="1066"/>
      <c r="SWF6024" s="1066"/>
      <c r="SWG6024" s="100"/>
      <c r="SWH6024" s="1066" t="s">
        <v>6481</v>
      </c>
      <c r="SWI6024" s="1066"/>
      <c r="SWJ6024" s="1066"/>
      <c r="SWK6024" s="1066"/>
      <c r="SWL6024" s="1066"/>
      <c r="SWM6024" s="1066"/>
      <c r="SWN6024" s="1066"/>
      <c r="SWO6024" s="100"/>
      <c r="SWP6024" s="1066" t="s">
        <v>6481</v>
      </c>
      <c r="SWQ6024" s="1066"/>
      <c r="SWR6024" s="1066"/>
      <c r="SWS6024" s="1066"/>
      <c r="SWT6024" s="1066"/>
      <c r="SWU6024" s="1066"/>
      <c r="SWV6024" s="1066"/>
      <c r="SWW6024" s="100"/>
      <c r="SWX6024" s="1066" t="s">
        <v>6481</v>
      </c>
      <c r="SWY6024" s="1066"/>
      <c r="SWZ6024" s="1066"/>
      <c r="SXA6024" s="1066"/>
      <c r="SXB6024" s="1066"/>
      <c r="SXC6024" s="1066"/>
      <c r="SXD6024" s="1066"/>
      <c r="SXE6024" s="100"/>
      <c r="SXF6024" s="1066" t="s">
        <v>6481</v>
      </c>
      <c r="SXG6024" s="1066"/>
      <c r="SXH6024" s="1066"/>
      <c r="SXI6024" s="1066"/>
      <c r="SXJ6024" s="1066"/>
      <c r="SXK6024" s="1066"/>
      <c r="SXL6024" s="1066"/>
      <c r="SXM6024" s="100"/>
      <c r="SXN6024" s="1066" t="s">
        <v>6481</v>
      </c>
      <c r="SXO6024" s="1066"/>
      <c r="SXP6024" s="1066"/>
      <c r="SXQ6024" s="1066"/>
      <c r="SXR6024" s="1066"/>
      <c r="SXS6024" s="1066"/>
      <c r="SXT6024" s="1066"/>
      <c r="SXU6024" s="100"/>
      <c r="SXV6024" s="1066" t="s">
        <v>6481</v>
      </c>
      <c r="SXW6024" s="1066"/>
      <c r="SXX6024" s="1066"/>
      <c r="SXY6024" s="1066"/>
      <c r="SXZ6024" s="1066"/>
      <c r="SYA6024" s="1066"/>
      <c r="SYB6024" s="1066"/>
      <c r="SYC6024" s="100"/>
      <c r="SYD6024" s="1066" t="s">
        <v>6481</v>
      </c>
      <c r="SYE6024" s="1066"/>
      <c r="SYF6024" s="1066"/>
      <c r="SYG6024" s="1066"/>
      <c r="SYH6024" s="1066"/>
      <c r="SYI6024" s="1066"/>
      <c r="SYJ6024" s="1066"/>
      <c r="SYK6024" s="100"/>
      <c r="SYL6024" s="1066" t="s">
        <v>6481</v>
      </c>
      <c r="SYM6024" s="1066"/>
      <c r="SYN6024" s="1066"/>
      <c r="SYO6024" s="1066"/>
      <c r="SYP6024" s="1066"/>
      <c r="SYQ6024" s="1066"/>
      <c r="SYR6024" s="1066"/>
      <c r="SYS6024" s="100"/>
      <c r="SYT6024" s="1066" t="s">
        <v>6481</v>
      </c>
      <c r="SYU6024" s="1066"/>
      <c r="SYV6024" s="1066"/>
      <c r="SYW6024" s="1066"/>
      <c r="SYX6024" s="1066"/>
      <c r="SYY6024" s="1066"/>
      <c r="SYZ6024" s="1066"/>
      <c r="SZA6024" s="100"/>
      <c r="SZB6024" s="1066" t="s">
        <v>6481</v>
      </c>
      <c r="SZC6024" s="1066"/>
      <c r="SZD6024" s="1066"/>
      <c r="SZE6024" s="1066"/>
      <c r="SZF6024" s="1066"/>
      <c r="SZG6024" s="1066"/>
      <c r="SZH6024" s="1066"/>
      <c r="SZI6024" s="100"/>
      <c r="SZJ6024" s="1066" t="s">
        <v>6481</v>
      </c>
      <c r="SZK6024" s="1066"/>
      <c r="SZL6024" s="1066"/>
      <c r="SZM6024" s="1066"/>
      <c r="SZN6024" s="1066"/>
      <c r="SZO6024" s="1066"/>
      <c r="SZP6024" s="1066"/>
      <c r="SZQ6024" s="100"/>
      <c r="SZR6024" s="1066" t="s">
        <v>6481</v>
      </c>
      <c r="SZS6024" s="1066"/>
      <c r="SZT6024" s="1066"/>
      <c r="SZU6024" s="1066"/>
      <c r="SZV6024" s="1066"/>
      <c r="SZW6024" s="1066"/>
      <c r="SZX6024" s="1066"/>
      <c r="SZY6024" s="100"/>
      <c r="SZZ6024" s="1066" t="s">
        <v>6481</v>
      </c>
      <c r="TAA6024" s="1066"/>
      <c r="TAB6024" s="1066"/>
      <c r="TAC6024" s="1066"/>
      <c r="TAD6024" s="1066"/>
      <c r="TAE6024" s="1066"/>
      <c r="TAF6024" s="1066"/>
      <c r="TAG6024" s="100"/>
      <c r="TAH6024" s="1066" t="s">
        <v>6481</v>
      </c>
      <c r="TAI6024" s="1066"/>
      <c r="TAJ6024" s="1066"/>
      <c r="TAK6024" s="1066"/>
      <c r="TAL6024" s="1066"/>
      <c r="TAM6024" s="1066"/>
      <c r="TAN6024" s="1066"/>
      <c r="TAO6024" s="100"/>
      <c r="TAP6024" s="1066" t="s">
        <v>6481</v>
      </c>
      <c r="TAQ6024" s="1066"/>
      <c r="TAR6024" s="1066"/>
      <c r="TAS6024" s="1066"/>
      <c r="TAT6024" s="1066"/>
      <c r="TAU6024" s="1066"/>
      <c r="TAV6024" s="1066"/>
      <c r="TAW6024" s="100"/>
      <c r="TAX6024" s="1066" t="s">
        <v>6481</v>
      </c>
      <c r="TAY6024" s="1066"/>
      <c r="TAZ6024" s="1066"/>
      <c r="TBA6024" s="1066"/>
      <c r="TBB6024" s="1066"/>
      <c r="TBC6024" s="1066"/>
      <c r="TBD6024" s="1066"/>
      <c r="TBE6024" s="100"/>
      <c r="TBF6024" s="1066" t="s">
        <v>6481</v>
      </c>
      <c r="TBG6024" s="1066"/>
      <c r="TBH6024" s="1066"/>
      <c r="TBI6024" s="1066"/>
      <c r="TBJ6024" s="1066"/>
      <c r="TBK6024" s="1066"/>
      <c r="TBL6024" s="1066"/>
      <c r="TBM6024" s="100"/>
      <c r="TBN6024" s="1066" t="s">
        <v>6481</v>
      </c>
      <c r="TBO6024" s="1066"/>
      <c r="TBP6024" s="1066"/>
      <c r="TBQ6024" s="1066"/>
      <c r="TBR6024" s="1066"/>
      <c r="TBS6024" s="1066"/>
      <c r="TBT6024" s="1066"/>
      <c r="TBU6024" s="100"/>
      <c r="TBV6024" s="1066" t="s">
        <v>6481</v>
      </c>
      <c r="TBW6024" s="1066"/>
      <c r="TBX6024" s="1066"/>
      <c r="TBY6024" s="1066"/>
      <c r="TBZ6024" s="1066"/>
      <c r="TCA6024" s="1066"/>
      <c r="TCB6024" s="1066"/>
      <c r="TCC6024" s="100"/>
      <c r="TCD6024" s="1066" t="s">
        <v>6481</v>
      </c>
      <c r="TCE6024" s="1066"/>
      <c r="TCF6024" s="1066"/>
      <c r="TCG6024" s="1066"/>
      <c r="TCH6024" s="1066"/>
      <c r="TCI6024" s="1066"/>
      <c r="TCJ6024" s="1066"/>
      <c r="TCK6024" s="100"/>
      <c r="TCL6024" s="1066" t="s">
        <v>6481</v>
      </c>
      <c r="TCM6024" s="1066"/>
      <c r="TCN6024" s="1066"/>
      <c r="TCO6024" s="1066"/>
      <c r="TCP6024" s="1066"/>
      <c r="TCQ6024" s="1066"/>
      <c r="TCR6024" s="1066"/>
      <c r="TCS6024" s="100"/>
      <c r="TCT6024" s="1066" t="s">
        <v>6481</v>
      </c>
      <c r="TCU6024" s="1066"/>
      <c r="TCV6024" s="1066"/>
      <c r="TCW6024" s="1066"/>
      <c r="TCX6024" s="1066"/>
      <c r="TCY6024" s="1066"/>
      <c r="TCZ6024" s="1066"/>
      <c r="TDA6024" s="100"/>
      <c r="TDB6024" s="1066" t="s">
        <v>6481</v>
      </c>
      <c r="TDC6024" s="1066"/>
      <c r="TDD6024" s="1066"/>
      <c r="TDE6024" s="1066"/>
      <c r="TDF6024" s="1066"/>
      <c r="TDG6024" s="1066"/>
      <c r="TDH6024" s="1066"/>
      <c r="TDI6024" s="100"/>
      <c r="TDJ6024" s="1066" t="s">
        <v>6481</v>
      </c>
      <c r="TDK6024" s="1066"/>
      <c r="TDL6024" s="1066"/>
      <c r="TDM6024" s="1066"/>
      <c r="TDN6024" s="1066"/>
      <c r="TDO6024" s="1066"/>
      <c r="TDP6024" s="1066"/>
      <c r="TDQ6024" s="100"/>
      <c r="TDR6024" s="1066" t="s">
        <v>6481</v>
      </c>
      <c r="TDS6024" s="1066"/>
      <c r="TDT6024" s="1066"/>
      <c r="TDU6024" s="1066"/>
      <c r="TDV6024" s="1066"/>
      <c r="TDW6024" s="1066"/>
      <c r="TDX6024" s="1066"/>
      <c r="TDY6024" s="100"/>
      <c r="TDZ6024" s="1066" t="s">
        <v>6481</v>
      </c>
      <c r="TEA6024" s="1066"/>
      <c r="TEB6024" s="1066"/>
      <c r="TEC6024" s="1066"/>
      <c r="TED6024" s="1066"/>
      <c r="TEE6024" s="1066"/>
      <c r="TEF6024" s="1066"/>
      <c r="TEG6024" s="100"/>
      <c r="TEH6024" s="1066" t="s">
        <v>6481</v>
      </c>
      <c r="TEI6024" s="1066"/>
      <c r="TEJ6024" s="1066"/>
      <c r="TEK6024" s="1066"/>
      <c r="TEL6024" s="1066"/>
      <c r="TEM6024" s="1066"/>
      <c r="TEN6024" s="1066"/>
      <c r="TEO6024" s="100"/>
      <c r="TEP6024" s="1066" t="s">
        <v>6481</v>
      </c>
      <c r="TEQ6024" s="1066"/>
      <c r="TER6024" s="1066"/>
      <c r="TES6024" s="1066"/>
      <c r="TET6024" s="1066"/>
      <c r="TEU6024" s="1066"/>
      <c r="TEV6024" s="1066"/>
      <c r="TEW6024" s="100"/>
      <c r="TEX6024" s="1066" t="s">
        <v>6481</v>
      </c>
      <c r="TEY6024" s="1066"/>
      <c r="TEZ6024" s="1066"/>
      <c r="TFA6024" s="1066"/>
      <c r="TFB6024" s="1066"/>
      <c r="TFC6024" s="1066"/>
      <c r="TFD6024" s="1066"/>
      <c r="TFE6024" s="100"/>
      <c r="TFF6024" s="1066" t="s">
        <v>6481</v>
      </c>
      <c r="TFG6024" s="1066"/>
      <c r="TFH6024" s="1066"/>
      <c r="TFI6024" s="1066"/>
      <c r="TFJ6024" s="1066"/>
      <c r="TFK6024" s="1066"/>
      <c r="TFL6024" s="1066"/>
      <c r="TFM6024" s="100"/>
      <c r="TFN6024" s="1066" t="s">
        <v>6481</v>
      </c>
      <c r="TFO6024" s="1066"/>
      <c r="TFP6024" s="1066"/>
      <c r="TFQ6024" s="1066"/>
      <c r="TFR6024" s="1066"/>
      <c r="TFS6024" s="1066"/>
      <c r="TFT6024" s="1066"/>
      <c r="TFU6024" s="100"/>
      <c r="TFV6024" s="1066" t="s">
        <v>6481</v>
      </c>
      <c r="TFW6024" s="1066"/>
      <c r="TFX6024" s="1066"/>
      <c r="TFY6024" s="1066"/>
      <c r="TFZ6024" s="1066"/>
      <c r="TGA6024" s="1066"/>
      <c r="TGB6024" s="1066"/>
      <c r="TGC6024" s="100"/>
      <c r="TGD6024" s="1066" t="s">
        <v>6481</v>
      </c>
      <c r="TGE6024" s="1066"/>
      <c r="TGF6024" s="1066"/>
      <c r="TGG6024" s="1066"/>
      <c r="TGH6024" s="1066"/>
      <c r="TGI6024" s="1066"/>
      <c r="TGJ6024" s="1066"/>
      <c r="TGK6024" s="100"/>
      <c r="TGL6024" s="1066" t="s">
        <v>6481</v>
      </c>
      <c r="TGM6024" s="1066"/>
      <c r="TGN6024" s="1066"/>
      <c r="TGO6024" s="1066"/>
      <c r="TGP6024" s="1066"/>
      <c r="TGQ6024" s="1066"/>
      <c r="TGR6024" s="1066"/>
      <c r="TGS6024" s="100"/>
      <c r="TGT6024" s="1066" t="s">
        <v>6481</v>
      </c>
      <c r="TGU6024" s="1066"/>
      <c r="TGV6024" s="1066"/>
      <c r="TGW6024" s="1066"/>
      <c r="TGX6024" s="1066"/>
      <c r="TGY6024" s="1066"/>
      <c r="TGZ6024" s="1066"/>
      <c r="THA6024" s="100"/>
      <c r="THB6024" s="1066" t="s">
        <v>6481</v>
      </c>
      <c r="THC6024" s="1066"/>
      <c r="THD6024" s="1066"/>
      <c r="THE6024" s="1066"/>
      <c r="THF6024" s="1066"/>
      <c r="THG6024" s="1066"/>
      <c r="THH6024" s="1066"/>
      <c r="THI6024" s="100"/>
      <c r="THJ6024" s="1066" t="s">
        <v>6481</v>
      </c>
      <c r="THK6024" s="1066"/>
      <c r="THL6024" s="1066"/>
      <c r="THM6024" s="1066"/>
      <c r="THN6024" s="1066"/>
      <c r="THO6024" s="1066"/>
      <c r="THP6024" s="1066"/>
      <c r="THQ6024" s="100"/>
      <c r="THR6024" s="1066" t="s">
        <v>6481</v>
      </c>
      <c r="THS6024" s="1066"/>
      <c r="THT6024" s="1066"/>
      <c r="THU6024" s="1066"/>
      <c r="THV6024" s="1066"/>
      <c r="THW6024" s="1066"/>
      <c r="THX6024" s="1066"/>
      <c r="THY6024" s="100"/>
      <c r="THZ6024" s="1066" t="s">
        <v>6481</v>
      </c>
      <c r="TIA6024" s="1066"/>
      <c r="TIB6024" s="1066"/>
      <c r="TIC6024" s="1066"/>
      <c r="TID6024" s="1066"/>
      <c r="TIE6024" s="1066"/>
      <c r="TIF6024" s="1066"/>
      <c r="TIG6024" s="100"/>
      <c r="TIH6024" s="1066" t="s">
        <v>6481</v>
      </c>
      <c r="TII6024" s="1066"/>
      <c r="TIJ6024" s="1066"/>
      <c r="TIK6024" s="1066"/>
      <c r="TIL6024" s="1066"/>
      <c r="TIM6024" s="1066"/>
      <c r="TIN6024" s="1066"/>
      <c r="TIO6024" s="100"/>
      <c r="TIP6024" s="1066" t="s">
        <v>6481</v>
      </c>
      <c r="TIQ6024" s="1066"/>
      <c r="TIR6024" s="1066"/>
      <c r="TIS6024" s="1066"/>
      <c r="TIT6024" s="1066"/>
      <c r="TIU6024" s="1066"/>
      <c r="TIV6024" s="1066"/>
      <c r="TIW6024" s="100"/>
      <c r="TIX6024" s="1066" t="s">
        <v>6481</v>
      </c>
      <c r="TIY6024" s="1066"/>
      <c r="TIZ6024" s="1066"/>
      <c r="TJA6024" s="1066"/>
      <c r="TJB6024" s="1066"/>
      <c r="TJC6024" s="1066"/>
      <c r="TJD6024" s="1066"/>
      <c r="TJE6024" s="100"/>
      <c r="TJF6024" s="1066" t="s">
        <v>6481</v>
      </c>
      <c r="TJG6024" s="1066"/>
      <c r="TJH6024" s="1066"/>
      <c r="TJI6024" s="1066"/>
      <c r="TJJ6024" s="1066"/>
      <c r="TJK6024" s="1066"/>
      <c r="TJL6024" s="1066"/>
      <c r="TJM6024" s="100"/>
      <c r="TJN6024" s="1066" t="s">
        <v>6481</v>
      </c>
      <c r="TJO6024" s="1066"/>
      <c r="TJP6024" s="1066"/>
      <c r="TJQ6024" s="1066"/>
      <c r="TJR6024" s="1066"/>
      <c r="TJS6024" s="1066"/>
      <c r="TJT6024" s="1066"/>
      <c r="TJU6024" s="100"/>
      <c r="TJV6024" s="1066" t="s">
        <v>6481</v>
      </c>
      <c r="TJW6024" s="1066"/>
      <c r="TJX6024" s="1066"/>
      <c r="TJY6024" s="1066"/>
      <c r="TJZ6024" s="1066"/>
      <c r="TKA6024" s="1066"/>
      <c r="TKB6024" s="1066"/>
      <c r="TKC6024" s="100"/>
      <c r="TKD6024" s="1066" t="s">
        <v>6481</v>
      </c>
      <c r="TKE6024" s="1066"/>
      <c r="TKF6024" s="1066"/>
      <c r="TKG6024" s="1066"/>
      <c r="TKH6024" s="1066"/>
      <c r="TKI6024" s="1066"/>
      <c r="TKJ6024" s="1066"/>
      <c r="TKK6024" s="100"/>
      <c r="TKL6024" s="1066" t="s">
        <v>6481</v>
      </c>
      <c r="TKM6024" s="1066"/>
      <c r="TKN6024" s="1066"/>
      <c r="TKO6024" s="1066"/>
      <c r="TKP6024" s="1066"/>
      <c r="TKQ6024" s="1066"/>
      <c r="TKR6024" s="1066"/>
      <c r="TKS6024" s="100"/>
      <c r="TKT6024" s="1066" t="s">
        <v>6481</v>
      </c>
      <c r="TKU6024" s="1066"/>
      <c r="TKV6024" s="1066"/>
      <c r="TKW6024" s="1066"/>
      <c r="TKX6024" s="1066"/>
      <c r="TKY6024" s="1066"/>
      <c r="TKZ6024" s="1066"/>
      <c r="TLA6024" s="100"/>
      <c r="TLB6024" s="1066" t="s">
        <v>6481</v>
      </c>
      <c r="TLC6024" s="1066"/>
      <c r="TLD6024" s="1066"/>
      <c r="TLE6024" s="1066"/>
      <c r="TLF6024" s="1066"/>
      <c r="TLG6024" s="1066"/>
      <c r="TLH6024" s="1066"/>
      <c r="TLI6024" s="100"/>
      <c r="TLJ6024" s="1066" t="s">
        <v>6481</v>
      </c>
      <c r="TLK6024" s="1066"/>
      <c r="TLL6024" s="1066"/>
      <c r="TLM6024" s="1066"/>
      <c r="TLN6024" s="1066"/>
      <c r="TLO6024" s="1066"/>
      <c r="TLP6024" s="1066"/>
      <c r="TLQ6024" s="100"/>
      <c r="TLR6024" s="1066" t="s">
        <v>6481</v>
      </c>
      <c r="TLS6024" s="1066"/>
      <c r="TLT6024" s="1066"/>
      <c r="TLU6024" s="1066"/>
      <c r="TLV6024" s="1066"/>
      <c r="TLW6024" s="1066"/>
      <c r="TLX6024" s="1066"/>
      <c r="TLY6024" s="100"/>
      <c r="TLZ6024" s="1066" t="s">
        <v>6481</v>
      </c>
      <c r="TMA6024" s="1066"/>
      <c r="TMB6024" s="1066"/>
      <c r="TMC6024" s="1066"/>
      <c r="TMD6024" s="1066"/>
      <c r="TME6024" s="1066"/>
      <c r="TMF6024" s="1066"/>
      <c r="TMG6024" s="100"/>
      <c r="TMH6024" s="1066" t="s">
        <v>6481</v>
      </c>
      <c r="TMI6024" s="1066"/>
      <c r="TMJ6024" s="1066"/>
      <c r="TMK6024" s="1066"/>
      <c r="TML6024" s="1066"/>
      <c r="TMM6024" s="1066"/>
      <c r="TMN6024" s="1066"/>
      <c r="TMO6024" s="100"/>
      <c r="TMP6024" s="1066" t="s">
        <v>6481</v>
      </c>
      <c r="TMQ6024" s="1066"/>
      <c r="TMR6024" s="1066"/>
      <c r="TMS6024" s="1066"/>
      <c r="TMT6024" s="1066"/>
      <c r="TMU6024" s="1066"/>
      <c r="TMV6024" s="1066"/>
      <c r="TMW6024" s="100"/>
      <c r="TMX6024" s="1066" t="s">
        <v>6481</v>
      </c>
      <c r="TMY6024" s="1066"/>
      <c r="TMZ6024" s="1066"/>
      <c r="TNA6024" s="1066"/>
      <c r="TNB6024" s="1066"/>
      <c r="TNC6024" s="1066"/>
      <c r="TND6024" s="1066"/>
      <c r="TNE6024" s="100"/>
      <c r="TNF6024" s="1066" t="s">
        <v>6481</v>
      </c>
      <c r="TNG6024" s="1066"/>
      <c r="TNH6024" s="1066"/>
      <c r="TNI6024" s="1066"/>
      <c r="TNJ6024" s="1066"/>
      <c r="TNK6024" s="1066"/>
      <c r="TNL6024" s="1066"/>
      <c r="TNM6024" s="100"/>
      <c r="TNN6024" s="1066" t="s">
        <v>6481</v>
      </c>
      <c r="TNO6024" s="1066"/>
      <c r="TNP6024" s="1066"/>
      <c r="TNQ6024" s="1066"/>
      <c r="TNR6024" s="1066"/>
      <c r="TNS6024" s="1066"/>
      <c r="TNT6024" s="1066"/>
      <c r="TNU6024" s="100"/>
      <c r="TNV6024" s="1066" t="s">
        <v>6481</v>
      </c>
      <c r="TNW6024" s="1066"/>
      <c r="TNX6024" s="1066"/>
      <c r="TNY6024" s="1066"/>
      <c r="TNZ6024" s="1066"/>
      <c r="TOA6024" s="1066"/>
      <c r="TOB6024" s="1066"/>
      <c r="TOC6024" s="100"/>
      <c r="TOD6024" s="1066" t="s">
        <v>6481</v>
      </c>
      <c r="TOE6024" s="1066"/>
      <c r="TOF6024" s="1066"/>
      <c r="TOG6024" s="1066"/>
      <c r="TOH6024" s="1066"/>
      <c r="TOI6024" s="1066"/>
      <c r="TOJ6024" s="1066"/>
      <c r="TOK6024" s="100"/>
      <c r="TOL6024" s="1066" t="s">
        <v>6481</v>
      </c>
      <c r="TOM6024" s="1066"/>
      <c r="TON6024" s="1066"/>
      <c r="TOO6024" s="1066"/>
      <c r="TOP6024" s="1066"/>
      <c r="TOQ6024" s="1066"/>
      <c r="TOR6024" s="1066"/>
      <c r="TOS6024" s="100"/>
      <c r="TOT6024" s="1066" t="s">
        <v>6481</v>
      </c>
      <c r="TOU6024" s="1066"/>
      <c r="TOV6024" s="1066"/>
      <c r="TOW6024" s="1066"/>
      <c r="TOX6024" s="1066"/>
      <c r="TOY6024" s="1066"/>
      <c r="TOZ6024" s="1066"/>
      <c r="TPA6024" s="100"/>
      <c r="TPB6024" s="1066" t="s">
        <v>6481</v>
      </c>
      <c r="TPC6024" s="1066"/>
      <c r="TPD6024" s="1066"/>
      <c r="TPE6024" s="1066"/>
      <c r="TPF6024" s="1066"/>
      <c r="TPG6024" s="1066"/>
      <c r="TPH6024" s="1066"/>
      <c r="TPI6024" s="100"/>
      <c r="TPJ6024" s="1066" t="s">
        <v>6481</v>
      </c>
      <c r="TPK6024" s="1066"/>
      <c r="TPL6024" s="1066"/>
      <c r="TPM6024" s="1066"/>
      <c r="TPN6024" s="1066"/>
      <c r="TPO6024" s="1066"/>
      <c r="TPP6024" s="1066"/>
      <c r="TPQ6024" s="100"/>
      <c r="TPR6024" s="1066" t="s">
        <v>6481</v>
      </c>
      <c r="TPS6024" s="1066"/>
      <c r="TPT6024" s="1066"/>
      <c r="TPU6024" s="1066"/>
      <c r="TPV6024" s="1066"/>
      <c r="TPW6024" s="1066"/>
      <c r="TPX6024" s="1066"/>
      <c r="TPY6024" s="100"/>
      <c r="TPZ6024" s="1066" t="s">
        <v>6481</v>
      </c>
      <c r="TQA6024" s="1066"/>
      <c r="TQB6024" s="1066"/>
      <c r="TQC6024" s="1066"/>
      <c r="TQD6024" s="1066"/>
      <c r="TQE6024" s="1066"/>
      <c r="TQF6024" s="1066"/>
      <c r="TQG6024" s="100"/>
      <c r="TQH6024" s="1066" t="s">
        <v>6481</v>
      </c>
      <c r="TQI6024" s="1066"/>
      <c r="TQJ6024" s="1066"/>
      <c r="TQK6024" s="1066"/>
      <c r="TQL6024" s="1066"/>
      <c r="TQM6024" s="1066"/>
      <c r="TQN6024" s="1066"/>
      <c r="TQO6024" s="100"/>
      <c r="TQP6024" s="1066" t="s">
        <v>6481</v>
      </c>
      <c r="TQQ6024" s="1066"/>
      <c r="TQR6024" s="1066"/>
      <c r="TQS6024" s="1066"/>
      <c r="TQT6024" s="1066"/>
      <c r="TQU6024" s="1066"/>
      <c r="TQV6024" s="1066"/>
      <c r="TQW6024" s="100"/>
      <c r="TQX6024" s="1066" t="s">
        <v>6481</v>
      </c>
      <c r="TQY6024" s="1066"/>
      <c r="TQZ6024" s="1066"/>
      <c r="TRA6024" s="1066"/>
      <c r="TRB6024" s="1066"/>
      <c r="TRC6024" s="1066"/>
      <c r="TRD6024" s="1066"/>
      <c r="TRE6024" s="100"/>
      <c r="TRF6024" s="1066" t="s">
        <v>6481</v>
      </c>
      <c r="TRG6024" s="1066"/>
      <c r="TRH6024" s="1066"/>
      <c r="TRI6024" s="1066"/>
      <c r="TRJ6024" s="1066"/>
      <c r="TRK6024" s="1066"/>
      <c r="TRL6024" s="1066"/>
      <c r="TRM6024" s="100"/>
      <c r="TRN6024" s="1066" t="s">
        <v>6481</v>
      </c>
      <c r="TRO6024" s="1066"/>
      <c r="TRP6024" s="1066"/>
      <c r="TRQ6024" s="1066"/>
      <c r="TRR6024" s="1066"/>
      <c r="TRS6024" s="1066"/>
      <c r="TRT6024" s="1066"/>
      <c r="TRU6024" s="100"/>
      <c r="TRV6024" s="1066" t="s">
        <v>6481</v>
      </c>
      <c r="TRW6024" s="1066"/>
      <c r="TRX6024" s="1066"/>
      <c r="TRY6024" s="1066"/>
      <c r="TRZ6024" s="1066"/>
      <c r="TSA6024" s="1066"/>
      <c r="TSB6024" s="1066"/>
      <c r="TSC6024" s="100"/>
      <c r="TSD6024" s="1066" t="s">
        <v>6481</v>
      </c>
      <c r="TSE6024" s="1066"/>
      <c r="TSF6024" s="1066"/>
      <c r="TSG6024" s="1066"/>
      <c r="TSH6024" s="1066"/>
      <c r="TSI6024" s="1066"/>
      <c r="TSJ6024" s="1066"/>
      <c r="TSK6024" s="100"/>
      <c r="TSL6024" s="1066" t="s">
        <v>6481</v>
      </c>
      <c r="TSM6024" s="1066"/>
      <c r="TSN6024" s="1066"/>
      <c r="TSO6024" s="1066"/>
      <c r="TSP6024" s="1066"/>
      <c r="TSQ6024" s="1066"/>
      <c r="TSR6024" s="1066"/>
      <c r="TSS6024" s="100"/>
      <c r="TST6024" s="1066" t="s">
        <v>6481</v>
      </c>
      <c r="TSU6024" s="1066"/>
      <c r="TSV6024" s="1066"/>
      <c r="TSW6024" s="1066"/>
      <c r="TSX6024" s="1066"/>
      <c r="TSY6024" s="1066"/>
      <c r="TSZ6024" s="1066"/>
      <c r="TTA6024" s="100"/>
      <c r="TTB6024" s="1066" t="s">
        <v>6481</v>
      </c>
      <c r="TTC6024" s="1066"/>
      <c r="TTD6024" s="1066"/>
      <c r="TTE6024" s="1066"/>
      <c r="TTF6024" s="1066"/>
      <c r="TTG6024" s="1066"/>
      <c r="TTH6024" s="1066"/>
      <c r="TTI6024" s="100"/>
      <c r="TTJ6024" s="1066" t="s">
        <v>6481</v>
      </c>
      <c r="TTK6024" s="1066"/>
      <c r="TTL6024" s="1066"/>
      <c r="TTM6024" s="1066"/>
      <c r="TTN6024" s="1066"/>
      <c r="TTO6024" s="1066"/>
      <c r="TTP6024" s="1066"/>
      <c r="TTQ6024" s="100"/>
      <c r="TTR6024" s="1066" t="s">
        <v>6481</v>
      </c>
      <c r="TTS6024" s="1066"/>
      <c r="TTT6024" s="1066"/>
      <c r="TTU6024" s="1066"/>
      <c r="TTV6024" s="1066"/>
      <c r="TTW6024" s="1066"/>
      <c r="TTX6024" s="1066"/>
      <c r="TTY6024" s="100"/>
      <c r="TTZ6024" s="1066" t="s">
        <v>6481</v>
      </c>
      <c r="TUA6024" s="1066"/>
      <c r="TUB6024" s="1066"/>
      <c r="TUC6024" s="1066"/>
      <c r="TUD6024" s="1066"/>
      <c r="TUE6024" s="1066"/>
      <c r="TUF6024" s="1066"/>
      <c r="TUG6024" s="100"/>
      <c r="TUH6024" s="1066" t="s">
        <v>6481</v>
      </c>
      <c r="TUI6024" s="1066"/>
      <c r="TUJ6024" s="1066"/>
      <c r="TUK6024" s="1066"/>
      <c r="TUL6024" s="1066"/>
      <c r="TUM6024" s="1066"/>
      <c r="TUN6024" s="1066"/>
      <c r="TUO6024" s="100"/>
      <c r="TUP6024" s="1066" t="s">
        <v>6481</v>
      </c>
      <c r="TUQ6024" s="1066"/>
      <c r="TUR6024" s="1066"/>
      <c r="TUS6024" s="1066"/>
      <c r="TUT6024" s="1066"/>
      <c r="TUU6024" s="1066"/>
      <c r="TUV6024" s="1066"/>
      <c r="TUW6024" s="100"/>
      <c r="TUX6024" s="1066" t="s">
        <v>6481</v>
      </c>
      <c r="TUY6024" s="1066"/>
      <c r="TUZ6024" s="1066"/>
      <c r="TVA6024" s="1066"/>
      <c r="TVB6024" s="1066"/>
      <c r="TVC6024" s="1066"/>
      <c r="TVD6024" s="1066"/>
      <c r="TVE6024" s="100"/>
      <c r="TVF6024" s="1066" t="s">
        <v>6481</v>
      </c>
      <c r="TVG6024" s="1066"/>
      <c r="TVH6024" s="1066"/>
      <c r="TVI6024" s="1066"/>
      <c r="TVJ6024" s="1066"/>
      <c r="TVK6024" s="1066"/>
      <c r="TVL6024" s="1066"/>
      <c r="TVM6024" s="100"/>
      <c r="TVN6024" s="1066" t="s">
        <v>6481</v>
      </c>
      <c r="TVO6024" s="1066"/>
      <c r="TVP6024" s="1066"/>
      <c r="TVQ6024" s="1066"/>
      <c r="TVR6024" s="1066"/>
      <c r="TVS6024" s="1066"/>
      <c r="TVT6024" s="1066"/>
      <c r="TVU6024" s="100"/>
      <c r="TVV6024" s="1066" t="s">
        <v>6481</v>
      </c>
      <c r="TVW6024" s="1066"/>
      <c r="TVX6024" s="1066"/>
      <c r="TVY6024" s="1066"/>
      <c r="TVZ6024" s="1066"/>
      <c r="TWA6024" s="1066"/>
      <c r="TWB6024" s="1066"/>
      <c r="TWC6024" s="100"/>
      <c r="TWD6024" s="1066" t="s">
        <v>6481</v>
      </c>
      <c r="TWE6024" s="1066"/>
      <c r="TWF6024" s="1066"/>
      <c r="TWG6024" s="1066"/>
      <c r="TWH6024" s="1066"/>
      <c r="TWI6024" s="1066"/>
      <c r="TWJ6024" s="1066"/>
      <c r="TWK6024" s="100"/>
      <c r="TWL6024" s="1066" t="s">
        <v>6481</v>
      </c>
      <c r="TWM6024" s="1066"/>
      <c r="TWN6024" s="1066"/>
      <c r="TWO6024" s="1066"/>
      <c r="TWP6024" s="1066"/>
      <c r="TWQ6024" s="1066"/>
      <c r="TWR6024" s="1066"/>
      <c r="TWS6024" s="100"/>
      <c r="TWT6024" s="1066" t="s">
        <v>6481</v>
      </c>
      <c r="TWU6024" s="1066"/>
      <c r="TWV6024" s="1066"/>
      <c r="TWW6024" s="1066"/>
      <c r="TWX6024" s="1066"/>
      <c r="TWY6024" s="1066"/>
      <c r="TWZ6024" s="1066"/>
      <c r="TXA6024" s="100"/>
      <c r="TXB6024" s="1066" t="s">
        <v>6481</v>
      </c>
      <c r="TXC6024" s="1066"/>
      <c r="TXD6024" s="1066"/>
      <c r="TXE6024" s="1066"/>
      <c r="TXF6024" s="1066"/>
      <c r="TXG6024" s="1066"/>
      <c r="TXH6024" s="1066"/>
      <c r="TXI6024" s="100"/>
      <c r="TXJ6024" s="1066" t="s">
        <v>6481</v>
      </c>
      <c r="TXK6024" s="1066"/>
      <c r="TXL6024" s="1066"/>
      <c r="TXM6024" s="1066"/>
      <c r="TXN6024" s="1066"/>
      <c r="TXO6024" s="1066"/>
      <c r="TXP6024" s="1066"/>
      <c r="TXQ6024" s="100"/>
      <c r="TXR6024" s="1066" t="s">
        <v>6481</v>
      </c>
      <c r="TXS6024" s="1066"/>
      <c r="TXT6024" s="1066"/>
      <c r="TXU6024" s="1066"/>
      <c r="TXV6024" s="1066"/>
      <c r="TXW6024" s="1066"/>
      <c r="TXX6024" s="1066"/>
      <c r="TXY6024" s="100"/>
      <c r="TXZ6024" s="1066" t="s">
        <v>6481</v>
      </c>
      <c r="TYA6024" s="1066"/>
      <c r="TYB6024" s="1066"/>
      <c r="TYC6024" s="1066"/>
      <c r="TYD6024" s="1066"/>
      <c r="TYE6024" s="1066"/>
      <c r="TYF6024" s="1066"/>
      <c r="TYG6024" s="100"/>
      <c r="TYH6024" s="1066" t="s">
        <v>6481</v>
      </c>
      <c r="TYI6024" s="1066"/>
      <c r="TYJ6024" s="1066"/>
      <c r="TYK6024" s="1066"/>
      <c r="TYL6024" s="1066"/>
      <c r="TYM6024" s="1066"/>
      <c r="TYN6024" s="1066"/>
      <c r="TYO6024" s="100"/>
      <c r="TYP6024" s="1066" t="s">
        <v>6481</v>
      </c>
      <c r="TYQ6024" s="1066"/>
      <c r="TYR6024" s="1066"/>
      <c r="TYS6024" s="1066"/>
      <c r="TYT6024" s="1066"/>
      <c r="TYU6024" s="1066"/>
      <c r="TYV6024" s="1066"/>
      <c r="TYW6024" s="100"/>
      <c r="TYX6024" s="1066" t="s">
        <v>6481</v>
      </c>
      <c r="TYY6024" s="1066"/>
      <c r="TYZ6024" s="1066"/>
      <c r="TZA6024" s="1066"/>
      <c r="TZB6024" s="1066"/>
      <c r="TZC6024" s="1066"/>
      <c r="TZD6024" s="1066"/>
      <c r="TZE6024" s="100"/>
      <c r="TZF6024" s="1066" t="s">
        <v>6481</v>
      </c>
      <c r="TZG6024" s="1066"/>
      <c r="TZH6024" s="1066"/>
      <c r="TZI6024" s="1066"/>
      <c r="TZJ6024" s="1066"/>
      <c r="TZK6024" s="1066"/>
      <c r="TZL6024" s="1066"/>
      <c r="TZM6024" s="100"/>
      <c r="TZN6024" s="1066" t="s">
        <v>6481</v>
      </c>
      <c r="TZO6024" s="1066"/>
      <c r="TZP6024" s="1066"/>
      <c r="TZQ6024" s="1066"/>
      <c r="TZR6024" s="1066"/>
      <c r="TZS6024" s="1066"/>
      <c r="TZT6024" s="1066"/>
      <c r="TZU6024" s="100"/>
      <c r="TZV6024" s="1066" t="s">
        <v>6481</v>
      </c>
      <c r="TZW6024" s="1066"/>
      <c r="TZX6024" s="1066"/>
      <c r="TZY6024" s="1066"/>
      <c r="TZZ6024" s="1066"/>
      <c r="UAA6024" s="1066"/>
      <c r="UAB6024" s="1066"/>
      <c r="UAC6024" s="100"/>
      <c r="UAD6024" s="1066" t="s">
        <v>6481</v>
      </c>
      <c r="UAE6024" s="1066"/>
      <c r="UAF6024" s="1066"/>
      <c r="UAG6024" s="1066"/>
      <c r="UAH6024" s="1066"/>
      <c r="UAI6024" s="1066"/>
      <c r="UAJ6024" s="1066"/>
      <c r="UAK6024" s="100"/>
      <c r="UAL6024" s="1066" t="s">
        <v>6481</v>
      </c>
      <c r="UAM6024" s="1066"/>
      <c r="UAN6024" s="1066"/>
      <c r="UAO6024" s="1066"/>
      <c r="UAP6024" s="1066"/>
      <c r="UAQ6024" s="1066"/>
      <c r="UAR6024" s="1066"/>
      <c r="UAS6024" s="100"/>
      <c r="UAT6024" s="1066" t="s">
        <v>6481</v>
      </c>
      <c r="UAU6024" s="1066"/>
      <c r="UAV6024" s="1066"/>
      <c r="UAW6024" s="1066"/>
      <c r="UAX6024" s="1066"/>
      <c r="UAY6024" s="1066"/>
      <c r="UAZ6024" s="1066"/>
      <c r="UBA6024" s="100"/>
      <c r="UBB6024" s="1066" t="s">
        <v>6481</v>
      </c>
      <c r="UBC6024" s="1066"/>
      <c r="UBD6024" s="1066"/>
      <c r="UBE6024" s="1066"/>
      <c r="UBF6024" s="1066"/>
      <c r="UBG6024" s="1066"/>
      <c r="UBH6024" s="1066"/>
      <c r="UBI6024" s="100"/>
      <c r="UBJ6024" s="1066" t="s">
        <v>6481</v>
      </c>
      <c r="UBK6024" s="1066"/>
      <c r="UBL6024" s="1066"/>
      <c r="UBM6024" s="1066"/>
      <c r="UBN6024" s="1066"/>
      <c r="UBO6024" s="1066"/>
      <c r="UBP6024" s="1066"/>
      <c r="UBQ6024" s="100"/>
      <c r="UBR6024" s="1066" t="s">
        <v>6481</v>
      </c>
      <c r="UBS6024" s="1066"/>
      <c r="UBT6024" s="1066"/>
      <c r="UBU6024" s="1066"/>
      <c r="UBV6024" s="1066"/>
      <c r="UBW6024" s="1066"/>
      <c r="UBX6024" s="1066"/>
      <c r="UBY6024" s="100"/>
      <c r="UBZ6024" s="1066" t="s">
        <v>6481</v>
      </c>
      <c r="UCA6024" s="1066"/>
      <c r="UCB6024" s="1066"/>
      <c r="UCC6024" s="1066"/>
      <c r="UCD6024" s="1066"/>
      <c r="UCE6024" s="1066"/>
      <c r="UCF6024" s="1066"/>
      <c r="UCG6024" s="100"/>
      <c r="UCH6024" s="1066" t="s">
        <v>6481</v>
      </c>
      <c r="UCI6024" s="1066"/>
      <c r="UCJ6024" s="1066"/>
      <c r="UCK6024" s="1066"/>
      <c r="UCL6024" s="1066"/>
      <c r="UCM6024" s="1066"/>
      <c r="UCN6024" s="1066"/>
      <c r="UCO6024" s="100"/>
      <c r="UCP6024" s="1066" t="s">
        <v>6481</v>
      </c>
      <c r="UCQ6024" s="1066"/>
      <c r="UCR6024" s="1066"/>
      <c r="UCS6024" s="1066"/>
      <c r="UCT6024" s="1066"/>
      <c r="UCU6024" s="1066"/>
      <c r="UCV6024" s="1066"/>
      <c r="UCW6024" s="100"/>
      <c r="UCX6024" s="1066" t="s">
        <v>6481</v>
      </c>
      <c r="UCY6024" s="1066"/>
      <c r="UCZ6024" s="1066"/>
      <c r="UDA6024" s="1066"/>
      <c r="UDB6024" s="1066"/>
      <c r="UDC6024" s="1066"/>
      <c r="UDD6024" s="1066"/>
      <c r="UDE6024" s="100"/>
      <c r="UDF6024" s="1066" t="s">
        <v>6481</v>
      </c>
      <c r="UDG6024" s="1066"/>
      <c r="UDH6024" s="1066"/>
      <c r="UDI6024" s="1066"/>
      <c r="UDJ6024" s="1066"/>
      <c r="UDK6024" s="1066"/>
      <c r="UDL6024" s="1066"/>
      <c r="UDM6024" s="100"/>
      <c r="UDN6024" s="1066" t="s">
        <v>6481</v>
      </c>
      <c r="UDO6024" s="1066"/>
      <c r="UDP6024" s="1066"/>
      <c r="UDQ6024" s="1066"/>
      <c r="UDR6024" s="1066"/>
      <c r="UDS6024" s="1066"/>
      <c r="UDT6024" s="1066"/>
      <c r="UDU6024" s="100"/>
      <c r="UDV6024" s="1066" t="s">
        <v>6481</v>
      </c>
      <c r="UDW6024" s="1066"/>
      <c r="UDX6024" s="1066"/>
      <c r="UDY6024" s="1066"/>
      <c r="UDZ6024" s="1066"/>
      <c r="UEA6024" s="1066"/>
      <c r="UEB6024" s="1066"/>
      <c r="UEC6024" s="100"/>
      <c r="UED6024" s="1066" t="s">
        <v>6481</v>
      </c>
      <c r="UEE6024" s="1066"/>
      <c r="UEF6024" s="1066"/>
      <c r="UEG6024" s="1066"/>
      <c r="UEH6024" s="1066"/>
      <c r="UEI6024" s="1066"/>
      <c r="UEJ6024" s="1066"/>
      <c r="UEK6024" s="100"/>
      <c r="UEL6024" s="1066" t="s">
        <v>6481</v>
      </c>
      <c r="UEM6024" s="1066"/>
      <c r="UEN6024" s="1066"/>
      <c r="UEO6024" s="1066"/>
      <c r="UEP6024" s="1066"/>
      <c r="UEQ6024" s="1066"/>
      <c r="UER6024" s="1066"/>
      <c r="UES6024" s="100"/>
      <c r="UET6024" s="1066" t="s">
        <v>6481</v>
      </c>
      <c r="UEU6024" s="1066"/>
      <c r="UEV6024" s="1066"/>
      <c r="UEW6024" s="1066"/>
      <c r="UEX6024" s="1066"/>
      <c r="UEY6024" s="1066"/>
      <c r="UEZ6024" s="1066"/>
      <c r="UFA6024" s="100"/>
      <c r="UFB6024" s="1066" t="s">
        <v>6481</v>
      </c>
      <c r="UFC6024" s="1066"/>
      <c r="UFD6024" s="1066"/>
      <c r="UFE6024" s="1066"/>
      <c r="UFF6024" s="1066"/>
      <c r="UFG6024" s="1066"/>
      <c r="UFH6024" s="1066"/>
      <c r="UFI6024" s="100"/>
      <c r="UFJ6024" s="1066" t="s">
        <v>6481</v>
      </c>
      <c r="UFK6024" s="1066"/>
      <c r="UFL6024" s="1066"/>
      <c r="UFM6024" s="1066"/>
      <c r="UFN6024" s="1066"/>
      <c r="UFO6024" s="1066"/>
      <c r="UFP6024" s="1066"/>
      <c r="UFQ6024" s="100"/>
      <c r="UFR6024" s="1066" t="s">
        <v>6481</v>
      </c>
      <c r="UFS6024" s="1066"/>
      <c r="UFT6024" s="1066"/>
      <c r="UFU6024" s="1066"/>
      <c r="UFV6024" s="1066"/>
      <c r="UFW6024" s="1066"/>
      <c r="UFX6024" s="1066"/>
      <c r="UFY6024" s="100"/>
      <c r="UFZ6024" s="1066" t="s">
        <v>6481</v>
      </c>
      <c r="UGA6024" s="1066"/>
      <c r="UGB6024" s="1066"/>
      <c r="UGC6024" s="1066"/>
      <c r="UGD6024" s="1066"/>
      <c r="UGE6024" s="1066"/>
      <c r="UGF6024" s="1066"/>
      <c r="UGG6024" s="100"/>
      <c r="UGH6024" s="1066" t="s">
        <v>6481</v>
      </c>
      <c r="UGI6024" s="1066"/>
      <c r="UGJ6024" s="1066"/>
      <c r="UGK6024" s="1066"/>
      <c r="UGL6024" s="1066"/>
      <c r="UGM6024" s="1066"/>
      <c r="UGN6024" s="1066"/>
      <c r="UGO6024" s="100"/>
      <c r="UGP6024" s="1066" t="s">
        <v>6481</v>
      </c>
      <c r="UGQ6024" s="1066"/>
      <c r="UGR6024" s="1066"/>
      <c r="UGS6024" s="1066"/>
      <c r="UGT6024" s="1066"/>
      <c r="UGU6024" s="1066"/>
      <c r="UGV6024" s="1066"/>
      <c r="UGW6024" s="100"/>
      <c r="UGX6024" s="1066" t="s">
        <v>6481</v>
      </c>
      <c r="UGY6024" s="1066"/>
      <c r="UGZ6024" s="1066"/>
      <c r="UHA6024" s="1066"/>
      <c r="UHB6024" s="1066"/>
      <c r="UHC6024" s="1066"/>
      <c r="UHD6024" s="1066"/>
      <c r="UHE6024" s="100"/>
      <c r="UHF6024" s="1066" t="s">
        <v>6481</v>
      </c>
      <c r="UHG6024" s="1066"/>
      <c r="UHH6024" s="1066"/>
      <c r="UHI6024" s="1066"/>
      <c r="UHJ6024" s="1066"/>
      <c r="UHK6024" s="1066"/>
      <c r="UHL6024" s="1066"/>
      <c r="UHM6024" s="100"/>
      <c r="UHN6024" s="1066" t="s">
        <v>6481</v>
      </c>
      <c r="UHO6024" s="1066"/>
      <c r="UHP6024" s="1066"/>
      <c r="UHQ6024" s="1066"/>
      <c r="UHR6024" s="1066"/>
      <c r="UHS6024" s="1066"/>
      <c r="UHT6024" s="1066"/>
      <c r="UHU6024" s="100"/>
      <c r="UHV6024" s="1066" t="s">
        <v>6481</v>
      </c>
      <c r="UHW6024" s="1066"/>
      <c r="UHX6024" s="1066"/>
      <c r="UHY6024" s="1066"/>
      <c r="UHZ6024" s="1066"/>
      <c r="UIA6024" s="1066"/>
      <c r="UIB6024" s="1066"/>
      <c r="UIC6024" s="100"/>
      <c r="UID6024" s="1066" t="s">
        <v>6481</v>
      </c>
      <c r="UIE6024" s="1066"/>
      <c r="UIF6024" s="1066"/>
      <c r="UIG6024" s="1066"/>
      <c r="UIH6024" s="1066"/>
      <c r="UII6024" s="1066"/>
      <c r="UIJ6024" s="1066"/>
      <c r="UIK6024" s="100"/>
      <c r="UIL6024" s="1066" t="s">
        <v>6481</v>
      </c>
      <c r="UIM6024" s="1066"/>
      <c r="UIN6024" s="1066"/>
      <c r="UIO6024" s="1066"/>
      <c r="UIP6024" s="1066"/>
      <c r="UIQ6024" s="1066"/>
      <c r="UIR6024" s="1066"/>
      <c r="UIS6024" s="100"/>
      <c r="UIT6024" s="1066" t="s">
        <v>6481</v>
      </c>
      <c r="UIU6024" s="1066"/>
      <c r="UIV6024" s="1066"/>
      <c r="UIW6024" s="1066"/>
      <c r="UIX6024" s="1066"/>
      <c r="UIY6024" s="1066"/>
      <c r="UIZ6024" s="1066"/>
      <c r="UJA6024" s="100"/>
      <c r="UJB6024" s="1066" t="s">
        <v>6481</v>
      </c>
      <c r="UJC6024" s="1066"/>
      <c r="UJD6024" s="1066"/>
      <c r="UJE6024" s="1066"/>
      <c r="UJF6024" s="1066"/>
      <c r="UJG6024" s="1066"/>
      <c r="UJH6024" s="1066"/>
      <c r="UJI6024" s="100"/>
      <c r="UJJ6024" s="1066" t="s">
        <v>6481</v>
      </c>
      <c r="UJK6024" s="1066"/>
      <c r="UJL6024" s="1066"/>
      <c r="UJM6024" s="1066"/>
      <c r="UJN6024" s="1066"/>
      <c r="UJO6024" s="1066"/>
      <c r="UJP6024" s="1066"/>
      <c r="UJQ6024" s="100"/>
      <c r="UJR6024" s="1066" t="s">
        <v>6481</v>
      </c>
      <c r="UJS6024" s="1066"/>
      <c r="UJT6024" s="1066"/>
      <c r="UJU6024" s="1066"/>
      <c r="UJV6024" s="1066"/>
      <c r="UJW6024" s="1066"/>
      <c r="UJX6024" s="1066"/>
      <c r="UJY6024" s="100"/>
      <c r="UJZ6024" s="1066" t="s">
        <v>6481</v>
      </c>
      <c r="UKA6024" s="1066"/>
      <c r="UKB6024" s="1066"/>
      <c r="UKC6024" s="1066"/>
      <c r="UKD6024" s="1066"/>
      <c r="UKE6024" s="1066"/>
      <c r="UKF6024" s="1066"/>
      <c r="UKG6024" s="100"/>
      <c r="UKH6024" s="1066" t="s">
        <v>6481</v>
      </c>
      <c r="UKI6024" s="1066"/>
      <c r="UKJ6024" s="1066"/>
      <c r="UKK6024" s="1066"/>
      <c r="UKL6024" s="1066"/>
      <c r="UKM6024" s="1066"/>
      <c r="UKN6024" s="1066"/>
      <c r="UKO6024" s="100"/>
      <c r="UKP6024" s="1066" t="s">
        <v>6481</v>
      </c>
      <c r="UKQ6024" s="1066"/>
      <c r="UKR6024" s="1066"/>
      <c r="UKS6024" s="1066"/>
      <c r="UKT6024" s="1066"/>
      <c r="UKU6024" s="1066"/>
      <c r="UKV6024" s="1066"/>
      <c r="UKW6024" s="100"/>
      <c r="UKX6024" s="1066" t="s">
        <v>6481</v>
      </c>
      <c r="UKY6024" s="1066"/>
      <c r="UKZ6024" s="1066"/>
      <c r="ULA6024" s="1066"/>
      <c r="ULB6024" s="1066"/>
      <c r="ULC6024" s="1066"/>
      <c r="ULD6024" s="1066"/>
      <c r="ULE6024" s="100"/>
      <c r="ULF6024" s="1066" t="s">
        <v>6481</v>
      </c>
      <c r="ULG6024" s="1066"/>
      <c r="ULH6024" s="1066"/>
      <c r="ULI6024" s="1066"/>
      <c r="ULJ6024" s="1066"/>
      <c r="ULK6024" s="1066"/>
      <c r="ULL6024" s="1066"/>
      <c r="ULM6024" s="100"/>
      <c r="ULN6024" s="1066" t="s">
        <v>6481</v>
      </c>
      <c r="ULO6024" s="1066"/>
      <c r="ULP6024" s="1066"/>
      <c r="ULQ6024" s="1066"/>
      <c r="ULR6024" s="1066"/>
      <c r="ULS6024" s="1066"/>
      <c r="ULT6024" s="1066"/>
      <c r="ULU6024" s="100"/>
      <c r="ULV6024" s="1066" t="s">
        <v>6481</v>
      </c>
      <c r="ULW6024" s="1066"/>
      <c r="ULX6024" s="1066"/>
      <c r="ULY6024" s="1066"/>
      <c r="ULZ6024" s="1066"/>
      <c r="UMA6024" s="1066"/>
      <c r="UMB6024" s="1066"/>
      <c r="UMC6024" s="100"/>
      <c r="UMD6024" s="1066" t="s">
        <v>6481</v>
      </c>
      <c r="UME6024" s="1066"/>
      <c r="UMF6024" s="1066"/>
      <c r="UMG6024" s="1066"/>
      <c r="UMH6024" s="1066"/>
      <c r="UMI6024" s="1066"/>
      <c r="UMJ6024" s="1066"/>
      <c r="UMK6024" s="100"/>
      <c r="UML6024" s="1066" t="s">
        <v>6481</v>
      </c>
      <c r="UMM6024" s="1066"/>
      <c r="UMN6024" s="1066"/>
      <c r="UMO6024" s="1066"/>
      <c r="UMP6024" s="1066"/>
      <c r="UMQ6024" s="1066"/>
      <c r="UMR6024" s="1066"/>
      <c r="UMS6024" s="100"/>
      <c r="UMT6024" s="1066" t="s">
        <v>6481</v>
      </c>
      <c r="UMU6024" s="1066"/>
      <c r="UMV6024" s="1066"/>
      <c r="UMW6024" s="1066"/>
      <c r="UMX6024" s="1066"/>
      <c r="UMY6024" s="1066"/>
      <c r="UMZ6024" s="1066"/>
      <c r="UNA6024" s="100"/>
      <c r="UNB6024" s="1066" t="s">
        <v>6481</v>
      </c>
      <c r="UNC6024" s="1066"/>
      <c r="UND6024" s="1066"/>
      <c r="UNE6024" s="1066"/>
      <c r="UNF6024" s="1066"/>
      <c r="UNG6024" s="1066"/>
      <c r="UNH6024" s="1066"/>
      <c r="UNI6024" s="100"/>
      <c r="UNJ6024" s="1066" t="s">
        <v>6481</v>
      </c>
      <c r="UNK6024" s="1066"/>
      <c r="UNL6024" s="1066"/>
      <c r="UNM6024" s="1066"/>
      <c r="UNN6024" s="1066"/>
      <c r="UNO6024" s="1066"/>
      <c r="UNP6024" s="1066"/>
      <c r="UNQ6024" s="100"/>
      <c r="UNR6024" s="1066" t="s">
        <v>6481</v>
      </c>
      <c r="UNS6024" s="1066"/>
      <c r="UNT6024" s="1066"/>
      <c r="UNU6024" s="1066"/>
      <c r="UNV6024" s="1066"/>
      <c r="UNW6024" s="1066"/>
      <c r="UNX6024" s="1066"/>
      <c r="UNY6024" s="100"/>
      <c r="UNZ6024" s="1066" t="s">
        <v>6481</v>
      </c>
      <c r="UOA6024" s="1066"/>
      <c r="UOB6024" s="1066"/>
      <c r="UOC6024" s="1066"/>
      <c r="UOD6024" s="1066"/>
      <c r="UOE6024" s="1066"/>
      <c r="UOF6024" s="1066"/>
      <c r="UOG6024" s="100"/>
      <c r="UOH6024" s="1066" t="s">
        <v>6481</v>
      </c>
      <c r="UOI6024" s="1066"/>
      <c r="UOJ6024" s="1066"/>
      <c r="UOK6024" s="1066"/>
      <c r="UOL6024" s="1066"/>
      <c r="UOM6024" s="1066"/>
      <c r="UON6024" s="1066"/>
      <c r="UOO6024" s="100"/>
      <c r="UOP6024" s="1066" t="s">
        <v>6481</v>
      </c>
      <c r="UOQ6024" s="1066"/>
      <c r="UOR6024" s="1066"/>
      <c r="UOS6024" s="1066"/>
      <c r="UOT6024" s="1066"/>
      <c r="UOU6024" s="1066"/>
      <c r="UOV6024" s="1066"/>
      <c r="UOW6024" s="100"/>
      <c r="UOX6024" s="1066" t="s">
        <v>6481</v>
      </c>
      <c r="UOY6024" s="1066"/>
      <c r="UOZ6024" s="1066"/>
      <c r="UPA6024" s="1066"/>
      <c r="UPB6024" s="1066"/>
      <c r="UPC6024" s="1066"/>
      <c r="UPD6024" s="1066"/>
      <c r="UPE6024" s="100"/>
      <c r="UPF6024" s="1066" t="s">
        <v>6481</v>
      </c>
      <c r="UPG6024" s="1066"/>
      <c r="UPH6024" s="1066"/>
      <c r="UPI6024" s="1066"/>
      <c r="UPJ6024" s="1066"/>
      <c r="UPK6024" s="1066"/>
      <c r="UPL6024" s="1066"/>
      <c r="UPM6024" s="100"/>
      <c r="UPN6024" s="1066" t="s">
        <v>6481</v>
      </c>
      <c r="UPO6024" s="1066"/>
      <c r="UPP6024" s="1066"/>
      <c r="UPQ6024" s="1066"/>
      <c r="UPR6024" s="1066"/>
      <c r="UPS6024" s="1066"/>
      <c r="UPT6024" s="1066"/>
      <c r="UPU6024" s="100"/>
      <c r="UPV6024" s="1066" t="s">
        <v>6481</v>
      </c>
      <c r="UPW6024" s="1066"/>
      <c r="UPX6024" s="1066"/>
      <c r="UPY6024" s="1066"/>
      <c r="UPZ6024" s="1066"/>
      <c r="UQA6024" s="1066"/>
      <c r="UQB6024" s="1066"/>
      <c r="UQC6024" s="100"/>
      <c r="UQD6024" s="1066" t="s">
        <v>6481</v>
      </c>
      <c r="UQE6024" s="1066"/>
      <c r="UQF6024" s="1066"/>
      <c r="UQG6024" s="1066"/>
      <c r="UQH6024" s="1066"/>
      <c r="UQI6024" s="1066"/>
      <c r="UQJ6024" s="1066"/>
      <c r="UQK6024" s="100"/>
      <c r="UQL6024" s="1066" t="s">
        <v>6481</v>
      </c>
      <c r="UQM6024" s="1066"/>
      <c r="UQN6024" s="1066"/>
      <c r="UQO6024" s="1066"/>
      <c r="UQP6024" s="1066"/>
      <c r="UQQ6024" s="1066"/>
      <c r="UQR6024" s="1066"/>
      <c r="UQS6024" s="100"/>
      <c r="UQT6024" s="1066" t="s">
        <v>6481</v>
      </c>
      <c r="UQU6024" s="1066"/>
      <c r="UQV6024" s="1066"/>
      <c r="UQW6024" s="1066"/>
      <c r="UQX6024" s="1066"/>
      <c r="UQY6024" s="1066"/>
      <c r="UQZ6024" s="1066"/>
      <c r="URA6024" s="100"/>
      <c r="URB6024" s="1066" t="s">
        <v>6481</v>
      </c>
      <c r="URC6024" s="1066"/>
      <c r="URD6024" s="1066"/>
      <c r="URE6024" s="1066"/>
      <c r="URF6024" s="1066"/>
      <c r="URG6024" s="1066"/>
      <c r="URH6024" s="1066"/>
      <c r="URI6024" s="100"/>
      <c r="URJ6024" s="1066" t="s">
        <v>6481</v>
      </c>
      <c r="URK6024" s="1066"/>
      <c r="URL6024" s="1066"/>
      <c r="URM6024" s="1066"/>
      <c r="URN6024" s="1066"/>
      <c r="URO6024" s="1066"/>
      <c r="URP6024" s="1066"/>
      <c r="URQ6024" s="100"/>
      <c r="URR6024" s="1066" t="s">
        <v>6481</v>
      </c>
      <c r="URS6024" s="1066"/>
      <c r="URT6024" s="1066"/>
      <c r="URU6024" s="1066"/>
      <c r="URV6024" s="1066"/>
      <c r="URW6024" s="1066"/>
      <c r="URX6024" s="1066"/>
      <c r="URY6024" s="100"/>
      <c r="URZ6024" s="1066" t="s">
        <v>6481</v>
      </c>
      <c r="USA6024" s="1066"/>
      <c r="USB6024" s="1066"/>
      <c r="USC6024" s="1066"/>
      <c r="USD6024" s="1066"/>
      <c r="USE6024" s="1066"/>
      <c r="USF6024" s="1066"/>
      <c r="USG6024" s="100"/>
      <c r="USH6024" s="1066" t="s">
        <v>6481</v>
      </c>
      <c r="USI6024" s="1066"/>
      <c r="USJ6024" s="1066"/>
      <c r="USK6024" s="1066"/>
      <c r="USL6024" s="1066"/>
      <c r="USM6024" s="1066"/>
      <c r="USN6024" s="1066"/>
      <c r="USO6024" s="100"/>
      <c r="USP6024" s="1066" t="s">
        <v>6481</v>
      </c>
      <c r="USQ6024" s="1066"/>
      <c r="USR6024" s="1066"/>
      <c r="USS6024" s="1066"/>
      <c r="UST6024" s="1066"/>
      <c r="USU6024" s="1066"/>
      <c r="USV6024" s="1066"/>
      <c r="USW6024" s="100"/>
      <c r="USX6024" s="1066" t="s">
        <v>6481</v>
      </c>
      <c r="USY6024" s="1066"/>
      <c r="USZ6024" s="1066"/>
      <c r="UTA6024" s="1066"/>
      <c r="UTB6024" s="1066"/>
      <c r="UTC6024" s="1066"/>
      <c r="UTD6024" s="1066"/>
      <c r="UTE6024" s="100"/>
      <c r="UTF6024" s="1066" t="s">
        <v>6481</v>
      </c>
      <c r="UTG6024" s="1066"/>
      <c r="UTH6024" s="1066"/>
      <c r="UTI6024" s="1066"/>
      <c r="UTJ6024" s="1066"/>
      <c r="UTK6024" s="1066"/>
      <c r="UTL6024" s="1066"/>
      <c r="UTM6024" s="100"/>
      <c r="UTN6024" s="1066" t="s">
        <v>6481</v>
      </c>
      <c r="UTO6024" s="1066"/>
      <c r="UTP6024" s="1066"/>
      <c r="UTQ6024" s="1066"/>
      <c r="UTR6024" s="1066"/>
      <c r="UTS6024" s="1066"/>
      <c r="UTT6024" s="1066"/>
      <c r="UTU6024" s="100"/>
      <c r="UTV6024" s="1066" t="s">
        <v>6481</v>
      </c>
      <c r="UTW6024" s="1066"/>
      <c r="UTX6024" s="1066"/>
      <c r="UTY6024" s="1066"/>
      <c r="UTZ6024" s="1066"/>
      <c r="UUA6024" s="1066"/>
      <c r="UUB6024" s="1066"/>
      <c r="UUC6024" s="100"/>
      <c r="UUD6024" s="1066" t="s">
        <v>6481</v>
      </c>
      <c r="UUE6024" s="1066"/>
      <c r="UUF6024" s="1066"/>
      <c r="UUG6024" s="1066"/>
      <c r="UUH6024" s="1066"/>
      <c r="UUI6024" s="1066"/>
      <c r="UUJ6024" s="1066"/>
      <c r="UUK6024" s="100"/>
      <c r="UUL6024" s="1066" t="s">
        <v>6481</v>
      </c>
      <c r="UUM6024" s="1066"/>
      <c r="UUN6024" s="1066"/>
      <c r="UUO6024" s="1066"/>
      <c r="UUP6024" s="1066"/>
      <c r="UUQ6024" s="1066"/>
      <c r="UUR6024" s="1066"/>
      <c r="UUS6024" s="100"/>
      <c r="UUT6024" s="1066" t="s">
        <v>6481</v>
      </c>
      <c r="UUU6024" s="1066"/>
      <c r="UUV6024" s="1066"/>
      <c r="UUW6024" s="1066"/>
      <c r="UUX6024" s="1066"/>
      <c r="UUY6024" s="1066"/>
      <c r="UUZ6024" s="1066"/>
      <c r="UVA6024" s="100"/>
      <c r="UVB6024" s="1066" t="s">
        <v>6481</v>
      </c>
      <c r="UVC6024" s="1066"/>
      <c r="UVD6024" s="1066"/>
      <c r="UVE6024" s="1066"/>
      <c r="UVF6024" s="1066"/>
      <c r="UVG6024" s="1066"/>
      <c r="UVH6024" s="1066"/>
      <c r="UVI6024" s="100"/>
      <c r="UVJ6024" s="1066" t="s">
        <v>6481</v>
      </c>
      <c r="UVK6024" s="1066"/>
      <c r="UVL6024" s="1066"/>
      <c r="UVM6024" s="1066"/>
      <c r="UVN6024" s="1066"/>
      <c r="UVO6024" s="1066"/>
      <c r="UVP6024" s="1066"/>
      <c r="UVQ6024" s="100"/>
      <c r="UVR6024" s="1066" t="s">
        <v>6481</v>
      </c>
      <c r="UVS6024" s="1066"/>
      <c r="UVT6024" s="1066"/>
      <c r="UVU6024" s="1066"/>
      <c r="UVV6024" s="1066"/>
      <c r="UVW6024" s="1066"/>
      <c r="UVX6024" s="1066"/>
      <c r="UVY6024" s="100"/>
      <c r="UVZ6024" s="1066" t="s">
        <v>6481</v>
      </c>
      <c r="UWA6024" s="1066"/>
      <c r="UWB6024" s="1066"/>
      <c r="UWC6024" s="1066"/>
      <c r="UWD6024" s="1066"/>
      <c r="UWE6024" s="1066"/>
      <c r="UWF6024" s="1066"/>
      <c r="UWG6024" s="100"/>
      <c r="UWH6024" s="1066" t="s">
        <v>6481</v>
      </c>
      <c r="UWI6024" s="1066"/>
      <c r="UWJ6024" s="1066"/>
      <c r="UWK6024" s="1066"/>
      <c r="UWL6024" s="1066"/>
      <c r="UWM6024" s="1066"/>
      <c r="UWN6024" s="1066"/>
      <c r="UWO6024" s="100"/>
      <c r="UWP6024" s="1066" t="s">
        <v>6481</v>
      </c>
      <c r="UWQ6024" s="1066"/>
      <c r="UWR6024" s="1066"/>
      <c r="UWS6024" s="1066"/>
      <c r="UWT6024" s="1066"/>
      <c r="UWU6024" s="1066"/>
      <c r="UWV6024" s="1066"/>
      <c r="UWW6024" s="100"/>
      <c r="UWX6024" s="1066" t="s">
        <v>6481</v>
      </c>
      <c r="UWY6024" s="1066"/>
      <c r="UWZ6024" s="1066"/>
      <c r="UXA6024" s="1066"/>
      <c r="UXB6024" s="1066"/>
      <c r="UXC6024" s="1066"/>
      <c r="UXD6024" s="1066"/>
      <c r="UXE6024" s="100"/>
      <c r="UXF6024" s="1066" t="s">
        <v>6481</v>
      </c>
      <c r="UXG6024" s="1066"/>
      <c r="UXH6024" s="1066"/>
      <c r="UXI6024" s="1066"/>
      <c r="UXJ6024" s="1066"/>
      <c r="UXK6024" s="1066"/>
      <c r="UXL6024" s="1066"/>
      <c r="UXM6024" s="100"/>
      <c r="UXN6024" s="1066" t="s">
        <v>6481</v>
      </c>
      <c r="UXO6024" s="1066"/>
      <c r="UXP6024" s="1066"/>
      <c r="UXQ6024" s="1066"/>
      <c r="UXR6024" s="1066"/>
      <c r="UXS6024" s="1066"/>
      <c r="UXT6024" s="1066"/>
      <c r="UXU6024" s="100"/>
      <c r="UXV6024" s="1066" t="s">
        <v>6481</v>
      </c>
      <c r="UXW6024" s="1066"/>
      <c r="UXX6024" s="1066"/>
      <c r="UXY6024" s="1066"/>
      <c r="UXZ6024" s="1066"/>
      <c r="UYA6024" s="1066"/>
      <c r="UYB6024" s="1066"/>
      <c r="UYC6024" s="100"/>
      <c r="UYD6024" s="1066" t="s">
        <v>6481</v>
      </c>
      <c r="UYE6024" s="1066"/>
      <c r="UYF6024" s="1066"/>
      <c r="UYG6024" s="1066"/>
      <c r="UYH6024" s="1066"/>
      <c r="UYI6024" s="1066"/>
      <c r="UYJ6024" s="1066"/>
      <c r="UYK6024" s="100"/>
      <c r="UYL6024" s="1066" t="s">
        <v>6481</v>
      </c>
      <c r="UYM6024" s="1066"/>
      <c r="UYN6024" s="1066"/>
      <c r="UYO6024" s="1066"/>
      <c r="UYP6024" s="1066"/>
      <c r="UYQ6024" s="1066"/>
      <c r="UYR6024" s="1066"/>
      <c r="UYS6024" s="100"/>
      <c r="UYT6024" s="1066" t="s">
        <v>6481</v>
      </c>
      <c r="UYU6024" s="1066"/>
      <c r="UYV6024" s="1066"/>
      <c r="UYW6024" s="1066"/>
      <c r="UYX6024" s="1066"/>
      <c r="UYY6024" s="1066"/>
      <c r="UYZ6024" s="1066"/>
      <c r="UZA6024" s="100"/>
      <c r="UZB6024" s="1066" t="s">
        <v>6481</v>
      </c>
      <c r="UZC6024" s="1066"/>
      <c r="UZD6024" s="1066"/>
      <c r="UZE6024" s="1066"/>
      <c r="UZF6024" s="1066"/>
      <c r="UZG6024" s="1066"/>
      <c r="UZH6024" s="1066"/>
      <c r="UZI6024" s="100"/>
      <c r="UZJ6024" s="1066" t="s">
        <v>6481</v>
      </c>
      <c r="UZK6024" s="1066"/>
      <c r="UZL6024" s="1066"/>
      <c r="UZM6024" s="1066"/>
      <c r="UZN6024" s="1066"/>
      <c r="UZO6024" s="1066"/>
      <c r="UZP6024" s="1066"/>
      <c r="UZQ6024" s="100"/>
      <c r="UZR6024" s="1066" t="s">
        <v>6481</v>
      </c>
      <c r="UZS6024" s="1066"/>
      <c r="UZT6024" s="1066"/>
      <c r="UZU6024" s="1066"/>
      <c r="UZV6024" s="1066"/>
      <c r="UZW6024" s="1066"/>
      <c r="UZX6024" s="1066"/>
      <c r="UZY6024" s="100"/>
      <c r="UZZ6024" s="1066" t="s">
        <v>6481</v>
      </c>
      <c r="VAA6024" s="1066"/>
      <c r="VAB6024" s="1066"/>
      <c r="VAC6024" s="1066"/>
      <c r="VAD6024" s="1066"/>
      <c r="VAE6024" s="1066"/>
      <c r="VAF6024" s="1066"/>
      <c r="VAG6024" s="100"/>
      <c r="VAH6024" s="1066" t="s">
        <v>6481</v>
      </c>
      <c r="VAI6024" s="1066"/>
      <c r="VAJ6024" s="1066"/>
      <c r="VAK6024" s="1066"/>
      <c r="VAL6024" s="1066"/>
      <c r="VAM6024" s="1066"/>
      <c r="VAN6024" s="1066"/>
      <c r="VAO6024" s="100"/>
      <c r="VAP6024" s="1066" t="s">
        <v>6481</v>
      </c>
      <c r="VAQ6024" s="1066"/>
      <c r="VAR6024" s="1066"/>
      <c r="VAS6024" s="1066"/>
      <c r="VAT6024" s="1066"/>
      <c r="VAU6024" s="1066"/>
      <c r="VAV6024" s="1066"/>
      <c r="VAW6024" s="100"/>
      <c r="VAX6024" s="1066" t="s">
        <v>6481</v>
      </c>
      <c r="VAY6024" s="1066"/>
      <c r="VAZ6024" s="1066"/>
      <c r="VBA6024" s="1066"/>
      <c r="VBB6024" s="1066"/>
      <c r="VBC6024" s="1066"/>
      <c r="VBD6024" s="1066"/>
      <c r="VBE6024" s="100"/>
      <c r="VBF6024" s="1066" t="s">
        <v>6481</v>
      </c>
      <c r="VBG6024" s="1066"/>
      <c r="VBH6024" s="1066"/>
      <c r="VBI6024" s="1066"/>
      <c r="VBJ6024" s="1066"/>
      <c r="VBK6024" s="1066"/>
      <c r="VBL6024" s="1066"/>
      <c r="VBM6024" s="100"/>
      <c r="VBN6024" s="1066" t="s">
        <v>6481</v>
      </c>
      <c r="VBO6024" s="1066"/>
      <c r="VBP6024" s="1066"/>
      <c r="VBQ6024" s="1066"/>
      <c r="VBR6024" s="1066"/>
      <c r="VBS6024" s="1066"/>
      <c r="VBT6024" s="1066"/>
      <c r="VBU6024" s="100"/>
      <c r="VBV6024" s="1066" t="s">
        <v>6481</v>
      </c>
      <c r="VBW6024" s="1066"/>
      <c r="VBX6024" s="1066"/>
      <c r="VBY6024" s="1066"/>
      <c r="VBZ6024" s="1066"/>
      <c r="VCA6024" s="1066"/>
      <c r="VCB6024" s="1066"/>
      <c r="VCC6024" s="100"/>
      <c r="VCD6024" s="1066" t="s">
        <v>6481</v>
      </c>
      <c r="VCE6024" s="1066"/>
      <c r="VCF6024" s="1066"/>
      <c r="VCG6024" s="1066"/>
      <c r="VCH6024" s="1066"/>
      <c r="VCI6024" s="1066"/>
      <c r="VCJ6024" s="1066"/>
      <c r="VCK6024" s="100"/>
      <c r="VCL6024" s="1066" t="s">
        <v>6481</v>
      </c>
      <c r="VCM6024" s="1066"/>
      <c r="VCN6024" s="1066"/>
      <c r="VCO6024" s="1066"/>
      <c r="VCP6024" s="1066"/>
      <c r="VCQ6024" s="1066"/>
      <c r="VCR6024" s="1066"/>
      <c r="VCS6024" s="100"/>
      <c r="VCT6024" s="1066" t="s">
        <v>6481</v>
      </c>
      <c r="VCU6024" s="1066"/>
      <c r="VCV6024" s="1066"/>
      <c r="VCW6024" s="1066"/>
      <c r="VCX6024" s="1066"/>
      <c r="VCY6024" s="1066"/>
      <c r="VCZ6024" s="1066"/>
      <c r="VDA6024" s="100"/>
      <c r="VDB6024" s="1066" t="s">
        <v>6481</v>
      </c>
      <c r="VDC6024" s="1066"/>
      <c r="VDD6024" s="1066"/>
      <c r="VDE6024" s="1066"/>
      <c r="VDF6024" s="1066"/>
      <c r="VDG6024" s="1066"/>
      <c r="VDH6024" s="1066"/>
      <c r="VDI6024" s="100"/>
      <c r="VDJ6024" s="1066" t="s">
        <v>6481</v>
      </c>
      <c r="VDK6024" s="1066"/>
      <c r="VDL6024" s="1066"/>
      <c r="VDM6024" s="1066"/>
      <c r="VDN6024" s="1066"/>
      <c r="VDO6024" s="1066"/>
      <c r="VDP6024" s="1066"/>
      <c r="VDQ6024" s="100"/>
      <c r="VDR6024" s="1066" t="s">
        <v>6481</v>
      </c>
      <c r="VDS6024" s="1066"/>
      <c r="VDT6024" s="1066"/>
      <c r="VDU6024" s="1066"/>
      <c r="VDV6024" s="1066"/>
      <c r="VDW6024" s="1066"/>
      <c r="VDX6024" s="1066"/>
      <c r="VDY6024" s="100"/>
      <c r="VDZ6024" s="1066" t="s">
        <v>6481</v>
      </c>
      <c r="VEA6024" s="1066"/>
      <c r="VEB6024" s="1066"/>
      <c r="VEC6024" s="1066"/>
      <c r="VED6024" s="1066"/>
      <c r="VEE6024" s="1066"/>
      <c r="VEF6024" s="1066"/>
      <c r="VEG6024" s="100"/>
      <c r="VEH6024" s="1066" t="s">
        <v>6481</v>
      </c>
      <c r="VEI6024" s="1066"/>
      <c r="VEJ6024" s="1066"/>
      <c r="VEK6024" s="1066"/>
      <c r="VEL6024" s="1066"/>
      <c r="VEM6024" s="1066"/>
      <c r="VEN6024" s="1066"/>
      <c r="VEO6024" s="100"/>
      <c r="VEP6024" s="1066" t="s">
        <v>6481</v>
      </c>
      <c r="VEQ6024" s="1066"/>
      <c r="VER6024" s="1066"/>
      <c r="VES6024" s="1066"/>
      <c r="VET6024" s="1066"/>
      <c r="VEU6024" s="1066"/>
      <c r="VEV6024" s="1066"/>
      <c r="VEW6024" s="100"/>
      <c r="VEX6024" s="1066" t="s">
        <v>6481</v>
      </c>
      <c r="VEY6024" s="1066"/>
      <c r="VEZ6024" s="1066"/>
      <c r="VFA6024" s="1066"/>
      <c r="VFB6024" s="1066"/>
      <c r="VFC6024" s="1066"/>
      <c r="VFD6024" s="1066"/>
      <c r="VFE6024" s="100"/>
      <c r="VFF6024" s="1066" t="s">
        <v>6481</v>
      </c>
      <c r="VFG6024" s="1066"/>
      <c r="VFH6024" s="1066"/>
      <c r="VFI6024" s="1066"/>
      <c r="VFJ6024" s="1066"/>
      <c r="VFK6024" s="1066"/>
      <c r="VFL6024" s="1066"/>
      <c r="VFM6024" s="100"/>
      <c r="VFN6024" s="1066" t="s">
        <v>6481</v>
      </c>
      <c r="VFO6024" s="1066"/>
      <c r="VFP6024" s="1066"/>
      <c r="VFQ6024" s="1066"/>
      <c r="VFR6024" s="1066"/>
      <c r="VFS6024" s="1066"/>
      <c r="VFT6024" s="1066"/>
      <c r="VFU6024" s="100"/>
      <c r="VFV6024" s="1066" t="s">
        <v>6481</v>
      </c>
      <c r="VFW6024" s="1066"/>
      <c r="VFX6024" s="1066"/>
      <c r="VFY6024" s="1066"/>
      <c r="VFZ6024" s="1066"/>
      <c r="VGA6024" s="1066"/>
      <c r="VGB6024" s="1066"/>
      <c r="VGC6024" s="100"/>
      <c r="VGD6024" s="1066" t="s">
        <v>6481</v>
      </c>
      <c r="VGE6024" s="1066"/>
      <c r="VGF6024" s="1066"/>
      <c r="VGG6024" s="1066"/>
      <c r="VGH6024" s="1066"/>
      <c r="VGI6024" s="1066"/>
      <c r="VGJ6024" s="1066"/>
      <c r="VGK6024" s="100"/>
      <c r="VGL6024" s="1066" t="s">
        <v>6481</v>
      </c>
      <c r="VGM6024" s="1066"/>
      <c r="VGN6024" s="1066"/>
      <c r="VGO6024" s="1066"/>
      <c r="VGP6024" s="1066"/>
      <c r="VGQ6024" s="1066"/>
      <c r="VGR6024" s="1066"/>
      <c r="VGS6024" s="100"/>
      <c r="VGT6024" s="1066" t="s">
        <v>6481</v>
      </c>
      <c r="VGU6024" s="1066"/>
      <c r="VGV6024" s="1066"/>
      <c r="VGW6024" s="1066"/>
      <c r="VGX6024" s="1066"/>
      <c r="VGY6024" s="1066"/>
      <c r="VGZ6024" s="1066"/>
      <c r="VHA6024" s="100"/>
      <c r="VHB6024" s="1066" t="s">
        <v>6481</v>
      </c>
      <c r="VHC6024" s="1066"/>
      <c r="VHD6024" s="1066"/>
      <c r="VHE6024" s="1066"/>
      <c r="VHF6024" s="1066"/>
      <c r="VHG6024" s="1066"/>
      <c r="VHH6024" s="1066"/>
      <c r="VHI6024" s="100"/>
      <c r="VHJ6024" s="1066" t="s">
        <v>6481</v>
      </c>
      <c r="VHK6024" s="1066"/>
      <c r="VHL6024" s="1066"/>
      <c r="VHM6024" s="1066"/>
      <c r="VHN6024" s="1066"/>
      <c r="VHO6024" s="1066"/>
      <c r="VHP6024" s="1066"/>
      <c r="VHQ6024" s="100"/>
      <c r="VHR6024" s="1066" t="s">
        <v>6481</v>
      </c>
      <c r="VHS6024" s="1066"/>
      <c r="VHT6024" s="1066"/>
      <c r="VHU6024" s="1066"/>
      <c r="VHV6024" s="1066"/>
      <c r="VHW6024" s="1066"/>
      <c r="VHX6024" s="1066"/>
      <c r="VHY6024" s="100"/>
      <c r="VHZ6024" s="1066" t="s">
        <v>6481</v>
      </c>
      <c r="VIA6024" s="1066"/>
      <c r="VIB6024" s="1066"/>
      <c r="VIC6024" s="1066"/>
      <c r="VID6024" s="1066"/>
      <c r="VIE6024" s="1066"/>
      <c r="VIF6024" s="1066"/>
      <c r="VIG6024" s="100"/>
      <c r="VIH6024" s="1066" t="s">
        <v>6481</v>
      </c>
      <c r="VII6024" s="1066"/>
      <c r="VIJ6024" s="1066"/>
      <c r="VIK6024" s="1066"/>
      <c r="VIL6024" s="1066"/>
      <c r="VIM6024" s="1066"/>
      <c r="VIN6024" s="1066"/>
      <c r="VIO6024" s="100"/>
      <c r="VIP6024" s="1066" t="s">
        <v>6481</v>
      </c>
      <c r="VIQ6024" s="1066"/>
      <c r="VIR6024" s="1066"/>
      <c r="VIS6024" s="1066"/>
      <c r="VIT6024" s="1066"/>
      <c r="VIU6024" s="1066"/>
      <c r="VIV6024" s="1066"/>
      <c r="VIW6024" s="100"/>
      <c r="VIX6024" s="1066" t="s">
        <v>6481</v>
      </c>
      <c r="VIY6024" s="1066"/>
      <c r="VIZ6024" s="1066"/>
      <c r="VJA6024" s="1066"/>
      <c r="VJB6024" s="1066"/>
      <c r="VJC6024" s="1066"/>
      <c r="VJD6024" s="1066"/>
      <c r="VJE6024" s="100"/>
      <c r="VJF6024" s="1066" t="s">
        <v>6481</v>
      </c>
      <c r="VJG6024" s="1066"/>
      <c r="VJH6024" s="1066"/>
      <c r="VJI6024" s="1066"/>
      <c r="VJJ6024" s="1066"/>
      <c r="VJK6024" s="1066"/>
      <c r="VJL6024" s="1066"/>
      <c r="VJM6024" s="100"/>
      <c r="VJN6024" s="1066" t="s">
        <v>6481</v>
      </c>
      <c r="VJO6024" s="1066"/>
      <c r="VJP6024" s="1066"/>
      <c r="VJQ6024" s="1066"/>
      <c r="VJR6024" s="1066"/>
      <c r="VJS6024" s="1066"/>
      <c r="VJT6024" s="1066"/>
      <c r="VJU6024" s="100"/>
      <c r="VJV6024" s="1066" t="s">
        <v>6481</v>
      </c>
      <c r="VJW6024" s="1066"/>
      <c r="VJX6024" s="1066"/>
      <c r="VJY6024" s="1066"/>
      <c r="VJZ6024" s="1066"/>
      <c r="VKA6024" s="1066"/>
      <c r="VKB6024" s="1066"/>
      <c r="VKC6024" s="100"/>
      <c r="VKD6024" s="1066" t="s">
        <v>6481</v>
      </c>
      <c r="VKE6024" s="1066"/>
      <c r="VKF6024" s="1066"/>
      <c r="VKG6024" s="1066"/>
      <c r="VKH6024" s="1066"/>
      <c r="VKI6024" s="1066"/>
      <c r="VKJ6024" s="1066"/>
      <c r="VKK6024" s="100"/>
      <c r="VKL6024" s="1066" t="s">
        <v>6481</v>
      </c>
      <c r="VKM6024" s="1066"/>
      <c r="VKN6024" s="1066"/>
      <c r="VKO6024" s="1066"/>
      <c r="VKP6024" s="1066"/>
      <c r="VKQ6024" s="1066"/>
      <c r="VKR6024" s="1066"/>
      <c r="VKS6024" s="100"/>
      <c r="VKT6024" s="1066" t="s">
        <v>6481</v>
      </c>
      <c r="VKU6024" s="1066"/>
      <c r="VKV6024" s="1066"/>
      <c r="VKW6024" s="1066"/>
      <c r="VKX6024" s="1066"/>
      <c r="VKY6024" s="1066"/>
      <c r="VKZ6024" s="1066"/>
      <c r="VLA6024" s="100"/>
      <c r="VLB6024" s="1066" t="s">
        <v>6481</v>
      </c>
      <c r="VLC6024" s="1066"/>
      <c r="VLD6024" s="1066"/>
      <c r="VLE6024" s="1066"/>
      <c r="VLF6024" s="1066"/>
      <c r="VLG6024" s="1066"/>
      <c r="VLH6024" s="1066"/>
      <c r="VLI6024" s="100"/>
      <c r="VLJ6024" s="1066" t="s">
        <v>6481</v>
      </c>
      <c r="VLK6024" s="1066"/>
      <c r="VLL6024" s="1066"/>
      <c r="VLM6024" s="1066"/>
      <c r="VLN6024" s="1066"/>
      <c r="VLO6024" s="1066"/>
      <c r="VLP6024" s="1066"/>
      <c r="VLQ6024" s="100"/>
      <c r="VLR6024" s="1066" t="s">
        <v>6481</v>
      </c>
      <c r="VLS6024" s="1066"/>
      <c r="VLT6024" s="1066"/>
      <c r="VLU6024" s="1066"/>
      <c r="VLV6024" s="1066"/>
      <c r="VLW6024" s="1066"/>
      <c r="VLX6024" s="1066"/>
      <c r="VLY6024" s="100"/>
      <c r="VLZ6024" s="1066" t="s">
        <v>6481</v>
      </c>
      <c r="VMA6024" s="1066"/>
      <c r="VMB6024" s="1066"/>
      <c r="VMC6024" s="1066"/>
      <c r="VMD6024" s="1066"/>
      <c r="VME6024" s="1066"/>
      <c r="VMF6024" s="1066"/>
      <c r="VMG6024" s="100"/>
      <c r="VMH6024" s="1066" t="s">
        <v>6481</v>
      </c>
      <c r="VMI6024" s="1066"/>
      <c r="VMJ6024" s="1066"/>
      <c r="VMK6024" s="1066"/>
      <c r="VML6024" s="1066"/>
      <c r="VMM6024" s="1066"/>
      <c r="VMN6024" s="1066"/>
      <c r="VMO6024" s="100"/>
      <c r="VMP6024" s="1066" t="s">
        <v>6481</v>
      </c>
      <c r="VMQ6024" s="1066"/>
      <c r="VMR6024" s="1066"/>
      <c r="VMS6024" s="1066"/>
      <c r="VMT6024" s="1066"/>
      <c r="VMU6024" s="1066"/>
      <c r="VMV6024" s="1066"/>
      <c r="VMW6024" s="100"/>
      <c r="VMX6024" s="1066" t="s">
        <v>6481</v>
      </c>
      <c r="VMY6024" s="1066"/>
      <c r="VMZ6024" s="1066"/>
      <c r="VNA6024" s="1066"/>
      <c r="VNB6024" s="1066"/>
      <c r="VNC6024" s="1066"/>
      <c r="VND6024" s="1066"/>
      <c r="VNE6024" s="100"/>
      <c r="VNF6024" s="1066" t="s">
        <v>6481</v>
      </c>
      <c r="VNG6024" s="1066"/>
      <c r="VNH6024" s="1066"/>
      <c r="VNI6024" s="1066"/>
      <c r="VNJ6024" s="1066"/>
      <c r="VNK6024" s="1066"/>
      <c r="VNL6024" s="1066"/>
      <c r="VNM6024" s="100"/>
      <c r="VNN6024" s="1066" t="s">
        <v>6481</v>
      </c>
      <c r="VNO6024" s="1066"/>
      <c r="VNP6024" s="1066"/>
      <c r="VNQ6024" s="1066"/>
      <c r="VNR6024" s="1066"/>
      <c r="VNS6024" s="1066"/>
      <c r="VNT6024" s="1066"/>
      <c r="VNU6024" s="100"/>
      <c r="VNV6024" s="1066" t="s">
        <v>6481</v>
      </c>
      <c r="VNW6024" s="1066"/>
      <c r="VNX6024" s="1066"/>
      <c r="VNY6024" s="1066"/>
      <c r="VNZ6024" s="1066"/>
      <c r="VOA6024" s="1066"/>
      <c r="VOB6024" s="1066"/>
      <c r="VOC6024" s="100"/>
      <c r="VOD6024" s="1066" t="s">
        <v>6481</v>
      </c>
      <c r="VOE6024" s="1066"/>
      <c r="VOF6024" s="1066"/>
      <c r="VOG6024" s="1066"/>
      <c r="VOH6024" s="1066"/>
      <c r="VOI6024" s="1066"/>
      <c r="VOJ6024" s="1066"/>
      <c r="VOK6024" s="100"/>
      <c r="VOL6024" s="1066" t="s">
        <v>6481</v>
      </c>
      <c r="VOM6024" s="1066"/>
      <c r="VON6024" s="1066"/>
      <c r="VOO6024" s="1066"/>
      <c r="VOP6024" s="1066"/>
      <c r="VOQ6024" s="1066"/>
      <c r="VOR6024" s="1066"/>
      <c r="VOS6024" s="100"/>
      <c r="VOT6024" s="1066" t="s">
        <v>6481</v>
      </c>
      <c r="VOU6024" s="1066"/>
      <c r="VOV6024" s="1066"/>
      <c r="VOW6024" s="1066"/>
      <c r="VOX6024" s="1066"/>
      <c r="VOY6024" s="1066"/>
      <c r="VOZ6024" s="1066"/>
      <c r="VPA6024" s="100"/>
      <c r="VPB6024" s="1066" t="s">
        <v>6481</v>
      </c>
      <c r="VPC6024" s="1066"/>
      <c r="VPD6024" s="1066"/>
      <c r="VPE6024" s="1066"/>
      <c r="VPF6024" s="1066"/>
      <c r="VPG6024" s="1066"/>
      <c r="VPH6024" s="1066"/>
      <c r="VPI6024" s="100"/>
      <c r="VPJ6024" s="1066" t="s">
        <v>6481</v>
      </c>
      <c r="VPK6024" s="1066"/>
      <c r="VPL6024" s="1066"/>
      <c r="VPM6024" s="1066"/>
      <c r="VPN6024" s="1066"/>
      <c r="VPO6024" s="1066"/>
      <c r="VPP6024" s="1066"/>
      <c r="VPQ6024" s="100"/>
      <c r="VPR6024" s="1066" t="s">
        <v>6481</v>
      </c>
      <c r="VPS6024" s="1066"/>
      <c r="VPT6024" s="1066"/>
      <c r="VPU6024" s="1066"/>
      <c r="VPV6024" s="1066"/>
      <c r="VPW6024" s="1066"/>
      <c r="VPX6024" s="1066"/>
      <c r="VPY6024" s="100"/>
      <c r="VPZ6024" s="1066" t="s">
        <v>6481</v>
      </c>
      <c r="VQA6024" s="1066"/>
      <c r="VQB6024" s="1066"/>
      <c r="VQC6024" s="1066"/>
      <c r="VQD6024" s="1066"/>
      <c r="VQE6024" s="1066"/>
      <c r="VQF6024" s="1066"/>
      <c r="VQG6024" s="100"/>
      <c r="VQH6024" s="1066" t="s">
        <v>6481</v>
      </c>
      <c r="VQI6024" s="1066"/>
      <c r="VQJ6024" s="1066"/>
      <c r="VQK6024" s="1066"/>
      <c r="VQL6024" s="1066"/>
      <c r="VQM6024" s="1066"/>
      <c r="VQN6024" s="1066"/>
      <c r="VQO6024" s="100"/>
      <c r="VQP6024" s="1066" t="s">
        <v>6481</v>
      </c>
      <c r="VQQ6024" s="1066"/>
      <c r="VQR6024" s="1066"/>
      <c r="VQS6024" s="1066"/>
      <c r="VQT6024" s="1066"/>
      <c r="VQU6024" s="1066"/>
      <c r="VQV6024" s="1066"/>
      <c r="VQW6024" s="100"/>
      <c r="VQX6024" s="1066" t="s">
        <v>6481</v>
      </c>
      <c r="VQY6024" s="1066"/>
      <c r="VQZ6024" s="1066"/>
      <c r="VRA6024" s="1066"/>
      <c r="VRB6024" s="1066"/>
      <c r="VRC6024" s="1066"/>
      <c r="VRD6024" s="1066"/>
      <c r="VRE6024" s="100"/>
      <c r="VRF6024" s="1066" t="s">
        <v>6481</v>
      </c>
      <c r="VRG6024" s="1066"/>
      <c r="VRH6024" s="1066"/>
      <c r="VRI6024" s="1066"/>
      <c r="VRJ6024" s="1066"/>
      <c r="VRK6024" s="1066"/>
      <c r="VRL6024" s="1066"/>
      <c r="VRM6024" s="100"/>
      <c r="VRN6024" s="1066" t="s">
        <v>6481</v>
      </c>
      <c r="VRO6024" s="1066"/>
      <c r="VRP6024" s="1066"/>
      <c r="VRQ6024" s="1066"/>
      <c r="VRR6024" s="1066"/>
      <c r="VRS6024" s="1066"/>
      <c r="VRT6024" s="1066"/>
      <c r="VRU6024" s="100"/>
      <c r="VRV6024" s="1066" t="s">
        <v>6481</v>
      </c>
      <c r="VRW6024" s="1066"/>
      <c r="VRX6024" s="1066"/>
      <c r="VRY6024" s="1066"/>
      <c r="VRZ6024" s="1066"/>
      <c r="VSA6024" s="1066"/>
      <c r="VSB6024" s="1066"/>
      <c r="VSC6024" s="100"/>
      <c r="VSD6024" s="1066" t="s">
        <v>6481</v>
      </c>
      <c r="VSE6024" s="1066"/>
      <c r="VSF6024" s="1066"/>
      <c r="VSG6024" s="1066"/>
      <c r="VSH6024" s="1066"/>
      <c r="VSI6024" s="1066"/>
      <c r="VSJ6024" s="1066"/>
      <c r="VSK6024" s="100"/>
      <c r="VSL6024" s="1066" t="s">
        <v>6481</v>
      </c>
      <c r="VSM6024" s="1066"/>
      <c r="VSN6024" s="1066"/>
      <c r="VSO6024" s="1066"/>
      <c r="VSP6024" s="1066"/>
      <c r="VSQ6024" s="1066"/>
      <c r="VSR6024" s="1066"/>
      <c r="VSS6024" s="100"/>
      <c r="VST6024" s="1066" t="s">
        <v>6481</v>
      </c>
      <c r="VSU6024" s="1066"/>
      <c r="VSV6024" s="1066"/>
      <c r="VSW6024" s="1066"/>
      <c r="VSX6024" s="1066"/>
      <c r="VSY6024" s="1066"/>
      <c r="VSZ6024" s="1066"/>
      <c r="VTA6024" s="100"/>
      <c r="VTB6024" s="1066" t="s">
        <v>6481</v>
      </c>
      <c r="VTC6024" s="1066"/>
      <c r="VTD6024" s="1066"/>
      <c r="VTE6024" s="1066"/>
      <c r="VTF6024" s="1066"/>
      <c r="VTG6024" s="1066"/>
      <c r="VTH6024" s="1066"/>
      <c r="VTI6024" s="100"/>
      <c r="VTJ6024" s="1066" t="s">
        <v>6481</v>
      </c>
      <c r="VTK6024" s="1066"/>
      <c r="VTL6024" s="1066"/>
      <c r="VTM6024" s="1066"/>
      <c r="VTN6024" s="1066"/>
      <c r="VTO6024" s="1066"/>
      <c r="VTP6024" s="1066"/>
      <c r="VTQ6024" s="100"/>
      <c r="VTR6024" s="1066" t="s">
        <v>6481</v>
      </c>
      <c r="VTS6024" s="1066"/>
      <c r="VTT6024" s="1066"/>
      <c r="VTU6024" s="1066"/>
      <c r="VTV6024" s="1066"/>
      <c r="VTW6024" s="1066"/>
      <c r="VTX6024" s="1066"/>
      <c r="VTY6024" s="100"/>
      <c r="VTZ6024" s="1066" t="s">
        <v>6481</v>
      </c>
      <c r="VUA6024" s="1066"/>
      <c r="VUB6024" s="1066"/>
      <c r="VUC6024" s="1066"/>
      <c r="VUD6024" s="1066"/>
      <c r="VUE6024" s="1066"/>
      <c r="VUF6024" s="1066"/>
      <c r="VUG6024" s="100"/>
      <c r="VUH6024" s="1066" t="s">
        <v>6481</v>
      </c>
      <c r="VUI6024" s="1066"/>
      <c r="VUJ6024" s="1066"/>
      <c r="VUK6024" s="1066"/>
      <c r="VUL6024" s="1066"/>
      <c r="VUM6024" s="1066"/>
      <c r="VUN6024" s="1066"/>
      <c r="VUO6024" s="100"/>
      <c r="VUP6024" s="1066" t="s">
        <v>6481</v>
      </c>
      <c r="VUQ6024" s="1066"/>
      <c r="VUR6024" s="1066"/>
      <c r="VUS6024" s="1066"/>
      <c r="VUT6024" s="1066"/>
      <c r="VUU6024" s="1066"/>
      <c r="VUV6024" s="1066"/>
      <c r="VUW6024" s="100"/>
      <c r="VUX6024" s="1066" t="s">
        <v>6481</v>
      </c>
      <c r="VUY6024" s="1066"/>
      <c r="VUZ6024" s="1066"/>
      <c r="VVA6024" s="1066"/>
      <c r="VVB6024" s="1066"/>
      <c r="VVC6024" s="1066"/>
      <c r="VVD6024" s="1066"/>
      <c r="VVE6024" s="100"/>
      <c r="VVF6024" s="1066" t="s">
        <v>6481</v>
      </c>
      <c r="VVG6024" s="1066"/>
      <c r="VVH6024" s="1066"/>
      <c r="VVI6024" s="1066"/>
      <c r="VVJ6024" s="1066"/>
      <c r="VVK6024" s="1066"/>
      <c r="VVL6024" s="1066"/>
      <c r="VVM6024" s="100"/>
      <c r="VVN6024" s="1066" t="s">
        <v>6481</v>
      </c>
      <c r="VVO6024" s="1066"/>
      <c r="VVP6024" s="1066"/>
      <c r="VVQ6024" s="1066"/>
      <c r="VVR6024" s="1066"/>
      <c r="VVS6024" s="1066"/>
      <c r="VVT6024" s="1066"/>
      <c r="VVU6024" s="100"/>
      <c r="VVV6024" s="1066" t="s">
        <v>6481</v>
      </c>
      <c r="VVW6024" s="1066"/>
      <c r="VVX6024" s="1066"/>
      <c r="VVY6024" s="1066"/>
      <c r="VVZ6024" s="1066"/>
      <c r="VWA6024" s="1066"/>
      <c r="VWB6024" s="1066"/>
      <c r="VWC6024" s="100"/>
      <c r="VWD6024" s="1066" t="s">
        <v>6481</v>
      </c>
      <c r="VWE6024" s="1066"/>
      <c r="VWF6024" s="1066"/>
      <c r="VWG6024" s="1066"/>
      <c r="VWH6024" s="1066"/>
      <c r="VWI6024" s="1066"/>
      <c r="VWJ6024" s="1066"/>
      <c r="VWK6024" s="100"/>
      <c r="VWL6024" s="1066" t="s">
        <v>6481</v>
      </c>
      <c r="VWM6024" s="1066"/>
      <c r="VWN6024" s="1066"/>
      <c r="VWO6024" s="1066"/>
      <c r="VWP6024" s="1066"/>
      <c r="VWQ6024" s="1066"/>
      <c r="VWR6024" s="1066"/>
      <c r="VWS6024" s="100"/>
      <c r="VWT6024" s="1066" t="s">
        <v>6481</v>
      </c>
      <c r="VWU6024" s="1066"/>
      <c r="VWV6024" s="1066"/>
      <c r="VWW6024" s="1066"/>
      <c r="VWX6024" s="1066"/>
      <c r="VWY6024" s="1066"/>
      <c r="VWZ6024" s="1066"/>
      <c r="VXA6024" s="100"/>
      <c r="VXB6024" s="1066" t="s">
        <v>6481</v>
      </c>
      <c r="VXC6024" s="1066"/>
      <c r="VXD6024" s="1066"/>
      <c r="VXE6024" s="1066"/>
      <c r="VXF6024" s="1066"/>
      <c r="VXG6024" s="1066"/>
      <c r="VXH6024" s="1066"/>
      <c r="VXI6024" s="100"/>
      <c r="VXJ6024" s="1066" t="s">
        <v>6481</v>
      </c>
      <c r="VXK6024" s="1066"/>
      <c r="VXL6024" s="1066"/>
      <c r="VXM6024" s="1066"/>
      <c r="VXN6024" s="1066"/>
      <c r="VXO6024" s="1066"/>
      <c r="VXP6024" s="1066"/>
      <c r="VXQ6024" s="100"/>
      <c r="VXR6024" s="1066" t="s">
        <v>6481</v>
      </c>
      <c r="VXS6024" s="1066"/>
      <c r="VXT6024" s="1066"/>
      <c r="VXU6024" s="1066"/>
      <c r="VXV6024" s="1066"/>
      <c r="VXW6024" s="1066"/>
      <c r="VXX6024" s="1066"/>
      <c r="VXY6024" s="100"/>
      <c r="VXZ6024" s="1066" t="s">
        <v>6481</v>
      </c>
      <c r="VYA6024" s="1066"/>
      <c r="VYB6024" s="1066"/>
      <c r="VYC6024" s="1066"/>
      <c r="VYD6024" s="1066"/>
      <c r="VYE6024" s="1066"/>
      <c r="VYF6024" s="1066"/>
      <c r="VYG6024" s="100"/>
      <c r="VYH6024" s="1066" t="s">
        <v>6481</v>
      </c>
      <c r="VYI6024" s="1066"/>
      <c r="VYJ6024" s="1066"/>
      <c r="VYK6024" s="1066"/>
      <c r="VYL6024" s="1066"/>
      <c r="VYM6024" s="1066"/>
      <c r="VYN6024" s="1066"/>
      <c r="VYO6024" s="100"/>
      <c r="VYP6024" s="1066" t="s">
        <v>6481</v>
      </c>
      <c r="VYQ6024" s="1066"/>
      <c r="VYR6024" s="1066"/>
      <c r="VYS6024" s="1066"/>
      <c r="VYT6024" s="1066"/>
      <c r="VYU6024" s="1066"/>
      <c r="VYV6024" s="1066"/>
      <c r="VYW6024" s="100"/>
      <c r="VYX6024" s="1066" t="s">
        <v>6481</v>
      </c>
      <c r="VYY6024" s="1066"/>
      <c r="VYZ6024" s="1066"/>
      <c r="VZA6024" s="1066"/>
      <c r="VZB6024" s="1066"/>
      <c r="VZC6024" s="1066"/>
      <c r="VZD6024" s="1066"/>
      <c r="VZE6024" s="100"/>
      <c r="VZF6024" s="1066" t="s">
        <v>6481</v>
      </c>
      <c r="VZG6024" s="1066"/>
      <c r="VZH6024" s="1066"/>
      <c r="VZI6024" s="1066"/>
      <c r="VZJ6024" s="1066"/>
      <c r="VZK6024" s="1066"/>
      <c r="VZL6024" s="1066"/>
      <c r="VZM6024" s="100"/>
      <c r="VZN6024" s="1066" t="s">
        <v>6481</v>
      </c>
      <c r="VZO6024" s="1066"/>
      <c r="VZP6024" s="1066"/>
      <c r="VZQ6024" s="1066"/>
      <c r="VZR6024" s="1066"/>
      <c r="VZS6024" s="1066"/>
      <c r="VZT6024" s="1066"/>
      <c r="VZU6024" s="100"/>
      <c r="VZV6024" s="1066" t="s">
        <v>6481</v>
      </c>
      <c r="VZW6024" s="1066"/>
      <c r="VZX6024" s="1066"/>
      <c r="VZY6024" s="1066"/>
      <c r="VZZ6024" s="1066"/>
      <c r="WAA6024" s="1066"/>
      <c r="WAB6024" s="1066"/>
      <c r="WAC6024" s="100"/>
      <c r="WAD6024" s="1066" t="s">
        <v>6481</v>
      </c>
      <c r="WAE6024" s="1066"/>
      <c r="WAF6024" s="1066"/>
      <c r="WAG6024" s="1066"/>
      <c r="WAH6024" s="1066"/>
      <c r="WAI6024" s="1066"/>
      <c r="WAJ6024" s="1066"/>
      <c r="WAK6024" s="100"/>
      <c r="WAL6024" s="1066" t="s">
        <v>6481</v>
      </c>
      <c r="WAM6024" s="1066"/>
      <c r="WAN6024" s="1066"/>
      <c r="WAO6024" s="1066"/>
      <c r="WAP6024" s="1066"/>
      <c r="WAQ6024" s="1066"/>
      <c r="WAR6024" s="1066"/>
      <c r="WAS6024" s="100"/>
      <c r="WAT6024" s="1066" t="s">
        <v>6481</v>
      </c>
      <c r="WAU6024" s="1066"/>
      <c r="WAV6024" s="1066"/>
      <c r="WAW6024" s="1066"/>
      <c r="WAX6024" s="1066"/>
      <c r="WAY6024" s="1066"/>
      <c r="WAZ6024" s="1066"/>
      <c r="WBA6024" s="100"/>
      <c r="WBB6024" s="1066" t="s">
        <v>6481</v>
      </c>
      <c r="WBC6024" s="1066"/>
      <c r="WBD6024" s="1066"/>
      <c r="WBE6024" s="1066"/>
      <c r="WBF6024" s="1066"/>
      <c r="WBG6024" s="1066"/>
      <c r="WBH6024" s="1066"/>
      <c r="WBI6024" s="100"/>
      <c r="WBJ6024" s="1066" t="s">
        <v>6481</v>
      </c>
      <c r="WBK6024" s="1066"/>
      <c r="WBL6024" s="1066"/>
      <c r="WBM6024" s="1066"/>
      <c r="WBN6024" s="1066"/>
      <c r="WBO6024" s="1066"/>
      <c r="WBP6024" s="1066"/>
      <c r="WBQ6024" s="100"/>
      <c r="WBR6024" s="1066" t="s">
        <v>6481</v>
      </c>
      <c r="WBS6024" s="1066"/>
      <c r="WBT6024" s="1066"/>
      <c r="WBU6024" s="1066"/>
      <c r="WBV6024" s="1066"/>
      <c r="WBW6024" s="1066"/>
      <c r="WBX6024" s="1066"/>
      <c r="WBY6024" s="100"/>
      <c r="WBZ6024" s="1066" t="s">
        <v>6481</v>
      </c>
      <c r="WCA6024" s="1066"/>
      <c r="WCB6024" s="1066"/>
      <c r="WCC6024" s="1066"/>
      <c r="WCD6024" s="1066"/>
      <c r="WCE6024" s="1066"/>
      <c r="WCF6024" s="1066"/>
      <c r="WCG6024" s="100"/>
      <c r="WCH6024" s="1066" t="s">
        <v>6481</v>
      </c>
      <c r="WCI6024" s="1066"/>
      <c r="WCJ6024" s="1066"/>
      <c r="WCK6024" s="1066"/>
      <c r="WCL6024" s="1066"/>
      <c r="WCM6024" s="1066"/>
      <c r="WCN6024" s="1066"/>
      <c r="WCO6024" s="100"/>
      <c r="WCP6024" s="1066" t="s">
        <v>6481</v>
      </c>
      <c r="WCQ6024" s="1066"/>
      <c r="WCR6024" s="1066"/>
      <c r="WCS6024" s="1066"/>
      <c r="WCT6024" s="1066"/>
      <c r="WCU6024" s="1066"/>
      <c r="WCV6024" s="1066"/>
      <c r="WCW6024" s="100"/>
      <c r="WCX6024" s="1066" t="s">
        <v>6481</v>
      </c>
      <c r="WCY6024" s="1066"/>
      <c r="WCZ6024" s="1066"/>
      <c r="WDA6024" s="1066"/>
      <c r="WDB6024" s="1066"/>
      <c r="WDC6024" s="1066"/>
      <c r="WDD6024" s="1066"/>
      <c r="WDE6024" s="100"/>
      <c r="WDF6024" s="1066" t="s">
        <v>6481</v>
      </c>
      <c r="WDG6024" s="1066"/>
      <c r="WDH6024" s="1066"/>
      <c r="WDI6024" s="1066"/>
      <c r="WDJ6024" s="1066"/>
      <c r="WDK6024" s="1066"/>
      <c r="WDL6024" s="1066"/>
      <c r="WDM6024" s="100"/>
      <c r="WDN6024" s="1066" t="s">
        <v>6481</v>
      </c>
      <c r="WDO6024" s="1066"/>
      <c r="WDP6024" s="1066"/>
      <c r="WDQ6024" s="1066"/>
      <c r="WDR6024" s="1066"/>
      <c r="WDS6024" s="1066"/>
      <c r="WDT6024" s="1066"/>
      <c r="WDU6024" s="100"/>
      <c r="WDV6024" s="1066" t="s">
        <v>6481</v>
      </c>
      <c r="WDW6024" s="1066"/>
      <c r="WDX6024" s="1066"/>
      <c r="WDY6024" s="1066"/>
      <c r="WDZ6024" s="1066"/>
      <c r="WEA6024" s="1066"/>
      <c r="WEB6024" s="1066"/>
      <c r="WEC6024" s="100"/>
      <c r="WED6024" s="1066" t="s">
        <v>6481</v>
      </c>
      <c r="WEE6024" s="1066"/>
      <c r="WEF6024" s="1066"/>
      <c r="WEG6024" s="1066"/>
      <c r="WEH6024" s="1066"/>
      <c r="WEI6024" s="1066"/>
      <c r="WEJ6024" s="1066"/>
      <c r="WEK6024" s="100"/>
      <c r="WEL6024" s="1066" t="s">
        <v>6481</v>
      </c>
      <c r="WEM6024" s="1066"/>
      <c r="WEN6024" s="1066"/>
      <c r="WEO6024" s="1066"/>
      <c r="WEP6024" s="1066"/>
      <c r="WEQ6024" s="1066"/>
      <c r="WER6024" s="1066"/>
      <c r="WES6024" s="100"/>
      <c r="WET6024" s="1066" t="s">
        <v>6481</v>
      </c>
      <c r="WEU6024" s="1066"/>
      <c r="WEV6024" s="1066"/>
      <c r="WEW6024" s="1066"/>
      <c r="WEX6024" s="1066"/>
      <c r="WEY6024" s="1066"/>
      <c r="WEZ6024" s="1066"/>
      <c r="WFA6024" s="100"/>
      <c r="WFB6024" s="1066" t="s">
        <v>6481</v>
      </c>
      <c r="WFC6024" s="1066"/>
      <c r="WFD6024" s="1066"/>
      <c r="WFE6024" s="1066"/>
      <c r="WFF6024" s="1066"/>
      <c r="WFG6024" s="1066"/>
      <c r="WFH6024" s="1066"/>
      <c r="WFI6024" s="100"/>
      <c r="WFJ6024" s="1066" t="s">
        <v>6481</v>
      </c>
      <c r="WFK6024" s="1066"/>
      <c r="WFL6024" s="1066"/>
      <c r="WFM6024" s="1066"/>
      <c r="WFN6024" s="1066"/>
      <c r="WFO6024" s="1066"/>
      <c r="WFP6024" s="1066"/>
      <c r="WFQ6024" s="100"/>
      <c r="WFR6024" s="1066" t="s">
        <v>6481</v>
      </c>
      <c r="WFS6024" s="1066"/>
      <c r="WFT6024" s="1066"/>
      <c r="WFU6024" s="1066"/>
      <c r="WFV6024" s="1066"/>
      <c r="WFW6024" s="1066"/>
      <c r="WFX6024" s="1066"/>
      <c r="WFY6024" s="100"/>
      <c r="WFZ6024" s="1066" t="s">
        <v>6481</v>
      </c>
      <c r="WGA6024" s="1066"/>
      <c r="WGB6024" s="1066"/>
      <c r="WGC6024" s="1066"/>
      <c r="WGD6024" s="1066"/>
      <c r="WGE6024" s="1066"/>
      <c r="WGF6024" s="1066"/>
      <c r="WGG6024" s="100"/>
      <c r="WGH6024" s="1066" t="s">
        <v>6481</v>
      </c>
      <c r="WGI6024" s="1066"/>
      <c r="WGJ6024" s="1066"/>
      <c r="WGK6024" s="1066"/>
      <c r="WGL6024" s="1066"/>
      <c r="WGM6024" s="1066"/>
      <c r="WGN6024" s="1066"/>
      <c r="WGO6024" s="100"/>
      <c r="WGP6024" s="1066" t="s">
        <v>6481</v>
      </c>
      <c r="WGQ6024" s="1066"/>
      <c r="WGR6024" s="1066"/>
      <c r="WGS6024" s="1066"/>
      <c r="WGT6024" s="1066"/>
      <c r="WGU6024" s="1066"/>
      <c r="WGV6024" s="1066"/>
      <c r="WGW6024" s="100"/>
      <c r="WGX6024" s="1066" t="s">
        <v>6481</v>
      </c>
      <c r="WGY6024" s="1066"/>
      <c r="WGZ6024" s="1066"/>
      <c r="WHA6024" s="1066"/>
      <c r="WHB6024" s="1066"/>
      <c r="WHC6024" s="1066"/>
      <c r="WHD6024" s="1066"/>
      <c r="WHE6024" s="100"/>
      <c r="WHF6024" s="1066" t="s">
        <v>6481</v>
      </c>
      <c r="WHG6024" s="1066"/>
      <c r="WHH6024" s="1066"/>
      <c r="WHI6024" s="1066"/>
      <c r="WHJ6024" s="1066"/>
      <c r="WHK6024" s="1066"/>
      <c r="WHL6024" s="1066"/>
      <c r="WHM6024" s="100"/>
      <c r="WHN6024" s="1066" t="s">
        <v>6481</v>
      </c>
      <c r="WHO6024" s="1066"/>
      <c r="WHP6024" s="1066"/>
      <c r="WHQ6024" s="1066"/>
      <c r="WHR6024" s="1066"/>
      <c r="WHS6024" s="1066"/>
      <c r="WHT6024" s="1066"/>
      <c r="WHU6024" s="100"/>
      <c r="WHV6024" s="1066" t="s">
        <v>6481</v>
      </c>
      <c r="WHW6024" s="1066"/>
      <c r="WHX6024" s="1066"/>
      <c r="WHY6024" s="1066"/>
      <c r="WHZ6024" s="1066"/>
      <c r="WIA6024" s="1066"/>
      <c r="WIB6024" s="1066"/>
      <c r="WIC6024" s="100"/>
      <c r="WID6024" s="1066" t="s">
        <v>6481</v>
      </c>
      <c r="WIE6024" s="1066"/>
      <c r="WIF6024" s="1066"/>
      <c r="WIG6024" s="1066"/>
      <c r="WIH6024" s="1066"/>
      <c r="WII6024" s="1066"/>
      <c r="WIJ6024" s="1066"/>
      <c r="WIK6024" s="100"/>
      <c r="WIL6024" s="1066" t="s">
        <v>6481</v>
      </c>
      <c r="WIM6024" s="1066"/>
      <c r="WIN6024" s="1066"/>
      <c r="WIO6024" s="1066"/>
      <c r="WIP6024" s="1066"/>
      <c r="WIQ6024" s="1066"/>
      <c r="WIR6024" s="1066"/>
      <c r="WIS6024" s="100"/>
      <c r="WIT6024" s="1066" t="s">
        <v>6481</v>
      </c>
      <c r="WIU6024" s="1066"/>
      <c r="WIV6024" s="1066"/>
      <c r="WIW6024" s="1066"/>
      <c r="WIX6024" s="1066"/>
      <c r="WIY6024" s="1066"/>
      <c r="WIZ6024" s="1066"/>
      <c r="WJA6024" s="100"/>
      <c r="WJB6024" s="1066" t="s">
        <v>6481</v>
      </c>
      <c r="WJC6024" s="1066"/>
      <c r="WJD6024" s="1066"/>
      <c r="WJE6024" s="1066"/>
      <c r="WJF6024" s="1066"/>
      <c r="WJG6024" s="1066"/>
      <c r="WJH6024" s="1066"/>
      <c r="WJI6024" s="100"/>
      <c r="WJJ6024" s="1066" t="s">
        <v>6481</v>
      </c>
      <c r="WJK6024" s="1066"/>
      <c r="WJL6024" s="1066"/>
      <c r="WJM6024" s="1066"/>
      <c r="WJN6024" s="1066"/>
      <c r="WJO6024" s="1066"/>
      <c r="WJP6024" s="1066"/>
      <c r="WJQ6024" s="100"/>
      <c r="WJR6024" s="1066" t="s">
        <v>6481</v>
      </c>
      <c r="WJS6024" s="1066"/>
      <c r="WJT6024" s="1066"/>
      <c r="WJU6024" s="1066"/>
      <c r="WJV6024" s="1066"/>
      <c r="WJW6024" s="1066"/>
      <c r="WJX6024" s="1066"/>
      <c r="WJY6024" s="100"/>
      <c r="WJZ6024" s="1066" t="s">
        <v>6481</v>
      </c>
      <c r="WKA6024" s="1066"/>
      <c r="WKB6024" s="1066"/>
      <c r="WKC6024" s="1066"/>
      <c r="WKD6024" s="1066"/>
      <c r="WKE6024" s="1066"/>
      <c r="WKF6024" s="1066"/>
      <c r="WKG6024" s="100"/>
      <c r="WKH6024" s="1066" t="s">
        <v>6481</v>
      </c>
      <c r="WKI6024" s="1066"/>
      <c r="WKJ6024" s="1066"/>
      <c r="WKK6024" s="1066"/>
      <c r="WKL6024" s="1066"/>
      <c r="WKM6024" s="1066"/>
      <c r="WKN6024" s="1066"/>
      <c r="WKO6024" s="100"/>
      <c r="WKP6024" s="1066" t="s">
        <v>6481</v>
      </c>
      <c r="WKQ6024" s="1066"/>
      <c r="WKR6024" s="1066"/>
      <c r="WKS6024" s="1066"/>
      <c r="WKT6024" s="1066"/>
      <c r="WKU6024" s="1066"/>
      <c r="WKV6024" s="1066"/>
      <c r="WKW6024" s="100"/>
      <c r="WKX6024" s="1066" t="s">
        <v>6481</v>
      </c>
      <c r="WKY6024" s="1066"/>
      <c r="WKZ6024" s="1066"/>
      <c r="WLA6024" s="1066"/>
      <c r="WLB6024" s="1066"/>
      <c r="WLC6024" s="1066"/>
      <c r="WLD6024" s="1066"/>
      <c r="WLE6024" s="100"/>
      <c r="WLF6024" s="1066" t="s">
        <v>6481</v>
      </c>
      <c r="WLG6024" s="1066"/>
      <c r="WLH6024" s="1066"/>
      <c r="WLI6024" s="1066"/>
      <c r="WLJ6024" s="1066"/>
      <c r="WLK6024" s="1066"/>
      <c r="WLL6024" s="1066"/>
      <c r="WLM6024" s="100"/>
      <c r="WLN6024" s="1066" t="s">
        <v>6481</v>
      </c>
      <c r="WLO6024" s="1066"/>
      <c r="WLP6024" s="1066"/>
      <c r="WLQ6024" s="1066"/>
      <c r="WLR6024" s="1066"/>
      <c r="WLS6024" s="1066"/>
      <c r="WLT6024" s="1066"/>
      <c r="WLU6024" s="100"/>
      <c r="WLV6024" s="1066" t="s">
        <v>6481</v>
      </c>
      <c r="WLW6024" s="1066"/>
      <c r="WLX6024" s="1066"/>
      <c r="WLY6024" s="1066"/>
      <c r="WLZ6024" s="1066"/>
      <c r="WMA6024" s="1066"/>
      <c r="WMB6024" s="1066"/>
      <c r="WMC6024" s="100"/>
      <c r="WMD6024" s="1066" t="s">
        <v>6481</v>
      </c>
      <c r="WME6024" s="1066"/>
      <c r="WMF6024" s="1066"/>
      <c r="WMG6024" s="1066"/>
      <c r="WMH6024" s="1066"/>
      <c r="WMI6024" s="1066"/>
      <c r="WMJ6024" s="1066"/>
      <c r="WMK6024" s="100"/>
      <c r="WML6024" s="1066" t="s">
        <v>6481</v>
      </c>
      <c r="WMM6024" s="1066"/>
      <c r="WMN6024" s="1066"/>
      <c r="WMO6024" s="1066"/>
      <c r="WMP6024" s="1066"/>
      <c r="WMQ6024" s="1066"/>
      <c r="WMR6024" s="1066"/>
      <c r="WMS6024" s="100"/>
      <c r="WMT6024" s="1066" t="s">
        <v>6481</v>
      </c>
      <c r="WMU6024" s="1066"/>
      <c r="WMV6024" s="1066"/>
      <c r="WMW6024" s="1066"/>
      <c r="WMX6024" s="1066"/>
      <c r="WMY6024" s="1066"/>
      <c r="WMZ6024" s="1066"/>
      <c r="WNA6024" s="100"/>
      <c r="WNB6024" s="1066" t="s">
        <v>6481</v>
      </c>
      <c r="WNC6024" s="1066"/>
      <c r="WND6024" s="1066"/>
      <c r="WNE6024" s="1066"/>
      <c r="WNF6024" s="1066"/>
      <c r="WNG6024" s="1066"/>
      <c r="WNH6024" s="1066"/>
      <c r="WNI6024" s="100"/>
      <c r="WNJ6024" s="1066" t="s">
        <v>6481</v>
      </c>
      <c r="WNK6024" s="1066"/>
      <c r="WNL6024" s="1066"/>
      <c r="WNM6024" s="1066"/>
      <c r="WNN6024" s="1066"/>
      <c r="WNO6024" s="1066"/>
      <c r="WNP6024" s="1066"/>
      <c r="WNQ6024" s="100"/>
      <c r="WNR6024" s="1066" t="s">
        <v>6481</v>
      </c>
      <c r="WNS6024" s="1066"/>
      <c r="WNT6024" s="1066"/>
      <c r="WNU6024" s="1066"/>
      <c r="WNV6024" s="1066"/>
      <c r="WNW6024" s="1066"/>
      <c r="WNX6024" s="1066"/>
      <c r="WNY6024" s="100"/>
      <c r="WNZ6024" s="1066" t="s">
        <v>6481</v>
      </c>
      <c r="WOA6024" s="1066"/>
      <c r="WOB6024" s="1066"/>
      <c r="WOC6024" s="1066"/>
      <c r="WOD6024" s="1066"/>
      <c r="WOE6024" s="1066"/>
      <c r="WOF6024" s="1066"/>
      <c r="WOG6024" s="100"/>
      <c r="WOH6024" s="1066" t="s">
        <v>6481</v>
      </c>
      <c r="WOI6024" s="1066"/>
      <c r="WOJ6024" s="1066"/>
      <c r="WOK6024" s="1066"/>
      <c r="WOL6024" s="1066"/>
      <c r="WOM6024" s="1066"/>
      <c r="WON6024" s="1066"/>
      <c r="WOO6024" s="100"/>
      <c r="WOP6024" s="1066" t="s">
        <v>6481</v>
      </c>
      <c r="WOQ6024" s="1066"/>
      <c r="WOR6024" s="1066"/>
      <c r="WOS6024" s="1066"/>
      <c r="WOT6024" s="1066"/>
      <c r="WOU6024" s="1066"/>
      <c r="WOV6024" s="1066"/>
      <c r="WOW6024" s="100"/>
      <c r="WOX6024" s="1066" t="s">
        <v>6481</v>
      </c>
      <c r="WOY6024" s="1066"/>
      <c r="WOZ6024" s="1066"/>
      <c r="WPA6024" s="1066"/>
      <c r="WPB6024" s="1066"/>
      <c r="WPC6024" s="1066"/>
      <c r="WPD6024" s="1066"/>
      <c r="WPE6024" s="100"/>
      <c r="WPF6024" s="1066" t="s">
        <v>6481</v>
      </c>
      <c r="WPG6024" s="1066"/>
      <c r="WPH6024" s="1066"/>
      <c r="WPI6024" s="1066"/>
      <c r="WPJ6024" s="1066"/>
      <c r="WPK6024" s="1066"/>
      <c r="WPL6024" s="1066"/>
      <c r="WPM6024" s="100"/>
      <c r="WPN6024" s="1066" t="s">
        <v>6481</v>
      </c>
      <c r="WPO6024" s="1066"/>
      <c r="WPP6024" s="1066"/>
      <c r="WPQ6024" s="1066"/>
      <c r="WPR6024" s="1066"/>
      <c r="WPS6024" s="1066"/>
      <c r="WPT6024" s="1066"/>
      <c r="WPU6024" s="100"/>
      <c r="WPV6024" s="1066" t="s">
        <v>6481</v>
      </c>
      <c r="WPW6024" s="1066"/>
      <c r="WPX6024" s="1066"/>
      <c r="WPY6024" s="1066"/>
      <c r="WPZ6024" s="1066"/>
      <c r="WQA6024" s="1066"/>
      <c r="WQB6024" s="1066"/>
      <c r="WQC6024" s="100"/>
      <c r="WQD6024" s="1066" t="s">
        <v>6481</v>
      </c>
      <c r="WQE6024" s="1066"/>
      <c r="WQF6024" s="1066"/>
      <c r="WQG6024" s="1066"/>
      <c r="WQH6024" s="1066"/>
      <c r="WQI6024" s="1066"/>
      <c r="WQJ6024" s="1066"/>
      <c r="WQK6024" s="100"/>
      <c r="WQL6024" s="1066" t="s">
        <v>6481</v>
      </c>
      <c r="WQM6024" s="1066"/>
      <c r="WQN6024" s="1066"/>
      <c r="WQO6024" s="1066"/>
      <c r="WQP6024" s="1066"/>
      <c r="WQQ6024" s="1066"/>
      <c r="WQR6024" s="1066"/>
      <c r="WQS6024" s="100"/>
      <c r="WQT6024" s="1066" t="s">
        <v>6481</v>
      </c>
      <c r="WQU6024" s="1066"/>
      <c r="WQV6024" s="1066"/>
      <c r="WQW6024" s="1066"/>
      <c r="WQX6024" s="1066"/>
      <c r="WQY6024" s="1066"/>
      <c r="WQZ6024" s="1066"/>
      <c r="WRA6024" s="100"/>
      <c r="WRB6024" s="1066" t="s">
        <v>6481</v>
      </c>
      <c r="WRC6024" s="1066"/>
      <c r="WRD6024" s="1066"/>
      <c r="WRE6024" s="1066"/>
      <c r="WRF6024" s="1066"/>
      <c r="WRG6024" s="1066"/>
      <c r="WRH6024" s="1066"/>
      <c r="WRI6024" s="100"/>
      <c r="WRJ6024" s="1066" t="s">
        <v>6481</v>
      </c>
      <c r="WRK6024" s="1066"/>
      <c r="WRL6024" s="1066"/>
      <c r="WRM6024" s="1066"/>
      <c r="WRN6024" s="1066"/>
      <c r="WRO6024" s="1066"/>
      <c r="WRP6024" s="1066"/>
      <c r="WRQ6024" s="100"/>
      <c r="WRR6024" s="1066" t="s">
        <v>6481</v>
      </c>
      <c r="WRS6024" s="1066"/>
      <c r="WRT6024" s="1066"/>
      <c r="WRU6024" s="1066"/>
      <c r="WRV6024" s="1066"/>
      <c r="WRW6024" s="1066"/>
      <c r="WRX6024" s="1066"/>
      <c r="WRY6024" s="100"/>
      <c r="WRZ6024" s="1066" t="s">
        <v>6481</v>
      </c>
      <c r="WSA6024" s="1066"/>
      <c r="WSB6024" s="1066"/>
      <c r="WSC6024" s="1066"/>
      <c r="WSD6024" s="1066"/>
      <c r="WSE6024" s="1066"/>
      <c r="WSF6024" s="1066"/>
      <c r="WSG6024" s="100"/>
      <c r="WSH6024" s="1066" t="s">
        <v>6481</v>
      </c>
      <c r="WSI6024" s="1066"/>
      <c r="WSJ6024" s="1066"/>
      <c r="WSK6024" s="1066"/>
      <c r="WSL6024" s="1066"/>
      <c r="WSM6024" s="1066"/>
      <c r="WSN6024" s="1066"/>
      <c r="WSO6024" s="100"/>
      <c r="WSP6024" s="1066" t="s">
        <v>6481</v>
      </c>
      <c r="WSQ6024" s="1066"/>
      <c r="WSR6024" s="1066"/>
      <c r="WSS6024" s="1066"/>
      <c r="WST6024" s="1066"/>
      <c r="WSU6024" s="1066"/>
      <c r="WSV6024" s="1066"/>
      <c r="WSW6024" s="100"/>
      <c r="WSX6024" s="1066" t="s">
        <v>6481</v>
      </c>
      <c r="WSY6024" s="1066"/>
      <c r="WSZ6024" s="1066"/>
      <c r="WTA6024" s="1066"/>
      <c r="WTB6024" s="1066"/>
      <c r="WTC6024" s="1066"/>
      <c r="WTD6024" s="1066"/>
      <c r="WTE6024" s="100"/>
      <c r="WTF6024" s="1066" t="s">
        <v>6481</v>
      </c>
      <c r="WTG6024" s="1066"/>
      <c r="WTH6024" s="1066"/>
      <c r="WTI6024" s="1066"/>
      <c r="WTJ6024" s="1066"/>
      <c r="WTK6024" s="1066"/>
      <c r="WTL6024" s="1066"/>
      <c r="WTM6024" s="100"/>
      <c r="WTN6024" s="1066" t="s">
        <v>6481</v>
      </c>
      <c r="WTO6024" s="1066"/>
      <c r="WTP6024" s="1066"/>
      <c r="WTQ6024" s="1066"/>
      <c r="WTR6024" s="1066"/>
      <c r="WTS6024" s="1066"/>
      <c r="WTT6024" s="1066"/>
      <c r="WTU6024" s="100"/>
      <c r="WTV6024" s="1066" t="s">
        <v>6481</v>
      </c>
      <c r="WTW6024" s="1066"/>
      <c r="WTX6024" s="1066"/>
      <c r="WTY6024" s="1066"/>
      <c r="WTZ6024" s="1066"/>
      <c r="WUA6024" s="1066"/>
      <c r="WUB6024" s="1066"/>
      <c r="WUC6024" s="100"/>
      <c r="WUD6024" s="1066" t="s">
        <v>6481</v>
      </c>
      <c r="WUE6024" s="1066"/>
      <c r="WUF6024" s="1066"/>
      <c r="WUG6024" s="1066"/>
      <c r="WUH6024" s="1066"/>
      <c r="WUI6024" s="1066"/>
      <c r="WUJ6024" s="1066"/>
      <c r="WUK6024" s="100"/>
      <c r="WUL6024" s="1066" t="s">
        <v>6481</v>
      </c>
      <c r="WUM6024" s="1066"/>
      <c r="WUN6024" s="1066"/>
      <c r="WUO6024" s="1066"/>
      <c r="WUP6024" s="1066"/>
      <c r="WUQ6024" s="1066"/>
      <c r="WUR6024" s="1066"/>
      <c r="WUS6024" s="100"/>
      <c r="WUT6024" s="1066" t="s">
        <v>6481</v>
      </c>
      <c r="WUU6024" s="1066"/>
      <c r="WUV6024" s="1066"/>
      <c r="WUW6024" s="1066"/>
      <c r="WUX6024" s="1066"/>
      <c r="WUY6024" s="1066"/>
      <c r="WUZ6024" s="1066"/>
      <c r="WVA6024" s="100"/>
      <c r="WVB6024" s="1066" t="s">
        <v>6481</v>
      </c>
      <c r="WVC6024" s="1066"/>
      <c r="WVD6024" s="1066"/>
      <c r="WVE6024" s="1066"/>
      <c r="WVF6024" s="1066"/>
      <c r="WVG6024" s="1066"/>
      <c r="WVH6024" s="1066"/>
      <c r="WVI6024" s="100"/>
      <c r="WVJ6024" s="1066" t="s">
        <v>6481</v>
      </c>
      <c r="WVK6024" s="1066"/>
      <c r="WVL6024" s="1066"/>
      <c r="WVM6024" s="1066"/>
      <c r="WVN6024" s="1066"/>
      <c r="WVO6024" s="1066"/>
      <c r="WVP6024" s="1066"/>
      <c r="WVQ6024" s="100"/>
      <c r="WVR6024" s="1066" t="s">
        <v>6481</v>
      </c>
      <c r="WVS6024" s="1066"/>
      <c r="WVT6024" s="1066"/>
      <c r="WVU6024" s="1066"/>
      <c r="WVV6024" s="1066"/>
      <c r="WVW6024" s="1066"/>
      <c r="WVX6024" s="1066"/>
      <c r="WVY6024" s="100"/>
      <c r="WVZ6024" s="1066" t="s">
        <v>6481</v>
      </c>
      <c r="WWA6024" s="1066"/>
      <c r="WWB6024" s="1066"/>
      <c r="WWC6024" s="1066"/>
      <c r="WWD6024" s="1066"/>
      <c r="WWE6024" s="1066"/>
      <c r="WWF6024" s="1066"/>
      <c r="WWG6024" s="100"/>
      <c r="WWH6024" s="1066" t="s">
        <v>6481</v>
      </c>
      <c r="WWI6024" s="1066"/>
      <c r="WWJ6024" s="1066"/>
      <c r="WWK6024" s="1066"/>
      <c r="WWL6024" s="1066"/>
      <c r="WWM6024" s="1066"/>
      <c r="WWN6024" s="1066"/>
      <c r="WWO6024" s="100"/>
      <c r="WWP6024" s="1066" t="s">
        <v>6481</v>
      </c>
      <c r="WWQ6024" s="1066"/>
      <c r="WWR6024" s="1066"/>
      <c r="WWS6024" s="1066"/>
      <c r="WWT6024" s="1066"/>
      <c r="WWU6024" s="1066"/>
      <c r="WWV6024" s="1066"/>
      <c r="WWW6024" s="100"/>
      <c r="WWX6024" s="1066" t="s">
        <v>6481</v>
      </c>
      <c r="WWY6024" s="1066"/>
      <c r="WWZ6024" s="1066"/>
      <c r="WXA6024" s="1066"/>
      <c r="WXB6024" s="1066"/>
      <c r="WXC6024" s="1066"/>
      <c r="WXD6024" s="1066"/>
      <c r="WXE6024" s="100"/>
      <c r="WXF6024" s="1066" t="s">
        <v>6481</v>
      </c>
      <c r="WXG6024" s="1066"/>
      <c r="WXH6024" s="1066"/>
      <c r="WXI6024" s="1066"/>
      <c r="WXJ6024" s="1066"/>
      <c r="WXK6024" s="1066"/>
      <c r="WXL6024" s="1066"/>
      <c r="WXM6024" s="100"/>
      <c r="WXN6024" s="1066" t="s">
        <v>6481</v>
      </c>
      <c r="WXO6024" s="1066"/>
      <c r="WXP6024" s="1066"/>
      <c r="WXQ6024" s="1066"/>
      <c r="WXR6024" s="1066"/>
      <c r="WXS6024" s="1066"/>
      <c r="WXT6024" s="1066"/>
      <c r="WXU6024" s="100"/>
      <c r="WXV6024" s="1066" t="s">
        <v>6481</v>
      </c>
      <c r="WXW6024" s="1066"/>
      <c r="WXX6024" s="1066"/>
      <c r="WXY6024" s="1066"/>
      <c r="WXZ6024" s="1066"/>
      <c r="WYA6024" s="1066"/>
      <c r="WYB6024" s="1066"/>
      <c r="WYC6024" s="100"/>
      <c r="WYD6024" s="1066" t="s">
        <v>6481</v>
      </c>
      <c r="WYE6024" s="1066"/>
      <c r="WYF6024" s="1066"/>
      <c r="WYG6024" s="1066"/>
      <c r="WYH6024" s="1066"/>
      <c r="WYI6024" s="1066"/>
      <c r="WYJ6024" s="1066"/>
      <c r="WYK6024" s="100"/>
      <c r="WYL6024" s="1066" t="s">
        <v>6481</v>
      </c>
      <c r="WYM6024" s="1066"/>
      <c r="WYN6024" s="1066"/>
      <c r="WYO6024" s="1066"/>
      <c r="WYP6024" s="1066"/>
      <c r="WYQ6024" s="1066"/>
      <c r="WYR6024" s="1066"/>
      <c r="WYS6024" s="100"/>
      <c r="WYT6024" s="1066" t="s">
        <v>6481</v>
      </c>
      <c r="WYU6024" s="1066"/>
      <c r="WYV6024" s="1066"/>
      <c r="WYW6024" s="1066"/>
      <c r="WYX6024" s="1066"/>
      <c r="WYY6024" s="1066"/>
      <c r="WYZ6024" s="1066"/>
      <c r="WZA6024" s="100"/>
      <c r="WZB6024" s="1066" t="s">
        <v>6481</v>
      </c>
      <c r="WZC6024" s="1066"/>
      <c r="WZD6024" s="1066"/>
      <c r="WZE6024" s="1066"/>
      <c r="WZF6024" s="1066"/>
      <c r="WZG6024" s="1066"/>
      <c r="WZH6024" s="1066"/>
      <c r="WZI6024" s="100"/>
      <c r="WZJ6024" s="1066" t="s">
        <v>6481</v>
      </c>
      <c r="WZK6024" s="1066"/>
      <c r="WZL6024" s="1066"/>
      <c r="WZM6024" s="1066"/>
      <c r="WZN6024" s="1066"/>
      <c r="WZO6024" s="1066"/>
      <c r="WZP6024" s="1066"/>
      <c r="WZQ6024" s="100"/>
      <c r="WZR6024" s="1066" t="s">
        <v>6481</v>
      </c>
      <c r="WZS6024" s="1066"/>
      <c r="WZT6024" s="1066"/>
      <c r="WZU6024" s="1066"/>
      <c r="WZV6024" s="1066"/>
      <c r="WZW6024" s="1066"/>
      <c r="WZX6024" s="1066"/>
      <c r="WZY6024" s="100"/>
      <c r="WZZ6024" s="1066" t="s">
        <v>6481</v>
      </c>
      <c r="XAA6024" s="1066"/>
      <c r="XAB6024" s="1066"/>
      <c r="XAC6024" s="1066"/>
      <c r="XAD6024" s="1066"/>
      <c r="XAE6024" s="1066"/>
      <c r="XAF6024" s="1066"/>
      <c r="XAG6024" s="100"/>
      <c r="XAH6024" s="1066" t="s">
        <v>6481</v>
      </c>
      <c r="XAI6024" s="1066"/>
      <c r="XAJ6024" s="1066"/>
      <c r="XAK6024" s="1066"/>
      <c r="XAL6024" s="1066"/>
      <c r="XAM6024" s="1066"/>
      <c r="XAN6024" s="1066"/>
      <c r="XAO6024" s="100"/>
      <c r="XAP6024" s="1066" t="s">
        <v>6481</v>
      </c>
      <c r="XAQ6024" s="1066"/>
      <c r="XAR6024" s="1066"/>
      <c r="XAS6024" s="1066"/>
      <c r="XAT6024" s="1066"/>
      <c r="XAU6024" s="1066"/>
      <c r="XAV6024" s="1066"/>
      <c r="XAW6024" s="100"/>
      <c r="XAX6024" s="1066" t="s">
        <v>6481</v>
      </c>
      <c r="XAY6024" s="1066"/>
      <c r="XAZ6024" s="1066"/>
      <c r="XBA6024" s="1066"/>
      <c r="XBB6024" s="1066"/>
      <c r="XBC6024" s="1066"/>
      <c r="XBD6024" s="1066"/>
      <c r="XBE6024" s="100"/>
      <c r="XBF6024" s="1066" t="s">
        <v>6481</v>
      </c>
      <c r="XBG6024" s="1066"/>
      <c r="XBH6024" s="1066"/>
      <c r="XBI6024" s="1066"/>
      <c r="XBJ6024" s="1066"/>
      <c r="XBK6024" s="1066"/>
      <c r="XBL6024" s="1066"/>
      <c r="XBM6024" s="100"/>
      <c r="XBN6024" s="1066" t="s">
        <v>6481</v>
      </c>
      <c r="XBO6024" s="1066"/>
      <c r="XBP6024" s="1066"/>
      <c r="XBQ6024" s="1066"/>
      <c r="XBR6024" s="1066"/>
      <c r="XBS6024" s="1066"/>
      <c r="XBT6024" s="1066"/>
      <c r="XBU6024" s="100"/>
      <c r="XBV6024" s="1066" t="s">
        <v>6481</v>
      </c>
      <c r="XBW6024" s="1066"/>
      <c r="XBX6024" s="1066"/>
      <c r="XBY6024" s="1066"/>
      <c r="XBZ6024" s="1066"/>
      <c r="XCA6024" s="1066"/>
      <c r="XCB6024" s="1066"/>
      <c r="XCC6024" s="100"/>
      <c r="XCD6024" s="1066" t="s">
        <v>6481</v>
      </c>
      <c r="XCE6024" s="1066"/>
      <c r="XCF6024" s="1066"/>
      <c r="XCG6024" s="1066"/>
      <c r="XCH6024" s="1066"/>
      <c r="XCI6024" s="1066"/>
      <c r="XCJ6024" s="1066"/>
      <c r="XCK6024" s="100"/>
      <c r="XCL6024" s="1066" t="s">
        <v>6481</v>
      </c>
      <c r="XCM6024" s="1066"/>
      <c r="XCN6024" s="1066"/>
      <c r="XCO6024" s="1066"/>
      <c r="XCP6024" s="1066"/>
      <c r="XCQ6024" s="1066"/>
      <c r="XCR6024" s="1066"/>
      <c r="XCS6024" s="100"/>
      <c r="XCT6024" s="1066" t="s">
        <v>6481</v>
      </c>
      <c r="XCU6024" s="1066"/>
      <c r="XCV6024" s="1066"/>
      <c r="XCW6024" s="1066"/>
      <c r="XCX6024" s="1066"/>
      <c r="XCY6024" s="1066"/>
      <c r="XCZ6024" s="1066"/>
      <c r="XDA6024" s="100"/>
      <c r="XDB6024" s="1066" t="s">
        <v>6481</v>
      </c>
      <c r="XDC6024" s="1066"/>
      <c r="XDD6024" s="1066"/>
      <c r="XDE6024" s="1066"/>
      <c r="XDF6024" s="1066"/>
      <c r="XDG6024" s="1066"/>
      <c r="XDH6024" s="1066"/>
      <c r="XDI6024" s="100"/>
      <c r="XDJ6024" s="1066" t="s">
        <v>6481</v>
      </c>
      <c r="XDK6024" s="1066"/>
      <c r="XDL6024" s="1066"/>
      <c r="XDM6024" s="1066"/>
      <c r="XDN6024" s="1066"/>
      <c r="XDO6024" s="1066"/>
      <c r="XDP6024" s="1066"/>
      <c r="XDQ6024" s="100"/>
      <c r="XDR6024" s="1066" t="s">
        <v>6481</v>
      </c>
      <c r="XDS6024" s="1066"/>
      <c r="XDT6024" s="1066"/>
      <c r="XDU6024" s="1066"/>
      <c r="XDV6024" s="1066"/>
      <c r="XDW6024" s="1066"/>
      <c r="XDX6024" s="1066"/>
      <c r="XDY6024" s="100"/>
      <c r="XDZ6024" s="1066" t="s">
        <v>6481</v>
      </c>
      <c r="XEA6024" s="1066"/>
      <c r="XEB6024" s="1066"/>
      <c r="XEC6024" s="1066"/>
      <c r="XED6024" s="1066"/>
      <c r="XEE6024" s="1066"/>
      <c r="XEF6024" s="1066"/>
      <c r="XEG6024" s="100"/>
      <c r="XEH6024" s="1066" t="s">
        <v>6481</v>
      </c>
      <c r="XEI6024" s="1066"/>
      <c r="XEJ6024" s="1066"/>
      <c r="XEK6024" s="1066"/>
      <c r="XEL6024" s="1066"/>
      <c r="XEM6024" s="1066"/>
      <c r="XEN6024" s="1066"/>
      <c r="XEO6024" s="100"/>
      <c r="XEP6024" s="1066" t="s">
        <v>6481</v>
      </c>
      <c r="XEQ6024" s="1066"/>
      <c r="XER6024" s="1066"/>
      <c r="XES6024" s="1066"/>
      <c r="XET6024" s="1066"/>
      <c r="XEU6024" s="1066"/>
      <c r="XEV6024" s="1066"/>
      <c r="XEW6024" s="100"/>
      <c r="XEX6024" s="1066" t="s">
        <v>6481</v>
      </c>
      <c r="XEY6024" s="1066"/>
      <c r="XEZ6024" s="1066"/>
      <c r="XFA6024" s="1066"/>
      <c r="XFB6024" s="1066"/>
      <c r="XFC6024" s="1066"/>
      <c r="XFD6024" s="1066"/>
    </row>
    <row r="6025" spans="1:16384" s="6" customFormat="1" ht="19.5">
      <c r="A6025" s="1120" t="s">
        <v>6583</v>
      </c>
      <c r="B6025" s="1120"/>
      <c r="C6025" s="1120"/>
      <c r="D6025" s="417"/>
      <c r="E6025" s="417"/>
      <c r="F6025" s="417"/>
      <c r="G6025" s="417"/>
      <c r="H6025" s="417"/>
      <c r="I6025" s="728"/>
      <c r="J6025" s="282"/>
      <c r="K6025" s="417"/>
      <c r="L6025" s="417"/>
      <c r="M6025" s="417"/>
      <c r="N6025" s="282"/>
      <c r="O6025" s="282"/>
      <c r="P6025" s="282"/>
      <c r="Q6025" s="729"/>
      <c r="R6025" s="282"/>
      <c r="S6025" s="282"/>
      <c r="T6025" s="282"/>
      <c r="U6025" s="282"/>
      <c r="V6025" s="282"/>
      <c r="W6025" s="282"/>
      <c r="X6025" s="282"/>
      <c r="Y6025" s="729"/>
      <c r="Z6025" s="282"/>
      <c r="AA6025" s="282"/>
      <c r="AB6025" s="282"/>
      <c r="AC6025" s="282"/>
      <c r="AD6025" s="282"/>
      <c r="AE6025" s="282"/>
      <c r="AF6025" s="282"/>
      <c r="AG6025" s="729"/>
      <c r="AH6025" s="282"/>
      <c r="AI6025" s="282"/>
      <c r="AJ6025" s="282"/>
      <c r="AK6025" s="282"/>
      <c r="AL6025" s="282"/>
      <c r="AM6025" s="282"/>
      <c r="AN6025" s="282"/>
      <c r="AO6025" s="729"/>
      <c r="AP6025" s="282"/>
      <c r="AQ6025" s="282"/>
      <c r="AR6025" s="282"/>
      <c r="AS6025" s="282"/>
      <c r="AT6025" s="282"/>
      <c r="AU6025" s="282"/>
      <c r="AV6025" s="282"/>
      <c r="AW6025" s="729"/>
      <c r="AX6025" s="282"/>
      <c r="AY6025" s="282"/>
      <c r="AZ6025" s="282"/>
      <c r="BA6025" s="282"/>
      <c r="BB6025" s="282"/>
      <c r="BC6025" s="282"/>
      <c r="BD6025" s="282"/>
      <c r="BE6025" s="729"/>
      <c r="BF6025" s="282"/>
      <c r="BG6025" s="282"/>
      <c r="BH6025" s="282"/>
      <c r="BI6025" s="282"/>
      <c r="BJ6025" s="282"/>
      <c r="BK6025" s="282"/>
      <c r="BL6025" s="282"/>
      <c r="BM6025" s="729"/>
      <c r="BN6025" s="282"/>
      <c r="BO6025" s="282"/>
      <c r="BP6025" s="282"/>
      <c r="BQ6025" s="282"/>
      <c r="BR6025" s="282"/>
      <c r="BS6025" s="282"/>
      <c r="BT6025" s="282"/>
      <c r="BU6025" s="729"/>
      <c r="BV6025" s="282"/>
      <c r="BW6025" s="282"/>
      <c r="BX6025" s="282"/>
      <c r="BY6025" s="282"/>
      <c r="BZ6025" s="282"/>
      <c r="CA6025" s="282"/>
      <c r="CB6025" s="282"/>
      <c r="CC6025" s="729"/>
      <c r="CD6025" s="282"/>
      <c r="CE6025" s="282"/>
      <c r="CF6025" s="282"/>
      <c r="CG6025" s="282"/>
      <c r="CH6025" s="282"/>
      <c r="CI6025" s="282"/>
      <c r="CJ6025" s="282"/>
      <c r="CK6025" s="729"/>
      <c r="CL6025" s="282"/>
      <c r="CM6025" s="282"/>
      <c r="CN6025" s="282"/>
      <c r="CO6025" s="282"/>
      <c r="CP6025" s="282"/>
      <c r="CQ6025" s="282"/>
      <c r="CR6025" s="282"/>
      <c r="CS6025" s="729"/>
      <c r="CT6025" s="282"/>
      <c r="CU6025" s="282"/>
      <c r="CV6025" s="282"/>
      <c r="CW6025" s="282"/>
      <c r="CX6025" s="282"/>
      <c r="CY6025" s="282"/>
      <c r="CZ6025" s="282"/>
      <c r="DA6025" s="729"/>
      <c r="DB6025" s="282"/>
      <c r="DC6025" s="282"/>
      <c r="DD6025" s="282"/>
      <c r="DE6025" s="282"/>
      <c r="DF6025" s="282"/>
      <c r="DG6025" s="282"/>
      <c r="DH6025" s="282"/>
      <c r="DI6025" s="729"/>
      <c r="DJ6025" s="282"/>
      <c r="DK6025" s="282"/>
      <c r="DL6025" s="282"/>
      <c r="DM6025" s="282"/>
      <c r="DN6025" s="282"/>
      <c r="DO6025" s="282"/>
      <c r="DP6025" s="282"/>
      <c r="DQ6025" s="729"/>
      <c r="DR6025" s="282"/>
      <c r="DS6025" s="282"/>
      <c r="DT6025" s="282"/>
      <c r="DU6025" s="282"/>
      <c r="DV6025" s="282"/>
      <c r="DW6025" s="282"/>
      <c r="DX6025" s="282"/>
      <c r="DY6025" s="729"/>
      <c r="DZ6025" s="282"/>
      <c r="EA6025" s="282"/>
      <c r="EB6025" s="282"/>
      <c r="EC6025" s="282"/>
      <c r="ED6025" s="282"/>
      <c r="EE6025" s="282"/>
      <c r="EF6025" s="282"/>
      <c r="EG6025" s="729"/>
      <c r="EH6025" s="282"/>
      <c r="EI6025" s="282"/>
      <c r="EJ6025" s="282"/>
      <c r="EK6025" s="282"/>
      <c r="EL6025" s="282"/>
      <c r="EM6025" s="282"/>
      <c r="EN6025" s="282"/>
      <c r="EO6025" s="729"/>
      <c r="EP6025" s="282"/>
      <c r="EQ6025" s="282"/>
      <c r="ER6025" s="282"/>
      <c r="ES6025" s="282"/>
      <c r="ET6025" s="282"/>
      <c r="EU6025" s="282"/>
      <c r="EV6025" s="282"/>
      <c r="EW6025" s="729"/>
      <c r="EX6025" s="282"/>
      <c r="EY6025" s="282"/>
      <c r="EZ6025" s="282"/>
      <c r="FA6025" s="282"/>
      <c r="FB6025" s="282"/>
      <c r="FC6025" s="282"/>
      <c r="FD6025" s="282"/>
      <c r="FE6025" s="729"/>
      <c r="FF6025" s="282"/>
      <c r="FG6025" s="282"/>
      <c r="FH6025" s="282"/>
      <c r="FI6025" s="282"/>
      <c r="FJ6025" s="282"/>
      <c r="FK6025" s="282"/>
      <c r="FL6025" s="282"/>
      <c r="FM6025" s="729"/>
      <c r="FN6025" s="282"/>
      <c r="FO6025" s="282"/>
      <c r="FP6025" s="282"/>
      <c r="FQ6025" s="282"/>
      <c r="FR6025" s="282"/>
      <c r="FS6025" s="282"/>
      <c r="FT6025" s="282"/>
      <c r="FU6025" s="729"/>
      <c r="FV6025" s="282"/>
      <c r="FW6025" s="282"/>
      <c r="FX6025" s="282"/>
      <c r="FY6025" s="282"/>
      <c r="FZ6025" s="282"/>
      <c r="GA6025" s="282"/>
      <c r="GB6025" s="282"/>
      <c r="GC6025" s="729"/>
      <c r="GD6025" s="282"/>
      <c r="GE6025" s="282"/>
      <c r="GF6025" s="282"/>
      <c r="GG6025" s="282"/>
      <c r="GH6025" s="282"/>
      <c r="GI6025" s="282"/>
      <c r="GJ6025" s="282"/>
      <c r="GK6025" s="729"/>
      <c r="GL6025" s="282"/>
      <c r="GM6025" s="282"/>
      <c r="GN6025" s="282"/>
      <c r="GO6025" s="282"/>
      <c r="GP6025" s="282"/>
      <c r="GQ6025" s="282"/>
      <c r="GR6025" s="282"/>
      <c r="GS6025" s="729"/>
      <c r="GT6025" s="282"/>
      <c r="GU6025" s="282"/>
      <c r="GV6025" s="282"/>
      <c r="GW6025" s="282"/>
      <c r="GX6025" s="282"/>
      <c r="GY6025" s="282"/>
      <c r="GZ6025" s="282"/>
      <c r="HA6025" s="729"/>
      <c r="HB6025" s="282"/>
      <c r="HC6025" s="282"/>
      <c r="HD6025" s="282"/>
      <c r="HE6025" s="282"/>
      <c r="HF6025" s="282"/>
      <c r="HG6025" s="282"/>
      <c r="HH6025" s="282"/>
      <c r="HI6025" s="729"/>
      <c r="HJ6025" s="282"/>
      <c r="HK6025" s="282"/>
      <c r="HL6025" s="282"/>
      <c r="HM6025" s="282"/>
      <c r="HN6025" s="282"/>
      <c r="HO6025" s="282"/>
      <c r="HP6025" s="282"/>
      <c r="HQ6025" s="729"/>
      <c r="HR6025" s="282"/>
      <c r="HS6025" s="282"/>
      <c r="HT6025" s="282"/>
      <c r="HU6025" s="282"/>
      <c r="HV6025" s="282"/>
      <c r="HW6025" s="282"/>
      <c r="HX6025" s="282"/>
      <c r="HY6025" s="729"/>
      <c r="HZ6025" s="282"/>
      <c r="IA6025" s="282"/>
      <c r="IB6025" s="282"/>
      <c r="IC6025" s="282"/>
      <c r="ID6025" s="282"/>
      <c r="IE6025" s="282"/>
      <c r="IF6025" s="282"/>
      <c r="IG6025" s="729"/>
      <c r="IH6025" s="282"/>
      <c r="II6025" s="282"/>
      <c r="IJ6025" s="282"/>
      <c r="IK6025" s="282"/>
      <c r="IL6025" s="282"/>
      <c r="IM6025" s="282"/>
      <c r="IN6025" s="282"/>
      <c r="IO6025" s="729"/>
      <c r="IP6025" s="282"/>
      <c r="IQ6025" s="282"/>
      <c r="IR6025" s="282"/>
      <c r="IS6025" s="282"/>
      <c r="IT6025" s="282"/>
      <c r="IU6025" s="282"/>
      <c r="IV6025" s="282"/>
      <c r="IW6025" s="729"/>
      <c r="IX6025" s="282"/>
      <c r="IY6025" s="282"/>
      <c r="IZ6025" s="282"/>
      <c r="JA6025" s="282"/>
      <c r="JB6025" s="282"/>
      <c r="JC6025" s="282"/>
      <c r="JD6025" s="282"/>
      <c r="JE6025" s="729"/>
      <c r="JF6025" s="282"/>
      <c r="JG6025" s="282"/>
      <c r="JH6025" s="282"/>
      <c r="JI6025" s="282"/>
      <c r="JJ6025" s="282"/>
      <c r="JK6025" s="282"/>
      <c r="JL6025" s="282"/>
      <c r="JM6025" s="729"/>
      <c r="JN6025" s="282"/>
      <c r="JO6025" s="282"/>
      <c r="JP6025" s="282"/>
      <c r="JQ6025" s="282"/>
      <c r="JR6025" s="282"/>
      <c r="JS6025" s="282"/>
      <c r="JT6025" s="282"/>
      <c r="JU6025" s="729"/>
      <c r="JV6025" s="282"/>
      <c r="JW6025" s="282"/>
      <c r="JX6025" s="282"/>
      <c r="JY6025" s="282"/>
      <c r="JZ6025" s="282"/>
      <c r="KA6025" s="282"/>
      <c r="KB6025" s="282"/>
      <c r="KC6025" s="729"/>
      <c r="KD6025" s="282"/>
      <c r="KE6025" s="282"/>
      <c r="KF6025" s="282"/>
      <c r="KG6025" s="282"/>
      <c r="KH6025" s="282"/>
      <c r="KI6025" s="282"/>
      <c r="KJ6025" s="282"/>
      <c r="KK6025" s="729"/>
      <c r="KL6025" s="282"/>
      <c r="KM6025" s="282"/>
      <c r="KN6025" s="282"/>
      <c r="KO6025" s="282"/>
      <c r="KP6025" s="282"/>
      <c r="KQ6025" s="282"/>
      <c r="KR6025" s="282"/>
      <c r="KS6025" s="729"/>
      <c r="KT6025" s="282"/>
      <c r="KU6025" s="282"/>
      <c r="KV6025" s="282"/>
      <c r="KW6025" s="282"/>
      <c r="KX6025" s="282"/>
      <c r="KY6025" s="282"/>
      <c r="KZ6025" s="282"/>
      <c r="LA6025" s="729"/>
      <c r="LB6025" s="282"/>
      <c r="LC6025" s="282"/>
      <c r="LD6025" s="282"/>
      <c r="LE6025" s="282"/>
      <c r="LF6025" s="282"/>
      <c r="LG6025" s="282"/>
      <c r="LH6025" s="282"/>
      <c r="LI6025" s="729"/>
      <c r="LJ6025" s="282"/>
      <c r="LK6025" s="282"/>
      <c r="LL6025" s="282"/>
      <c r="LM6025" s="282"/>
      <c r="LN6025" s="282"/>
      <c r="LO6025" s="282"/>
      <c r="LP6025" s="282"/>
      <c r="LQ6025" s="729"/>
      <c r="LR6025" s="282"/>
      <c r="LS6025" s="282"/>
      <c r="LT6025" s="282"/>
      <c r="LU6025" s="282"/>
      <c r="LV6025" s="282"/>
      <c r="LW6025" s="282"/>
      <c r="LX6025" s="282"/>
      <c r="LY6025" s="729"/>
      <c r="LZ6025" s="282"/>
      <c r="MA6025" s="282"/>
      <c r="MB6025" s="282"/>
      <c r="MC6025" s="282"/>
      <c r="MD6025" s="282"/>
      <c r="ME6025" s="282"/>
      <c r="MF6025" s="282"/>
      <c r="MG6025" s="729"/>
      <c r="MH6025" s="282"/>
      <c r="MI6025" s="282"/>
      <c r="MJ6025" s="282"/>
      <c r="MK6025" s="282"/>
      <c r="ML6025" s="282"/>
      <c r="MM6025" s="282"/>
      <c r="MN6025" s="282"/>
      <c r="MO6025" s="729"/>
      <c r="MP6025" s="282"/>
      <c r="MQ6025" s="282"/>
      <c r="MR6025" s="282"/>
      <c r="MS6025" s="282"/>
      <c r="MT6025" s="282"/>
      <c r="MU6025" s="282"/>
      <c r="MV6025" s="282"/>
      <c r="MW6025" s="729"/>
      <c r="MX6025" s="282"/>
      <c r="MY6025" s="282"/>
      <c r="MZ6025" s="282"/>
      <c r="NA6025" s="282"/>
      <c r="NB6025" s="282"/>
      <c r="NC6025" s="282"/>
      <c r="ND6025" s="282"/>
      <c r="NE6025" s="729"/>
      <c r="NF6025" s="282"/>
      <c r="NG6025" s="282"/>
      <c r="NH6025" s="282"/>
      <c r="NI6025" s="282"/>
      <c r="NJ6025" s="282"/>
      <c r="NK6025" s="282"/>
      <c r="NL6025" s="282"/>
      <c r="NM6025" s="729"/>
      <c r="NN6025" s="282"/>
      <c r="NO6025" s="282"/>
      <c r="NP6025" s="282"/>
      <c r="NQ6025" s="282"/>
      <c r="NR6025" s="282"/>
      <c r="NS6025" s="282"/>
      <c r="NT6025" s="282"/>
      <c r="NU6025" s="729"/>
      <c r="NV6025" s="282"/>
      <c r="NW6025" s="282"/>
      <c r="NX6025" s="282"/>
      <c r="NY6025" s="282"/>
      <c r="NZ6025" s="282"/>
      <c r="OA6025" s="282"/>
      <c r="OB6025" s="282"/>
      <c r="OC6025" s="729"/>
      <c r="OD6025" s="282"/>
      <c r="OE6025" s="282"/>
      <c r="OF6025" s="282"/>
      <c r="OG6025" s="282"/>
      <c r="OH6025" s="282"/>
      <c r="OI6025" s="282"/>
      <c r="OJ6025" s="282"/>
      <c r="OK6025" s="729"/>
      <c r="OL6025" s="282"/>
      <c r="OM6025" s="282"/>
      <c r="ON6025" s="282"/>
      <c r="OO6025" s="282"/>
      <c r="OP6025" s="282"/>
      <c r="OQ6025" s="282"/>
      <c r="OR6025" s="282"/>
      <c r="OS6025" s="729"/>
      <c r="OT6025" s="282"/>
      <c r="OU6025" s="282"/>
      <c r="OV6025" s="282"/>
      <c r="OW6025" s="282"/>
      <c r="OX6025" s="282"/>
      <c r="OY6025" s="282"/>
      <c r="OZ6025" s="282"/>
      <c r="PA6025" s="729"/>
      <c r="PB6025" s="282"/>
      <c r="PC6025" s="282"/>
      <c r="PD6025" s="282"/>
      <c r="PE6025" s="282"/>
      <c r="PF6025" s="282"/>
      <c r="PG6025" s="282"/>
      <c r="PH6025" s="282"/>
      <c r="PI6025" s="729"/>
      <c r="PJ6025" s="282"/>
      <c r="PK6025" s="282"/>
      <c r="PL6025" s="282"/>
      <c r="PM6025" s="282"/>
      <c r="PN6025" s="282"/>
      <c r="PO6025" s="282"/>
      <c r="PP6025" s="282"/>
      <c r="PQ6025" s="729"/>
      <c r="PR6025" s="282"/>
      <c r="PS6025" s="282"/>
      <c r="PT6025" s="282"/>
      <c r="PU6025" s="282"/>
      <c r="PV6025" s="282"/>
      <c r="PW6025" s="282"/>
      <c r="PX6025" s="282"/>
      <c r="PY6025" s="729"/>
      <c r="PZ6025" s="282"/>
      <c r="QA6025" s="282"/>
      <c r="QB6025" s="282"/>
      <c r="QC6025" s="282"/>
      <c r="QD6025" s="282"/>
      <c r="QE6025" s="282"/>
      <c r="QF6025" s="282"/>
      <c r="QG6025" s="729"/>
      <c r="QH6025" s="282"/>
      <c r="QI6025" s="282"/>
      <c r="QJ6025" s="282"/>
      <c r="QK6025" s="282"/>
      <c r="QL6025" s="282"/>
      <c r="QM6025" s="282"/>
      <c r="QN6025" s="282"/>
      <c r="QO6025" s="729"/>
      <c r="QP6025" s="282"/>
      <c r="QQ6025" s="282"/>
      <c r="QR6025" s="282"/>
      <c r="QS6025" s="282"/>
      <c r="QT6025" s="282"/>
      <c r="QU6025" s="282"/>
      <c r="QV6025" s="282"/>
      <c r="QW6025" s="729"/>
      <c r="QX6025" s="282"/>
      <c r="QY6025" s="282"/>
      <c r="QZ6025" s="282"/>
      <c r="RA6025" s="282"/>
      <c r="RB6025" s="282"/>
      <c r="RC6025" s="282"/>
      <c r="RD6025" s="282"/>
      <c r="RE6025" s="729"/>
      <c r="RF6025" s="282"/>
      <c r="RG6025" s="282"/>
      <c r="RH6025" s="282"/>
      <c r="RI6025" s="282"/>
      <c r="RJ6025" s="282"/>
      <c r="RK6025" s="282"/>
      <c r="RL6025" s="282"/>
      <c r="RM6025" s="729"/>
      <c r="RN6025" s="282"/>
      <c r="RO6025" s="282"/>
      <c r="RP6025" s="282"/>
      <c r="RQ6025" s="282"/>
      <c r="RR6025" s="282"/>
      <c r="RS6025" s="282"/>
      <c r="RT6025" s="282"/>
      <c r="RU6025" s="729"/>
      <c r="RV6025" s="282"/>
      <c r="RW6025" s="282"/>
      <c r="RX6025" s="282"/>
      <c r="RY6025" s="282"/>
      <c r="RZ6025" s="282"/>
      <c r="SA6025" s="282"/>
      <c r="SB6025" s="282"/>
      <c r="SC6025" s="729"/>
      <c r="SD6025" s="282"/>
      <c r="SE6025" s="282"/>
      <c r="SF6025" s="282"/>
      <c r="SG6025" s="282"/>
      <c r="SH6025" s="282"/>
      <c r="SI6025" s="282"/>
      <c r="SJ6025" s="282"/>
      <c r="SK6025" s="729"/>
      <c r="SL6025" s="282"/>
      <c r="SM6025" s="282"/>
      <c r="SN6025" s="282"/>
      <c r="SO6025" s="282"/>
      <c r="SP6025" s="282"/>
      <c r="SQ6025" s="282"/>
      <c r="SR6025" s="282"/>
      <c r="SS6025" s="729"/>
      <c r="ST6025" s="282"/>
      <c r="SU6025" s="282"/>
      <c r="SV6025" s="282"/>
      <c r="SW6025" s="282"/>
      <c r="SX6025" s="282"/>
      <c r="SY6025" s="282"/>
      <c r="SZ6025" s="282"/>
      <c r="TA6025" s="729"/>
      <c r="TB6025" s="282"/>
      <c r="TC6025" s="282"/>
      <c r="TD6025" s="282"/>
      <c r="TE6025" s="282"/>
      <c r="TF6025" s="282"/>
      <c r="TG6025" s="282"/>
      <c r="TH6025" s="282"/>
      <c r="TI6025" s="729"/>
      <c r="TJ6025" s="282"/>
      <c r="TK6025" s="282"/>
      <c r="TL6025" s="282"/>
      <c r="TM6025" s="282"/>
      <c r="TN6025" s="282"/>
      <c r="TO6025" s="282"/>
      <c r="TP6025" s="282"/>
      <c r="TQ6025" s="729"/>
      <c r="TR6025" s="282"/>
      <c r="TS6025" s="282"/>
      <c r="TT6025" s="282"/>
      <c r="TU6025" s="282"/>
      <c r="TV6025" s="282"/>
      <c r="TW6025" s="282"/>
      <c r="TX6025" s="282"/>
      <c r="TY6025" s="729"/>
      <c r="TZ6025" s="282"/>
      <c r="UA6025" s="282"/>
      <c r="UB6025" s="282"/>
      <c r="UC6025" s="282"/>
      <c r="UD6025" s="282"/>
      <c r="UE6025" s="282"/>
      <c r="UF6025" s="282"/>
      <c r="UG6025" s="729"/>
      <c r="UH6025" s="282"/>
      <c r="UI6025" s="282"/>
      <c r="UJ6025" s="282"/>
      <c r="UK6025" s="282"/>
      <c r="UL6025" s="282"/>
      <c r="UM6025" s="282"/>
      <c r="UN6025" s="282"/>
      <c r="UO6025" s="729"/>
      <c r="UP6025" s="282"/>
      <c r="UQ6025" s="282"/>
      <c r="UR6025" s="282"/>
      <c r="US6025" s="282"/>
      <c r="UT6025" s="282"/>
      <c r="UU6025" s="282"/>
      <c r="UV6025" s="282"/>
      <c r="UW6025" s="729"/>
      <c r="UX6025" s="282"/>
      <c r="UY6025" s="282"/>
      <c r="UZ6025" s="282"/>
      <c r="VA6025" s="282"/>
      <c r="VB6025" s="282"/>
      <c r="VC6025" s="282"/>
      <c r="VD6025" s="282"/>
      <c r="VE6025" s="729"/>
      <c r="VF6025" s="282"/>
      <c r="VG6025" s="282"/>
      <c r="VH6025" s="282"/>
      <c r="VI6025" s="282"/>
      <c r="VJ6025" s="282"/>
      <c r="VK6025" s="282"/>
      <c r="VL6025" s="282"/>
      <c r="VM6025" s="729"/>
      <c r="VN6025" s="282"/>
      <c r="VO6025" s="282"/>
      <c r="VP6025" s="282"/>
      <c r="VQ6025" s="282"/>
      <c r="VR6025" s="282"/>
      <c r="VS6025" s="282"/>
      <c r="VT6025" s="282"/>
      <c r="VU6025" s="729"/>
      <c r="VV6025" s="282"/>
      <c r="VW6025" s="282"/>
      <c r="VX6025" s="282"/>
      <c r="VY6025" s="282"/>
      <c r="VZ6025" s="282"/>
      <c r="WA6025" s="282"/>
      <c r="WB6025" s="282"/>
      <c r="WC6025" s="729"/>
      <c r="WD6025" s="282"/>
      <c r="WE6025" s="282"/>
      <c r="WF6025" s="282"/>
      <c r="WG6025" s="282"/>
      <c r="WH6025" s="282"/>
      <c r="WI6025" s="282"/>
      <c r="WJ6025" s="282"/>
      <c r="WK6025" s="729"/>
      <c r="WL6025" s="282"/>
      <c r="WM6025" s="282"/>
      <c r="WN6025" s="282"/>
      <c r="WO6025" s="282"/>
      <c r="WP6025" s="282"/>
      <c r="WQ6025" s="282"/>
      <c r="WR6025" s="282"/>
      <c r="WS6025" s="729"/>
      <c r="WT6025" s="282"/>
      <c r="WU6025" s="282"/>
      <c r="WV6025" s="282"/>
      <c r="WW6025" s="282"/>
      <c r="WX6025" s="282"/>
      <c r="WY6025" s="282"/>
      <c r="WZ6025" s="282"/>
      <c r="XA6025" s="729"/>
      <c r="XB6025" s="282"/>
      <c r="XC6025" s="282"/>
      <c r="XD6025" s="282"/>
      <c r="XE6025" s="282"/>
      <c r="XF6025" s="282"/>
      <c r="XG6025" s="282"/>
      <c r="XH6025" s="282"/>
      <c r="XI6025" s="729"/>
      <c r="XJ6025" s="282"/>
      <c r="XK6025" s="282"/>
      <c r="XL6025" s="282"/>
      <c r="XM6025" s="282"/>
      <c r="XN6025" s="282"/>
      <c r="XO6025" s="282"/>
      <c r="XP6025" s="282"/>
      <c r="XQ6025" s="729"/>
      <c r="XR6025" s="282"/>
      <c r="XS6025" s="282"/>
      <c r="XT6025" s="282"/>
      <c r="XU6025" s="282"/>
      <c r="XV6025" s="282"/>
      <c r="XW6025" s="282"/>
      <c r="XX6025" s="282"/>
      <c r="XY6025" s="729"/>
      <c r="XZ6025" s="282"/>
      <c r="YA6025" s="282"/>
      <c r="YB6025" s="282"/>
      <c r="YC6025" s="282"/>
      <c r="YD6025" s="282"/>
      <c r="YE6025" s="282"/>
      <c r="YF6025" s="282"/>
      <c r="YG6025" s="729"/>
      <c r="YH6025" s="282"/>
      <c r="YI6025" s="282"/>
      <c r="YJ6025" s="282"/>
      <c r="YK6025" s="282"/>
      <c r="YL6025" s="282"/>
      <c r="YM6025" s="282"/>
      <c r="YN6025" s="282"/>
      <c r="YO6025" s="729"/>
      <c r="YP6025" s="282"/>
      <c r="YQ6025" s="282"/>
      <c r="YR6025" s="282"/>
      <c r="YS6025" s="282"/>
      <c r="YT6025" s="282"/>
      <c r="YU6025" s="282"/>
      <c r="YV6025" s="282"/>
      <c r="YW6025" s="729"/>
      <c r="YX6025" s="282"/>
      <c r="YY6025" s="282"/>
      <c r="YZ6025" s="282"/>
      <c r="ZA6025" s="282"/>
      <c r="ZB6025" s="282"/>
      <c r="ZC6025" s="282"/>
      <c r="ZD6025" s="282"/>
      <c r="ZE6025" s="729"/>
      <c r="ZF6025" s="282"/>
      <c r="ZG6025" s="282"/>
      <c r="ZH6025" s="282"/>
      <c r="ZI6025" s="282"/>
      <c r="ZJ6025" s="282"/>
      <c r="ZK6025" s="282"/>
      <c r="ZL6025" s="282"/>
      <c r="ZM6025" s="729"/>
      <c r="ZN6025" s="282"/>
      <c r="ZO6025" s="282"/>
      <c r="ZP6025" s="282"/>
      <c r="ZQ6025" s="282"/>
      <c r="ZR6025" s="282"/>
      <c r="ZS6025" s="282"/>
      <c r="ZT6025" s="282"/>
      <c r="ZU6025" s="729"/>
      <c r="ZV6025" s="282"/>
      <c r="ZW6025" s="282"/>
      <c r="ZX6025" s="282"/>
      <c r="ZY6025" s="282"/>
      <c r="ZZ6025" s="282"/>
      <c r="AAA6025" s="282"/>
      <c r="AAB6025" s="282"/>
      <c r="AAC6025" s="729"/>
      <c r="AAD6025" s="282"/>
      <c r="AAE6025" s="282"/>
      <c r="AAF6025" s="282"/>
      <c r="AAG6025" s="282"/>
      <c r="AAH6025" s="282"/>
      <c r="AAI6025" s="282"/>
      <c r="AAJ6025" s="282"/>
      <c r="AAK6025" s="729"/>
      <c r="AAL6025" s="282"/>
      <c r="AAM6025" s="282"/>
      <c r="AAN6025" s="282"/>
      <c r="AAO6025" s="282"/>
      <c r="AAP6025" s="282"/>
      <c r="AAQ6025" s="282"/>
      <c r="AAR6025" s="282"/>
      <c r="AAS6025" s="729"/>
      <c r="AAT6025" s="282"/>
      <c r="AAU6025" s="282"/>
      <c r="AAV6025" s="282"/>
      <c r="AAW6025" s="282"/>
      <c r="AAX6025" s="282"/>
      <c r="AAY6025" s="282"/>
      <c r="AAZ6025" s="282"/>
      <c r="ABA6025" s="729"/>
      <c r="ABB6025" s="282"/>
      <c r="ABC6025" s="282"/>
      <c r="ABD6025" s="282"/>
      <c r="ABE6025" s="282"/>
      <c r="ABF6025" s="282"/>
      <c r="ABG6025" s="282"/>
      <c r="ABH6025" s="282"/>
      <c r="ABI6025" s="729"/>
      <c r="ABJ6025" s="282"/>
      <c r="ABK6025" s="282"/>
      <c r="ABL6025" s="282"/>
      <c r="ABM6025" s="282"/>
      <c r="ABN6025" s="282"/>
      <c r="ABO6025" s="282"/>
      <c r="ABP6025" s="282"/>
      <c r="ABQ6025" s="729"/>
      <c r="ABR6025" s="282"/>
      <c r="ABS6025" s="282"/>
      <c r="ABT6025" s="282"/>
      <c r="ABU6025" s="282"/>
      <c r="ABV6025" s="282"/>
      <c r="ABW6025" s="282"/>
      <c r="ABX6025" s="282"/>
      <c r="ABY6025" s="729"/>
      <c r="ABZ6025" s="282"/>
      <c r="ACA6025" s="282"/>
      <c r="ACB6025" s="282"/>
      <c r="ACC6025" s="282"/>
      <c r="ACD6025" s="282"/>
      <c r="ACE6025" s="282"/>
      <c r="ACF6025" s="282"/>
      <c r="ACG6025" s="729"/>
      <c r="ACH6025" s="282"/>
      <c r="ACI6025" s="282"/>
      <c r="ACJ6025" s="282"/>
      <c r="ACK6025" s="282"/>
      <c r="ACL6025" s="282"/>
      <c r="ACM6025" s="282"/>
      <c r="ACN6025" s="282"/>
      <c r="ACO6025" s="729"/>
      <c r="ACP6025" s="282"/>
      <c r="ACQ6025" s="282"/>
      <c r="ACR6025" s="282"/>
      <c r="ACS6025" s="282"/>
      <c r="ACT6025" s="282"/>
      <c r="ACU6025" s="282"/>
      <c r="ACV6025" s="282"/>
      <c r="ACW6025" s="729"/>
      <c r="ACX6025" s="282"/>
      <c r="ACY6025" s="282"/>
      <c r="ACZ6025" s="282"/>
      <c r="ADA6025" s="282"/>
      <c r="ADB6025" s="282"/>
      <c r="ADC6025" s="282"/>
      <c r="ADD6025" s="282"/>
      <c r="ADE6025" s="729"/>
      <c r="ADF6025" s="282"/>
      <c r="ADG6025" s="282"/>
      <c r="ADH6025" s="282"/>
      <c r="ADI6025" s="282"/>
      <c r="ADJ6025" s="282"/>
      <c r="ADK6025" s="282"/>
      <c r="ADL6025" s="282"/>
      <c r="ADM6025" s="729"/>
      <c r="ADN6025" s="282"/>
      <c r="ADO6025" s="282"/>
      <c r="ADP6025" s="282"/>
      <c r="ADQ6025" s="282"/>
      <c r="ADR6025" s="282"/>
      <c r="ADS6025" s="282"/>
      <c r="ADT6025" s="282"/>
      <c r="ADU6025" s="729"/>
      <c r="ADV6025" s="282"/>
      <c r="ADW6025" s="282"/>
      <c r="ADX6025" s="282"/>
      <c r="ADY6025" s="282"/>
      <c r="ADZ6025" s="282"/>
      <c r="AEA6025" s="282"/>
      <c r="AEB6025" s="282"/>
      <c r="AEC6025" s="729"/>
      <c r="AED6025" s="282"/>
      <c r="AEE6025" s="282"/>
      <c r="AEF6025" s="282"/>
      <c r="AEG6025" s="282"/>
      <c r="AEH6025" s="282"/>
      <c r="AEI6025" s="282"/>
      <c r="AEJ6025" s="282"/>
      <c r="AEK6025" s="729"/>
      <c r="AEL6025" s="282"/>
      <c r="AEM6025" s="282"/>
      <c r="AEN6025" s="282"/>
      <c r="AEO6025" s="282"/>
      <c r="AEP6025" s="282"/>
      <c r="AEQ6025" s="282"/>
      <c r="AER6025" s="282"/>
      <c r="AES6025" s="729"/>
      <c r="AET6025" s="282"/>
      <c r="AEU6025" s="282"/>
      <c r="AEV6025" s="282"/>
      <c r="AEW6025" s="282"/>
      <c r="AEX6025" s="282"/>
      <c r="AEY6025" s="282"/>
      <c r="AEZ6025" s="282"/>
      <c r="AFA6025" s="729"/>
      <c r="AFB6025" s="282"/>
      <c r="AFC6025" s="282"/>
      <c r="AFD6025" s="282"/>
      <c r="AFE6025" s="282"/>
      <c r="AFF6025" s="282"/>
      <c r="AFG6025" s="282"/>
      <c r="AFH6025" s="282"/>
      <c r="AFI6025" s="729"/>
      <c r="AFJ6025" s="282"/>
      <c r="AFK6025" s="282"/>
      <c r="AFL6025" s="282"/>
      <c r="AFM6025" s="282"/>
      <c r="AFN6025" s="282"/>
      <c r="AFO6025" s="282"/>
      <c r="AFP6025" s="282"/>
      <c r="AFQ6025" s="729"/>
      <c r="AFR6025" s="282"/>
      <c r="AFS6025" s="282"/>
      <c r="AFT6025" s="282"/>
      <c r="AFU6025" s="282"/>
      <c r="AFV6025" s="282"/>
      <c r="AFW6025" s="282"/>
      <c r="AFX6025" s="282"/>
      <c r="AFY6025" s="729"/>
      <c r="AFZ6025" s="282"/>
      <c r="AGA6025" s="282"/>
      <c r="AGB6025" s="282"/>
      <c r="AGC6025" s="282"/>
      <c r="AGD6025" s="282"/>
      <c r="AGE6025" s="282"/>
      <c r="AGF6025" s="282"/>
      <c r="AGG6025" s="729"/>
      <c r="AGH6025" s="282"/>
      <c r="AGI6025" s="282"/>
      <c r="AGJ6025" s="282"/>
      <c r="AGK6025" s="282"/>
      <c r="AGL6025" s="282"/>
      <c r="AGM6025" s="282"/>
      <c r="AGN6025" s="282"/>
      <c r="AGO6025" s="729"/>
      <c r="AGP6025" s="282"/>
      <c r="AGQ6025" s="282"/>
      <c r="AGR6025" s="282"/>
      <c r="AGS6025" s="282"/>
      <c r="AGT6025" s="282"/>
      <c r="AGU6025" s="282"/>
      <c r="AGV6025" s="282"/>
      <c r="AGW6025" s="729"/>
      <c r="AGX6025" s="282"/>
      <c r="AGY6025" s="282"/>
      <c r="AGZ6025" s="282"/>
      <c r="AHA6025" s="282"/>
      <c r="AHB6025" s="282"/>
      <c r="AHC6025" s="282"/>
      <c r="AHD6025" s="282"/>
      <c r="AHE6025" s="729"/>
      <c r="AHF6025" s="282"/>
      <c r="AHG6025" s="282"/>
      <c r="AHH6025" s="282"/>
      <c r="AHI6025" s="282"/>
      <c r="AHJ6025" s="282"/>
      <c r="AHK6025" s="282"/>
      <c r="AHL6025" s="282"/>
      <c r="AHM6025" s="729"/>
      <c r="AHN6025" s="282"/>
      <c r="AHO6025" s="282"/>
      <c r="AHP6025" s="282"/>
      <c r="AHQ6025" s="282"/>
      <c r="AHR6025" s="282"/>
      <c r="AHS6025" s="282"/>
      <c r="AHT6025" s="282"/>
      <c r="AHU6025" s="729"/>
      <c r="AHV6025" s="282"/>
      <c r="AHW6025" s="282"/>
      <c r="AHX6025" s="282"/>
      <c r="AHY6025" s="282"/>
      <c r="AHZ6025" s="282"/>
      <c r="AIA6025" s="282"/>
      <c r="AIB6025" s="282"/>
      <c r="AIC6025" s="729"/>
      <c r="AID6025" s="282"/>
      <c r="AIE6025" s="282"/>
      <c r="AIF6025" s="282"/>
      <c r="AIG6025" s="282"/>
      <c r="AIH6025" s="282"/>
      <c r="AII6025" s="282"/>
      <c r="AIJ6025" s="282"/>
      <c r="AIK6025" s="729"/>
      <c r="AIL6025" s="282"/>
      <c r="AIM6025" s="282"/>
      <c r="AIN6025" s="282"/>
      <c r="AIO6025" s="282"/>
      <c r="AIP6025" s="282"/>
      <c r="AIQ6025" s="282"/>
      <c r="AIR6025" s="282"/>
      <c r="AIS6025" s="729"/>
      <c r="AIT6025" s="282"/>
      <c r="AIU6025" s="282"/>
      <c r="AIV6025" s="282"/>
      <c r="AIW6025" s="282"/>
      <c r="AIX6025" s="282"/>
      <c r="AIY6025" s="282"/>
      <c r="AIZ6025" s="282"/>
      <c r="AJA6025" s="729"/>
      <c r="AJB6025" s="282"/>
      <c r="AJC6025" s="282"/>
      <c r="AJD6025" s="282"/>
      <c r="AJE6025" s="282"/>
      <c r="AJF6025" s="282"/>
      <c r="AJG6025" s="282"/>
      <c r="AJH6025" s="282"/>
      <c r="AJI6025" s="729"/>
      <c r="AJJ6025" s="282"/>
      <c r="AJK6025" s="282"/>
      <c r="AJL6025" s="282"/>
      <c r="AJM6025" s="282"/>
      <c r="AJN6025" s="282"/>
      <c r="AJO6025" s="282"/>
      <c r="AJP6025" s="282"/>
      <c r="AJQ6025" s="729"/>
      <c r="AJR6025" s="282"/>
      <c r="AJS6025" s="282"/>
      <c r="AJT6025" s="282"/>
      <c r="AJU6025" s="282"/>
      <c r="AJV6025" s="282"/>
      <c r="AJW6025" s="282"/>
      <c r="AJX6025" s="282"/>
      <c r="AJY6025" s="729"/>
      <c r="AJZ6025" s="282"/>
      <c r="AKA6025" s="282"/>
      <c r="AKB6025" s="282"/>
      <c r="AKC6025" s="282"/>
      <c r="AKD6025" s="282"/>
      <c r="AKE6025" s="282"/>
      <c r="AKF6025" s="282"/>
      <c r="AKG6025" s="729"/>
      <c r="AKH6025" s="282"/>
      <c r="AKI6025" s="282"/>
      <c r="AKJ6025" s="282"/>
      <c r="AKK6025" s="282"/>
      <c r="AKL6025" s="282"/>
      <c r="AKM6025" s="282"/>
      <c r="AKN6025" s="282"/>
      <c r="AKO6025" s="729"/>
      <c r="AKP6025" s="282"/>
      <c r="AKQ6025" s="282"/>
      <c r="AKR6025" s="282"/>
      <c r="AKS6025" s="282"/>
      <c r="AKT6025" s="282"/>
      <c r="AKU6025" s="282"/>
      <c r="AKV6025" s="282"/>
      <c r="AKW6025" s="729"/>
      <c r="AKX6025" s="282"/>
      <c r="AKY6025" s="282"/>
      <c r="AKZ6025" s="282"/>
      <c r="ALA6025" s="282"/>
      <c r="ALB6025" s="282"/>
      <c r="ALC6025" s="282"/>
      <c r="ALD6025" s="282"/>
      <c r="ALE6025" s="729"/>
      <c r="ALF6025" s="282"/>
      <c r="ALG6025" s="282"/>
      <c r="ALH6025" s="282"/>
      <c r="ALI6025" s="282"/>
      <c r="ALJ6025" s="282"/>
      <c r="ALK6025" s="282"/>
      <c r="ALL6025" s="282"/>
      <c r="ALM6025" s="729"/>
      <c r="ALN6025" s="282"/>
      <c r="ALO6025" s="282"/>
      <c r="ALP6025" s="282"/>
      <c r="ALQ6025" s="282"/>
      <c r="ALR6025" s="282"/>
      <c r="ALS6025" s="282"/>
      <c r="ALT6025" s="282"/>
      <c r="ALU6025" s="729"/>
      <c r="ALV6025" s="282"/>
      <c r="ALW6025" s="282"/>
      <c r="ALX6025" s="282"/>
      <c r="ALY6025" s="282"/>
      <c r="ALZ6025" s="282"/>
      <c r="AMA6025" s="282"/>
      <c r="AMB6025" s="282"/>
      <c r="AMC6025" s="729"/>
      <c r="AMD6025" s="282"/>
      <c r="AME6025" s="282"/>
      <c r="AMF6025" s="282"/>
      <c r="AMG6025" s="282"/>
      <c r="AMH6025" s="282"/>
      <c r="AMI6025" s="282"/>
      <c r="AMJ6025" s="282"/>
      <c r="AMK6025" s="729"/>
      <c r="AML6025" s="282"/>
      <c r="AMM6025" s="282"/>
      <c r="AMN6025" s="282"/>
      <c r="AMO6025" s="282"/>
      <c r="AMP6025" s="282"/>
      <c r="AMQ6025" s="282"/>
      <c r="AMR6025" s="282"/>
      <c r="AMS6025" s="729"/>
      <c r="AMT6025" s="282"/>
      <c r="AMU6025" s="282"/>
      <c r="AMV6025" s="282"/>
      <c r="AMW6025" s="282"/>
      <c r="AMX6025" s="282"/>
      <c r="AMY6025" s="282"/>
      <c r="AMZ6025" s="282"/>
      <c r="ANA6025" s="729"/>
      <c r="ANB6025" s="282"/>
      <c r="ANC6025" s="282"/>
      <c r="AND6025" s="282"/>
      <c r="ANE6025" s="282"/>
      <c r="ANF6025" s="282"/>
      <c r="ANG6025" s="282"/>
      <c r="ANH6025" s="282"/>
      <c r="ANI6025" s="729"/>
      <c r="ANJ6025" s="282"/>
      <c r="ANK6025" s="282"/>
      <c r="ANL6025" s="282"/>
      <c r="ANM6025" s="282"/>
      <c r="ANN6025" s="282"/>
      <c r="ANO6025" s="282"/>
      <c r="ANP6025" s="282"/>
      <c r="ANQ6025" s="729"/>
      <c r="ANR6025" s="282"/>
      <c r="ANS6025" s="282"/>
      <c r="ANT6025" s="282"/>
      <c r="ANU6025" s="282"/>
      <c r="ANV6025" s="282"/>
      <c r="ANW6025" s="282"/>
      <c r="ANX6025" s="282"/>
      <c r="ANY6025" s="729"/>
      <c r="ANZ6025" s="282"/>
      <c r="AOA6025" s="282"/>
      <c r="AOB6025" s="282"/>
      <c r="AOC6025" s="282"/>
      <c r="AOD6025" s="282"/>
      <c r="AOE6025" s="282"/>
      <c r="AOF6025" s="282"/>
      <c r="AOG6025" s="729"/>
      <c r="AOH6025" s="282"/>
      <c r="AOI6025" s="282"/>
      <c r="AOJ6025" s="282"/>
      <c r="AOK6025" s="282"/>
      <c r="AOL6025" s="282"/>
      <c r="AOM6025" s="282"/>
      <c r="AON6025" s="282"/>
      <c r="AOO6025" s="729"/>
      <c r="AOP6025" s="282"/>
      <c r="AOQ6025" s="282"/>
      <c r="AOR6025" s="282"/>
      <c r="AOS6025" s="282"/>
      <c r="AOT6025" s="282"/>
      <c r="AOU6025" s="282"/>
      <c r="AOV6025" s="282"/>
      <c r="AOW6025" s="729"/>
      <c r="AOX6025" s="282"/>
      <c r="AOY6025" s="282"/>
      <c r="AOZ6025" s="282"/>
      <c r="APA6025" s="282"/>
      <c r="APB6025" s="282"/>
      <c r="APC6025" s="282"/>
      <c r="APD6025" s="282"/>
      <c r="APE6025" s="729"/>
      <c r="APF6025" s="282"/>
      <c r="APG6025" s="282"/>
      <c r="APH6025" s="282"/>
      <c r="API6025" s="282"/>
      <c r="APJ6025" s="282"/>
      <c r="APK6025" s="282"/>
      <c r="APL6025" s="282"/>
      <c r="APM6025" s="729"/>
      <c r="APN6025" s="282"/>
      <c r="APO6025" s="282"/>
      <c r="APP6025" s="282"/>
      <c r="APQ6025" s="282"/>
      <c r="APR6025" s="282"/>
      <c r="APS6025" s="282"/>
      <c r="APT6025" s="282"/>
      <c r="APU6025" s="729"/>
      <c r="APV6025" s="282"/>
      <c r="APW6025" s="282"/>
      <c r="APX6025" s="282"/>
      <c r="APY6025" s="282"/>
      <c r="APZ6025" s="282"/>
      <c r="AQA6025" s="282"/>
      <c r="AQB6025" s="282"/>
      <c r="AQC6025" s="729"/>
      <c r="AQD6025" s="282"/>
      <c r="AQE6025" s="282"/>
      <c r="AQF6025" s="282"/>
      <c r="AQG6025" s="282"/>
      <c r="AQH6025" s="282"/>
      <c r="AQI6025" s="282"/>
      <c r="AQJ6025" s="282"/>
      <c r="AQK6025" s="729"/>
      <c r="AQL6025" s="282"/>
      <c r="AQM6025" s="282"/>
      <c r="AQN6025" s="282"/>
      <c r="AQO6025" s="282"/>
      <c r="AQP6025" s="282"/>
      <c r="AQQ6025" s="282"/>
      <c r="AQR6025" s="282"/>
      <c r="AQS6025" s="729"/>
      <c r="AQT6025" s="282"/>
      <c r="AQU6025" s="282"/>
      <c r="AQV6025" s="282"/>
      <c r="AQW6025" s="282"/>
      <c r="AQX6025" s="282"/>
      <c r="AQY6025" s="282"/>
      <c r="AQZ6025" s="282"/>
      <c r="ARA6025" s="729"/>
      <c r="ARB6025" s="282"/>
      <c r="ARC6025" s="282"/>
      <c r="ARD6025" s="282"/>
      <c r="ARE6025" s="282"/>
      <c r="ARF6025" s="282"/>
      <c r="ARG6025" s="282"/>
      <c r="ARH6025" s="282"/>
      <c r="ARI6025" s="729"/>
      <c r="ARJ6025" s="282"/>
      <c r="ARK6025" s="282"/>
      <c r="ARL6025" s="282"/>
      <c r="ARM6025" s="282"/>
      <c r="ARN6025" s="282"/>
      <c r="ARO6025" s="282"/>
      <c r="ARP6025" s="282"/>
      <c r="ARQ6025" s="729"/>
      <c r="ARR6025" s="282"/>
      <c r="ARS6025" s="282"/>
      <c r="ART6025" s="282"/>
      <c r="ARU6025" s="282"/>
      <c r="ARV6025" s="282"/>
      <c r="ARW6025" s="282"/>
      <c r="ARX6025" s="282"/>
      <c r="ARY6025" s="729"/>
      <c r="ARZ6025" s="282"/>
      <c r="ASA6025" s="282"/>
      <c r="ASB6025" s="282"/>
      <c r="ASC6025" s="282"/>
      <c r="ASD6025" s="282"/>
      <c r="ASE6025" s="282"/>
      <c r="ASF6025" s="282"/>
      <c r="ASG6025" s="729"/>
      <c r="ASH6025" s="282"/>
      <c r="ASI6025" s="282"/>
      <c r="ASJ6025" s="282"/>
      <c r="ASK6025" s="282"/>
      <c r="ASL6025" s="282"/>
      <c r="ASM6025" s="282"/>
      <c r="ASN6025" s="282"/>
      <c r="ASO6025" s="729"/>
      <c r="ASP6025" s="282"/>
      <c r="ASQ6025" s="282"/>
      <c r="ASR6025" s="282"/>
      <c r="ASS6025" s="282"/>
      <c r="AST6025" s="282"/>
      <c r="ASU6025" s="282"/>
      <c r="ASV6025" s="282"/>
      <c r="ASW6025" s="729"/>
      <c r="ASX6025" s="282"/>
      <c r="ASY6025" s="282"/>
      <c r="ASZ6025" s="282"/>
      <c r="ATA6025" s="282"/>
      <c r="ATB6025" s="282"/>
      <c r="ATC6025" s="282"/>
      <c r="ATD6025" s="282"/>
      <c r="ATE6025" s="729"/>
      <c r="ATF6025" s="282"/>
      <c r="ATG6025" s="282"/>
      <c r="ATH6025" s="282"/>
      <c r="ATI6025" s="282"/>
      <c r="ATJ6025" s="282"/>
      <c r="ATK6025" s="282"/>
      <c r="ATL6025" s="282"/>
      <c r="ATM6025" s="729"/>
      <c r="ATN6025" s="282"/>
      <c r="ATO6025" s="282"/>
      <c r="ATP6025" s="282"/>
      <c r="ATQ6025" s="282"/>
      <c r="ATR6025" s="282"/>
      <c r="ATS6025" s="282"/>
      <c r="ATT6025" s="282"/>
      <c r="ATU6025" s="729"/>
      <c r="ATV6025" s="282"/>
      <c r="ATW6025" s="282"/>
      <c r="ATX6025" s="282"/>
      <c r="ATY6025" s="282"/>
      <c r="ATZ6025" s="282"/>
      <c r="AUA6025" s="282"/>
      <c r="AUB6025" s="282"/>
      <c r="AUC6025" s="729"/>
      <c r="AUD6025" s="282"/>
      <c r="AUE6025" s="282"/>
      <c r="AUF6025" s="282"/>
      <c r="AUG6025" s="282"/>
      <c r="AUH6025" s="282"/>
      <c r="AUI6025" s="282"/>
      <c r="AUJ6025" s="282"/>
      <c r="AUK6025" s="729"/>
      <c r="AUL6025" s="282"/>
      <c r="AUM6025" s="282"/>
      <c r="AUN6025" s="282"/>
      <c r="AUO6025" s="282"/>
      <c r="AUP6025" s="282"/>
      <c r="AUQ6025" s="282"/>
      <c r="AUR6025" s="282"/>
      <c r="AUS6025" s="729"/>
      <c r="AUT6025" s="282"/>
      <c r="AUU6025" s="282"/>
      <c r="AUV6025" s="282"/>
      <c r="AUW6025" s="282"/>
      <c r="AUX6025" s="282"/>
      <c r="AUY6025" s="282"/>
      <c r="AUZ6025" s="282"/>
      <c r="AVA6025" s="729"/>
      <c r="AVB6025" s="282"/>
      <c r="AVC6025" s="282"/>
      <c r="AVD6025" s="282"/>
      <c r="AVE6025" s="282"/>
      <c r="AVF6025" s="282"/>
      <c r="AVG6025" s="282"/>
      <c r="AVH6025" s="282"/>
      <c r="AVI6025" s="729"/>
      <c r="AVJ6025" s="282"/>
      <c r="AVK6025" s="282"/>
      <c r="AVL6025" s="282"/>
      <c r="AVM6025" s="282"/>
      <c r="AVN6025" s="282"/>
      <c r="AVO6025" s="282"/>
      <c r="AVP6025" s="282"/>
      <c r="AVQ6025" s="729"/>
      <c r="AVR6025" s="282"/>
      <c r="AVS6025" s="282"/>
      <c r="AVT6025" s="282"/>
      <c r="AVU6025" s="282"/>
      <c r="AVV6025" s="282"/>
      <c r="AVW6025" s="282"/>
      <c r="AVX6025" s="282"/>
      <c r="AVY6025" s="729"/>
      <c r="AVZ6025" s="282"/>
      <c r="AWA6025" s="282"/>
      <c r="AWB6025" s="282"/>
      <c r="AWC6025" s="282"/>
      <c r="AWD6025" s="282"/>
      <c r="AWE6025" s="282"/>
      <c r="AWF6025" s="282"/>
      <c r="AWG6025" s="729"/>
      <c r="AWH6025" s="282"/>
      <c r="AWI6025" s="282"/>
      <c r="AWJ6025" s="282"/>
      <c r="AWK6025" s="282"/>
      <c r="AWL6025" s="282"/>
      <c r="AWM6025" s="282"/>
      <c r="AWN6025" s="282"/>
      <c r="AWO6025" s="729"/>
      <c r="AWP6025" s="282"/>
      <c r="AWQ6025" s="282"/>
      <c r="AWR6025" s="282"/>
      <c r="AWS6025" s="282"/>
      <c r="AWT6025" s="282"/>
      <c r="AWU6025" s="282"/>
      <c r="AWV6025" s="282"/>
      <c r="AWW6025" s="729"/>
      <c r="AWX6025" s="282"/>
      <c r="AWY6025" s="282"/>
      <c r="AWZ6025" s="282"/>
      <c r="AXA6025" s="282"/>
      <c r="AXB6025" s="282"/>
      <c r="AXC6025" s="282"/>
      <c r="AXD6025" s="282"/>
      <c r="AXE6025" s="729"/>
      <c r="AXF6025" s="282"/>
      <c r="AXG6025" s="282"/>
      <c r="AXH6025" s="282"/>
      <c r="AXI6025" s="282"/>
      <c r="AXJ6025" s="282"/>
      <c r="AXK6025" s="282"/>
      <c r="AXL6025" s="282"/>
      <c r="AXM6025" s="729"/>
      <c r="AXN6025" s="282"/>
      <c r="AXO6025" s="282"/>
      <c r="AXP6025" s="282"/>
      <c r="AXQ6025" s="282"/>
      <c r="AXR6025" s="282"/>
      <c r="AXS6025" s="282"/>
      <c r="AXT6025" s="282"/>
      <c r="AXU6025" s="729"/>
      <c r="AXV6025" s="282"/>
      <c r="AXW6025" s="282"/>
      <c r="AXX6025" s="282"/>
      <c r="AXY6025" s="282"/>
      <c r="AXZ6025" s="282"/>
      <c r="AYA6025" s="282"/>
      <c r="AYB6025" s="282"/>
      <c r="AYC6025" s="729"/>
      <c r="AYD6025" s="282"/>
      <c r="AYE6025" s="282"/>
      <c r="AYF6025" s="282"/>
      <c r="AYG6025" s="282"/>
      <c r="AYH6025" s="282"/>
      <c r="AYI6025" s="282"/>
      <c r="AYJ6025" s="282"/>
      <c r="AYK6025" s="729"/>
      <c r="AYL6025" s="282"/>
      <c r="AYM6025" s="282"/>
      <c r="AYN6025" s="282"/>
      <c r="AYO6025" s="282"/>
      <c r="AYP6025" s="282"/>
      <c r="AYQ6025" s="282"/>
      <c r="AYR6025" s="282"/>
      <c r="AYS6025" s="729"/>
      <c r="AYT6025" s="282"/>
      <c r="AYU6025" s="282"/>
      <c r="AYV6025" s="282"/>
      <c r="AYW6025" s="282"/>
      <c r="AYX6025" s="282"/>
      <c r="AYY6025" s="282"/>
      <c r="AYZ6025" s="282"/>
      <c r="AZA6025" s="729"/>
      <c r="AZB6025" s="282"/>
      <c r="AZC6025" s="282"/>
      <c r="AZD6025" s="282"/>
      <c r="AZE6025" s="282"/>
      <c r="AZF6025" s="282"/>
      <c r="AZG6025" s="282"/>
      <c r="AZH6025" s="282"/>
      <c r="AZI6025" s="729"/>
      <c r="AZJ6025" s="282"/>
      <c r="AZK6025" s="282"/>
      <c r="AZL6025" s="282"/>
      <c r="AZM6025" s="282"/>
      <c r="AZN6025" s="282"/>
      <c r="AZO6025" s="282"/>
      <c r="AZP6025" s="282"/>
      <c r="AZQ6025" s="729"/>
      <c r="AZR6025" s="282"/>
      <c r="AZS6025" s="282"/>
      <c r="AZT6025" s="282"/>
      <c r="AZU6025" s="282"/>
      <c r="AZV6025" s="282"/>
      <c r="AZW6025" s="282"/>
      <c r="AZX6025" s="282"/>
      <c r="AZY6025" s="729"/>
      <c r="AZZ6025" s="282"/>
      <c r="BAA6025" s="282"/>
      <c r="BAB6025" s="282"/>
      <c r="BAC6025" s="282"/>
      <c r="BAD6025" s="282"/>
      <c r="BAE6025" s="282"/>
      <c r="BAF6025" s="282"/>
      <c r="BAG6025" s="729"/>
      <c r="BAH6025" s="282"/>
      <c r="BAI6025" s="282"/>
      <c r="BAJ6025" s="282"/>
      <c r="BAK6025" s="282"/>
      <c r="BAL6025" s="282"/>
      <c r="BAM6025" s="282"/>
      <c r="BAN6025" s="282"/>
      <c r="BAO6025" s="729"/>
      <c r="BAP6025" s="282"/>
      <c r="BAQ6025" s="282"/>
      <c r="BAR6025" s="282"/>
      <c r="BAS6025" s="282"/>
      <c r="BAT6025" s="282"/>
      <c r="BAU6025" s="282"/>
      <c r="BAV6025" s="282"/>
      <c r="BAW6025" s="729"/>
      <c r="BAX6025" s="282"/>
      <c r="BAY6025" s="282"/>
      <c r="BAZ6025" s="282"/>
      <c r="BBA6025" s="282"/>
      <c r="BBB6025" s="282"/>
      <c r="BBC6025" s="282"/>
      <c r="BBD6025" s="282"/>
      <c r="BBE6025" s="729"/>
      <c r="BBF6025" s="282"/>
      <c r="BBG6025" s="282"/>
      <c r="BBH6025" s="282"/>
      <c r="BBI6025" s="282"/>
      <c r="BBJ6025" s="282"/>
      <c r="BBK6025" s="282"/>
      <c r="BBL6025" s="282"/>
      <c r="BBM6025" s="729"/>
      <c r="BBN6025" s="282"/>
      <c r="BBO6025" s="282"/>
      <c r="BBP6025" s="282"/>
      <c r="BBQ6025" s="282"/>
      <c r="BBR6025" s="282"/>
      <c r="BBS6025" s="282"/>
      <c r="BBT6025" s="282"/>
      <c r="BBU6025" s="729"/>
      <c r="BBV6025" s="282"/>
      <c r="BBW6025" s="282"/>
      <c r="BBX6025" s="282"/>
      <c r="BBY6025" s="282"/>
      <c r="BBZ6025" s="282"/>
      <c r="BCA6025" s="282"/>
      <c r="BCB6025" s="282"/>
      <c r="BCC6025" s="729"/>
      <c r="BCD6025" s="282"/>
      <c r="BCE6025" s="282"/>
      <c r="BCF6025" s="282"/>
      <c r="BCG6025" s="282"/>
      <c r="BCH6025" s="282"/>
      <c r="BCI6025" s="282"/>
      <c r="BCJ6025" s="282"/>
      <c r="BCK6025" s="729"/>
      <c r="BCL6025" s="282"/>
      <c r="BCM6025" s="282"/>
      <c r="BCN6025" s="282"/>
      <c r="BCO6025" s="282"/>
      <c r="BCP6025" s="282"/>
      <c r="BCQ6025" s="282"/>
      <c r="BCR6025" s="282"/>
      <c r="BCS6025" s="729"/>
      <c r="BCT6025" s="282"/>
      <c r="BCU6025" s="282"/>
      <c r="BCV6025" s="282"/>
      <c r="BCW6025" s="282"/>
      <c r="BCX6025" s="282"/>
      <c r="BCY6025" s="282"/>
      <c r="BCZ6025" s="282"/>
      <c r="BDA6025" s="729"/>
      <c r="BDB6025" s="282"/>
      <c r="BDC6025" s="282"/>
      <c r="BDD6025" s="282"/>
      <c r="BDE6025" s="282"/>
      <c r="BDF6025" s="282"/>
      <c r="BDG6025" s="282"/>
      <c r="BDH6025" s="282"/>
      <c r="BDI6025" s="729"/>
      <c r="BDJ6025" s="282"/>
      <c r="BDK6025" s="282"/>
      <c r="BDL6025" s="282"/>
      <c r="BDM6025" s="282"/>
      <c r="BDN6025" s="282"/>
      <c r="BDO6025" s="282"/>
      <c r="BDP6025" s="282"/>
      <c r="BDQ6025" s="729"/>
      <c r="BDR6025" s="282"/>
      <c r="BDS6025" s="282"/>
      <c r="BDT6025" s="282"/>
      <c r="BDU6025" s="282"/>
      <c r="BDV6025" s="282"/>
      <c r="BDW6025" s="282"/>
      <c r="BDX6025" s="282"/>
      <c r="BDY6025" s="729"/>
      <c r="BDZ6025" s="282"/>
      <c r="BEA6025" s="282"/>
      <c r="BEB6025" s="282"/>
      <c r="BEC6025" s="282"/>
      <c r="BED6025" s="282"/>
      <c r="BEE6025" s="282"/>
      <c r="BEF6025" s="282"/>
      <c r="BEG6025" s="729"/>
      <c r="BEH6025" s="282"/>
      <c r="BEI6025" s="282"/>
      <c r="BEJ6025" s="282"/>
      <c r="BEK6025" s="282"/>
      <c r="BEL6025" s="282"/>
      <c r="BEM6025" s="282"/>
      <c r="BEN6025" s="282"/>
      <c r="BEO6025" s="729"/>
      <c r="BEP6025" s="282"/>
      <c r="BEQ6025" s="282"/>
      <c r="BER6025" s="282"/>
      <c r="BES6025" s="282"/>
      <c r="BET6025" s="282"/>
      <c r="BEU6025" s="282"/>
      <c r="BEV6025" s="282"/>
      <c r="BEW6025" s="729"/>
      <c r="BEX6025" s="282"/>
      <c r="BEY6025" s="282"/>
      <c r="BEZ6025" s="282"/>
      <c r="BFA6025" s="282"/>
      <c r="BFB6025" s="282"/>
      <c r="BFC6025" s="282"/>
      <c r="BFD6025" s="282"/>
      <c r="BFE6025" s="729"/>
      <c r="BFF6025" s="282"/>
      <c r="BFG6025" s="282"/>
      <c r="BFH6025" s="282"/>
      <c r="BFI6025" s="282"/>
      <c r="BFJ6025" s="282"/>
      <c r="BFK6025" s="282"/>
      <c r="BFL6025" s="282"/>
      <c r="BFM6025" s="729"/>
      <c r="BFN6025" s="282"/>
      <c r="BFO6025" s="282"/>
      <c r="BFP6025" s="282"/>
      <c r="BFQ6025" s="282"/>
      <c r="BFR6025" s="282"/>
      <c r="BFS6025" s="282"/>
      <c r="BFT6025" s="282"/>
      <c r="BFU6025" s="729"/>
      <c r="BFV6025" s="282"/>
      <c r="BFW6025" s="282"/>
      <c r="BFX6025" s="282"/>
      <c r="BFY6025" s="282"/>
      <c r="BFZ6025" s="282"/>
      <c r="BGA6025" s="282"/>
      <c r="BGB6025" s="282"/>
      <c r="BGC6025" s="729"/>
      <c r="BGD6025" s="282"/>
      <c r="BGE6025" s="282"/>
      <c r="BGF6025" s="282"/>
      <c r="BGG6025" s="282"/>
      <c r="BGH6025" s="282"/>
      <c r="BGI6025" s="282"/>
      <c r="BGJ6025" s="282"/>
      <c r="BGK6025" s="729"/>
      <c r="BGL6025" s="282"/>
      <c r="BGM6025" s="282"/>
      <c r="BGN6025" s="282"/>
      <c r="BGO6025" s="282"/>
      <c r="BGP6025" s="282"/>
      <c r="BGQ6025" s="282"/>
      <c r="BGR6025" s="282"/>
      <c r="BGS6025" s="729"/>
      <c r="BGT6025" s="282"/>
      <c r="BGU6025" s="282"/>
      <c r="BGV6025" s="282"/>
      <c r="BGW6025" s="282"/>
      <c r="BGX6025" s="282"/>
      <c r="BGY6025" s="282"/>
      <c r="BGZ6025" s="282"/>
      <c r="BHA6025" s="729"/>
      <c r="BHB6025" s="282"/>
      <c r="BHC6025" s="282"/>
      <c r="BHD6025" s="282"/>
      <c r="BHE6025" s="282"/>
      <c r="BHF6025" s="282"/>
      <c r="BHG6025" s="282"/>
      <c r="BHH6025" s="282"/>
      <c r="BHI6025" s="729"/>
      <c r="BHJ6025" s="282"/>
      <c r="BHK6025" s="282"/>
      <c r="BHL6025" s="282"/>
      <c r="BHM6025" s="282"/>
      <c r="BHN6025" s="282"/>
      <c r="BHO6025" s="282"/>
      <c r="BHP6025" s="282"/>
      <c r="BHQ6025" s="729"/>
      <c r="BHR6025" s="282"/>
      <c r="BHS6025" s="282"/>
      <c r="BHT6025" s="282"/>
      <c r="BHU6025" s="282"/>
      <c r="BHV6025" s="282"/>
      <c r="BHW6025" s="282"/>
      <c r="BHX6025" s="282"/>
      <c r="BHY6025" s="729"/>
      <c r="BHZ6025" s="282"/>
      <c r="BIA6025" s="282"/>
      <c r="BIB6025" s="282"/>
      <c r="BIC6025" s="282"/>
      <c r="BID6025" s="282"/>
      <c r="BIE6025" s="282"/>
      <c r="BIF6025" s="282"/>
      <c r="BIG6025" s="729"/>
      <c r="BIH6025" s="282"/>
      <c r="BII6025" s="282"/>
      <c r="BIJ6025" s="282"/>
      <c r="BIK6025" s="282"/>
      <c r="BIL6025" s="282"/>
      <c r="BIM6025" s="282"/>
      <c r="BIN6025" s="282"/>
      <c r="BIO6025" s="729"/>
      <c r="BIP6025" s="282"/>
      <c r="BIQ6025" s="282"/>
      <c r="BIR6025" s="282"/>
      <c r="BIS6025" s="282"/>
      <c r="BIT6025" s="282"/>
      <c r="BIU6025" s="282"/>
      <c r="BIV6025" s="282"/>
      <c r="BIW6025" s="729"/>
      <c r="BIX6025" s="282"/>
      <c r="BIY6025" s="282"/>
      <c r="BIZ6025" s="282"/>
      <c r="BJA6025" s="282"/>
      <c r="BJB6025" s="282"/>
      <c r="BJC6025" s="282"/>
      <c r="BJD6025" s="282"/>
      <c r="BJE6025" s="729"/>
      <c r="BJF6025" s="282"/>
      <c r="BJG6025" s="282"/>
      <c r="BJH6025" s="282"/>
      <c r="BJI6025" s="282"/>
      <c r="BJJ6025" s="282"/>
      <c r="BJK6025" s="282"/>
      <c r="BJL6025" s="282"/>
      <c r="BJM6025" s="729"/>
      <c r="BJN6025" s="282"/>
      <c r="BJO6025" s="282"/>
      <c r="BJP6025" s="282"/>
      <c r="BJQ6025" s="282"/>
      <c r="BJR6025" s="282"/>
      <c r="BJS6025" s="282"/>
      <c r="BJT6025" s="282"/>
      <c r="BJU6025" s="729"/>
      <c r="BJV6025" s="282"/>
      <c r="BJW6025" s="282"/>
      <c r="BJX6025" s="282"/>
      <c r="BJY6025" s="282"/>
      <c r="BJZ6025" s="282"/>
      <c r="BKA6025" s="282"/>
      <c r="BKB6025" s="282"/>
      <c r="BKC6025" s="729"/>
      <c r="BKD6025" s="282"/>
      <c r="BKE6025" s="282"/>
      <c r="BKF6025" s="282"/>
      <c r="BKG6025" s="282"/>
      <c r="BKH6025" s="282"/>
      <c r="BKI6025" s="282"/>
      <c r="BKJ6025" s="282"/>
      <c r="BKK6025" s="729"/>
      <c r="BKL6025" s="282"/>
      <c r="BKM6025" s="282"/>
      <c r="BKN6025" s="282"/>
      <c r="BKO6025" s="282"/>
      <c r="BKP6025" s="282"/>
      <c r="BKQ6025" s="282"/>
      <c r="BKR6025" s="282"/>
      <c r="BKS6025" s="729"/>
      <c r="BKT6025" s="282"/>
      <c r="BKU6025" s="282"/>
      <c r="BKV6025" s="282"/>
      <c r="BKW6025" s="282"/>
      <c r="BKX6025" s="282"/>
      <c r="BKY6025" s="282"/>
      <c r="BKZ6025" s="282"/>
      <c r="BLA6025" s="729"/>
      <c r="BLB6025" s="282"/>
      <c r="BLC6025" s="282"/>
      <c r="BLD6025" s="282"/>
      <c r="BLE6025" s="282"/>
      <c r="BLF6025" s="282"/>
      <c r="BLG6025" s="282"/>
      <c r="BLH6025" s="282"/>
      <c r="BLI6025" s="729"/>
      <c r="BLJ6025" s="282"/>
      <c r="BLK6025" s="282"/>
      <c r="BLL6025" s="282"/>
      <c r="BLM6025" s="282"/>
      <c r="BLN6025" s="282"/>
      <c r="BLO6025" s="282"/>
      <c r="BLP6025" s="282"/>
      <c r="BLQ6025" s="729"/>
      <c r="BLR6025" s="282"/>
      <c r="BLS6025" s="282"/>
      <c r="BLT6025" s="282"/>
      <c r="BLU6025" s="282"/>
      <c r="BLV6025" s="282"/>
      <c r="BLW6025" s="282"/>
      <c r="BLX6025" s="282"/>
      <c r="BLY6025" s="729"/>
      <c r="BLZ6025" s="282"/>
      <c r="BMA6025" s="282"/>
      <c r="BMB6025" s="282"/>
      <c r="BMC6025" s="282"/>
      <c r="BMD6025" s="282"/>
      <c r="BME6025" s="282"/>
      <c r="BMF6025" s="282"/>
      <c r="BMG6025" s="729"/>
      <c r="BMH6025" s="282"/>
      <c r="BMI6025" s="282"/>
      <c r="BMJ6025" s="282"/>
      <c r="BMK6025" s="282"/>
      <c r="BML6025" s="282"/>
      <c r="BMM6025" s="282"/>
      <c r="BMN6025" s="282"/>
      <c r="BMO6025" s="729"/>
      <c r="BMP6025" s="282"/>
      <c r="BMQ6025" s="282"/>
      <c r="BMR6025" s="282"/>
      <c r="BMS6025" s="282"/>
      <c r="BMT6025" s="282"/>
      <c r="BMU6025" s="282"/>
      <c r="BMV6025" s="282"/>
      <c r="BMW6025" s="729"/>
      <c r="BMX6025" s="282"/>
      <c r="BMY6025" s="282"/>
      <c r="BMZ6025" s="282"/>
      <c r="BNA6025" s="282"/>
      <c r="BNB6025" s="282"/>
      <c r="BNC6025" s="282"/>
      <c r="BND6025" s="282"/>
      <c r="BNE6025" s="729"/>
      <c r="BNF6025" s="282"/>
      <c r="BNG6025" s="282"/>
      <c r="BNH6025" s="282"/>
      <c r="BNI6025" s="282"/>
      <c r="BNJ6025" s="282"/>
      <c r="BNK6025" s="282"/>
      <c r="BNL6025" s="282"/>
      <c r="BNM6025" s="729"/>
      <c r="BNN6025" s="282"/>
      <c r="BNO6025" s="282"/>
      <c r="BNP6025" s="282"/>
      <c r="BNQ6025" s="282"/>
      <c r="BNR6025" s="282"/>
      <c r="BNS6025" s="282"/>
      <c r="BNT6025" s="282"/>
      <c r="BNU6025" s="729"/>
      <c r="BNV6025" s="282"/>
      <c r="BNW6025" s="282"/>
      <c r="BNX6025" s="282"/>
      <c r="BNY6025" s="282"/>
      <c r="BNZ6025" s="282"/>
      <c r="BOA6025" s="282"/>
      <c r="BOB6025" s="282"/>
      <c r="BOC6025" s="729"/>
      <c r="BOD6025" s="282"/>
      <c r="BOE6025" s="282"/>
      <c r="BOF6025" s="282"/>
      <c r="BOG6025" s="282"/>
      <c r="BOH6025" s="282"/>
      <c r="BOI6025" s="282"/>
      <c r="BOJ6025" s="282"/>
      <c r="BOK6025" s="729"/>
      <c r="BOL6025" s="282"/>
      <c r="BOM6025" s="282"/>
      <c r="BON6025" s="282"/>
      <c r="BOO6025" s="282"/>
      <c r="BOP6025" s="282"/>
      <c r="BOQ6025" s="282"/>
      <c r="BOR6025" s="282"/>
      <c r="BOS6025" s="729"/>
      <c r="BOT6025" s="282"/>
      <c r="BOU6025" s="282"/>
      <c r="BOV6025" s="282"/>
      <c r="BOW6025" s="282"/>
      <c r="BOX6025" s="282"/>
      <c r="BOY6025" s="282"/>
      <c r="BOZ6025" s="282"/>
      <c r="BPA6025" s="729"/>
      <c r="BPB6025" s="282"/>
      <c r="BPC6025" s="282"/>
      <c r="BPD6025" s="282"/>
      <c r="BPE6025" s="282"/>
      <c r="BPF6025" s="282"/>
      <c r="BPG6025" s="282"/>
      <c r="BPH6025" s="282"/>
      <c r="BPI6025" s="729"/>
      <c r="BPJ6025" s="282"/>
      <c r="BPK6025" s="282"/>
      <c r="BPL6025" s="282"/>
      <c r="BPM6025" s="282"/>
      <c r="BPN6025" s="282"/>
      <c r="BPO6025" s="282"/>
      <c r="BPP6025" s="282"/>
      <c r="BPQ6025" s="729"/>
      <c r="BPR6025" s="282"/>
      <c r="BPS6025" s="282"/>
      <c r="BPT6025" s="282"/>
      <c r="BPU6025" s="282"/>
      <c r="BPV6025" s="282"/>
      <c r="BPW6025" s="282"/>
      <c r="BPX6025" s="282"/>
      <c r="BPY6025" s="729"/>
      <c r="BPZ6025" s="282"/>
      <c r="BQA6025" s="282"/>
      <c r="BQB6025" s="282"/>
      <c r="BQC6025" s="282"/>
      <c r="BQD6025" s="282"/>
      <c r="BQE6025" s="282"/>
      <c r="BQF6025" s="282"/>
      <c r="BQG6025" s="729"/>
      <c r="BQH6025" s="282"/>
      <c r="BQI6025" s="282"/>
      <c r="BQJ6025" s="282"/>
      <c r="BQK6025" s="282"/>
      <c r="BQL6025" s="282"/>
      <c r="BQM6025" s="282"/>
      <c r="BQN6025" s="282"/>
      <c r="BQO6025" s="729"/>
      <c r="BQP6025" s="282"/>
      <c r="BQQ6025" s="282"/>
      <c r="BQR6025" s="282"/>
      <c r="BQS6025" s="282"/>
      <c r="BQT6025" s="282"/>
      <c r="BQU6025" s="282"/>
      <c r="BQV6025" s="282"/>
      <c r="BQW6025" s="729"/>
      <c r="BQX6025" s="282"/>
      <c r="BQY6025" s="282"/>
      <c r="BQZ6025" s="282"/>
      <c r="BRA6025" s="282"/>
      <c r="BRB6025" s="282"/>
      <c r="BRC6025" s="282"/>
      <c r="BRD6025" s="282"/>
      <c r="BRE6025" s="729"/>
      <c r="BRF6025" s="282"/>
      <c r="BRG6025" s="282"/>
      <c r="BRH6025" s="282"/>
      <c r="BRI6025" s="282"/>
      <c r="BRJ6025" s="282"/>
      <c r="BRK6025" s="282"/>
      <c r="BRL6025" s="282"/>
      <c r="BRM6025" s="729"/>
      <c r="BRN6025" s="282"/>
      <c r="BRO6025" s="282"/>
      <c r="BRP6025" s="282"/>
      <c r="BRQ6025" s="282"/>
      <c r="BRR6025" s="282"/>
      <c r="BRS6025" s="282"/>
      <c r="BRT6025" s="282"/>
      <c r="BRU6025" s="729"/>
      <c r="BRV6025" s="282"/>
      <c r="BRW6025" s="282"/>
      <c r="BRX6025" s="282"/>
      <c r="BRY6025" s="282"/>
      <c r="BRZ6025" s="282"/>
      <c r="BSA6025" s="282"/>
      <c r="BSB6025" s="282"/>
      <c r="BSC6025" s="729"/>
      <c r="BSD6025" s="282"/>
      <c r="BSE6025" s="282"/>
      <c r="BSF6025" s="282"/>
      <c r="BSG6025" s="282"/>
      <c r="BSH6025" s="282"/>
      <c r="BSI6025" s="282"/>
      <c r="BSJ6025" s="282"/>
      <c r="BSK6025" s="729"/>
      <c r="BSL6025" s="282"/>
      <c r="BSM6025" s="282"/>
      <c r="BSN6025" s="282"/>
      <c r="BSO6025" s="282"/>
      <c r="BSP6025" s="282"/>
      <c r="BSQ6025" s="282"/>
      <c r="BSR6025" s="282"/>
      <c r="BSS6025" s="729"/>
      <c r="BST6025" s="282"/>
      <c r="BSU6025" s="282"/>
      <c r="BSV6025" s="282"/>
      <c r="BSW6025" s="282"/>
      <c r="BSX6025" s="282"/>
      <c r="BSY6025" s="282"/>
      <c r="BSZ6025" s="282"/>
      <c r="BTA6025" s="729"/>
      <c r="BTB6025" s="282"/>
      <c r="BTC6025" s="282"/>
      <c r="BTD6025" s="282"/>
      <c r="BTE6025" s="282"/>
      <c r="BTF6025" s="282"/>
      <c r="BTG6025" s="282"/>
      <c r="BTH6025" s="282"/>
      <c r="BTI6025" s="729"/>
      <c r="BTJ6025" s="282"/>
      <c r="BTK6025" s="282"/>
      <c r="BTL6025" s="282"/>
      <c r="BTM6025" s="282"/>
      <c r="BTN6025" s="282"/>
      <c r="BTO6025" s="282"/>
      <c r="BTP6025" s="282"/>
      <c r="BTQ6025" s="729"/>
      <c r="BTR6025" s="282"/>
      <c r="BTS6025" s="282"/>
      <c r="BTT6025" s="282"/>
      <c r="BTU6025" s="282"/>
      <c r="BTV6025" s="282"/>
      <c r="BTW6025" s="282"/>
      <c r="BTX6025" s="282"/>
      <c r="BTY6025" s="729"/>
      <c r="BTZ6025" s="282"/>
      <c r="BUA6025" s="282"/>
      <c r="BUB6025" s="282"/>
      <c r="BUC6025" s="282"/>
      <c r="BUD6025" s="282"/>
      <c r="BUE6025" s="282"/>
      <c r="BUF6025" s="282"/>
      <c r="BUG6025" s="729"/>
      <c r="BUH6025" s="282"/>
      <c r="BUI6025" s="282"/>
      <c r="BUJ6025" s="282"/>
      <c r="BUK6025" s="282"/>
      <c r="BUL6025" s="282"/>
      <c r="BUM6025" s="282"/>
      <c r="BUN6025" s="282"/>
      <c r="BUO6025" s="729"/>
      <c r="BUP6025" s="282"/>
      <c r="BUQ6025" s="282"/>
      <c r="BUR6025" s="282"/>
      <c r="BUS6025" s="282"/>
      <c r="BUT6025" s="282"/>
      <c r="BUU6025" s="282"/>
      <c r="BUV6025" s="282"/>
      <c r="BUW6025" s="729"/>
      <c r="BUX6025" s="282"/>
      <c r="BUY6025" s="282"/>
      <c r="BUZ6025" s="282"/>
      <c r="BVA6025" s="282"/>
      <c r="BVB6025" s="282"/>
      <c r="BVC6025" s="282"/>
      <c r="BVD6025" s="282"/>
      <c r="BVE6025" s="729"/>
      <c r="BVF6025" s="282"/>
      <c r="BVG6025" s="282"/>
      <c r="BVH6025" s="282"/>
      <c r="BVI6025" s="282"/>
      <c r="BVJ6025" s="282"/>
      <c r="BVK6025" s="282"/>
      <c r="BVL6025" s="282"/>
      <c r="BVM6025" s="729"/>
      <c r="BVN6025" s="282"/>
      <c r="BVO6025" s="282"/>
      <c r="BVP6025" s="282"/>
      <c r="BVQ6025" s="282"/>
      <c r="BVR6025" s="282"/>
      <c r="BVS6025" s="282"/>
      <c r="BVT6025" s="282"/>
      <c r="BVU6025" s="729"/>
      <c r="BVV6025" s="282"/>
      <c r="BVW6025" s="282"/>
      <c r="BVX6025" s="282"/>
      <c r="BVY6025" s="282"/>
      <c r="BVZ6025" s="282"/>
      <c r="BWA6025" s="282"/>
      <c r="BWB6025" s="282"/>
      <c r="BWC6025" s="729"/>
      <c r="BWD6025" s="282"/>
      <c r="BWE6025" s="282"/>
      <c r="BWF6025" s="282"/>
      <c r="BWG6025" s="282"/>
      <c r="BWH6025" s="282"/>
      <c r="BWI6025" s="282"/>
      <c r="BWJ6025" s="282"/>
      <c r="BWK6025" s="729"/>
      <c r="BWL6025" s="282"/>
      <c r="BWM6025" s="282"/>
      <c r="BWN6025" s="282"/>
      <c r="BWO6025" s="282"/>
      <c r="BWP6025" s="282"/>
      <c r="BWQ6025" s="282"/>
      <c r="BWR6025" s="282"/>
      <c r="BWS6025" s="729"/>
      <c r="BWT6025" s="282"/>
      <c r="BWU6025" s="282"/>
      <c r="BWV6025" s="282"/>
      <c r="BWW6025" s="282"/>
      <c r="BWX6025" s="282"/>
      <c r="BWY6025" s="282"/>
      <c r="BWZ6025" s="282"/>
      <c r="BXA6025" s="729"/>
      <c r="BXB6025" s="282"/>
      <c r="BXC6025" s="282"/>
      <c r="BXD6025" s="282"/>
      <c r="BXE6025" s="282"/>
      <c r="BXF6025" s="282"/>
      <c r="BXG6025" s="282"/>
      <c r="BXH6025" s="282"/>
      <c r="BXI6025" s="729"/>
      <c r="BXJ6025" s="282"/>
      <c r="BXK6025" s="282"/>
      <c r="BXL6025" s="282"/>
      <c r="BXM6025" s="282"/>
      <c r="BXN6025" s="282"/>
      <c r="BXO6025" s="282"/>
      <c r="BXP6025" s="282"/>
      <c r="BXQ6025" s="729"/>
      <c r="BXR6025" s="282"/>
      <c r="BXS6025" s="282"/>
      <c r="BXT6025" s="282"/>
      <c r="BXU6025" s="282"/>
      <c r="BXV6025" s="282"/>
      <c r="BXW6025" s="282"/>
      <c r="BXX6025" s="282"/>
      <c r="BXY6025" s="729"/>
      <c r="BXZ6025" s="282"/>
      <c r="BYA6025" s="282"/>
      <c r="BYB6025" s="282"/>
      <c r="BYC6025" s="282"/>
      <c r="BYD6025" s="282"/>
      <c r="BYE6025" s="282"/>
      <c r="BYF6025" s="282"/>
      <c r="BYG6025" s="729"/>
      <c r="BYH6025" s="282"/>
      <c r="BYI6025" s="282"/>
      <c r="BYJ6025" s="282"/>
      <c r="BYK6025" s="282"/>
      <c r="BYL6025" s="282"/>
      <c r="BYM6025" s="282"/>
      <c r="BYN6025" s="282"/>
      <c r="BYO6025" s="729"/>
      <c r="BYP6025" s="282"/>
      <c r="BYQ6025" s="282"/>
      <c r="BYR6025" s="282"/>
      <c r="BYS6025" s="282"/>
      <c r="BYT6025" s="282"/>
      <c r="BYU6025" s="282"/>
      <c r="BYV6025" s="282"/>
      <c r="BYW6025" s="729"/>
      <c r="BYX6025" s="282"/>
      <c r="BYY6025" s="282"/>
      <c r="BYZ6025" s="282"/>
      <c r="BZA6025" s="282"/>
      <c r="BZB6025" s="282"/>
      <c r="BZC6025" s="282"/>
      <c r="BZD6025" s="282"/>
      <c r="BZE6025" s="729"/>
      <c r="BZF6025" s="282"/>
      <c r="BZG6025" s="282"/>
      <c r="BZH6025" s="282"/>
      <c r="BZI6025" s="282"/>
      <c r="BZJ6025" s="282"/>
      <c r="BZK6025" s="282"/>
      <c r="BZL6025" s="282"/>
      <c r="BZM6025" s="729"/>
      <c r="BZN6025" s="282"/>
      <c r="BZO6025" s="282"/>
      <c r="BZP6025" s="282"/>
      <c r="BZQ6025" s="282"/>
      <c r="BZR6025" s="282"/>
      <c r="BZS6025" s="282"/>
      <c r="BZT6025" s="282"/>
      <c r="BZU6025" s="729"/>
      <c r="BZV6025" s="282"/>
      <c r="BZW6025" s="282"/>
      <c r="BZX6025" s="282"/>
      <c r="BZY6025" s="282"/>
      <c r="BZZ6025" s="282"/>
      <c r="CAA6025" s="282"/>
      <c r="CAB6025" s="282"/>
      <c r="CAC6025" s="729"/>
      <c r="CAD6025" s="282"/>
      <c r="CAE6025" s="282"/>
      <c r="CAF6025" s="282"/>
      <c r="CAG6025" s="282"/>
      <c r="CAH6025" s="282"/>
      <c r="CAI6025" s="282"/>
      <c r="CAJ6025" s="282"/>
      <c r="CAK6025" s="729"/>
      <c r="CAL6025" s="282"/>
      <c r="CAM6025" s="282"/>
      <c r="CAN6025" s="282"/>
      <c r="CAO6025" s="282"/>
      <c r="CAP6025" s="282"/>
      <c r="CAQ6025" s="282"/>
      <c r="CAR6025" s="282"/>
      <c r="CAS6025" s="729"/>
      <c r="CAT6025" s="282"/>
      <c r="CAU6025" s="282"/>
      <c r="CAV6025" s="282"/>
      <c r="CAW6025" s="282"/>
      <c r="CAX6025" s="282"/>
      <c r="CAY6025" s="282"/>
      <c r="CAZ6025" s="282"/>
      <c r="CBA6025" s="729"/>
      <c r="CBB6025" s="282"/>
      <c r="CBC6025" s="282"/>
      <c r="CBD6025" s="282"/>
      <c r="CBE6025" s="282"/>
      <c r="CBF6025" s="282"/>
      <c r="CBG6025" s="282"/>
      <c r="CBH6025" s="282"/>
      <c r="CBI6025" s="729"/>
      <c r="CBJ6025" s="282"/>
      <c r="CBK6025" s="282"/>
      <c r="CBL6025" s="282"/>
      <c r="CBM6025" s="282"/>
      <c r="CBN6025" s="282"/>
      <c r="CBO6025" s="282"/>
      <c r="CBP6025" s="282"/>
      <c r="CBQ6025" s="729"/>
      <c r="CBR6025" s="282"/>
      <c r="CBS6025" s="282"/>
      <c r="CBT6025" s="282"/>
      <c r="CBU6025" s="282"/>
      <c r="CBV6025" s="282"/>
      <c r="CBW6025" s="282"/>
      <c r="CBX6025" s="282"/>
      <c r="CBY6025" s="729"/>
      <c r="CBZ6025" s="282"/>
      <c r="CCA6025" s="282"/>
      <c r="CCB6025" s="282"/>
      <c r="CCC6025" s="282"/>
      <c r="CCD6025" s="282"/>
      <c r="CCE6025" s="282"/>
      <c r="CCF6025" s="282"/>
      <c r="CCG6025" s="729"/>
      <c r="CCH6025" s="282"/>
      <c r="CCI6025" s="282"/>
      <c r="CCJ6025" s="282"/>
      <c r="CCK6025" s="282"/>
      <c r="CCL6025" s="282"/>
      <c r="CCM6025" s="282"/>
      <c r="CCN6025" s="282"/>
      <c r="CCO6025" s="729"/>
      <c r="CCP6025" s="282"/>
      <c r="CCQ6025" s="282"/>
      <c r="CCR6025" s="282"/>
      <c r="CCS6025" s="282"/>
      <c r="CCT6025" s="282"/>
      <c r="CCU6025" s="282"/>
      <c r="CCV6025" s="282"/>
      <c r="CCW6025" s="729"/>
      <c r="CCX6025" s="282"/>
      <c r="CCY6025" s="282"/>
      <c r="CCZ6025" s="282"/>
      <c r="CDA6025" s="282"/>
      <c r="CDB6025" s="282"/>
      <c r="CDC6025" s="282"/>
      <c r="CDD6025" s="282"/>
      <c r="CDE6025" s="729"/>
      <c r="CDF6025" s="282"/>
      <c r="CDG6025" s="282"/>
      <c r="CDH6025" s="282"/>
      <c r="CDI6025" s="282"/>
      <c r="CDJ6025" s="282"/>
      <c r="CDK6025" s="282"/>
      <c r="CDL6025" s="282"/>
      <c r="CDM6025" s="729"/>
      <c r="CDN6025" s="282"/>
      <c r="CDO6025" s="282"/>
      <c r="CDP6025" s="282"/>
      <c r="CDQ6025" s="282"/>
      <c r="CDR6025" s="282"/>
      <c r="CDS6025" s="282"/>
      <c r="CDT6025" s="282"/>
      <c r="CDU6025" s="729"/>
      <c r="CDV6025" s="282"/>
      <c r="CDW6025" s="282"/>
      <c r="CDX6025" s="282"/>
      <c r="CDY6025" s="282"/>
      <c r="CDZ6025" s="282"/>
      <c r="CEA6025" s="282"/>
      <c r="CEB6025" s="282"/>
      <c r="CEC6025" s="729"/>
      <c r="CED6025" s="282"/>
      <c r="CEE6025" s="282"/>
      <c r="CEF6025" s="282"/>
      <c r="CEG6025" s="282"/>
      <c r="CEH6025" s="282"/>
      <c r="CEI6025" s="282"/>
      <c r="CEJ6025" s="282"/>
      <c r="CEK6025" s="729"/>
      <c r="CEL6025" s="282"/>
      <c r="CEM6025" s="282"/>
      <c r="CEN6025" s="282"/>
      <c r="CEO6025" s="282"/>
      <c r="CEP6025" s="282"/>
      <c r="CEQ6025" s="282"/>
      <c r="CER6025" s="282"/>
      <c r="CES6025" s="729"/>
      <c r="CET6025" s="282"/>
      <c r="CEU6025" s="282"/>
      <c r="CEV6025" s="282"/>
      <c r="CEW6025" s="282"/>
      <c r="CEX6025" s="282"/>
      <c r="CEY6025" s="282"/>
      <c r="CEZ6025" s="282"/>
      <c r="CFA6025" s="729"/>
      <c r="CFB6025" s="282"/>
      <c r="CFC6025" s="282"/>
      <c r="CFD6025" s="282"/>
      <c r="CFE6025" s="282"/>
      <c r="CFF6025" s="282"/>
      <c r="CFG6025" s="282"/>
      <c r="CFH6025" s="282"/>
      <c r="CFI6025" s="729"/>
      <c r="CFJ6025" s="282"/>
      <c r="CFK6025" s="282"/>
      <c r="CFL6025" s="282"/>
      <c r="CFM6025" s="282"/>
      <c r="CFN6025" s="282"/>
      <c r="CFO6025" s="282"/>
      <c r="CFP6025" s="282"/>
      <c r="CFQ6025" s="729"/>
      <c r="CFR6025" s="282"/>
      <c r="CFS6025" s="282"/>
      <c r="CFT6025" s="282"/>
      <c r="CFU6025" s="282"/>
      <c r="CFV6025" s="282"/>
      <c r="CFW6025" s="282"/>
      <c r="CFX6025" s="282"/>
      <c r="CFY6025" s="729"/>
      <c r="CFZ6025" s="282"/>
      <c r="CGA6025" s="282"/>
      <c r="CGB6025" s="282"/>
      <c r="CGC6025" s="282"/>
      <c r="CGD6025" s="282"/>
      <c r="CGE6025" s="282"/>
      <c r="CGF6025" s="282"/>
      <c r="CGG6025" s="729"/>
      <c r="CGH6025" s="282"/>
      <c r="CGI6025" s="282"/>
      <c r="CGJ6025" s="282"/>
      <c r="CGK6025" s="282"/>
      <c r="CGL6025" s="282"/>
      <c r="CGM6025" s="282"/>
      <c r="CGN6025" s="282"/>
      <c r="CGO6025" s="729"/>
      <c r="CGP6025" s="282"/>
      <c r="CGQ6025" s="282"/>
      <c r="CGR6025" s="282"/>
      <c r="CGS6025" s="282"/>
      <c r="CGT6025" s="282"/>
      <c r="CGU6025" s="282"/>
      <c r="CGV6025" s="282"/>
      <c r="CGW6025" s="729"/>
      <c r="CGX6025" s="282"/>
      <c r="CGY6025" s="282"/>
      <c r="CGZ6025" s="282"/>
      <c r="CHA6025" s="282"/>
      <c r="CHB6025" s="282"/>
      <c r="CHC6025" s="282"/>
      <c r="CHD6025" s="282"/>
      <c r="CHE6025" s="729"/>
      <c r="CHF6025" s="282"/>
      <c r="CHG6025" s="282"/>
      <c r="CHH6025" s="282"/>
      <c r="CHI6025" s="282"/>
      <c r="CHJ6025" s="282"/>
      <c r="CHK6025" s="282"/>
      <c r="CHL6025" s="282"/>
      <c r="CHM6025" s="729"/>
      <c r="CHN6025" s="282"/>
      <c r="CHO6025" s="282"/>
      <c r="CHP6025" s="282"/>
      <c r="CHQ6025" s="282"/>
      <c r="CHR6025" s="282"/>
      <c r="CHS6025" s="282"/>
      <c r="CHT6025" s="282"/>
      <c r="CHU6025" s="729"/>
      <c r="CHV6025" s="282"/>
      <c r="CHW6025" s="282"/>
      <c r="CHX6025" s="282"/>
      <c r="CHY6025" s="282"/>
      <c r="CHZ6025" s="282"/>
      <c r="CIA6025" s="282"/>
      <c r="CIB6025" s="282"/>
      <c r="CIC6025" s="729"/>
      <c r="CID6025" s="282"/>
      <c r="CIE6025" s="282"/>
      <c r="CIF6025" s="282"/>
      <c r="CIG6025" s="282"/>
      <c r="CIH6025" s="282"/>
      <c r="CII6025" s="282"/>
      <c r="CIJ6025" s="282"/>
      <c r="CIK6025" s="729"/>
      <c r="CIL6025" s="282"/>
      <c r="CIM6025" s="282"/>
      <c r="CIN6025" s="282"/>
      <c r="CIO6025" s="282"/>
      <c r="CIP6025" s="282"/>
      <c r="CIQ6025" s="282"/>
      <c r="CIR6025" s="282"/>
      <c r="CIS6025" s="729"/>
      <c r="CIT6025" s="282"/>
      <c r="CIU6025" s="282"/>
      <c r="CIV6025" s="282"/>
      <c r="CIW6025" s="282"/>
      <c r="CIX6025" s="282"/>
      <c r="CIY6025" s="282"/>
      <c r="CIZ6025" s="282"/>
      <c r="CJA6025" s="729"/>
      <c r="CJB6025" s="282"/>
      <c r="CJC6025" s="282"/>
      <c r="CJD6025" s="282"/>
      <c r="CJE6025" s="282"/>
      <c r="CJF6025" s="282"/>
      <c r="CJG6025" s="282"/>
      <c r="CJH6025" s="282"/>
      <c r="CJI6025" s="729"/>
      <c r="CJJ6025" s="282"/>
      <c r="CJK6025" s="282"/>
      <c r="CJL6025" s="282"/>
      <c r="CJM6025" s="282"/>
      <c r="CJN6025" s="282"/>
      <c r="CJO6025" s="282"/>
      <c r="CJP6025" s="282"/>
      <c r="CJQ6025" s="729"/>
      <c r="CJR6025" s="282"/>
      <c r="CJS6025" s="282"/>
      <c r="CJT6025" s="282"/>
      <c r="CJU6025" s="282"/>
      <c r="CJV6025" s="282"/>
      <c r="CJW6025" s="282"/>
      <c r="CJX6025" s="282"/>
      <c r="CJY6025" s="729"/>
      <c r="CJZ6025" s="282"/>
      <c r="CKA6025" s="282"/>
      <c r="CKB6025" s="282"/>
      <c r="CKC6025" s="282"/>
      <c r="CKD6025" s="282"/>
      <c r="CKE6025" s="282"/>
      <c r="CKF6025" s="282"/>
      <c r="CKG6025" s="729"/>
      <c r="CKH6025" s="282"/>
      <c r="CKI6025" s="282"/>
      <c r="CKJ6025" s="282"/>
      <c r="CKK6025" s="282"/>
      <c r="CKL6025" s="282"/>
      <c r="CKM6025" s="282"/>
      <c r="CKN6025" s="282"/>
      <c r="CKO6025" s="729"/>
      <c r="CKP6025" s="282"/>
      <c r="CKQ6025" s="282"/>
      <c r="CKR6025" s="282"/>
      <c r="CKS6025" s="282"/>
      <c r="CKT6025" s="282"/>
      <c r="CKU6025" s="282"/>
      <c r="CKV6025" s="282"/>
      <c r="CKW6025" s="729"/>
      <c r="CKX6025" s="282"/>
      <c r="CKY6025" s="282"/>
      <c r="CKZ6025" s="282"/>
      <c r="CLA6025" s="282"/>
      <c r="CLB6025" s="282"/>
      <c r="CLC6025" s="282"/>
      <c r="CLD6025" s="282"/>
      <c r="CLE6025" s="729"/>
      <c r="CLF6025" s="282"/>
      <c r="CLG6025" s="282"/>
      <c r="CLH6025" s="282"/>
      <c r="CLI6025" s="282"/>
      <c r="CLJ6025" s="282"/>
      <c r="CLK6025" s="282"/>
      <c r="CLL6025" s="282"/>
      <c r="CLM6025" s="729"/>
      <c r="CLN6025" s="282"/>
      <c r="CLO6025" s="282"/>
      <c r="CLP6025" s="282"/>
      <c r="CLQ6025" s="282"/>
      <c r="CLR6025" s="282"/>
      <c r="CLS6025" s="282"/>
      <c r="CLT6025" s="282"/>
      <c r="CLU6025" s="729"/>
      <c r="CLV6025" s="282"/>
      <c r="CLW6025" s="282"/>
      <c r="CLX6025" s="282"/>
      <c r="CLY6025" s="282"/>
      <c r="CLZ6025" s="282"/>
      <c r="CMA6025" s="282"/>
      <c r="CMB6025" s="282"/>
      <c r="CMC6025" s="729"/>
      <c r="CMD6025" s="282"/>
      <c r="CME6025" s="282"/>
      <c r="CMF6025" s="282"/>
      <c r="CMG6025" s="282"/>
      <c r="CMH6025" s="282"/>
      <c r="CMI6025" s="282"/>
      <c r="CMJ6025" s="282"/>
      <c r="CMK6025" s="729"/>
      <c r="CML6025" s="282"/>
      <c r="CMM6025" s="282"/>
      <c r="CMN6025" s="282"/>
      <c r="CMO6025" s="282"/>
      <c r="CMP6025" s="282"/>
      <c r="CMQ6025" s="282"/>
      <c r="CMR6025" s="282"/>
      <c r="CMS6025" s="729"/>
      <c r="CMT6025" s="282"/>
      <c r="CMU6025" s="282"/>
      <c r="CMV6025" s="282"/>
      <c r="CMW6025" s="282"/>
      <c r="CMX6025" s="282"/>
      <c r="CMY6025" s="282"/>
      <c r="CMZ6025" s="282"/>
      <c r="CNA6025" s="729"/>
      <c r="CNB6025" s="282"/>
      <c r="CNC6025" s="282"/>
      <c r="CND6025" s="282"/>
      <c r="CNE6025" s="282"/>
      <c r="CNF6025" s="282"/>
      <c r="CNG6025" s="282"/>
      <c r="CNH6025" s="282"/>
      <c r="CNI6025" s="729"/>
      <c r="CNJ6025" s="282"/>
      <c r="CNK6025" s="282"/>
      <c r="CNL6025" s="282"/>
      <c r="CNM6025" s="282"/>
      <c r="CNN6025" s="282"/>
      <c r="CNO6025" s="282"/>
      <c r="CNP6025" s="282"/>
      <c r="CNQ6025" s="729"/>
      <c r="CNR6025" s="282"/>
      <c r="CNS6025" s="282"/>
      <c r="CNT6025" s="282"/>
      <c r="CNU6025" s="282"/>
      <c r="CNV6025" s="282"/>
      <c r="CNW6025" s="282"/>
      <c r="CNX6025" s="282"/>
      <c r="CNY6025" s="729"/>
      <c r="CNZ6025" s="282"/>
      <c r="COA6025" s="282"/>
      <c r="COB6025" s="282"/>
      <c r="COC6025" s="282"/>
      <c r="COD6025" s="282"/>
      <c r="COE6025" s="282"/>
      <c r="COF6025" s="282"/>
      <c r="COG6025" s="729"/>
      <c r="COH6025" s="282"/>
      <c r="COI6025" s="282"/>
      <c r="COJ6025" s="282"/>
      <c r="COK6025" s="282"/>
      <c r="COL6025" s="282"/>
      <c r="COM6025" s="282"/>
      <c r="CON6025" s="282"/>
      <c r="COO6025" s="729"/>
      <c r="COP6025" s="282"/>
      <c r="COQ6025" s="282"/>
      <c r="COR6025" s="282"/>
      <c r="COS6025" s="282"/>
      <c r="COT6025" s="282"/>
      <c r="COU6025" s="282"/>
      <c r="COV6025" s="282"/>
      <c r="COW6025" s="729"/>
      <c r="COX6025" s="282"/>
      <c r="COY6025" s="282"/>
      <c r="COZ6025" s="282"/>
      <c r="CPA6025" s="282"/>
      <c r="CPB6025" s="282"/>
      <c r="CPC6025" s="282"/>
      <c r="CPD6025" s="282"/>
      <c r="CPE6025" s="729"/>
      <c r="CPF6025" s="282"/>
      <c r="CPG6025" s="282"/>
      <c r="CPH6025" s="282"/>
      <c r="CPI6025" s="282"/>
      <c r="CPJ6025" s="282"/>
      <c r="CPK6025" s="282"/>
      <c r="CPL6025" s="282"/>
      <c r="CPM6025" s="729"/>
      <c r="CPN6025" s="282"/>
      <c r="CPO6025" s="282"/>
      <c r="CPP6025" s="282"/>
      <c r="CPQ6025" s="282"/>
      <c r="CPR6025" s="282"/>
      <c r="CPS6025" s="282"/>
      <c r="CPT6025" s="282"/>
      <c r="CPU6025" s="729"/>
      <c r="CPV6025" s="282"/>
      <c r="CPW6025" s="282"/>
      <c r="CPX6025" s="282"/>
      <c r="CPY6025" s="282"/>
      <c r="CPZ6025" s="282"/>
      <c r="CQA6025" s="282"/>
      <c r="CQB6025" s="282"/>
      <c r="CQC6025" s="729"/>
      <c r="CQD6025" s="282"/>
      <c r="CQE6025" s="282"/>
      <c r="CQF6025" s="282"/>
      <c r="CQG6025" s="282"/>
      <c r="CQH6025" s="282"/>
      <c r="CQI6025" s="282"/>
      <c r="CQJ6025" s="282"/>
      <c r="CQK6025" s="729"/>
      <c r="CQL6025" s="282"/>
      <c r="CQM6025" s="282"/>
      <c r="CQN6025" s="282"/>
      <c r="CQO6025" s="282"/>
      <c r="CQP6025" s="282"/>
      <c r="CQQ6025" s="282"/>
      <c r="CQR6025" s="282"/>
      <c r="CQS6025" s="729"/>
      <c r="CQT6025" s="282"/>
      <c r="CQU6025" s="282"/>
      <c r="CQV6025" s="282"/>
      <c r="CQW6025" s="282"/>
      <c r="CQX6025" s="282"/>
      <c r="CQY6025" s="282"/>
      <c r="CQZ6025" s="282"/>
      <c r="CRA6025" s="729"/>
      <c r="CRB6025" s="282"/>
      <c r="CRC6025" s="282"/>
      <c r="CRD6025" s="282"/>
      <c r="CRE6025" s="282"/>
      <c r="CRF6025" s="282"/>
      <c r="CRG6025" s="282"/>
      <c r="CRH6025" s="282"/>
      <c r="CRI6025" s="729"/>
      <c r="CRJ6025" s="282"/>
      <c r="CRK6025" s="282"/>
      <c r="CRL6025" s="282"/>
      <c r="CRM6025" s="282"/>
      <c r="CRN6025" s="282"/>
      <c r="CRO6025" s="282"/>
      <c r="CRP6025" s="282"/>
      <c r="CRQ6025" s="729"/>
      <c r="CRR6025" s="282"/>
      <c r="CRS6025" s="282"/>
      <c r="CRT6025" s="282"/>
      <c r="CRU6025" s="282"/>
      <c r="CRV6025" s="282"/>
      <c r="CRW6025" s="282"/>
      <c r="CRX6025" s="282"/>
      <c r="CRY6025" s="729"/>
      <c r="CRZ6025" s="282"/>
      <c r="CSA6025" s="282"/>
      <c r="CSB6025" s="282"/>
      <c r="CSC6025" s="282"/>
      <c r="CSD6025" s="282"/>
      <c r="CSE6025" s="282"/>
      <c r="CSF6025" s="282"/>
      <c r="CSG6025" s="729"/>
      <c r="CSH6025" s="282"/>
      <c r="CSI6025" s="282"/>
      <c r="CSJ6025" s="282"/>
      <c r="CSK6025" s="282"/>
      <c r="CSL6025" s="282"/>
      <c r="CSM6025" s="282"/>
      <c r="CSN6025" s="282"/>
      <c r="CSO6025" s="729"/>
      <c r="CSP6025" s="282"/>
      <c r="CSQ6025" s="282"/>
      <c r="CSR6025" s="282"/>
      <c r="CSS6025" s="282"/>
      <c r="CST6025" s="282"/>
      <c r="CSU6025" s="282"/>
      <c r="CSV6025" s="282"/>
      <c r="CSW6025" s="729"/>
      <c r="CSX6025" s="282"/>
      <c r="CSY6025" s="282"/>
      <c r="CSZ6025" s="282"/>
      <c r="CTA6025" s="282"/>
      <c r="CTB6025" s="282"/>
      <c r="CTC6025" s="282"/>
      <c r="CTD6025" s="282"/>
      <c r="CTE6025" s="729"/>
      <c r="CTF6025" s="282"/>
      <c r="CTG6025" s="282"/>
      <c r="CTH6025" s="282"/>
      <c r="CTI6025" s="282"/>
      <c r="CTJ6025" s="282"/>
      <c r="CTK6025" s="282"/>
      <c r="CTL6025" s="282"/>
      <c r="CTM6025" s="729"/>
      <c r="CTN6025" s="282"/>
      <c r="CTO6025" s="282"/>
      <c r="CTP6025" s="282"/>
      <c r="CTQ6025" s="282"/>
      <c r="CTR6025" s="282"/>
      <c r="CTS6025" s="282"/>
      <c r="CTT6025" s="282"/>
      <c r="CTU6025" s="729"/>
      <c r="CTV6025" s="282"/>
      <c r="CTW6025" s="282"/>
      <c r="CTX6025" s="282"/>
      <c r="CTY6025" s="282"/>
      <c r="CTZ6025" s="282"/>
      <c r="CUA6025" s="282"/>
      <c r="CUB6025" s="282"/>
      <c r="CUC6025" s="729"/>
      <c r="CUD6025" s="282"/>
      <c r="CUE6025" s="282"/>
      <c r="CUF6025" s="282"/>
      <c r="CUG6025" s="282"/>
      <c r="CUH6025" s="282"/>
      <c r="CUI6025" s="282"/>
      <c r="CUJ6025" s="282"/>
      <c r="CUK6025" s="729"/>
      <c r="CUL6025" s="282"/>
      <c r="CUM6025" s="282"/>
      <c r="CUN6025" s="282"/>
      <c r="CUO6025" s="282"/>
      <c r="CUP6025" s="282"/>
      <c r="CUQ6025" s="282"/>
      <c r="CUR6025" s="282"/>
      <c r="CUS6025" s="729"/>
      <c r="CUT6025" s="282"/>
      <c r="CUU6025" s="282"/>
      <c r="CUV6025" s="282"/>
      <c r="CUW6025" s="282"/>
      <c r="CUX6025" s="282"/>
      <c r="CUY6025" s="282"/>
      <c r="CUZ6025" s="282"/>
      <c r="CVA6025" s="729"/>
      <c r="CVB6025" s="282"/>
      <c r="CVC6025" s="282"/>
      <c r="CVD6025" s="282"/>
      <c r="CVE6025" s="282"/>
      <c r="CVF6025" s="282"/>
      <c r="CVG6025" s="282"/>
      <c r="CVH6025" s="282"/>
      <c r="CVI6025" s="729"/>
      <c r="CVJ6025" s="282"/>
      <c r="CVK6025" s="282"/>
      <c r="CVL6025" s="282"/>
      <c r="CVM6025" s="282"/>
      <c r="CVN6025" s="282"/>
      <c r="CVO6025" s="282"/>
      <c r="CVP6025" s="282"/>
      <c r="CVQ6025" s="729"/>
      <c r="CVR6025" s="282"/>
      <c r="CVS6025" s="282"/>
      <c r="CVT6025" s="282"/>
      <c r="CVU6025" s="282"/>
      <c r="CVV6025" s="282"/>
      <c r="CVW6025" s="282"/>
      <c r="CVX6025" s="282"/>
      <c r="CVY6025" s="729"/>
      <c r="CVZ6025" s="282"/>
      <c r="CWA6025" s="282"/>
      <c r="CWB6025" s="282"/>
      <c r="CWC6025" s="282"/>
      <c r="CWD6025" s="282"/>
      <c r="CWE6025" s="282"/>
      <c r="CWF6025" s="282"/>
      <c r="CWG6025" s="729"/>
      <c r="CWH6025" s="282"/>
      <c r="CWI6025" s="282"/>
      <c r="CWJ6025" s="282"/>
      <c r="CWK6025" s="282"/>
      <c r="CWL6025" s="282"/>
      <c r="CWM6025" s="282"/>
      <c r="CWN6025" s="282"/>
      <c r="CWO6025" s="729"/>
      <c r="CWP6025" s="282"/>
      <c r="CWQ6025" s="282"/>
      <c r="CWR6025" s="282"/>
      <c r="CWS6025" s="282"/>
      <c r="CWT6025" s="282"/>
      <c r="CWU6025" s="282"/>
      <c r="CWV6025" s="282"/>
      <c r="CWW6025" s="729"/>
      <c r="CWX6025" s="282"/>
      <c r="CWY6025" s="282"/>
      <c r="CWZ6025" s="282"/>
      <c r="CXA6025" s="282"/>
      <c r="CXB6025" s="282"/>
      <c r="CXC6025" s="282"/>
      <c r="CXD6025" s="282"/>
      <c r="CXE6025" s="729"/>
      <c r="CXF6025" s="282"/>
      <c r="CXG6025" s="282"/>
      <c r="CXH6025" s="282"/>
      <c r="CXI6025" s="282"/>
      <c r="CXJ6025" s="282"/>
      <c r="CXK6025" s="282"/>
      <c r="CXL6025" s="282"/>
      <c r="CXM6025" s="729"/>
      <c r="CXN6025" s="282"/>
      <c r="CXO6025" s="282"/>
      <c r="CXP6025" s="282"/>
      <c r="CXQ6025" s="282"/>
      <c r="CXR6025" s="282"/>
      <c r="CXS6025" s="282"/>
      <c r="CXT6025" s="282"/>
      <c r="CXU6025" s="729"/>
      <c r="CXV6025" s="282"/>
      <c r="CXW6025" s="282"/>
      <c r="CXX6025" s="282"/>
      <c r="CXY6025" s="282"/>
      <c r="CXZ6025" s="282"/>
      <c r="CYA6025" s="282"/>
      <c r="CYB6025" s="282"/>
      <c r="CYC6025" s="729"/>
      <c r="CYD6025" s="282"/>
      <c r="CYE6025" s="282"/>
      <c r="CYF6025" s="282"/>
      <c r="CYG6025" s="282"/>
      <c r="CYH6025" s="282"/>
      <c r="CYI6025" s="282"/>
      <c r="CYJ6025" s="282"/>
      <c r="CYK6025" s="729"/>
      <c r="CYL6025" s="282"/>
      <c r="CYM6025" s="282"/>
      <c r="CYN6025" s="282"/>
      <c r="CYO6025" s="282"/>
      <c r="CYP6025" s="282"/>
      <c r="CYQ6025" s="282"/>
      <c r="CYR6025" s="282"/>
      <c r="CYS6025" s="729"/>
      <c r="CYT6025" s="282"/>
      <c r="CYU6025" s="282"/>
      <c r="CYV6025" s="282"/>
      <c r="CYW6025" s="282"/>
      <c r="CYX6025" s="282"/>
      <c r="CYY6025" s="282"/>
      <c r="CYZ6025" s="282"/>
      <c r="CZA6025" s="729"/>
      <c r="CZB6025" s="282"/>
      <c r="CZC6025" s="282"/>
      <c r="CZD6025" s="282"/>
      <c r="CZE6025" s="282"/>
      <c r="CZF6025" s="282"/>
      <c r="CZG6025" s="282"/>
      <c r="CZH6025" s="282"/>
      <c r="CZI6025" s="729"/>
      <c r="CZJ6025" s="282"/>
      <c r="CZK6025" s="282"/>
      <c r="CZL6025" s="282"/>
      <c r="CZM6025" s="282"/>
      <c r="CZN6025" s="282"/>
      <c r="CZO6025" s="282"/>
      <c r="CZP6025" s="282"/>
      <c r="CZQ6025" s="729"/>
      <c r="CZR6025" s="282"/>
      <c r="CZS6025" s="282"/>
      <c r="CZT6025" s="282"/>
      <c r="CZU6025" s="282"/>
      <c r="CZV6025" s="282"/>
      <c r="CZW6025" s="282"/>
      <c r="CZX6025" s="282"/>
      <c r="CZY6025" s="729"/>
      <c r="CZZ6025" s="282"/>
      <c r="DAA6025" s="282"/>
      <c r="DAB6025" s="282"/>
      <c r="DAC6025" s="282"/>
      <c r="DAD6025" s="282"/>
      <c r="DAE6025" s="282"/>
      <c r="DAF6025" s="282"/>
      <c r="DAG6025" s="729"/>
      <c r="DAH6025" s="282"/>
      <c r="DAI6025" s="282"/>
      <c r="DAJ6025" s="282"/>
      <c r="DAK6025" s="282"/>
      <c r="DAL6025" s="282"/>
      <c r="DAM6025" s="282"/>
      <c r="DAN6025" s="282"/>
      <c r="DAO6025" s="729"/>
      <c r="DAP6025" s="282"/>
      <c r="DAQ6025" s="282"/>
      <c r="DAR6025" s="282"/>
      <c r="DAS6025" s="282"/>
      <c r="DAT6025" s="282"/>
      <c r="DAU6025" s="282"/>
      <c r="DAV6025" s="282"/>
      <c r="DAW6025" s="729"/>
      <c r="DAX6025" s="282"/>
      <c r="DAY6025" s="282"/>
      <c r="DAZ6025" s="282"/>
      <c r="DBA6025" s="282"/>
      <c r="DBB6025" s="282"/>
      <c r="DBC6025" s="282"/>
      <c r="DBD6025" s="282"/>
      <c r="DBE6025" s="729"/>
      <c r="DBF6025" s="282"/>
      <c r="DBG6025" s="282"/>
      <c r="DBH6025" s="282"/>
      <c r="DBI6025" s="282"/>
      <c r="DBJ6025" s="282"/>
      <c r="DBK6025" s="282"/>
      <c r="DBL6025" s="282"/>
      <c r="DBM6025" s="729"/>
      <c r="DBN6025" s="282"/>
      <c r="DBO6025" s="282"/>
      <c r="DBP6025" s="282"/>
      <c r="DBQ6025" s="282"/>
      <c r="DBR6025" s="282"/>
      <c r="DBS6025" s="282"/>
      <c r="DBT6025" s="282"/>
      <c r="DBU6025" s="729"/>
      <c r="DBV6025" s="282"/>
      <c r="DBW6025" s="282"/>
      <c r="DBX6025" s="282"/>
      <c r="DBY6025" s="282"/>
      <c r="DBZ6025" s="282"/>
      <c r="DCA6025" s="282"/>
      <c r="DCB6025" s="282"/>
      <c r="DCC6025" s="729"/>
      <c r="DCD6025" s="282"/>
      <c r="DCE6025" s="282"/>
      <c r="DCF6025" s="282"/>
      <c r="DCG6025" s="282"/>
      <c r="DCH6025" s="282"/>
      <c r="DCI6025" s="282"/>
      <c r="DCJ6025" s="282"/>
      <c r="DCK6025" s="729"/>
      <c r="DCL6025" s="282"/>
      <c r="DCM6025" s="282"/>
      <c r="DCN6025" s="282"/>
      <c r="DCO6025" s="282"/>
      <c r="DCP6025" s="282"/>
      <c r="DCQ6025" s="282"/>
      <c r="DCR6025" s="282"/>
      <c r="DCS6025" s="729"/>
      <c r="DCT6025" s="282"/>
      <c r="DCU6025" s="282"/>
      <c r="DCV6025" s="282"/>
      <c r="DCW6025" s="282"/>
      <c r="DCX6025" s="282"/>
      <c r="DCY6025" s="282"/>
      <c r="DCZ6025" s="282"/>
      <c r="DDA6025" s="729"/>
      <c r="DDB6025" s="282"/>
      <c r="DDC6025" s="282"/>
      <c r="DDD6025" s="282"/>
      <c r="DDE6025" s="282"/>
      <c r="DDF6025" s="282"/>
      <c r="DDG6025" s="282"/>
      <c r="DDH6025" s="282"/>
      <c r="DDI6025" s="729"/>
      <c r="DDJ6025" s="282"/>
      <c r="DDK6025" s="282"/>
      <c r="DDL6025" s="282"/>
      <c r="DDM6025" s="282"/>
      <c r="DDN6025" s="282"/>
      <c r="DDO6025" s="282"/>
      <c r="DDP6025" s="282"/>
      <c r="DDQ6025" s="729"/>
      <c r="DDR6025" s="282"/>
      <c r="DDS6025" s="282"/>
      <c r="DDT6025" s="282"/>
      <c r="DDU6025" s="282"/>
      <c r="DDV6025" s="282"/>
      <c r="DDW6025" s="282"/>
      <c r="DDX6025" s="282"/>
      <c r="DDY6025" s="729"/>
      <c r="DDZ6025" s="282"/>
      <c r="DEA6025" s="282"/>
      <c r="DEB6025" s="282"/>
      <c r="DEC6025" s="282"/>
      <c r="DED6025" s="282"/>
      <c r="DEE6025" s="282"/>
      <c r="DEF6025" s="282"/>
      <c r="DEG6025" s="729"/>
      <c r="DEH6025" s="282"/>
      <c r="DEI6025" s="282"/>
      <c r="DEJ6025" s="282"/>
      <c r="DEK6025" s="282"/>
      <c r="DEL6025" s="282"/>
      <c r="DEM6025" s="282"/>
      <c r="DEN6025" s="282"/>
      <c r="DEO6025" s="729"/>
      <c r="DEP6025" s="282"/>
      <c r="DEQ6025" s="282"/>
      <c r="DER6025" s="282"/>
      <c r="DES6025" s="282"/>
      <c r="DET6025" s="282"/>
      <c r="DEU6025" s="282"/>
      <c r="DEV6025" s="282"/>
      <c r="DEW6025" s="729"/>
      <c r="DEX6025" s="282"/>
      <c r="DEY6025" s="282"/>
      <c r="DEZ6025" s="282"/>
      <c r="DFA6025" s="282"/>
      <c r="DFB6025" s="282"/>
      <c r="DFC6025" s="282"/>
      <c r="DFD6025" s="282"/>
      <c r="DFE6025" s="729"/>
      <c r="DFF6025" s="282"/>
      <c r="DFG6025" s="282"/>
      <c r="DFH6025" s="282"/>
      <c r="DFI6025" s="282"/>
      <c r="DFJ6025" s="282"/>
      <c r="DFK6025" s="282"/>
      <c r="DFL6025" s="282"/>
      <c r="DFM6025" s="729"/>
      <c r="DFN6025" s="282"/>
      <c r="DFO6025" s="282"/>
      <c r="DFP6025" s="282"/>
      <c r="DFQ6025" s="282"/>
      <c r="DFR6025" s="282"/>
      <c r="DFS6025" s="282"/>
      <c r="DFT6025" s="282"/>
      <c r="DFU6025" s="729"/>
      <c r="DFV6025" s="282"/>
      <c r="DFW6025" s="282"/>
      <c r="DFX6025" s="282"/>
      <c r="DFY6025" s="282"/>
      <c r="DFZ6025" s="282"/>
      <c r="DGA6025" s="282"/>
      <c r="DGB6025" s="282"/>
      <c r="DGC6025" s="729"/>
      <c r="DGD6025" s="282"/>
      <c r="DGE6025" s="282"/>
      <c r="DGF6025" s="282"/>
      <c r="DGG6025" s="282"/>
      <c r="DGH6025" s="282"/>
      <c r="DGI6025" s="282"/>
      <c r="DGJ6025" s="282"/>
      <c r="DGK6025" s="729"/>
      <c r="DGL6025" s="282"/>
      <c r="DGM6025" s="282"/>
      <c r="DGN6025" s="282"/>
      <c r="DGO6025" s="282"/>
      <c r="DGP6025" s="282"/>
      <c r="DGQ6025" s="282"/>
      <c r="DGR6025" s="282"/>
      <c r="DGS6025" s="729"/>
      <c r="DGT6025" s="282"/>
      <c r="DGU6025" s="282"/>
      <c r="DGV6025" s="282"/>
      <c r="DGW6025" s="282"/>
      <c r="DGX6025" s="282"/>
      <c r="DGY6025" s="282"/>
      <c r="DGZ6025" s="282"/>
      <c r="DHA6025" s="729"/>
      <c r="DHB6025" s="282"/>
      <c r="DHC6025" s="282"/>
      <c r="DHD6025" s="282"/>
      <c r="DHE6025" s="282"/>
      <c r="DHF6025" s="282"/>
      <c r="DHG6025" s="282"/>
      <c r="DHH6025" s="282"/>
      <c r="DHI6025" s="729"/>
      <c r="DHJ6025" s="282"/>
      <c r="DHK6025" s="282"/>
      <c r="DHL6025" s="282"/>
      <c r="DHM6025" s="282"/>
      <c r="DHN6025" s="282"/>
      <c r="DHO6025" s="282"/>
      <c r="DHP6025" s="282"/>
      <c r="DHQ6025" s="729"/>
      <c r="DHR6025" s="282"/>
      <c r="DHS6025" s="282"/>
      <c r="DHT6025" s="282"/>
      <c r="DHU6025" s="282"/>
      <c r="DHV6025" s="282"/>
      <c r="DHW6025" s="282"/>
      <c r="DHX6025" s="282"/>
      <c r="DHY6025" s="729"/>
      <c r="DHZ6025" s="282"/>
      <c r="DIA6025" s="282"/>
      <c r="DIB6025" s="282"/>
      <c r="DIC6025" s="282"/>
      <c r="DID6025" s="282"/>
      <c r="DIE6025" s="282"/>
      <c r="DIF6025" s="282"/>
      <c r="DIG6025" s="729"/>
      <c r="DIH6025" s="282"/>
      <c r="DII6025" s="282"/>
      <c r="DIJ6025" s="282"/>
      <c r="DIK6025" s="282"/>
      <c r="DIL6025" s="282"/>
      <c r="DIM6025" s="282"/>
      <c r="DIN6025" s="282"/>
      <c r="DIO6025" s="729"/>
      <c r="DIP6025" s="282"/>
      <c r="DIQ6025" s="282"/>
      <c r="DIR6025" s="282"/>
      <c r="DIS6025" s="282"/>
      <c r="DIT6025" s="282"/>
      <c r="DIU6025" s="282"/>
      <c r="DIV6025" s="282"/>
      <c r="DIW6025" s="729"/>
      <c r="DIX6025" s="282"/>
      <c r="DIY6025" s="282"/>
      <c r="DIZ6025" s="282"/>
      <c r="DJA6025" s="282"/>
      <c r="DJB6025" s="282"/>
      <c r="DJC6025" s="282"/>
      <c r="DJD6025" s="282"/>
      <c r="DJE6025" s="729"/>
      <c r="DJF6025" s="282"/>
      <c r="DJG6025" s="282"/>
      <c r="DJH6025" s="282"/>
      <c r="DJI6025" s="282"/>
      <c r="DJJ6025" s="282"/>
      <c r="DJK6025" s="282"/>
      <c r="DJL6025" s="282"/>
      <c r="DJM6025" s="729"/>
      <c r="DJN6025" s="282"/>
      <c r="DJO6025" s="282"/>
      <c r="DJP6025" s="282"/>
      <c r="DJQ6025" s="282"/>
      <c r="DJR6025" s="282"/>
      <c r="DJS6025" s="282"/>
      <c r="DJT6025" s="282"/>
      <c r="DJU6025" s="729"/>
      <c r="DJV6025" s="282"/>
      <c r="DJW6025" s="282"/>
      <c r="DJX6025" s="282"/>
      <c r="DJY6025" s="282"/>
      <c r="DJZ6025" s="282"/>
      <c r="DKA6025" s="282"/>
      <c r="DKB6025" s="282"/>
      <c r="DKC6025" s="729"/>
      <c r="DKD6025" s="282"/>
      <c r="DKE6025" s="282"/>
      <c r="DKF6025" s="282"/>
      <c r="DKG6025" s="282"/>
      <c r="DKH6025" s="282"/>
      <c r="DKI6025" s="282"/>
      <c r="DKJ6025" s="282"/>
      <c r="DKK6025" s="729"/>
      <c r="DKL6025" s="282"/>
      <c r="DKM6025" s="282"/>
      <c r="DKN6025" s="282"/>
      <c r="DKO6025" s="282"/>
      <c r="DKP6025" s="282"/>
      <c r="DKQ6025" s="282"/>
      <c r="DKR6025" s="282"/>
      <c r="DKS6025" s="729"/>
      <c r="DKT6025" s="282"/>
      <c r="DKU6025" s="282"/>
      <c r="DKV6025" s="282"/>
      <c r="DKW6025" s="282"/>
      <c r="DKX6025" s="282"/>
      <c r="DKY6025" s="282"/>
      <c r="DKZ6025" s="282"/>
      <c r="DLA6025" s="729"/>
      <c r="DLB6025" s="282"/>
      <c r="DLC6025" s="282"/>
      <c r="DLD6025" s="282"/>
      <c r="DLE6025" s="282"/>
      <c r="DLF6025" s="282"/>
      <c r="DLG6025" s="282"/>
      <c r="DLH6025" s="282"/>
      <c r="DLI6025" s="729"/>
      <c r="DLJ6025" s="282"/>
      <c r="DLK6025" s="282"/>
      <c r="DLL6025" s="282"/>
      <c r="DLM6025" s="282"/>
      <c r="DLN6025" s="282"/>
      <c r="DLO6025" s="282"/>
      <c r="DLP6025" s="282"/>
      <c r="DLQ6025" s="729"/>
      <c r="DLR6025" s="282"/>
      <c r="DLS6025" s="282"/>
      <c r="DLT6025" s="282"/>
      <c r="DLU6025" s="282"/>
      <c r="DLV6025" s="282"/>
      <c r="DLW6025" s="282"/>
      <c r="DLX6025" s="282"/>
      <c r="DLY6025" s="729"/>
      <c r="DLZ6025" s="282"/>
      <c r="DMA6025" s="282"/>
      <c r="DMB6025" s="282"/>
      <c r="DMC6025" s="282"/>
      <c r="DMD6025" s="282"/>
      <c r="DME6025" s="282"/>
      <c r="DMF6025" s="282"/>
      <c r="DMG6025" s="729"/>
      <c r="DMH6025" s="282"/>
      <c r="DMI6025" s="282"/>
      <c r="DMJ6025" s="282"/>
      <c r="DMK6025" s="282"/>
      <c r="DML6025" s="282"/>
      <c r="DMM6025" s="282"/>
      <c r="DMN6025" s="282"/>
      <c r="DMO6025" s="729"/>
      <c r="DMP6025" s="282"/>
      <c r="DMQ6025" s="282"/>
      <c r="DMR6025" s="282"/>
      <c r="DMS6025" s="282"/>
      <c r="DMT6025" s="282"/>
      <c r="DMU6025" s="282"/>
      <c r="DMV6025" s="282"/>
      <c r="DMW6025" s="729"/>
      <c r="DMX6025" s="282"/>
      <c r="DMY6025" s="282"/>
      <c r="DMZ6025" s="282"/>
      <c r="DNA6025" s="282"/>
      <c r="DNB6025" s="282"/>
      <c r="DNC6025" s="282"/>
      <c r="DND6025" s="282"/>
      <c r="DNE6025" s="729"/>
      <c r="DNF6025" s="282"/>
      <c r="DNG6025" s="282"/>
      <c r="DNH6025" s="282"/>
      <c r="DNI6025" s="282"/>
      <c r="DNJ6025" s="282"/>
      <c r="DNK6025" s="282"/>
      <c r="DNL6025" s="282"/>
      <c r="DNM6025" s="729"/>
      <c r="DNN6025" s="282"/>
      <c r="DNO6025" s="282"/>
      <c r="DNP6025" s="282"/>
      <c r="DNQ6025" s="282"/>
      <c r="DNR6025" s="282"/>
      <c r="DNS6025" s="282"/>
      <c r="DNT6025" s="282"/>
      <c r="DNU6025" s="729"/>
      <c r="DNV6025" s="282"/>
      <c r="DNW6025" s="282"/>
      <c r="DNX6025" s="282"/>
      <c r="DNY6025" s="282"/>
      <c r="DNZ6025" s="282"/>
      <c r="DOA6025" s="282"/>
      <c r="DOB6025" s="282"/>
      <c r="DOC6025" s="729"/>
      <c r="DOD6025" s="282"/>
      <c r="DOE6025" s="282"/>
      <c r="DOF6025" s="282"/>
      <c r="DOG6025" s="282"/>
      <c r="DOH6025" s="282"/>
      <c r="DOI6025" s="282"/>
      <c r="DOJ6025" s="282"/>
      <c r="DOK6025" s="729"/>
      <c r="DOL6025" s="282"/>
      <c r="DOM6025" s="282"/>
      <c r="DON6025" s="282"/>
      <c r="DOO6025" s="282"/>
      <c r="DOP6025" s="282"/>
      <c r="DOQ6025" s="282"/>
      <c r="DOR6025" s="282"/>
      <c r="DOS6025" s="729"/>
      <c r="DOT6025" s="282"/>
      <c r="DOU6025" s="282"/>
      <c r="DOV6025" s="282"/>
      <c r="DOW6025" s="282"/>
      <c r="DOX6025" s="282"/>
      <c r="DOY6025" s="282"/>
      <c r="DOZ6025" s="282"/>
      <c r="DPA6025" s="729"/>
      <c r="DPB6025" s="282"/>
      <c r="DPC6025" s="282"/>
      <c r="DPD6025" s="282"/>
      <c r="DPE6025" s="282"/>
      <c r="DPF6025" s="282"/>
      <c r="DPG6025" s="282"/>
      <c r="DPH6025" s="282"/>
      <c r="DPI6025" s="729"/>
      <c r="DPJ6025" s="282"/>
      <c r="DPK6025" s="282"/>
      <c r="DPL6025" s="282"/>
      <c r="DPM6025" s="282"/>
      <c r="DPN6025" s="282"/>
      <c r="DPO6025" s="282"/>
      <c r="DPP6025" s="282"/>
      <c r="DPQ6025" s="729"/>
      <c r="DPR6025" s="282"/>
      <c r="DPS6025" s="282"/>
      <c r="DPT6025" s="282"/>
      <c r="DPU6025" s="282"/>
      <c r="DPV6025" s="282"/>
      <c r="DPW6025" s="282"/>
      <c r="DPX6025" s="282"/>
      <c r="DPY6025" s="729"/>
      <c r="DPZ6025" s="282"/>
      <c r="DQA6025" s="282"/>
      <c r="DQB6025" s="282"/>
      <c r="DQC6025" s="282"/>
      <c r="DQD6025" s="282"/>
      <c r="DQE6025" s="282"/>
      <c r="DQF6025" s="282"/>
      <c r="DQG6025" s="729"/>
      <c r="DQH6025" s="282"/>
      <c r="DQI6025" s="282"/>
      <c r="DQJ6025" s="282"/>
      <c r="DQK6025" s="282"/>
      <c r="DQL6025" s="282"/>
      <c r="DQM6025" s="282"/>
      <c r="DQN6025" s="282"/>
      <c r="DQO6025" s="729"/>
      <c r="DQP6025" s="282"/>
      <c r="DQQ6025" s="282"/>
      <c r="DQR6025" s="282"/>
      <c r="DQS6025" s="282"/>
      <c r="DQT6025" s="282"/>
      <c r="DQU6025" s="282"/>
      <c r="DQV6025" s="282"/>
      <c r="DQW6025" s="729"/>
      <c r="DQX6025" s="282"/>
      <c r="DQY6025" s="282"/>
      <c r="DQZ6025" s="282"/>
      <c r="DRA6025" s="282"/>
      <c r="DRB6025" s="282"/>
      <c r="DRC6025" s="282"/>
      <c r="DRD6025" s="282"/>
      <c r="DRE6025" s="729"/>
      <c r="DRF6025" s="282"/>
      <c r="DRG6025" s="282"/>
      <c r="DRH6025" s="282"/>
      <c r="DRI6025" s="282"/>
      <c r="DRJ6025" s="282"/>
      <c r="DRK6025" s="282"/>
      <c r="DRL6025" s="282"/>
      <c r="DRM6025" s="729"/>
      <c r="DRN6025" s="282"/>
      <c r="DRO6025" s="282"/>
      <c r="DRP6025" s="282"/>
      <c r="DRQ6025" s="282"/>
      <c r="DRR6025" s="282"/>
      <c r="DRS6025" s="282"/>
      <c r="DRT6025" s="282"/>
      <c r="DRU6025" s="729"/>
      <c r="DRV6025" s="282"/>
      <c r="DRW6025" s="282"/>
      <c r="DRX6025" s="282"/>
      <c r="DRY6025" s="282"/>
      <c r="DRZ6025" s="282"/>
      <c r="DSA6025" s="282"/>
      <c r="DSB6025" s="282"/>
      <c r="DSC6025" s="729"/>
      <c r="DSD6025" s="282"/>
      <c r="DSE6025" s="282"/>
      <c r="DSF6025" s="282"/>
      <c r="DSG6025" s="282"/>
      <c r="DSH6025" s="282"/>
      <c r="DSI6025" s="282"/>
      <c r="DSJ6025" s="282"/>
      <c r="DSK6025" s="729"/>
      <c r="DSL6025" s="282"/>
      <c r="DSM6025" s="282"/>
      <c r="DSN6025" s="282"/>
      <c r="DSO6025" s="282"/>
      <c r="DSP6025" s="282"/>
      <c r="DSQ6025" s="282"/>
      <c r="DSR6025" s="282"/>
      <c r="DSS6025" s="729"/>
      <c r="DST6025" s="282"/>
      <c r="DSU6025" s="282"/>
      <c r="DSV6025" s="282"/>
      <c r="DSW6025" s="282"/>
      <c r="DSX6025" s="282"/>
      <c r="DSY6025" s="282"/>
      <c r="DSZ6025" s="282"/>
      <c r="DTA6025" s="729"/>
      <c r="DTB6025" s="282"/>
      <c r="DTC6025" s="282"/>
      <c r="DTD6025" s="282"/>
      <c r="DTE6025" s="282"/>
      <c r="DTF6025" s="282"/>
      <c r="DTG6025" s="282"/>
      <c r="DTH6025" s="282"/>
      <c r="DTI6025" s="729"/>
      <c r="DTJ6025" s="282"/>
      <c r="DTK6025" s="282"/>
      <c r="DTL6025" s="282"/>
      <c r="DTM6025" s="282"/>
      <c r="DTN6025" s="282"/>
      <c r="DTO6025" s="282"/>
      <c r="DTP6025" s="282"/>
      <c r="DTQ6025" s="729"/>
      <c r="DTR6025" s="282"/>
      <c r="DTS6025" s="282"/>
      <c r="DTT6025" s="282"/>
      <c r="DTU6025" s="282"/>
      <c r="DTV6025" s="282"/>
      <c r="DTW6025" s="282"/>
      <c r="DTX6025" s="282"/>
      <c r="DTY6025" s="729"/>
      <c r="DTZ6025" s="282"/>
      <c r="DUA6025" s="282"/>
      <c r="DUB6025" s="282"/>
      <c r="DUC6025" s="282"/>
      <c r="DUD6025" s="282"/>
      <c r="DUE6025" s="282"/>
      <c r="DUF6025" s="282"/>
      <c r="DUG6025" s="729"/>
      <c r="DUH6025" s="282"/>
      <c r="DUI6025" s="282"/>
      <c r="DUJ6025" s="282"/>
      <c r="DUK6025" s="282"/>
      <c r="DUL6025" s="282"/>
      <c r="DUM6025" s="282"/>
      <c r="DUN6025" s="282"/>
      <c r="DUO6025" s="729"/>
      <c r="DUP6025" s="282"/>
      <c r="DUQ6025" s="282"/>
      <c r="DUR6025" s="282"/>
      <c r="DUS6025" s="282"/>
      <c r="DUT6025" s="282"/>
      <c r="DUU6025" s="282"/>
      <c r="DUV6025" s="282"/>
      <c r="DUW6025" s="729"/>
      <c r="DUX6025" s="282"/>
      <c r="DUY6025" s="282"/>
      <c r="DUZ6025" s="282"/>
      <c r="DVA6025" s="282"/>
      <c r="DVB6025" s="282"/>
      <c r="DVC6025" s="282"/>
      <c r="DVD6025" s="282"/>
      <c r="DVE6025" s="729"/>
      <c r="DVF6025" s="282"/>
      <c r="DVG6025" s="282"/>
      <c r="DVH6025" s="282"/>
      <c r="DVI6025" s="282"/>
      <c r="DVJ6025" s="282"/>
      <c r="DVK6025" s="282"/>
      <c r="DVL6025" s="282"/>
      <c r="DVM6025" s="729"/>
      <c r="DVN6025" s="282"/>
      <c r="DVO6025" s="282"/>
      <c r="DVP6025" s="282"/>
      <c r="DVQ6025" s="282"/>
      <c r="DVR6025" s="282"/>
      <c r="DVS6025" s="282"/>
      <c r="DVT6025" s="282"/>
      <c r="DVU6025" s="729"/>
      <c r="DVV6025" s="282"/>
      <c r="DVW6025" s="282"/>
      <c r="DVX6025" s="282"/>
      <c r="DVY6025" s="282"/>
      <c r="DVZ6025" s="282"/>
      <c r="DWA6025" s="282"/>
      <c r="DWB6025" s="282"/>
      <c r="DWC6025" s="729"/>
      <c r="DWD6025" s="282"/>
      <c r="DWE6025" s="282"/>
      <c r="DWF6025" s="282"/>
      <c r="DWG6025" s="282"/>
      <c r="DWH6025" s="282"/>
      <c r="DWI6025" s="282"/>
      <c r="DWJ6025" s="282"/>
      <c r="DWK6025" s="729"/>
      <c r="DWL6025" s="282"/>
      <c r="DWM6025" s="282"/>
      <c r="DWN6025" s="282"/>
      <c r="DWO6025" s="282"/>
      <c r="DWP6025" s="282"/>
      <c r="DWQ6025" s="282"/>
      <c r="DWR6025" s="282"/>
      <c r="DWS6025" s="729"/>
      <c r="DWT6025" s="282"/>
      <c r="DWU6025" s="282"/>
      <c r="DWV6025" s="282"/>
      <c r="DWW6025" s="282"/>
      <c r="DWX6025" s="282"/>
      <c r="DWY6025" s="282"/>
      <c r="DWZ6025" s="282"/>
      <c r="DXA6025" s="729"/>
      <c r="DXB6025" s="282"/>
      <c r="DXC6025" s="282"/>
      <c r="DXD6025" s="282"/>
      <c r="DXE6025" s="282"/>
      <c r="DXF6025" s="282"/>
      <c r="DXG6025" s="282"/>
      <c r="DXH6025" s="282"/>
      <c r="DXI6025" s="729"/>
      <c r="DXJ6025" s="282"/>
      <c r="DXK6025" s="282"/>
      <c r="DXL6025" s="282"/>
      <c r="DXM6025" s="282"/>
      <c r="DXN6025" s="282"/>
      <c r="DXO6025" s="282"/>
      <c r="DXP6025" s="282"/>
      <c r="DXQ6025" s="729"/>
      <c r="DXR6025" s="282"/>
      <c r="DXS6025" s="282"/>
      <c r="DXT6025" s="282"/>
      <c r="DXU6025" s="282"/>
      <c r="DXV6025" s="282"/>
      <c r="DXW6025" s="282"/>
      <c r="DXX6025" s="282"/>
      <c r="DXY6025" s="729"/>
      <c r="DXZ6025" s="282"/>
      <c r="DYA6025" s="282"/>
      <c r="DYB6025" s="282"/>
      <c r="DYC6025" s="282"/>
      <c r="DYD6025" s="282"/>
      <c r="DYE6025" s="282"/>
      <c r="DYF6025" s="282"/>
      <c r="DYG6025" s="729"/>
      <c r="DYH6025" s="282"/>
      <c r="DYI6025" s="282"/>
      <c r="DYJ6025" s="282"/>
      <c r="DYK6025" s="282"/>
      <c r="DYL6025" s="282"/>
      <c r="DYM6025" s="282"/>
      <c r="DYN6025" s="282"/>
      <c r="DYO6025" s="729"/>
      <c r="DYP6025" s="282"/>
      <c r="DYQ6025" s="282"/>
      <c r="DYR6025" s="282"/>
      <c r="DYS6025" s="282"/>
      <c r="DYT6025" s="282"/>
      <c r="DYU6025" s="282"/>
      <c r="DYV6025" s="282"/>
      <c r="DYW6025" s="729"/>
      <c r="DYX6025" s="282"/>
      <c r="DYY6025" s="282"/>
      <c r="DYZ6025" s="282"/>
      <c r="DZA6025" s="282"/>
      <c r="DZB6025" s="282"/>
      <c r="DZC6025" s="282"/>
      <c r="DZD6025" s="282"/>
      <c r="DZE6025" s="729"/>
      <c r="DZF6025" s="282"/>
      <c r="DZG6025" s="282"/>
      <c r="DZH6025" s="282"/>
      <c r="DZI6025" s="282"/>
      <c r="DZJ6025" s="282"/>
      <c r="DZK6025" s="282"/>
      <c r="DZL6025" s="282"/>
      <c r="DZM6025" s="729"/>
      <c r="DZN6025" s="282"/>
      <c r="DZO6025" s="282"/>
      <c r="DZP6025" s="282"/>
      <c r="DZQ6025" s="282"/>
      <c r="DZR6025" s="282"/>
      <c r="DZS6025" s="282"/>
      <c r="DZT6025" s="282"/>
      <c r="DZU6025" s="729"/>
      <c r="DZV6025" s="282"/>
      <c r="DZW6025" s="282"/>
      <c r="DZX6025" s="282"/>
      <c r="DZY6025" s="282"/>
      <c r="DZZ6025" s="282"/>
      <c r="EAA6025" s="282"/>
      <c r="EAB6025" s="282"/>
      <c r="EAC6025" s="729"/>
      <c r="EAD6025" s="282"/>
      <c r="EAE6025" s="282"/>
      <c r="EAF6025" s="282"/>
      <c r="EAG6025" s="282"/>
      <c r="EAH6025" s="282"/>
      <c r="EAI6025" s="282"/>
      <c r="EAJ6025" s="282"/>
      <c r="EAK6025" s="729"/>
      <c r="EAL6025" s="282"/>
      <c r="EAM6025" s="282"/>
      <c r="EAN6025" s="282"/>
      <c r="EAO6025" s="282"/>
      <c r="EAP6025" s="282"/>
      <c r="EAQ6025" s="282"/>
      <c r="EAR6025" s="282"/>
      <c r="EAS6025" s="729"/>
      <c r="EAT6025" s="282"/>
      <c r="EAU6025" s="282"/>
      <c r="EAV6025" s="282"/>
      <c r="EAW6025" s="282"/>
      <c r="EAX6025" s="282"/>
      <c r="EAY6025" s="282"/>
      <c r="EAZ6025" s="282"/>
      <c r="EBA6025" s="729"/>
      <c r="EBB6025" s="282"/>
      <c r="EBC6025" s="282"/>
      <c r="EBD6025" s="282"/>
      <c r="EBE6025" s="282"/>
      <c r="EBF6025" s="282"/>
      <c r="EBG6025" s="282"/>
      <c r="EBH6025" s="282"/>
      <c r="EBI6025" s="729"/>
      <c r="EBJ6025" s="282"/>
      <c r="EBK6025" s="282"/>
      <c r="EBL6025" s="282"/>
      <c r="EBM6025" s="282"/>
      <c r="EBN6025" s="282"/>
      <c r="EBO6025" s="282"/>
      <c r="EBP6025" s="282"/>
      <c r="EBQ6025" s="729"/>
      <c r="EBR6025" s="282"/>
      <c r="EBS6025" s="282"/>
      <c r="EBT6025" s="282"/>
      <c r="EBU6025" s="282"/>
      <c r="EBV6025" s="282"/>
      <c r="EBW6025" s="282"/>
      <c r="EBX6025" s="282"/>
      <c r="EBY6025" s="729"/>
      <c r="EBZ6025" s="282"/>
      <c r="ECA6025" s="282"/>
      <c r="ECB6025" s="282"/>
      <c r="ECC6025" s="282"/>
      <c r="ECD6025" s="282"/>
      <c r="ECE6025" s="282"/>
      <c r="ECF6025" s="282"/>
      <c r="ECG6025" s="729"/>
      <c r="ECH6025" s="282"/>
      <c r="ECI6025" s="282"/>
      <c r="ECJ6025" s="282"/>
      <c r="ECK6025" s="282"/>
      <c r="ECL6025" s="282"/>
      <c r="ECM6025" s="282"/>
      <c r="ECN6025" s="282"/>
      <c r="ECO6025" s="729"/>
      <c r="ECP6025" s="282"/>
      <c r="ECQ6025" s="282"/>
      <c r="ECR6025" s="282"/>
      <c r="ECS6025" s="282"/>
      <c r="ECT6025" s="282"/>
      <c r="ECU6025" s="282"/>
      <c r="ECV6025" s="282"/>
      <c r="ECW6025" s="729"/>
      <c r="ECX6025" s="282"/>
      <c r="ECY6025" s="282"/>
      <c r="ECZ6025" s="282"/>
      <c r="EDA6025" s="282"/>
      <c r="EDB6025" s="282"/>
      <c r="EDC6025" s="282"/>
      <c r="EDD6025" s="282"/>
      <c r="EDE6025" s="729"/>
      <c r="EDF6025" s="282"/>
      <c r="EDG6025" s="282"/>
      <c r="EDH6025" s="282"/>
      <c r="EDI6025" s="282"/>
      <c r="EDJ6025" s="282"/>
      <c r="EDK6025" s="282"/>
      <c r="EDL6025" s="282"/>
      <c r="EDM6025" s="729"/>
      <c r="EDN6025" s="282"/>
      <c r="EDO6025" s="282"/>
      <c r="EDP6025" s="282"/>
      <c r="EDQ6025" s="282"/>
      <c r="EDR6025" s="282"/>
      <c r="EDS6025" s="282"/>
      <c r="EDT6025" s="282"/>
      <c r="EDU6025" s="729"/>
      <c r="EDV6025" s="282"/>
      <c r="EDW6025" s="282"/>
      <c r="EDX6025" s="282"/>
      <c r="EDY6025" s="282"/>
      <c r="EDZ6025" s="282"/>
      <c r="EEA6025" s="282"/>
      <c r="EEB6025" s="282"/>
      <c r="EEC6025" s="729"/>
      <c r="EED6025" s="282"/>
      <c r="EEE6025" s="282"/>
      <c r="EEF6025" s="282"/>
      <c r="EEG6025" s="282"/>
      <c r="EEH6025" s="282"/>
      <c r="EEI6025" s="282"/>
      <c r="EEJ6025" s="282"/>
      <c r="EEK6025" s="729"/>
      <c r="EEL6025" s="282"/>
      <c r="EEM6025" s="282"/>
      <c r="EEN6025" s="282"/>
      <c r="EEO6025" s="282"/>
      <c r="EEP6025" s="282"/>
      <c r="EEQ6025" s="282"/>
      <c r="EER6025" s="282"/>
      <c r="EES6025" s="729"/>
      <c r="EET6025" s="282"/>
      <c r="EEU6025" s="282"/>
      <c r="EEV6025" s="282"/>
      <c r="EEW6025" s="282"/>
      <c r="EEX6025" s="282"/>
      <c r="EEY6025" s="282"/>
      <c r="EEZ6025" s="282"/>
      <c r="EFA6025" s="729"/>
      <c r="EFB6025" s="282"/>
      <c r="EFC6025" s="282"/>
      <c r="EFD6025" s="282"/>
      <c r="EFE6025" s="282"/>
      <c r="EFF6025" s="282"/>
      <c r="EFG6025" s="282"/>
      <c r="EFH6025" s="282"/>
      <c r="EFI6025" s="729"/>
      <c r="EFJ6025" s="282"/>
      <c r="EFK6025" s="282"/>
      <c r="EFL6025" s="282"/>
      <c r="EFM6025" s="282"/>
      <c r="EFN6025" s="282"/>
      <c r="EFO6025" s="282"/>
      <c r="EFP6025" s="282"/>
      <c r="EFQ6025" s="729"/>
      <c r="EFR6025" s="282"/>
      <c r="EFS6025" s="282"/>
      <c r="EFT6025" s="282"/>
      <c r="EFU6025" s="282"/>
      <c r="EFV6025" s="282"/>
      <c r="EFW6025" s="282"/>
      <c r="EFX6025" s="282"/>
      <c r="EFY6025" s="729"/>
      <c r="EFZ6025" s="282"/>
      <c r="EGA6025" s="282"/>
      <c r="EGB6025" s="282"/>
      <c r="EGC6025" s="282"/>
      <c r="EGD6025" s="282"/>
      <c r="EGE6025" s="282"/>
      <c r="EGF6025" s="282"/>
      <c r="EGG6025" s="729"/>
      <c r="EGH6025" s="282"/>
      <c r="EGI6025" s="282"/>
      <c r="EGJ6025" s="282"/>
      <c r="EGK6025" s="282"/>
      <c r="EGL6025" s="282"/>
      <c r="EGM6025" s="282"/>
      <c r="EGN6025" s="282"/>
      <c r="EGO6025" s="729"/>
      <c r="EGP6025" s="282"/>
      <c r="EGQ6025" s="282"/>
      <c r="EGR6025" s="282"/>
      <c r="EGS6025" s="282"/>
      <c r="EGT6025" s="282"/>
      <c r="EGU6025" s="282"/>
      <c r="EGV6025" s="282"/>
      <c r="EGW6025" s="729"/>
      <c r="EGX6025" s="282"/>
      <c r="EGY6025" s="282"/>
      <c r="EGZ6025" s="282"/>
      <c r="EHA6025" s="282"/>
      <c r="EHB6025" s="282"/>
      <c r="EHC6025" s="282"/>
      <c r="EHD6025" s="282"/>
      <c r="EHE6025" s="729"/>
      <c r="EHF6025" s="282"/>
      <c r="EHG6025" s="282"/>
      <c r="EHH6025" s="282"/>
      <c r="EHI6025" s="282"/>
      <c r="EHJ6025" s="282"/>
      <c r="EHK6025" s="282"/>
      <c r="EHL6025" s="282"/>
      <c r="EHM6025" s="729"/>
      <c r="EHN6025" s="282"/>
      <c r="EHO6025" s="282"/>
      <c r="EHP6025" s="282"/>
      <c r="EHQ6025" s="282"/>
      <c r="EHR6025" s="282"/>
      <c r="EHS6025" s="282"/>
      <c r="EHT6025" s="282"/>
      <c r="EHU6025" s="729"/>
      <c r="EHV6025" s="282"/>
      <c r="EHW6025" s="282"/>
      <c r="EHX6025" s="282"/>
      <c r="EHY6025" s="282"/>
      <c r="EHZ6025" s="282"/>
      <c r="EIA6025" s="282"/>
      <c r="EIB6025" s="282"/>
      <c r="EIC6025" s="729"/>
      <c r="EID6025" s="282"/>
      <c r="EIE6025" s="282"/>
      <c r="EIF6025" s="282"/>
      <c r="EIG6025" s="282"/>
      <c r="EIH6025" s="282"/>
      <c r="EII6025" s="282"/>
      <c r="EIJ6025" s="282"/>
      <c r="EIK6025" s="729"/>
      <c r="EIL6025" s="282"/>
      <c r="EIM6025" s="282"/>
      <c r="EIN6025" s="282"/>
      <c r="EIO6025" s="282"/>
      <c r="EIP6025" s="282"/>
      <c r="EIQ6025" s="282"/>
      <c r="EIR6025" s="282"/>
      <c r="EIS6025" s="729"/>
      <c r="EIT6025" s="282"/>
      <c r="EIU6025" s="282"/>
      <c r="EIV6025" s="282"/>
      <c r="EIW6025" s="282"/>
      <c r="EIX6025" s="282"/>
      <c r="EIY6025" s="282"/>
      <c r="EIZ6025" s="282"/>
      <c r="EJA6025" s="729"/>
      <c r="EJB6025" s="282"/>
      <c r="EJC6025" s="282"/>
      <c r="EJD6025" s="282"/>
      <c r="EJE6025" s="282"/>
      <c r="EJF6025" s="282"/>
      <c r="EJG6025" s="282"/>
      <c r="EJH6025" s="282"/>
      <c r="EJI6025" s="729"/>
      <c r="EJJ6025" s="282"/>
      <c r="EJK6025" s="282"/>
      <c r="EJL6025" s="282"/>
      <c r="EJM6025" s="282"/>
      <c r="EJN6025" s="282"/>
      <c r="EJO6025" s="282"/>
      <c r="EJP6025" s="282"/>
      <c r="EJQ6025" s="729"/>
      <c r="EJR6025" s="282"/>
      <c r="EJS6025" s="282"/>
      <c r="EJT6025" s="282"/>
      <c r="EJU6025" s="282"/>
      <c r="EJV6025" s="282"/>
      <c r="EJW6025" s="282"/>
      <c r="EJX6025" s="282"/>
      <c r="EJY6025" s="729"/>
      <c r="EJZ6025" s="282"/>
      <c r="EKA6025" s="282"/>
      <c r="EKB6025" s="282"/>
      <c r="EKC6025" s="282"/>
      <c r="EKD6025" s="282"/>
      <c r="EKE6025" s="282"/>
      <c r="EKF6025" s="282"/>
      <c r="EKG6025" s="729"/>
      <c r="EKH6025" s="282"/>
      <c r="EKI6025" s="282"/>
      <c r="EKJ6025" s="282"/>
      <c r="EKK6025" s="282"/>
      <c r="EKL6025" s="282"/>
      <c r="EKM6025" s="282"/>
      <c r="EKN6025" s="282"/>
      <c r="EKO6025" s="729"/>
      <c r="EKP6025" s="282"/>
      <c r="EKQ6025" s="282"/>
      <c r="EKR6025" s="282"/>
      <c r="EKS6025" s="282"/>
      <c r="EKT6025" s="282"/>
      <c r="EKU6025" s="282"/>
      <c r="EKV6025" s="282"/>
      <c r="EKW6025" s="729"/>
      <c r="EKX6025" s="282"/>
      <c r="EKY6025" s="282"/>
      <c r="EKZ6025" s="282"/>
      <c r="ELA6025" s="282"/>
      <c r="ELB6025" s="282"/>
      <c r="ELC6025" s="282"/>
      <c r="ELD6025" s="282"/>
      <c r="ELE6025" s="729"/>
      <c r="ELF6025" s="282"/>
      <c r="ELG6025" s="282"/>
      <c r="ELH6025" s="282"/>
      <c r="ELI6025" s="282"/>
      <c r="ELJ6025" s="282"/>
      <c r="ELK6025" s="282"/>
      <c r="ELL6025" s="282"/>
      <c r="ELM6025" s="729"/>
      <c r="ELN6025" s="282"/>
      <c r="ELO6025" s="282"/>
      <c r="ELP6025" s="282"/>
      <c r="ELQ6025" s="282"/>
      <c r="ELR6025" s="282"/>
      <c r="ELS6025" s="282"/>
      <c r="ELT6025" s="282"/>
      <c r="ELU6025" s="729"/>
      <c r="ELV6025" s="282"/>
      <c r="ELW6025" s="282"/>
      <c r="ELX6025" s="282"/>
      <c r="ELY6025" s="282"/>
      <c r="ELZ6025" s="282"/>
      <c r="EMA6025" s="282"/>
      <c r="EMB6025" s="282"/>
      <c r="EMC6025" s="729"/>
      <c r="EMD6025" s="282"/>
      <c r="EME6025" s="282"/>
      <c r="EMF6025" s="282"/>
      <c r="EMG6025" s="282"/>
      <c r="EMH6025" s="282"/>
      <c r="EMI6025" s="282"/>
      <c r="EMJ6025" s="282"/>
      <c r="EMK6025" s="729"/>
      <c r="EML6025" s="282"/>
      <c r="EMM6025" s="282"/>
      <c r="EMN6025" s="282"/>
      <c r="EMO6025" s="282"/>
      <c r="EMP6025" s="282"/>
      <c r="EMQ6025" s="282"/>
      <c r="EMR6025" s="282"/>
      <c r="EMS6025" s="729"/>
      <c r="EMT6025" s="282"/>
      <c r="EMU6025" s="282"/>
      <c r="EMV6025" s="282"/>
      <c r="EMW6025" s="282"/>
      <c r="EMX6025" s="282"/>
      <c r="EMY6025" s="282"/>
      <c r="EMZ6025" s="282"/>
      <c r="ENA6025" s="729"/>
      <c r="ENB6025" s="282"/>
      <c r="ENC6025" s="282"/>
      <c r="END6025" s="282"/>
      <c r="ENE6025" s="282"/>
      <c r="ENF6025" s="282"/>
      <c r="ENG6025" s="282"/>
      <c r="ENH6025" s="282"/>
      <c r="ENI6025" s="729"/>
      <c r="ENJ6025" s="282"/>
      <c r="ENK6025" s="282"/>
      <c r="ENL6025" s="282"/>
      <c r="ENM6025" s="282"/>
      <c r="ENN6025" s="282"/>
      <c r="ENO6025" s="282"/>
      <c r="ENP6025" s="282"/>
      <c r="ENQ6025" s="729"/>
      <c r="ENR6025" s="282"/>
      <c r="ENS6025" s="282"/>
      <c r="ENT6025" s="282"/>
      <c r="ENU6025" s="282"/>
      <c r="ENV6025" s="282"/>
      <c r="ENW6025" s="282"/>
      <c r="ENX6025" s="282"/>
      <c r="ENY6025" s="729"/>
      <c r="ENZ6025" s="282"/>
      <c r="EOA6025" s="282"/>
      <c r="EOB6025" s="282"/>
      <c r="EOC6025" s="282"/>
      <c r="EOD6025" s="282"/>
      <c r="EOE6025" s="282"/>
      <c r="EOF6025" s="282"/>
      <c r="EOG6025" s="729"/>
      <c r="EOH6025" s="282"/>
      <c r="EOI6025" s="282"/>
      <c r="EOJ6025" s="282"/>
      <c r="EOK6025" s="282"/>
      <c r="EOL6025" s="282"/>
      <c r="EOM6025" s="282"/>
      <c r="EON6025" s="282"/>
      <c r="EOO6025" s="729"/>
      <c r="EOP6025" s="282"/>
      <c r="EOQ6025" s="282"/>
      <c r="EOR6025" s="282"/>
      <c r="EOS6025" s="282"/>
      <c r="EOT6025" s="282"/>
      <c r="EOU6025" s="282"/>
      <c r="EOV6025" s="282"/>
      <c r="EOW6025" s="729"/>
      <c r="EOX6025" s="282"/>
      <c r="EOY6025" s="282"/>
      <c r="EOZ6025" s="282"/>
      <c r="EPA6025" s="282"/>
      <c r="EPB6025" s="282"/>
      <c r="EPC6025" s="282"/>
      <c r="EPD6025" s="282"/>
      <c r="EPE6025" s="729"/>
      <c r="EPF6025" s="282"/>
      <c r="EPG6025" s="282"/>
      <c r="EPH6025" s="282"/>
      <c r="EPI6025" s="282"/>
      <c r="EPJ6025" s="282"/>
      <c r="EPK6025" s="282"/>
      <c r="EPL6025" s="282"/>
      <c r="EPM6025" s="729"/>
      <c r="EPN6025" s="282"/>
      <c r="EPO6025" s="282"/>
      <c r="EPP6025" s="282"/>
      <c r="EPQ6025" s="282"/>
      <c r="EPR6025" s="282"/>
      <c r="EPS6025" s="282"/>
      <c r="EPT6025" s="282"/>
      <c r="EPU6025" s="729"/>
      <c r="EPV6025" s="282"/>
      <c r="EPW6025" s="282"/>
      <c r="EPX6025" s="282"/>
      <c r="EPY6025" s="282"/>
      <c r="EPZ6025" s="282"/>
      <c r="EQA6025" s="282"/>
      <c r="EQB6025" s="282"/>
      <c r="EQC6025" s="729"/>
      <c r="EQD6025" s="282"/>
      <c r="EQE6025" s="282"/>
      <c r="EQF6025" s="282"/>
      <c r="EQG6025" s="282"/>
      <c r="EQH6025" s="282"/>
      <c r="EQI6025" s="282"/>
      <c r="EQJ6025" s="282"/>
      <c r="EQK6025" s="729"/>
      <c r="EQL6025" s="282"/>
      <c r="EQM6025" s="282"/>
      <c r="EQN6025" s="282"/>
      <c r="EQO6025" s="282"/>
      <c r="EQP6025" s="282"/>
      <c r="EQQ6025" s="282"/>
      <c r="EQR6025" s="282"/>
      <c r="EQS6025" s="729"/>
      <c r="EQT6025" s="282"/>
      <c r="EQU6025" s="282"/>
      <c r="EQV6025" s="282"/>
      <c r="EQW6025" s="282"/>
      <c r="EQX6025" s="282"/>
      <c r="EQY6025" s="282"/>
      <c r="EQZ6025" s="282"/>
      <c r="ERA6025" s="729"/>
      <c r="ERB6025" s="282"/>
      <c r="ERC6025" s="282"/>
      <c r="ERD6025" s="282"/>
      <c r="ERE6025" s="282"/>
      <c r="ERF6025" s="282"/>
      <c r="ERG6025" s="282"/>
      <c r="ERH6025" s="282"/>
      <c r="ERI6025" s="729"/>
      <c r="ERJ6025" s="282"/>
      <c r="ERK6025" s="282"/>
      <c r="ERL6025" s="282"/>
      <c r="ERM6025" s="282"/>
      <c r="ERN6025" s="282"/>
      <c r="ERO6025" s="282"/>
      <c r="ERP6025" s="282"/>
      <c r="ERQ6025" s="729"/>
      <c r="ERR6025" s="282"/>
      <c r="ERS6025" s="282"/>
      <c r="ERT6025" s="282"/>
      <c r="ERU6025" s="282"/>
      <c r="ERV6025" s="282"/>
      <c r="ERW6025" s="282"/>
      <c r="ERX6025" s="282"/>
      <c r="ERY6025" s="729"/>
      <c r="ERZ6025" s="282"/>
      <c r="ESA6025" s="282"/>
      <c r="ESB6025" s="282"/>
      <c r="ESC6025" s="282"/>
      <c r="ESD6025" s="282"/>
      <c r="ESE6025" s="282"/>
      <c r="ESF6025" s="282"/>
      <c r="ESG6025" s="729"/>
      <c r="ESH6025" s="282"/>
      <c r="ESI6025" s="282"/>
      <c r="ESJ6025" s="282"/>
      <c r="ESK6025" s="282"/>
      <c r="ESL6025" s="282"/>
      <c r="ESM6025" s="282"/>
      <c r="ESN6025" s="282"/>
      <c r="ESO6025" s="729"/>
      <c r="ESP6025" s="282"/>
      <c r="ESQ6025" s="282"/>
      <c r="ESR6025" s="282"/>
      <c r="ESS6025" s="282"/>
      <c r="EST6025" s="282"/>
      <c r="ESU6025" s="282"/>
      <c r="ESV6025" s="282"/>
      <c r="ESW6025" s="729"/>
      <c r="ESX6025" s="282"/>
      <c r="ESY6025" s="282"/>
      <c r="ESZ6025" s="282"/>
      <c r="ETA6025" s="282"/>
      <c r="ETB6025" s="282"/>
      <c r="ETC6025" s="282"/>
      <c r="ETD6025" s="282"/>
      <c r="ETE6025" s="729"/>
      <c r="ETF6025" s="282"/>
      <c r="ETG6025" s="282"/>
      <c r="ETH6025" s="282"/>
      <c r="ETI6025" s="282"/>
      <c r="ETJ6025" s="282"/>
      <c r="ETK6025" s="282"/>
      <c r="ETL6025" s="282"/>
      <c r="ETM6025" s="729"/>
      <c r="ETN6025" s="282"/>
      <c r="ETO6025" s="282"/>
      <c r="ETP6025" s="282"/>
      <c r="ETQ6025" s="282"/>
      <c r="ETR6025" s="282"/>
      <c r="ETS6025" s="282"/>
      <c r="ETT6025" s="282"/>
      <c r="ETU6025" s="729"/>
      <c r="ETV6025" s="282"/>
      <c r="ETW6025" s="282"/>
      <c r="ETX6025" s="282"/>
      <c r="ETY6025" s="282"/>
      <c r="ETZ6025" s="282"/>
      <c r="EUA6025" s="282"/>
      <c r="EUB6025" s="282"/>
      <c r="EUC6025" s="729"/>
      <c r="EUD6025" s="282"/>
      <c r="EUE6025" s="282"/>
      <c r="EUF6025" s="282"/>
      <c r="EUG6025" s="282"/>
      <c r="EUH6025" s="282"/>
      <c r="EUI6025" s="282"/>
      <c r="EUJ6025" s="282"/>
      <c r="EUK6025" s="729"/>
      <c r="EUL6025" s="282"/>
      <c r="EUM6025" s="282"/>
      <c r="EUN6025" s="282"/>
      <c r="EUO6025" s="282"/>
      <c r="EUP6025" s="282"/>
      <c r="EUQ6025" s="282"/>
      <c r="EUR6025" s="282"/>
      <c r="EUS6025" s="729"/>
      <c r="EUT6025" s="282"/>
      <c r="EUU6025" s="282"/>
      <c r="EUV6025" s="282"/>
      <c r="EUW6025" s="282"/>
      <c r="EUX6025" s="282"/>
      <c r="EUY6025" s="282"/>
      <c r="EUZ6025" s="282"/>
      <c r="EVA6025" s="729"/>
      <c r="EVB6025" s="282"/>
      <c r="EVC6025" s="282"/>
      <c r="EVD6025" s="282"/>
      <c r="EVE6025" s="282"/>
      <c r="EVF6025" s="282"/>
      <c r="EVG6025" s="282"/>
      <c r="EVH6025" s="282"/>
      <c r="EVI6025" s="729"/>
      <c r="EVJ6025" s="282"/>
      <c r="EVK6025" s="282"/>
      <c r="EVL6025" s="282"/>
      <c r="EVM6025" s="282"/>
      <c r="EVN6025" s="282"/>
      <c r="EVO6025" s="282"/>
      <c r="EVP6025" s="282"/>
      <c r="EVQ6025" s="729"/>
      <c r="EVR6025" s="282"/>
      <c r="EVS6025" s="282"/>
      <c r="EVT6025" s="282"/>
      <c r="EVU6025" s="282"/>
      <c r="EVV6025" s="282"/>
      <c r="EVW6025" s="282"/>
      <c r="EVX6025" s="282"/>
      <c r="EVY6025" s="729"/>
      <c r="EVZ6025" s="282"/>
      <c r="EWA6025" s="282"/>
      <c r="EWB6025" s="282"/>
      <c r="EWC6025" s="282"/>
      <c r="EWD6025" s="282"/>
      <c r="EWE6025" s="282"/>
      <c r="EWF6025" s="282"/>
      <c r="EWG6025" s="729"/>
      <c r="EWH6025" s="282"/>
      <c r="EWI6025" s="282"/>
      <c r="EWJ6025" s="282"/>
      <c r="EWK6025" s="282"/>
      <c r="EWL6025" s="282"/>
      <c r="EWM6025" s="282"/>
      <c r="EWN6025" s="282"/>
      <c r="EWO6025" s="729"/>
      <c r="EWP6025" s="282"/>
      <c r="EWQ6025" s="282"/>
      <c r="EWR6025" s="282"/>
      <c r="EWS6025" s="282"/>
      <c r="EWT6025" s="282"/>
      <c r="EWU6025" s="282"/>
      <c r="EWV6025" s="282"/>
      <c r="EWW6025" s="729"/>
      <c r="EWX6025" s="282"/>
      <c r="EWY6025" s="282"/>
      <c r="EWZ6025" s="282"/>
      <c r="EXA6025" s="282"/>
      <c r="EXB6025" s="282"/>
      <c r="EXC6025" s="282"/>
      <c r="EXD6025" s="282"/>
      <c r="EXE6025" s="729"/>
      <c r="EXF6025" s="282"/>
      <c r="EXG6025" s="282"/>
      <c r="EXH6025" s="282"/>
      <c r="EXI6025" s="282"/>
      <c r="EXJ6025" s="282"/>
      <c r="EXK6025" s="282"/>
      <c r="EXL6025" s="282"/>
      <c r="EXM6025" s="729"/>
      <c r="EXN6025" s="282"/>
      <c r="EXO6025" s="282"/>
      <c r="EXP6025" s="282"/>
      <c r="EXQ6025" s="282"/>
      <c r="EXR6025" s="282"/>
      <c r="EXS6025" s="282"/>
      <c r="EXT6025" s="282"/>
      <c r="EXU6025" s="729"/>
      <c r="EXV6025" s="282"/>
      <c r="EXW6025" s="282"/>
      <c r="EXX6025" s="282"/>
      <c r="EXY6025" s="282"/>
      <c r="EXZ6025" s="282"/>
      <c r="EYA6025" s="282"/>
      <c r="EYB6025" s="282"/>
      <c r="EYC6025" s="729"/>
      <c r="EYD6025" s="282"/>
      <c r="EYE6025" s="282"/>
      <c r="EYF6025" s="282"/>
      <c r="EYG6025" s="282"/>
      <c r="EYH6025" s="282"/>
      <c r="EYI6025" s="282"/>
      <c r="EYJ6025" s="282"/>
      <c r="EYK6025" s="729"/>
      <c r="EYL6025" s="282"/>
      <c r="EYM6025" s="282"/>
      <c r="EYN6025" s="282"/>
      <c r="EYO6025" s="282"/>
      <c r="EYP6025" s="282"/>
      <c r="EYQ6025" s="282"/>
      <c r="EYR6025" s="282"/>
      <c r="EYS6025" s="729"/>
      <c r="EYT6025" s="282"/>
      <c r="EYU6025" s="282"/>
      <c r="EYV6025" s="282"/>
      <c r="EYW6025" s="282"/>
      <c r="EYX6025" s="282"/>
      <c r="EYY6025" s="282"/>
      <c r="EYZ6025" s="282"/>
      <c r="EZA6025" s="729"/>
      <c r="EZB6025" s="282"/>
      <c r="EZC6025" s="282"/>
      <c r="EZD6025" s="282"/>
      <c r="EZE6025" s="282"/>
      <c r="EZF6025" s="282"/>
      <c r="EZG6025" s="282"/>
      <c r="EZH6025" s="282"/>
      <c r="EZI6025" s="729"/>
      <c r="EZJ6025" s="282"/>
      <c r="EZK6025" s="282"/>
      <c r="EZL6025" s="282"/>
      <c r="EZM6025" s="282"/>
      <c r="EZN6025" s="282"/>
      <c r="EZO6025" s="282"/>
      <c r="EZP6025" s="282"/>
      <c r="EZQ6025" s="729"/>
      <c r="EZR6025" s="282"/>
      <c r="EZS6025" s="282"/>
      <c r="EZT6025" s="282"/>
      <c r="EZU6025" s="282"/>
      <c r="EZV6025" s="282"/>
      <c r="EZW6025" s="282"/>
      <c r="EZX6025" s="282"/>
      <c r="EZY6025" s="729"/>
      <c r="EZZ6025" s="282"/>
      <c r="FAA6025" s="282"/>
      <c r="FAB6025" s="282"/>
      <c r="FAC6025" s="282"/>
      <c r="FAD6025" s="282"/>
      <c r="FAE6025" s="282"/>
      <c r="FAF6025" s="282"/>
      <c r="FAG6025" s="729"/>
      <c r="FAH6025" s="282"/>
      <c r="FAI6025" s="282"/>
      <c r="FAJ6025" s="282"/>
      <c r="FAK6025" s="282"/>
      <c r="FAL6025" s="282"/>
      <c r="FAM6025" s="282"/>
      <c r="FAN6025" s="282"/>
      <c r="FAO6025" s="729"/>
      <c r="FAP6025" s="282"/>
      <c r="FAQ6025" s="282"/>
      <c r="FAR6025" s="282"/>
      <c r="FAS6025" s="282"/>
      <c r="FAT6025" s="282"/>
      <c r="FAU6025" s="282"/>
      <c r="FAV6025" s="282"/>
      <c r="FAW6025" s="729"/>
      <c r="FAX6025" s="282"/>
      <c r="FAY6025" s="282"/>
      <c r="FAZ6025" s="282"/>
      <c r="FBA6025" s="282"/>
      <c r="FBB6025" s="282"/>
      <c r="FBC6025" s="282"/>
      <c r="FBD6025" s="282"/>
      <c r="FBE6025" s="729"/>
      <c r="FBF6025" s="282"/>
      <c r="FBG6025" s="282"/>
      <c r="FBH6025" s="282"/>
      <c r="FBI6025" s="282"/>
      <c r="FBJ6025" s="282"/>
      <c r="FBK6025" s="282"/>
      <c r="FBL6025" s="282"/>
      <c r="FBM6025" s="729"/>
      <c r="FBN6025" s="282"/>
      <c r="FBO6025" s="282"/>
      <c r="FBP6025" s="282"/>
      <c r="FBQ6025" s="282"/>
      <c r="FBR6025" s="282"/>
      <c r="FBS6025" s="282"/>
      <c r="FBT6025" s="282"/>
      <c r="FBU6025" s="729"/>
      <c r="FBV6025" s="282"/>
      <c r="FBW6025" s="282"/>
      <c r="FBX6025" s="282"/>
      <c r="FBY6025" s="282"/>
      <c r="FBZ6025" s="282"/>
      <c r="FCA6025" s="282"/>
      <c r="FCB6025" s="282"/>
      <c r="FCC6025" s="729"/>
      <c r="FCD6025" s="282"/>
      <c r="FCE6025" s="282"/>
      <c r="FCF6025" s="282"/>
      <c r="FCG6025" s="282"/>
      <c r="FCH6025" s="282"/>
      <c r="FCI6025" s="282"/>
      <c r="FCJ6025" s="282"/>
      <c r="FCK6025" s="729"/>
      <c r="FCL6025" s="282"/>
      <c r="FCM6025" s="282"/>
      <c r="FCN6025" s="282"/>
      <c r="FCO6025" s="282"/>
      <c r="FCP6025" s="282"/>
      <c r="FCQ6025" s="282"/>
      <c r="FCR6025" s="282"/>
      <c r="FCS6025" s="729"/>
      <c r="FCT6025" s="282"/>
      <c r="FCU6025" s="282"/>
      <c r="FCV6025" s="282"/>
      <c r="FCW6025" s="282"/>
      <c r="FCX6025" s="282"/>
      <c r="FCY6025" s="282"/>
      <c r="FCZ6025" s="282"/>
      <c r="FDA6025" s="729"/>
      <c r="FDB6025" s="282"/>
      <c r="FDC6025" s="282"/>
      <c r="FDD6025" s="282"/>
      <c r="FDE6025" s="282"/>
      <c r="FDF6025" s="282"/>
      <c r="FDG6025" s="282"/>
      <c r="FDH6025" s="282"/>
      <c r="FDI6025" s="729"/>
      <c r="FDJ6025" s="282"/>
      <c r="FDK6025" s="282"/>
      <c r="FDL6025" s="282"/>
      <c r="FDM6025" s="282"/>
      <c r="FDN6025" s="282"/>
      <c r="FDO6025" s="282"/>
      <c r="FDP6025" s="282"/>
      <c r="FDQ6025" s="729"/>
      <c r="FDR6025" s="282"/>
      <c r="FDS6025" s="282"/>
      <c r="FDT6025" s="282"/>
      <c r="FDU6025" s="282"/>
      <c r="FDV6025" s="282"/>
      <c r="FDW6025" s="282"/>
      <c r="FDX6025" s="282"/>
      <c r="FDY6025" s="729"/>
      <c r="FDZ6025" s="282"/>
      <c r="FEA6025" s="282"/>
      <c r="FEB6025" s="282"/>
      <c r="FEC6025" s="282"/>
      <c r="FED6025" s="282"/>
      <c r="FEE6025" s="282"/>
      <c r="FEF6025" s="282"/>
      <c r="FEG6025" s="729"/>
      <c r="FEH6025" s="282"/>
      <c r="FEI6025" s="282"/>
      <c r="FEJ6025" s="282"/>
      <c r="FEK6025" s="282"/>
      <c r="FEL6025" s="282"/>
      <c r="FEM6025" s="282"/>
      <c r="FEN6025" s="282"/>
      <c r="FEO6025" s="729"/>
      <c r="FEP6025" s="282"/>
      <c r="FEQ6025" s="282"/>
      <c r="FER6025" s="282"/>
      <c r="FES6025" s="282"/>
      <c r="FET6025" s="282"/>
      <c r="FEU6025" s="282"/>
      <c r="FEV6025" s="282"/>
      <c r="FEW6025" s="729"/>
      <c r="FEX6025" s="282"/>
      <c r="FEY6025" s="282"/>
      <c r="FEZ6025" s="282"/>
      <c r="FFA6025" s="282"/>
      <c r="FFB6025" s="282"/>
      <c r="FFC6025" s="282"/>
      <c r="FFD6025" s="282"/>
      <c r="FFE6025" s="729"/>
      <c r="FFF6025" s="282"/>
      <c r="FFG6025" s="282"/>
      <c r="FFH6025" s="282"/>
      <c r="FFI6025" s="282"/>
      <c r="FFJ6025" s="282"/>
      <c r="FFK6025" s="282"/>
      <c r="FFL6025" s="282"/>
      <c r="FFM6025" s="729"/>
      <c r="FFN6025" s="282"/>
      <c r="FFO6025" s="282"/>
      <c r="FFP6025" s="282"/>
      <c r="FFQ6025" s="282"/>
      <c r="FFR6025" s="282"/>
      <c r="FFS6025" s="282"/>
      <c r="FFT6025" s="282"/>
      <c r="FFU6025" s="729"/>
      <c r="FFV6025" s="282"/>
      <c r="FFW6025" s="282"/>
      <c r="FFX6025" s="282"/>
      <c r="FFY6025" s="282"/>
      <c r="FFZ6025" s="282"/>
      <c r="FGA6025" s="282"/>
      <c r="FGB6025" s="282"/>
      <c r="FGC6025" s="729"/>
      <c r="FGD6025" s="282"/>
      <c r="FGE6025" s="282"/>
      <c r="FGF6025" s="282"/>
      <c r="FGG6025" s="282"/>
      <c r="FGH6025" s="282"/>
      <c r="FGI6025" s="282"/>
      <c r="FGJ6025" s="282"/>
      <c r="FGK6025" s="729"/>
      <c r="FGL6025" s="282"/>
      <c r="FGM6025" s="282"/>
      <c r="FGN6025" s="282"/>
      <c r="FGO6025" s="282"/>
      <c r="FGP6025" s="282"/>
      <c r="FGQ6025" s="282"/>
      <c r="FGR6025" s="282"/>
      <c r="FGS6025" s="729"/>
      <c r="FGT6025" s="282"/>
      <c r="FGU6025" s="282"/>
      <c r="FGV6025" s="282"/>
      <c r="FGW6025" s="282"/>
      <c r="FGX6025" s="282"/>
      <c r="FGY6025" s="282"/>
      <c r="FGZ6025" s="282"/>
      <c r="FHA6025" s="729"/>
      <c r="FHB6025" s="282"/>
      <c r="FHC6025" s="282"/>
      <c r="FHD6025" s="282"/>
      <c r="FHE6025" s="282"/>
      <c r="FHF6025" s="282"/>
      <c r="FHG6025" s="282"/>
      <c r="FHH6025" s="282"/>
      <c r="FHI6025" s="729"/>
      <c r="FHJ6025" s="282"/>
      <c r="FHK6025" s="282"/>
      <c r="FHL6025" s="282"/>
      <c r="FHM6025" s="282"/>
      <c r="FHN6025" s="282"/>
      <c r="FHO6025" s="282"/>
      <c r="FHP6025" s="282"/>
      <c r="FHQ6025" s="729"/>
      <c r="FHR6025" s="282"/>
      <c r="FHS6025" s="282"/>
      <c r="FHT6025" s="282"/>
      <c r="FHU6025" s="282"/>
      <c r="FHV6025" s="282"/>
      <c r="FHW6025" s="282"/>
      <c r="FHX6025" s="282"/>
      <c r="FHY6025" s="729"/>
      <c r="FHZ6025" s="282"/>
      <c r="FIA6025" s="282"/>
      <c r="FIB6025" s="282"/>
      <c r="FIC6025" s="282"/>
      <c r="FID6025" s="282"/>
      <c r="FIE6025" s="282"/>
      <c r="FIF6025" s="282"/>
      <c r="FIG6025" s="729"/>
      <c r="FIH6025" s="282"/>
      <c r="FII6025" s="282"/>
      <c r="FIJ6025" s="282"/>
      <c r="FIK6025" s="282"/>
      <c r="FIL6025" s="282"/>
      <c r="FIM6025" s="282"/>
      <c r="FIN6025" s="282"/>
      <c r="FIO6025" s="729"/>
      <c r="FIP6025" s="282"/>
      <c r="FIQ6025" s="282"/>
      <c r="FIR6025" s="282"/>
      <c r="FIS6025" s="282"/>
      <c r="FIT6025" s="282"/>
      <c r="FIU6025" s="282"/>
      <c r="FIV6025" s="282"/>
      <c r="FIW6025" s="729"/>
      <c r="FIX6025" s="282"/>
      <c r="FIY6025" s="282"/>
      <c r="FIZ6025" s="282"/>
      <c r="FJA6025" s="282"/>
      <c r="FJB6025" s="282"/>
      <c r="FJC6025" s="282"/>
      <c r="FJD6025" s="282"/>
      <c r="FJE6025" s="729"/>
      <c r="FJF6025" s="282"/>
      <c r="FJG6025" s="282"/>
      <c r="FJH6025" s="282"/>
      <c r="FJI6025" s="282"/>
      <c r="FJJ6025" s="282"/>
      <c r="FJK6025" s="282"/>
      <c r="FJL6025" s="282"/>
      <c r="FJM6025" s="729"/>
      <c r="FJN6025" s="282"/>
      <c r="FJO6025" s="282"/>
      <c r="FJP6025" s="282"/>
      <c r="FJQ6025" s="282"/>
      <c r="FJR6025" s="282"/>
      <c r="FJS6025" s="282"/>
      <c r="FJT6025" s="282"/>
      <c r="FJU6025" s="729"/>
      <c r="FJV6025" s="282"/>
      <c r="FJW6025" s="282"/>
      <c r="FJX6025" s="282"/>
      <c r="FJY6025" s="282"/>
      <c r="FJZ6025" s="282"/>
      <c r="FKA6025" s="282"/>
      <c r="FKB6025" s="282"/>
      <c r="FKC6025" s="729"/>
      <c r="FKD6025" s="282"/>
      <c r="FKE6025" s="282"/>
      <c r="FKF6025" s="282"/>
      <c r="FKG6025" s="282"/>
      <c r="FKH6025" s="282"/>
      <c r="FKI6025" s="282"/>
      <c r="FKJ6025" s="282"/>
      <c r="FKK6025" s="729"/>
      <c r="FKL6025" s="282"/>
      <c r="FKM6025" s="282"/>
      <c r="FKN6025" s="282"/>
      <c r="FKO6025" s="282"/>
      <c r="FKP6025" s="282"/>
      <c r="FKQ6025" s="282"/>
      <c r="FKR6025" s="282"/>
      <c r="FKS6025" s="729"/>
      <c r="FKT6025" s="282"/>
      <c r="FKU6025" s="282"/>
      <c r="FKV6025" s="282"/>
      <c r="FKW6025" s="282"/>
      <c r="FKX6025" s="282"/>
      <c r="FKY6025" s="282"/>
      <c r="FKZ6025" s="282"/>
      <c r="FLA6025" s="729"/>
      <c r="FLB6025" s="282"/>
      <c r="FLC6025" s="282"/>
      <c r="FLD6025" s="282"/>
      <c r="FLE6025" s="282"/>
      <c r="FLF6025" s="282"/>
      <c r="FLG6025" s="282"/>
      <c r="FLH6025" s="282"/>
      <c r="FLI6025" s="729"/>
      <c r="FLJ6025" s="282"/>
      <c r="FLK6025" s="282"/>
      <c r="FLL6025" s="282"/>
      <c r="FLM6025" s="282"/>
      <c r="FLN6025" s="282"/>
      <c r="FLO6025" s="282"/>
      <c r="FLP6025" s="282"/>
      <c r="FLQ6025" s="729"/>
      <c r="FLR6025" s="282"/>
      <c r="FLS6025" s="282"/>
      <c r="FLT6025" s="282"/>
      <c r="FLU6025" s="282"/>
      <c r="FLV6025" s="282"/>
      <c r="FLW6025" s="282"/>
      <c r="FLX6025" s="282"/>
      <c r="FLY6025" s="729"/>
      <c r="FLZ6025" s="282"/>
      <c r="FMA6025" s="282"/>
      <c r="FMB6025" s="282"/>
      <c r="FMC6025" s="282"/>
      <c r="FMD6025" s="282"/>
      <c r="FME6025" s="282"/>
      <c r="FMF6025" s="282"/>
      <c r="FMG6025" s="729"/>
      <c r="FMH6025" s="282"/>
      <c r="FMI6025" s="282"/>
      <c r="FMJ6025" s="282"/>
      <c r="FMK6025" s="282"/>
      <c r="FML6025" s="282"/>
      <c r="FMM6025" s="282"/>
      <c r="FMN6025" s="282"/>
      <c r="FMO6025" s="729"/>
      <c r="FMP6025" s="282"/>
      <c r="FMQ6025" s="282"/>
      <c r="FMR6025" s="282"/>
      <c r="FMS6025" s="282"/>
      <c r="FMT6025" s="282"/>
      <c r="FMU6025" s="282"/>
      <c r="FMV6025" s="282"/>
      <c r="FMW6025" s="729"/>
      <c r="FMX6025" s="282"/>
      <c r="FMY6025" s="282"/>
      <c r="FMZ6025" s="282"/>
      <c r="FNA6025" s="282"/>
      <c r="FNB6025" s="282"/>
      <c r="FNC6025" s="282"/>
      <c r="FND6025" s="282"/>
      <c r="FNE6025" s="729"/>
      <c r="FNF6025" s="282"/>
      <c r="FNG6025" s="282"/>
      <c r="FNH6025" s="282"/>
      <c r="FNI6025" s="282"/>
      <c r="FNJ6025" s="282"/>
      <c r="FNK6025" s="282"/>
      <c r="FNL6025" s="282"/>
      <c r="FNM6025" s="729"/>
      <c r="FNN6025" s="282"/>
      <c r="FNO6025" s="282"/>
      <c r="FNP6025" s="282"/>
      <c r="FNQ6025" s="282"/>
      <c r="FNR6025" s="282"/>
      <c r="FNS6025" s="282"/>
      <c r="FNT6025" s="282"/>
      <c r="FNU6025" s="729"/>
      <c r="FNV6025" s="282"/>
      <c r="FNW6025" s="282"/>
      <c r="FNX6025" s="282"/>
      <c r="FNY6025" s="282"/>
      <c r="FNZ6025" s="282"/>
      <c r="FOA6025" s="282"/>
      <c r="FOB6025" s="282"/>
      <c r="FOC6025" s="729"/>
      <c r="FOD6025" s="282"/>
      <c r="FOE6025" s="282"/>
      <c r="FOF6025" s="282"/>
      <c r="FOG6025" s="282"/>
      <c r="FOH6025" s="282"/>
      <c r="FOI6025" s="282"/>
      <c r="FOJ6025" s="282"/>
      <c r="FOK6025" s="729"/>
      <c r="FOL6025" s="282"/>
      <c r="FOM6025" s="282"/>
      <c r="FON6025" s="282"/>
      <c r="FOO6025" s="282"/>
      <c r="FOP6025" s="282"/>
      <c r="FOQ6025" s="282"/>
      <c r="FOR6025" s="282"/>
      <c r="FOS6025" s="729"/>
      <c r="FOT6025" s="282"/>
      <c r="FOU6025" s="282"/>
      <c r="FOV6025" s="282"/>
      <c r="FOW6025" s="282"/>
      <c r="FOX6025" s="282"/>
      <c r="FOY6025" s="282"/>
      <c r="FOZ6025" s="282"/>
      <c r="FPA6025" s="729"/>
      <c r="FPB6025" s="282"/>
      <c r="FPC6025" s="282"/>
      <c r="FPD6025" s="282"/>
      <c r="FPE6025" s="282"/>
      <c r="FPF6025" s="282"/>
      <c r="FPG6025" s="282"/>
      <c r="FPH6025" s="282"/>
      <c r="FPI6025" s="729"/>
      <c r="FPJ6025" s="282"/>
      <c r="FPK6025" s="282"/>
      <c r="FPL6025" s="282"/>
      <c r="FPM6025" s="282"/>
      <c r="FPN6025" s="282"/>
      <c r="FPO6025" s="282"/>
      <c r="FPP6025" s="282"/>
      <c r="FPQ6025" s="729"/>
      <c r="FPR6025" s="282"/>
      <c r="FPS6025" s="282"/>
      <c r="FPT6025" s="282"/>
      <c r="FPU6025" s="282"/>
      <c r="FPV6025" s="282"/>
      <c r="FPW6025" s="282"/>
      <c r="FPX6025" s="282"/>
      <c r="FPY6025" s="729"/>
      <c r="FPZ6025" s="282"/>
      <c r="FQA6025" s="282"/>
      <c r="FQB6025" s="282"/>
      <c r="FQC6025" s="282"/>
      <c r="FQD6025" s="282"/>
      <c r="FQE6025" s="282"/>
      <c r="FQF6025" s="282"/>
      <c r="FQG6025" s="729"/>
      <c r="FQH6025" s="282"/>
      <c r="FQI6025" s="282"/>
      <c r="FQJ6025" s="282"/>
      <c r="FQK6025" s="282"/>
      <c r="FQL6025" s="282"/>
      <c r="FQM6025" s="282"/>
      <c r="FQN6025" s="282"/>
      <c r="FQO6025" s="729"/>
      <c r="FQP6025" s="282"/>
      <c r="FQQ6025" s="282"/>
      <c r="FQR6025" s="282"/>
      <c r="FQS6025" s="282"/>
      <c r="FQT6025" s="282"/>
      <c r="FQU6025" s="282"/>
      <c r="FQV6025" s="282"/>
      <c r="FQW6025" s="729"/>
      <c r="FQX6025" s="282"/>
      <c r="FQY6025" s="282"/>
      <c r="FQZ6025" s="282"/>
      <c r="FRA6025" s="282"/>
      <c r="FRB6025" s="282"/>
      <c r="FRC6025" s="282"/>
      <c r="FRD6025" s="282"/>
      <c r="FRE6025" s="729"/>
      <c r="FRF6025" s="282"/>
      <c r="FRG6025" s="282"/>
      <c r="FRH6025" s="282"/>
      <c r="FRI6025" s="282"/>
      <c r="FRJ6025" s="282"/>
      <c r="FRK6025" s="282"/>
      <c r="FRL6025" s="282"/>
      <c r="FRM6025" s="729"/>
      <c r="FRN6025" s="282"/>
      <c r="FRO6025" s="282"/>
      <c r="FRP6025" s="282"/>
      <c r="FRQ6025" s="282"/>
      <c r="FRR6025" s="282"/>
      <c r="FRS6025" s="282"/>
      <c r="FRT6025" s="282"/>
      <c r="FRU6025" s="729"/>
      <c r="FRV6025" s="282"/>
      <c r="FRW6025" s="282"/>
      <c r="FRX6025" s="282"/>
      <c r="FRY6025" s="282"/>
      <c r="FRZ6025" s="282"/>
      <c r="FSA6025" s="282"/>
      <c r="FSB6025" s="282"/>
      <c r="FSC6025" s="729"/>
      <c r="FSD6025" s="282"/>
      <c r="FSE6025" s="282"/>
      <c r="FSF6025" s="282"/>
      <c r="FSG6025" s="282"/>
      <c r="FSH6025" s="282"/>
      <c r="FSI6025" s="282"/>
      <c r="FSJ6025" s="282"/>
      <c r="FSK6025" s="729"/>
      <c r="FSL6025" s="282"/>
      <c r="FSM6025" s="282"/>
      <c r="FSN6025" s="282"/>
      <c r="FSO6025" s="282"/>
      <c r="FSP6025" s="282"/>
      <c r="FSQ6025" s="282"/>
      <c r="FSR6025" s="282"/>
      <c r="FSS6025" s="729"/>
      <c r="FST6025" s="282"/>
      <c r="FSU6025" s="282"/>
      <c r="FSV6025" s="282"/>
      <c r="FSW6025" s="282"/>
      <c r="FSX6025" s="282"/>
      <c r="FSY6025" s="282"/>
      <c r="FSZ6025" s="282"/>
      <c r="FTA6025" s="729"/>
      <c r="FTB6025" s="282"/>
      <c r="FTC6025" s="282"/>
      <c r="FTD6025" s="282"/>
      <c r="FTE6025" s="282"/>
      <c r="FTF6025" s="282"/>
      <c r="FTG6025" s="282"/>
      <c r="FTH6025" s="282"/>
      <c r="FTI6025" s="729"/>
      <c r="FTJ6025" s="282"/>
      <c r="FTK6025" s="282"/>
      <c r="FTL6025" s="282"/>
      <c r="FTM6025" s="282"/>
      <c r="FTN6025" s="282"/>
      <c r="FTO6025" s="282"/>
      <c r="FTP6025" s="282"/>
      <c r="FTQ6025" s="729"/>
      <c r="FTR6025" s="282"/>
      <c r="FTS6025" s="282"/>
      <c r="FTT6025" s="282"/>
      <c r="FTU6025" s="282"/>
      <c r="FTV6025" s="282"/>
      <c r="FTW6025" s="282"/>
      <c r="FTX6025" s="282"/>
      <c r="FTY6025" s="729"/>
      <c r="FTZ6025" s="282"/>
      <c r="FUA6025" s="282"/>
      <c r="FUB6025" s="282"/>
      <c r="FUC6025" s="282"/>
      <c r="FUD6025" s="282"/>
      <c r="FUE6025" s="282"/>
      <c r="FUF6025" s="282"/>
      <c r="FUG6025" s="729"/>
      <c r="FUH6025" s="282"/>
      <c r="FUI6025" s="282"/>
      <c r="FUJ6025" s="282"/>
      <c r="FUK6025" s="282"/>
      <c r="FUL6025" s="282"/>
      <c r="FUM6025" s="282"/>
      <c r="FUN6025" s="282"/>
      <c r="FUO6025" s="729"/>
      <c r="FUP6025" s="282"/>
      <c r="FUQ6025" s="282"/>
      <c r="FUR6025" s="282"/>
      <c r="FUS6025" s="282"/>
      <c r="FUT6025" s="282"/>
      <c r="FUU6025" s="282"/>
      <c r="FUV6025" s="282"/>
      <c r="FUW6025" s="729"/>
      <c r="FUX6025" s="282"/>
      <c r="FUY6025" s="282"/>
      <c r="FUZ6025" s="282"/>
      <c r="FVA6025" s="282"/>
      <c r="FVB6025" s="282"/>
      <c r="FVC6025" s="282"/>
      <c r="FVD6025" s="282"/>
      <c r="FVE6025" s="729"/>
      <c r="FVF6025" s="282"/>
      <c r="FVG6025" s="282"/>
      <c r="FVH6025" s="282"/>
      <c r="FVI6025" s="282"/>
      <c r="FVJ6025" s="282"/>
      <c r="FVK6025" s="282"/>
      <c r="FVL6025" s="282"/>
      <c r="FVM6025" s="729"/>
      <c r="FVN6025" s="282"/>
      <c r="FVO6025" s="282"/>
      <c r="FVP6025" s="282"/>
      <c r="FVQ6025" s="282"/>
      <c r="FVR6025" s="282"/>
      <c r="FVS6025" s="282"/>
      <c r="FVT6025" s="282"/>
      <c r="FVU6025" s="729"/>
      <c r="FVV6025" s="282"/>
      <c r="FVW6025" s="282"/>
      <c r="FVX6025" s="282"/>
      <c r="FVY6025" s="282"/>
      <c r="FVZ6025" s="282"/>
      <c r="FWA6025" s="282"/>
      <c r="FWB6025" s="282"/>
      <c r="FWC6025" s="729"/>
      <c r="FWD6025" s="282"/>
      <c r="FWE6025" s="282"/>
      <c r="FWF6025" s="282"/>
      <c r="FWG6025" s="282"/>
      <c r="FWH6025" s="282"/>
      <c r="FWI6025" s="282"/>
      <c r="FWJ6025" s="282"/>
      <c r="FWK6025" s="729"/>
      <c r="FWL6025" s="282"/>
      <c r="FWM6025" s="282"/>
      <c r="FWN6025" s="282"/>
      <c r="FWO6025" s="282"/>
      <c r="FWP6025" s="282"/>
      <c r="FWQ6025" s="282"/>
      <c r="FWR6025" s="282"/>
      <c r="FWS6025" s="729"/>
      <c r="FWT6025" s="282"/>
      <c r="FWU6025" s="282"/>
      <c r="FWV6025" s="282"/>
      <c r="FWW6025" s="282"/>
      <c r="FWX6025" s="282"/>
      <c r="FWY6025" s="282"/>
      <c r="FWZ6025" s="282"/>
      <c r="FXA6025" s="729"/>
      <c r="FXB6025" s="282"/>
      <c r="FXC6025" s="282"/>
      <c r="FXD6025" s="282"/>
      <c r="FXE6025" s="282"/>
      <c r="FXF6025" s="282"/>
      <c r="FXG6025" s="282"/>
      <c r="FXH6025" s="282"/>
      <c r="FXI6025" s="729"/>
      <c r="FXJ6025" s="282"/>
      <c r="FXK6025" s="282"/>
      <c r="FXL6025" s="282"/>
      <c r="FXM6025" s="282"/>
      <c r="FXN6025" s="282"/>
      <c r="FXO6025" s="282"/>
      <c r="FXP6025" s="282"/>
      <c r="FXQ6025" s="729"/>
      <c r="FXR6025" s="282"/>
      <c r="FXS6025" s="282"/>
      <c r="FXT6025" s="282"/>
      <c r="FXU6025" s="282"/>
      <c r="FXV6025" s="282"/>
      <c r="FXW6025" s="282"/>
      <c r="FXX6025" s="282"/>
      <c r="FXY6025" s="729"/>
      <c r="FXZ6025" s="282"/>
      <c r="FYA6025" s="282"/>
      <c r="FYB6025" s="282"/>
      <c r="FYC6025" s="282"/>
      <c r="FYD6025" s="282"/>
      <c r="FYE6025" s="282"/>
      <c r="FYF6025" s="282"/>
      <c r="FYG6025" s="729"/>
      <c r="FYH6025" s="282"/>
      <c r="FYI6025" s="282"/>
      <c r="FYJ6025" s="282"/>
      <c r="FYK6025" s="282"/>
      <c r="FYL6025" s="282"/>
      <c r="FYM6025" s="282"/>
      <c r="FYN6025" s="282"/>
      <c r="FYO6025" s="729"/>
      <c r="FYP6025" s="282"/>
      <c r="FYQ6025" s="282"/>
      <c r="FYR6025" s="282"/>
      <c r="FYS6025" s="282"/>
      <c r="FYT6025" s="282"/>
      <c r="FYU6025" s="282"/>
      <c r="FYV6025" s="282"/>
      <c r="FYW6025" s="729"/>
      <c r="FYX6025" s="282"/>
      <c r="FYY6025" s="282"/>
      <c r="FYZ6025" s="282"/>
      <c r="FZA6025" s="282"/>
      <c r="FZB6025" s="282"/>
      <c r="FZC6025" s="282"/>
      <c r="FZD6025" s="282"/>
      <c r="FZE6025" s="729"/>
      <c r="FZF6025" s="282"/>
      <c r="FZG6025" s="282"/>
      <c r="FZH6025" s="282"/>
      <c r="FZI6025" s="282"/>
      <c r="FZJ6025" s="282"/>
      <c r="FZK6025" s="282"/>
      <c r="FZL6025" s="282"/>
      <c r="FZM6025" s="729"/>
      <c r="FZN6025" s="282"/>
      <c r="FZO6025" s="282"/>
      <c r="FZP6025" s="282"/>
      <c r="FZQ6025" s="282"/>
      <c r="FZR6025" s="282"/>
      <c r="FZS6025" s="282"/>
      <c r="FZT6025" s="282"/>
      <c r="FZU6025" s="729"/>
      <c r="FZV6025" s="282"/>
      <c r="FZW6025" s="282"/>
      <c r="FZX6025" s="282"/>
      <c r="FZY6025" s="282"/>
      <c r="FZZ6025" s="282"/>
      <c r="GAA6025" s="282"/>
      <c r="GAB6025" s="282"/>
      <c r="GAC6025" s="729"/>
      <c r="GAD6025" s="282"/>
      <c r="GAE6025" s="282"/>
      <c r="GAF6025" s="282"/>
      <c r="GAG6025" s="282"/>
      <c r="GAH6025" s="282"/>
      <c r="GAI6025" s="282"/>
      <c r="GAJ6025" s="282"/>
      <c r="GAK6025" s="729"/>
      <c r="GAL6025" s="282"/>
      <c r="GAM6025" s="282"/>
      <c r="GAN6025" s="282"/>
      <c r="GAO6025" s="282"/>
      <c r="GAP6025" s="282"/>
      <c r="GAQ6025" s="282"/>
      <c r="GAR6025" s="282"/>
      <c r="GAS6025" s="729"/>
      <c r="GAT6025" s="282"/>
      <c r="GAU6025" s="282"/>
      <c r="GAV6025" s="282"/>
      <c r="GAW6025" s="282"/>
      <c r="GAX6025" s="282"/>
      <c r="GAY6025" s="282"/>
      <c r="GAZ6025" s="282"/>
      <c r="GBA6025" s="729"/>
      <c r="GBB6025" s="282"/>
      <c r="GBC6025" s="282"/>
      <c r="GBD6025" s="282"/>
      <c r="GBE6025" s="282"/>
      <c r="GBF6025" s="282"/>
      <c r="GBG6025" s="282"/>
      <c r="GBH6025" s="282"/>
      <c r="GBI6025" s="729"/>
      <c r="GBJ6025" s="282"/>
      <c r="GBK6025" s="282"/>
      <c r="GBL6025" s="282"/>
      <c r="GBM6025" s="282"/>
      <c r="GBN6025" s="282"/>
      <c r="GBO6025" s="282"/>
      <c r="GBP6025" s="282"/>
      <c r="GBQ6025" s="729"/>
      <c r="GBR6025" s="282"/>
      <c r="GBS6025" s="282"/>
      <c r="GBT6025" s="282"/>
      <c r="GBU6025" s="282"/>
      <c r="GBV6025" s="282"/>
      <c r="GBW6025" s="282"/>
      <c r="GBX6025" s="282"/>
      <c r="GBY6025" s="729"/>
      <c r="GBZ6025" s="282"/>
      <c r="GCA6025" s="282"/>
      <c r="GCB6025" s="282"/>
      <c r="GCC6025" s="282"/>
      <c r="GCD6025" s="282"/>
      <c r="GCE6025" s="282"/>
      <c r="GCF6025" s="282"/>
      <c r="GCG6025" s="729"/>
      <c r="GCH6025" s="282"/>
      <c r="GCI6025" s="282"/>
      <c r="GCJ6025" s="282"/>
      <c r="GCK6025" s="282"/>
      <c r="GCL6025" s="282"/>
      <c r="GCM6025" s="282"/>
      <c r="GCN6025" s="282"/>
      <c r="GCO6025" s="729"/>
      <c r="GCP6025" s="282"/>
      <c r="GCQ6025" s="282"/>
      <c r="GCR6025" s="282"/>
      <c r="GCS6025" s="282"/>
      <c r="GCT6025" s="282"/>
      <c r="GCU6025" s="282"/>
      <c r="GCV6025" s="282"/>
      <c r="GCW6025" s="729"/>
      <c r="GCX6025" s="282"/>
      <c r="GCY6025" s="282"/>
      <c r="GCZ6025" s="282"/>
      <c r="GDA6025" s="282"/>
      <c r="GDB6025" s="282"/>
      <c r="GDC6025" s="282"/>
      <c r="GDD6025" s="282"/>
      <c r="GDE6025" s="729"/>
      <c r="GDF6025" s="282"/>
      <c r="GDG6025" s="282"/>
      <c r="GDH6025" s="282"/>
      <c r="GDI6025" s="282"/>
      <c r="GDJ6025" s="282"/>
      <c r="GDK6025" s="282"/>
      <c r="GDL6025" s="282"/>
      <c r="GDM6025" s="729"/>
      <c r="GDN6025" s="282"/>
      <c r="GDO6025" s="282"/>
      <c r="GDP6025" s="282"/>
      <c r="GDQ6025" s="282"/>
      <c r="GDR6025" s="282"/>
      <c r="GDS6025" s="282"/>
      <c r="GDT6025" s="282"/>
      <c r="GDU6025" s="729"/>
      <c r="GDV6025" s="282"/>
      <c r="GDW6025" s="282"/>
      <c r="GDX6025" s="282"/>
      <c r="GDY6025" s="282"/>
      <c r="GDZ6025" s="282"/>
      <c r="GEA6025" s="282"/>
      <c r="GEB6025" s="282"/>
      <c r="GEC6025" s="729"/>
      <c r="GED6025" s="282"/>
      <c r="GEE6025" s="282"/>
      <c r="GEF6025" s="282"/>
      <c r="GEG6025" s="282"/>
      <c r="GEH6025" s="282"/>
      <c r="GEI6025" s="282"/>
      <c r="GEJ6025" s="282"/>
      <c r="GEK6025" s="729"/>
      <c r="GEL6025" s="282"/>
      <c r="GEM6025" s="282"/>
      <c r="GEN6025" s="282"/>
      <c r="GEO6025" s="282"/>
      <c r="GEP6025" s="282"/>
      <c r="GEQ6025" s="282"/>
      <c r="GER6025" s="282"/>
      <c r="GES6025" s="729"/>
      <c r="GET6025" s="282"/>
      <c r="GEU6025" s="282"/>
      <c r="GEV6025" s="282"/>
      <c r="GEW6025" s="282"/>
      <c r="GEX6025" s="282"/>
      <c r="GEY6025" s="282"/>
      <c r="GEZ6025" s="282"/>
      <c r="GFA6025" s="729"/>
      <c r="GFB6025" s="282"/>
      <c r="GFC6025" s="282"/>
      <c r="GFD6025" s="282"/>
      <c r="GFE6025" s="282"/>
      <c r="GFF6025" s="282"/>
      <c r="GFG6025" s="282"/>
      <c r="GFH6025" s="282"/>
      <c r="GFI6025" s="729"/>
      <c r="GFJ6025" s="282"/>
      <c r="GFK6025" s="282"/>
      <c r="GFL6025" s="282"/>
      <c r="GFM6025" s="282"/>
      <c r="GFN6025" s="282"/>
      <c r="GFO6025" s="282"/>
      <c r="GFP6025" s="282"/>
      <c r="GFQ6025" s="729"/>
      <c r="GFR6025" s="282"/>
      <c r="GFS6025" s="282"/>
      <c r="GFT6025" s="282"/>
      <c r="GFU6025" s="282"/>
      <c r="GFV6025" s="282"/>
      <c r="GFW6025" s="282"/>
      <c r="GFX6025" s="282"/>
      <c r="GFY6025" s="729"/>
      <c r="GFZ6025" s="282"/>
      <c r="GGA6025" s="282"/>
      <c r="GGB6025" s="282"/>
      <c r="GGC6025" s="282"/>
      <c r="GGD6025" s="282"/>
      <c r="GGE6025" s="282"/>
      <c r="GGF6025" s="282"/>
      <c r="GGG6025" s="729"/>
      <c r="GGH6025" s="282"/>
      <c r="GGI6025" s="282"/>
      <c r="GGJ6025" s="282"/>
      <c r="GGK6025" s="282"/>
      <c r="GGL6025" s="282"/>
      <c r="GGM6025" s="282"/>
      <c r="GGN6025" s="282"/>
      <c r="GGO6025" s="729"/>
      <c r="GGP6025" s="282"/>
      <c r="GGQ6025" s="282"/>
      <c r="GGR6025" s="282"/>
      <c r="GGS6025" s="282"/>
      <c r="GGT6025" s="282"/>
      <c r="GGU6025" s="282"/>
      <c r="GGV6025" s="282"/>
      <c r="GGW6025" s="729"/>
      <c r="GGX6025" s="282"/>
      <c r="GGY6025" s="282"/>
      <c r="GGZ6025" s="282"/>
      <c r="GHA6025" s="282"/>
      <c r="GHB6025" s="282"/>
      <c r="GHC6025" s="282"/>
      <c r="GHD6025" s="282"/>
      <c r="GHE6025" s="729"/>
      <c r="GHF6025" s="282"/>
      <c r="GHG6025" s="282"/>
      <c r="GHH6025" s="282"/>
      <c r="GHI6025" s="282"/>
      <c r="GHJ6025" s="282"/>
      <c r="GHK6025" s="282"/>
      <c r="GHL6025" s="282"/>
      <c r="GHM6025" s="729"/>
      <c r="GHN6025" s="282"/>
      <c r="GHO6025" s="282"/>
      <c r="GHP6025" s="282"/>
      <c r="GHQ6025" s="282"/>
      <c r="GHR6025" s="282"/>
      <c r="GHS6025" s="282"/>
      <c r="GHT6025" s="282"/>
      <c r="GHU6025" s="729"/>
      <c r="GHV6025" s="282"/>
      <c r="GHW6025" s="282"/>
      <c r="GHX6025" s="282"/>
      <c r="GHY6025" s="282"/>
      <c r="GHZ6025" s="282"/>
      <c r="GIA6025" s="282"/>
      <c r="GIB6025" s="282"/>
      <c r="GIC6025" s="729"/>
      <c r="GID6025" s="282"/>
      <c r="GIE6025" s="282"/>
      <c r="GIF6025" s="282"/>
      <c r="GIG6025" s="282"/>
      <c r="GIH6025" s="282"/>
      <c r="GII6025" s="282"/>
      <c r="GIJ6025" s="282"/>
      <c r="GIK6025" s="729"/>
      <c r="GIL6025" s="282"/>
      <c r="GIM6025" s="282"/>
      <c r="GIN6025" s="282"/>
      <c r="GIO6025" s="282"/>
      <c r="GIP6025" s="282"/>
      <c r="GIQ6025" s="282"/>
      <c r="GIR6025" s="282"/>
      <c r="GIS6025" s="729"/>
      <c r="GIT6025" s="282"/>
      <c r="GIU6025" s="282"/>
      <c r="GIV6025" s="282"/>
      <c r="GIW6025" s="282"/>
      <c r="GIX6025" s="282"/>
      <c r="GIY6025" s="282"/>
      <c r="GIZ6025" s="282"/>
      <c r="GJA6025" s="729"/>
      <c r="GJB6025" s="282"/>
      <c r="GJC6025" s="282"/>
      <c r="GJD6025" s="282"/>
      <c r="GJE6025" s="282"/>
      <c r="GJF6025" s="282"/>
      <c r="GJG6025" s="282"/>
      <c r="GJH6025" s="282"/>
      <c r="GJI6025" s="729"/>
      <c r="GJJ6025" s="282"/>
      <c r="GJK6025" s="282"/>
      <c r="GJL6025" s="282"/>
      <c r="GJM6025" s="282"/>
      <c r="GJN6025" s="282"/>
      <c r="GJO6025" s="282"/>
      <c r="GJP6025" s="282"/>
      <c r="GJQ6025" s="729"/>
      <c r="GJR6025" s="282"/>
      <c r="GJS6025" s="282"/>
      <c r="GJT6025" s="282"/>
      <c r="GJU6025" s="282"/>
      <c r="GJV6025" s="282"/>
      <c r="GJW6025" s="282"/>
      <c r="GJX6025" s="282"/>
      <c r="GJY6025" s="729"/>
      <c r="GJZ6025" s="282"/>
      <c r="GKA6025" s="282"/>
      <c r="GKB6025" s="282"/>
      <c r="GKC6025" s="282"/>
      <c r="GKD6025" s="282"/>
      <c r="GKE6025" s="282"/>
      <c r="GKF6025" s="282"/>
      <c r="GKG6025" s="729"/>
      <c r="GKH6025" s="282"/>
      <c r="GKI6025" s="282"/>
      <c r="GKJ6025" s="282"/>
      <c r="GKK6025" s="282"/>
      <c r="GKL6025" s="282"/>
      <c r="GKM6025" s="282"/>
      <c r="GKN6025" s="282"/>
      <c r="GKO6025" s="729"/>
      <c r="GKP6025" s="282"/>
      <c r="GKQ6025" s="282"/>
      <c r="GKR6025" s="282"/>
      <c r="GKS6025" s="282"/>
      <c r="GKT6025" s="282"/>
      <c r="GKU6025" s="282"/>
      <c r="GKV6025" s="282"/>
      <c r="GKW6025" s="729"/>
      <c r="GKX6025" s="282"/>
      <c r="GKY6025" s="282"/>
      <c r="GKZ6025" s="282"/>
      <c r="GLA6025" s="282"/>
      <c r="GLB6025" s="282"/>
      <c r="GLC6025" s="282"/>
      <c r="GLD6025" s="282"/>
      <c r="GLE6025" s="729"/>
      <c r="GLF6025" s="282"/>
      <c r="GLG6025" s="282"/>
      <c r="GLH6025" s="282"/>
      <c r="GLI6025" s="282"/>
      <c r="GLJ6025" s="282"/>
      <c r="GLK6025" s="282"/>
      <c r="GLL6025" s="282"/>
      <c r="GLM6025" s="729"/>
      <c r="GLN6025" s="282"/>
      <c r="GLO6025" s="282"/>
      <c r="GLP6025" s="282"/>
      <c r="GLQ6025" s="282"/>
      <c r="GLR6025" s="282"/>
      <c r="GLS6025" s="282"/>
      <c r="GLT6025" s="282"/>
      <c r="GLU6025" s="729"/>
      <c r="GLV6025" s="282"/>
      <c r="GLW6025" s="282"/>
      <c r="GLX6025" s="282"/>
      <c r="GLY6025" s="282"/>
      <c r="GLZ6025" s="282"/>
      <c r="GMA6025" s="282"/>
      <c r="GMB6025" s="282"/>
      <c r="GMC6025" s="729"/>
      <c r="GMD6025" s="282"/>
      <c r="GME6025" s="282"/>
      <c r="GMF6025" s="282"/>
      <c r="GMG6025" s="282"/>
      <c r="GMH6025" s="282"/>
      <c r="GMI6025" s="282"/>
      <c r="GMJ6025" s="282"/>
      <c r="GMK6025" s="729"/>
      <c r="GML6025" s="282"/>
      <c r="GMM6025" s="282"/>
      <c r="GMN6025" s="282"/>
      <c r="GMO6025" s="282"/>
      <c r="GMP6025" s="282"/>
      <c r="GMQ6025" s="282"/>
      <c r="GMR6025" s="282"/>
      <c r="GMS6025" s="729"/>
      <c r="GMT6025" s="282"/>
      <c r="GMU6025" s="282"/>
      <c r="GMV6025" s="282"/>
      <c r="GMW6025" s="282"/>
      <c r="GMX6025" s="282"/>
      <c r="GMY6025" s="282"/>
      <c r="GMZ6025" s="282"/>
      <c r="GNA6025" s="729"/>
      <c r="GNB6025" s="282"/>
      <c r="GNC6025" s="282"/>
      <c r="GND6025" s="282"/>
      <c r="GNE6025" s="282"/>
      <c r="GNF6025" s="282"/>
      <c r="GNG6025" s="282"/>
      <c r="GNH6025" s="282"/>
      <c r="GNI6025" s="729"/>
      <c r="GNJ6025" s="282"/>
      <c r="GNK6025" s="282"/>
      <c r="GNL6025" s="282"/>
      <c r="GNM6025" s="282"/>
      <c r="GNN6025" s="282"/>
      <c r="GNO6025" s="282"/>
      <c r="GNP6025" s="282"/>
      <c r="GNQ6025" s="729"/>
      <c r="GNR6025" s="282"/>
      <c r="GNS6025" s="282"/>
      <c r="GNT6025" s="282"/>
      <c r="GNU6025" s="282"/>
      <c r="GNV6025" s="282"/>
      <c r="GNW6025" s="282"/>
      <c r="GNX6025" s="282"/>
      <c r="GNY6025" s="729"/>
      <c r="GNZ6025" s="282"/>
      <c r="GOA6025" s="282"/>
      <c r="GOB6025" s="282"/>
      <c r="GOC6025" s="282"/>
      <c r="GOD6025" s="282"/>
      <c r="GOE6025" s="282"/>
      <c r="GOF6025" s="282"/>
      <c r="GOG6025" s="729"/>
      <c r="GOH6025" s="282"/>
      <c r="GOI6025" s="282"/>
      <c r="GOJ6025" s="282"/>
      <c r="GOK6025" s="282"/>
      <c r="GOL6025" s="282"/>
      <c r="GOM6025" s="282"/>
      <c r="GON6025" s="282"/>
      <c r="GOO6025" s="729"/>
      <c r="GOP6025" s="282"/>
      <c r="GOQ6025" s="282"/>
      <c r="GOR6025" s="282"/>
      <c r="GOS6025" s="282"/>
      <c r="GOT6025" s="282"/>
      <c r="GOU6025" s="282"/>
      <c r="GOV6025" s="282"/>
      <c r="GOW6025" s="729"/>
      <c r="GOX6025" s="282"/>
      <c r="GOY6025" s="282"/>
      <c r="GOZ6025" s="282"/>
      <c r="GPA6025" s="282"/>
      <c r="GPB6025" s="282"/>
      <c r="GPC6025" s="282"/>
      <c r="GPD6025" s="282"/>
      <c r="GPE6025" s="729"/>
      <c r="GPF6025" s="282"/>
      <c r="GPG6025" s="282"/>
      <c r="GPH6025" s="282"/>
      <c r="GPI6025" s="282"/>
      <c r="GPJ6025" s="282"/>
      <c r="GPK6025" s="282"/>
      <c r="GPL6025" s="282"/>
      <c r="GPM6025" s="729"/>
      <c r="GPN6025" s="282"/>
      <c r="GPO6025" s="282"/>
      <c r="GPP6025" s="282"/>
      <c r="GPQ6025" s="282"/>
      <c r="GPR6025" s="282"/>
      <c r="GPS6025" s="282"/>
      <c r="GPT6025" s="282"/>
      <c r="GPU6025" s="729"/>
      <c r="GPV6025" s="282"/>
      <c r="GPW6025" s="282"/>
      <c r="GPX6025" s="282"/>
      <c r="GPY6025" s="282"/>
      <c r="GPZ6025" s="282"/>
      <c r="GQA6025" s="282"/>
      <c r="GQB6025" s="282"/>
      <c r="GQC6025" s="729"/>
      <c r="GQD6025" s="282"/>
      <c r="GQE6025" s="282"/>
      <c r="GQF6025" s="282"/>
      <c r="GQG6025" s="282"/>
      <c r="GQH6025" s="282"/>
      <c r="GQI6025" s="282"/>
      <c r="GQJ6025" s="282"/>
      <c r="GQK6025" s="729"/>
      <c r="GQL6025" s="282"/>
      <c r="GQM6025" s="282"/>
      <c r="GQN6025" s="282"/>
      <c r="GQO6025" s="282"/>
      <c r="GQP6025" s="282"/>
      <c r="GQQ6025" s="282"/>
      <c r="GQR6025" s="282"/>
      <c r="GQS6025" s="729"/>
      <c r="GQT6025" s="282"/>
      <c r="GQU6025" s="282"/>
      <c r="GQV6025" s="282"/>
      <c r="GQW6025" s="282"/>
      <c r="GQX6025" s="282"/>
      <c r="GQY6025" s="282"/>
      <c r="GQZ6025" s="282"/>
      <c r="GRA6025" s="729"/>
      <c r="GRB6025" s="282"/>
      <c r="GRC6025" s="282"/>
      <c r="GRD6025" s="282"/>
      <c r="GRE6025" s="282"/>
      <c r="GRF6025" s="282"/>
      <c r="GRG6025" s="282"/>
      <c r="GRH6025" s="282"/>
      <c r="GRI6025" s="729"/>
      <c r="GRJ6025" s="282"/>
      <c r="GRK6025" s="282"/>
      <c r="GRL6025" s="282"/>
      <c r="GRM6025" s="282"/>
      <c r="GRN6025" s="282"/>
      <c r="GRO6025" s="282"/>
      <c r="GRP6025" s="282"/>
      <c r="GRQ6025" s="729"/>
      <c r="GRR6025" s="282"/>
      <c r="GRS6025" s="282"/>
      <c r="GRT6025" s="282"/>
      <c r="GRU6025" s="282"/>
      <c r="GRV6025" s="282"/>
      <c r="GRW6025" s="282"/>
      <c r="GRX6025" s="282"/>
      <c r="GRY6025" s="729"/>
      <c r="GRZ6025" s="282"/>
      <c r="GSA6025" s="282"/>
      <c r="GSB6025" s="282"/>
      <c r="GSC6025" s="282"/>
      <c r="GSD6025" s="282"/>
      <c r="GSE6025" s="282"/>
      <c r="GSF6025" s="282"/>
      <c r="GSG6025" s="729"/>
      <c r="GSH6025" s="282"/>
      <c r="GSI6025" s="282"/>
      <c r="GSJ6025" s="282"/>
      <c r="GSK6025" s="282"/>
      <c r="GSL6025" s="282"/>
      <c r="GSM6025" s="282"/>
      <c r="GSN6025" s="282"/>
      <c r="GSO6025" s="729"/>
      <c r="GSP6025" s="282"/>
      <c r="GSQ6025" s="282"/>
      <c r="GSR6025" s="282"/>
      <c r="GSS6025" s="282"/>
      <c r="GST6025" s="282"/>
      <c r="GSU6025" s="282"/>
      <c r="GSV6025" s="282"/>
      <c r="GSW6025" s="729"/>
      <c r="GSX6025" s="282"/>
      <c r="GSY6025" s="282"/>
      <c r="GSZ6025" s="282"/>
      <c r="GTA6025" s="282"/>
      <c r="GTB6025" s="282"/>
      <c r="GTC6025" s="282"/>
      <c r="GTD6025" s="282"/>
      <c r="GTE6025" s="729"/>
      <c r="GTF6025" s="282"/>
      <c r="GTG6025" s="282"/>
      <c r="GTH6025" s="282"/>
      <c r="GTI6025" s="282"/>
      <c r="GTJ6025" s="282"/>
      <c r="GTK6025" s="282"/>
      <c r="GTL6025" s="282"/>
      <c r="GTM6025" s="729"/>
      <c r="GTN6025" s="282"/>
      <c r="GTO6025" s="282"/>
      <c r="GTP6025" s="282"/>
      <c r="GTQ6025" s="282"/>
      <c r="GTR6025" s="282"/>
      <c r="GTS6025" s="282"/>
      <c r="GTT6025" s="282"/>
      <c r="GTU6025" s="729"/>
      <c r="GTV6025" s="282"/>
      <c r="GTW6025" s="282"/>
      <c r="GTX6025" s="282"/>
      <c r="GTY6025" s="282"/>
      <c r="GTZ6025" s="282"/>
      <c r="GUA6025" s="282"/>
      <c r="GUB6025" s="282"/>
      <c r="GUC6025" s="729"/>
      <c r="GUD6025" s="282"/>
      <c r="GUE6025" s="282"/>
      <c r="GUF6025" s="282"/>
      <c r="GUG6025" s="282"/>
      <c r="GUH6025" s="282"/>
      <c r="GUI6025" s="282"/>
      <c r="GUJ6025" s="282"/>
      <c r="GUK6025" s="729"/>
      <c r="GUL6025" s="282"/>
      <c r="GUM6025" s="282"/>
      <c r="GUN6025" s="282"/>
      <c r="GUO6025" s="282"/>
      <c r="GUP6025" s="282"/>
      <c r="GUQ6025" s="282"/>
      <c r="GUR6025" s="282"/>
      <c r="GUS6025" s="729"/>
      <c r="GUT6025" s="282"/>
      <c r="GUU6025" s="282"/>
      <c r="GUV6025" s="282"/>
      <c r="GUW6025" s="282"/>
      <c r="GUX6025" s="282"/>
      <c r="GUY6025" s="282"/>
      <c r="GUZ6025" s="282"/>
      <c r="GVA6025" s="729"/>
      <c r="GVB6025" s="282"/>
      <c r="GVC6025" s="282"/>
      <c r="GVD6025" s="282"/>
      <c r="GVE6025" s="282"/>
      <c r="GVF6025" s="282"/>
      <c r="GVG6025" s="282"/>
      <c r="GVH6025" s="282"/>
      <c r="GVI6025" s="729"/>
      <c r="GVJ6025" s="282"/>
      <c r="GVK6025" s="282"/>
      <c r="GVL6025" s="282"/>
      <c r="GVM6025" s="282"/>
      <c r="GVN6025" s="282"/>
      <c r="GVO6025" s="282"/>
      <c r="GVP6025" s="282"/>
      <c r="GVQ6025" s="729"/>
      <c r="GVR6025" s="282"/>
      <c r="GVS6025" s="282"/>
      <c r="GVT6025" s="282"/>
      <c r="GVU6025" s="282"/>
      <c r="GVV6025" s="282"/>
      <c r="GVW6025" s="282"/>
      <c r="GVX6025" s="282"/>
      <c r="GVY6025" s="729"/>
      <c r="GVZ6025" s="282"/>
      <c r="GWA6025" s="282"/>
      <c r="GWB6025" s="282"/>
      <c r="GWC6025" s="282"/>
      <c r="GWD6025" s="282"/>
      <c r="GWE6025" s="282"/>
      <c r="GWF6025" s="282"/>
      <c r="GWG6025" s="729"/>
      <c r="GWH6025" s="282"/>
      <c r="GWI6025" s="282"/>
      <c r="GWJ6025" s="282"/>
      <c r="GWK6025" s="282"/>
      <c r="GWL6025" s="282"/>
      <c r="GWM6025" s="282"/>
      <c r="GWN6025" s="282"/>
      <c r="GWO6025" s="729"/>
      <c r="GWP6025" s="282"/>
      <c r="GWQ6025" s="282"/>
      <c r="GWR6025" s="282"/>
      <c r="GWS6025" s="282"/>
      <c r="GWT6025" s="282"/>
      <c r="GWU6025" s="282"/>
      <c r="GWV6025" s="282"/>
      <c r="GWW6025" s="729"/>
      <c r="GWX6025" s="282"/>
      <c r="GWY6025" s="282"/>
      <c r="GWZ6025" s="282"/>
      <c r="GXA6025" s="282"/>
      <c r="GXB6025" s="282"/>
      <c r="GXC6025" s="282"/>
      <c r="GXD6025" s="282"/>
      <c r="GXE6025" s="729"/>
      <c r="GXF6025" s="282"/>
      <c r="GXG6025" s="282"/>
      <c r="GXH6025" s="282"/>
      <c r="GXI6025" s="282"/>
      <c r="GXJ6025" s="282"/>
      <c r="GXK6025" s="282"/>
      <c r="GXL6025" s="282"/>
      <c r="GXM6025" s="729"/>
      <c r="GXN6025" s="282"/>
      <c r="GXO6025" s="282"/>
      <c r="GXP6025" s="282"/>
      <c r="GXQ6025" s="282"/>
      <c r="GXR6025" s="282"/>
      <c r="GXS6025" s="282"/>
      <c r="GXT6025" s="282"/>
      <c r="GXU6025" s="729"/>
      <c r="GXV6025" s="282"/>
      <c r="GXW6025" s="282"/>
      <c r="GXX6025" s="282"/>
      <c r="GXY6025" s="282"/>
      <c r="GXZ6025" s="282"/>
      <c r="GYA6025" s="282"/>
      <c r="GYB6025" s="282"/>
      <c r="GYC6025" s="729"/>
      <c r="GYD6025" s="282"/>
      <c r="GYE6025" s="282"/>
      <c r="GYF6025" s="282"/>
      <c r="GYG6025" s="282"/>
      <c r="GYH6025" s="282"/>
      <c r="GYI6025" s="282"/>
      <c r="GYJ6025" s="282"/>
      <c r="GYK6025" s="729"/>
      <c r="GYL6025" s="282"/>
      <c r="GYM6025" s="282"/>
      <c r="GYN6025" s="282"/>
      <c r="GYO6025" s="282"/>
      <c r="GYP6025" s="282"/>
      <c r="GYQ6025" s="282"/>
      <c r="GYR6025" s="282"/>
      <c r="GYS6025" s="729"/>
      <c r="GYT6025" s="282"/>
      <c r="GYU6025" s="282"/>
      <c r="GYV6025" s="282"/>
      <c r="GYW6025" s="282"/>
      <c r="GYX6025" s="282"/>
      <c r="GYY6025" s="282"/>
      <c r="GYZ6025" s="282"/>
      <c r="GZA6025" s="729"/>
      <c r="GZB6025" s="282"/>
      <c r="GZC6025" s="282"/>
      <c r="GZD6025" s="282"/>
      <c r="GZE6025" s="282"/>
      <c r="GZF6025" s="282"/>
      <c r="GZG6025" s="282"/>
      <c r="GZH6025" s="282"/>
      <c r="GZI6025" s="729"/>
      <c r="GZJ6025" s="282"/>
      <c r="GZK6025" s="282"/>
      <c r="GZL6025" s="282"/>
      <c r="GZM6025" s="282"/>
      <c r="GZN6025" s="282"/>
      <c r="GZO6025" s="282"/>
      <c r="GZP6025" s="282"/>
      <c r="GZQ6025" s="729"/>
      <c r="GZR6025" s="282"/>
      <c r="GZS6025" s="282"/>
      <c r="GZT6025" s="282"/>
      <c r="GZU6025" s="282"/>
      <c r="GZV6025" s="282"/>
      <c r="GZW6025" s="282"/>
      <c r="GZX6025" s="282"/>
      <c r="GZY6025" s="729"/>
      <c r="GZZ6025" s="282"/>
      <c r="HAA6025" s="282"/>
      <c r="HAB6025" s="282"/>
      <c r="HAC6025" s="282"/>
      <c r="HAD6025" s="282"/>
      <c r="HAE6025" s="282"/>
      <c r="HAF6025" s="282"/>
      <c r="HAG6025" s="729"/>
      <c r="HAH6025" s="282"/>
      <c r="HAI6025" s="282"/>
      <c r="HAJ6025" s="282"/>
      <c r="HAK6025" s="282"/>
      <c r="HAL6025" s="282"/>
      <c r="HAM6025" s="282"/>
      <c r="HAN6025" s="282"/>
      <c r="HAO6025" s="729"/>
      <c r="HAP6025" s="282"/>
      <c r="HAQ6025" s="282"/>
      <c r="HAR6025" s="282"/>
      <c r="HAS6025" s="282"/>
      <c r="HAT6025" s="282"/>
      <c r="HAU6025" s="282"/>
      <c r="HAV6025" s="282"/>
      <c r="HAW6025" s="729"/>
      <c r="HAX6025" s="282"/>
      <c r="HAY6025" s="282"/>
      <c r="HAZ6025" s="282"/>
      <c r="HBA6025" s="282"/>
      <c r="HBB6025" s="282"/>
      <c r="HBC6025" s="282"/>
      <c r="HBD6025" s="282"/>
      <c r="HBE6025" s="729"/>
      <c r="HBF6025" s="282"/>
      <c r="HBG6025" s="282"/>
      <c r="HBH6025" s="282"/>
      <c r="HBI6025" s="282"/>
      <c r="HBJ6025" s="282"/>
      <c r="HBK6025" s="282"/>
      <c r="HBL6025" s="282"/>
      <c r="HBM6025" s="729"/>
      <c r="HBN6025" s="282"/>
      <c r="HBO6025" s="282"/>
      <c r="HBP6025" s="282"/>
      <c r="HBQ6025" s="282"/>
      <c r="HBR6025" s="282"/>
      <c r="HBS6025" s="282"/>
      <c r="HBT6025" s="282"/>
      <c r="HBU6025" s="729"/>
      <c r="HBV6025" s="282"/>
      <c r="HBW6025" s="282"/>
      <c r="HBX6025" s="282"/>
      <c r="HBY6025" s="282"/>
      <c r="HBZ6025" s="282"/>
      <c r="HCA6025" s="282"/>
      <c r="HCB6025" s="282"/>
      <c r="HCC6025" s="729"/>
      <c r="HCD6025" s="282"/>
      <c r="HCE6025" s="282"/>
      <c r="HCF6025" s="282"/>
      <c r="HCG6025" s="282"/>
      <c r="HCH6025" s="282"/>
      <c r="HCI6025" s="282"/>
      <c r="HCJ6025" s="282"/>
      <c r="HCK6025" s="729"/>
      <c r="HCL6025" s="282"/>
      <c r="HCM6025" s="282"/>
      <c r="HCN6025" s="282"/>
      <c r="HCO6025" s="282"/>
      <c r="HCP6025" s="282"/>
      <c r="HCQ6025" s="282"/>
      <c r="HCR6025" s="282"/>
      <c r="HCS6025" s="729"/>
      <c r="HCT6025" s="282"/>
      <c r="HCU6025" s="282"/>
      <c r="HCV6025" s="282"/>
      <c r="HCW6025" s="282"/>
      <c r="HCX6025" s="282"/>
      <c r="HCY6025" s="282"/>
      <c r="HCZ6025" s="282"/>
      <c r="HDA6025" s="729"/>
      <c r="HDB6025" s="282"/>
      <c r="HDC6025" s="282"/>
      <c r="HDD6025" s="282"/>
      <c r="HDE6025" s="282"/>
      <c r="HDF6025" s="282"/>
      <c r="HDG6025" s="282"/>
      <c r="HDH6025" s="282"/>
      <c r="HDI6025" s="729"/>
      <c r="HDJ6025" s="282"/>
      <c r="HDK6025" s="282"/>
      <c r="HDL6025" s="282"/>
      <c r="HDM6025" s="282"/>
      <c r="HDN6025" s="282"/>
      <c r="HDO6025" s="282"/>
      <c r="HDP6025" s="282"/>
      <c r="HDQ6025" s="729"/>
      <c r="HDR6025" s="282"/>
      <c r="HDS6025" s="282"/>
      <c r="HDT6025" s="282"/>
      <c r="HDU6025" s="282"/>
      <c r="HDV6025" s="282"/>
      <c r="HDW6025" s="282"/>
      <c r="HDX6025" s="282"/>
      <c r="HDY6025" s="729"/>
      <c r="HDZ6025" s="282"/>
      <c r="HEA6025" s="282"/>
      <c r="HEB6025" s="282"/>
      <c r="HEC6025" s="282"/>
      <c r="HED6025" s="282"/>
      <c r="HEE6025" s="282"/>
      <c r="HEF6025" s="282"/>
      <c r="HEG6025" s="729"/>
      <c r="HEH6025" s="282"/>
      <c r="HEI6025" s="282"/>
      <c r="HEJ6025" s="282"/>
      <c r="HEK6025" s="282"/>
      <c r="HEL6025" s="282"/>
      <c r="HEM6025" s="282"/>
      <c r="HEN6025" s="282"/>
      <c r="HEO6025" s="729"/>
      <c r="HEP6025" s="282"/>
      <c r="HEQ6025" s="282"/>
      <c r="HER6025" s="282"/>
      <c r="HES6025" s="282"/>
      <c r="HET6025" s="282"/>
      <c r="HEU6025" s="282"/>
      <c r="HEV6025" s="282"/>
      <c r="HEW6025" s="729"/>
      <c r="HEX6025" s="282"/>
      <c r="HEY6025" s="282"/>
      <c r="HEZ6025" s="282"/>
      <c r="HFA6025" s="282"/>
      <c r="HFB6025" s="282"/>
      <c r="HFC6025" s="282"/>
      <c r="HFD6025" s="282"/>
      <c r="HFE6025" s="729"/>
      <c r="HFF6025" s="282"/>
      <c r="HFG6025" s="282"/>
      <c r="HFH6025" s="282"/>
      <c r="HFI6025" s="282"/>
      <c r="HFJ6025" s="282"/>
      <c r="HFK6025" s="282"/>
      <c r="HFL6025" s="282"/>
      <c r="HFM6025" s="729"/>
      <c r="HFN6025" s="282"/>
      <c r="HFO6025" s="282"/>
      <c r="HFP6025" s="282"/>
      <c r="HFQ6025" s="282"/>
      <c r="HFR6025" s="282"/>
      <c r="HFS6025" s="282"/>
      <c r="HFT6025" s="282"/>
      <c r="HFU6025" s="729"/>
      <c r="HFV6025" s="282"/>
      <c r="HFW6025" s="282"/>
      <c r="HFX6025" s="282"/>
      <c r="HFY6025" s="282"/>
      <c r="HFZ6025" s="282"/>
      <c r="HGA6025" s="282"/>
      <c r="HGB6025" s="282"/>
      <c r="HGC6025" s="729"/>
      <c r="HGD6025" s="282"/>
      <c r="HGE6025" s="282"/>
      <c r="HGF6025" s="282"/>
      <c r="HGG6025" s="282"/>
      <c r="HGH6025" s="282"/>
      <c r="HGI6025" s="282"/>
      <c r="HGJ6025" s="282"/>
      <c r="HGK6025" s="729"/>
      <c r="HGL6025" s="282"/>
      <c r="HGM6025" s="282"/>
      <c r="HGN6025" s="282"/>
      <c r="HGO6025" s="282"/>
      <c r="HGP6025" s="282"/>
      <c r="HGQ6025" s="282"/>
      <c r="HGR6025" s="282"/>
      <c r="HGS6025" s="729"/>
      <c r="HGT6025" s="282"/>
      <c r="HGU6025" s="282"/>
      <c r="HGV6025" s="282"/>
      <c r="HGW6025" s="282"/>
      <c r="HGX6025" s="282"/>
      <c r="HGY6025" s="282"/>
      <c r="HGZ6025" s="282"/>
      <c r="HHA6025" s="729"/>
      <c r="HHB6025" s="282"/>
      <c r="HHC6025" s="282"/>
      <c r="HHD6025" s="282"/>
      <c r="HHE6025" s="282"/>
      <c r="HHF6025" s="282"/>
      <c r="HHG6025" s="282"/>
      <c r="HHH6025" s="282"/>
      <c r="HHI6025" s="729"/>
      <c r="HHJ6025" s="282"/>
      <c r="HHK6025" s="282"/>
      <c r="HHL6025" s="282"/>
      <c r="HHM6025" s="282"/>
      <c r="HHN6025" s="282"/>
      <c r="HHO6025" s="282"/>
      <c r="HHP6025" s="282"/>
      <c r="HHQ6025" s="729"/>
      <c r="HHR6025" s="282"/>
      <c r="HHS6025" s="282"/>
      <c r="HHT6025" s="282"/>
      <c r="HHU6025" s="282"/>
      <c r="HHV6025" s="282"/>
      <c r="HHW6025" s="282"/>
      <c r="HHX6025" s="282"/>
      <c r="HHY6025" s="729"/>
      <c r="HHZ6025" s="282"/>
      <c r="HIA6025" s="282"/>
      <c r="HIB6025" s="282"/>
      <c r="HIC6025" s="282"/>
      <c r="HID6025" s="282"/>
      <c r="HIE6025" s="282"/>
      <c r="HIF6025" s="282"/>
      <c r="HIG6025" s="729"/>
      <c r="HIH6025" s="282"/>
      <c r="HII6025" s="282"/>
      <c r="HIJ6025" s="282"/>
      <c r="HIK6025" s="282"/>
      <c r="HIL6025" s="282"/>
      <c r="HIM6025" s="282"/>
      <c r="HIN6025" s="282"/>
      <c r="HIO6025" s="729"/>
      <c r="HIP6025" s="282"/>
      <c r="HIQ6025" s="282"/>
      <c r="HIR6025" s="282"/>
      <c r="HIS6025" s="282"/>
      <c r="HIT6025" s="282"/>
      <c r="HIU6025" s="282"/>
      <c r="HIV6025" s="282"/>
      <c r="HIW6025" s="729"/>
      <c r="HIX6025" s="282"/>
      <c r="HIY6025" s="282"/>
      <c r="HIZ6025" s="282"/>
      <c r="HJA6025" s="282"/>
      <c r="HJB6025" s="282"/>
      <c r="HJC6025" s="282"/>
      <c r="HJD6025" s="282"/>
      <c r="HJE6025" s="729"/>
      <c r="HJF6025" s="282"/>
      <c r="HJG6025" s="282"/>
      <c r="HJH6025" s="282"/>
      <c r="HJI6025" s="282"/>
      <c r="HJJ6025" s="282"/>
      <c r="HJK6025" s="282"/>
      <c r="HJL6025" s="282"/>
      <c r="HJM6025" s="729"/>
      <c r="HJN6025" s="282"/>
      <c r="HJO6025" s="282"/>
      <c r="HJP6025" s="282"/>
      <c r="HJQ6025" s="282"/>
      <c r="HJR6025" s="282"/>
      <c r="HJS6025" s="282"/>
      <c r="HJT6025" s="282"/>
      <c r="HJU6025" s="729"/>
      <c r="HJV6025" s="282"/>
      <c r="HJW6025" s="282"/>
      <c r="HJX6025" s="282"/>
      <c r="HJY6025" s="282"/>
      <c r="HJZ6025" s="282"/>
      <c r="HKA6025" s="282"/>
      <c r="HKB6025" s="282"/>
      <c r="HKC6025" s="729"/>
      <c r="HKD6025" s="282"/>
      <c r="HKE6025" s="282"/>
      <c r="HKF6025" s="282"/>
      <c r="HKG6025" s="282"/>
      <c r="HKH6025" s="282"/>
      <c r="HKI6025" s="282"/>
      <c r="HKJ6025" s="282"/>
      <c r="HKK6025" s="729"/>
      <c r="HKL6025" s="282"/>
      <c r="HKM6025" s="282"/>
      <c r="HKN6025" s="282"/>
      <c r="HKO6025" s="282"/>
      <c r="HKP6025" s="282"/>
      <c r="HKQ6025" s="282"/>
      <c r="HKR6025" s="282"/>
      <c r="HKS6025" s="729"/>
      <c r="HKT6025" s="282"/>
      <c r="HKU6025" s="282"/>
      <c r="HKV6025" s="282"/>
      <c r="HKW6025" s="282"/>
      <c r="HKX6025" s="282"/>
      <c r="HKY6025" s="282"/>
      <c r="HKZ6025" s="282"/>
      <c r="HLA6025" s="729"/>
      <c r="HLB6025" s="282"/>
      <c r="HLC6025" s="282"/>
      <c r="HLD6025" s="282"/>
      <c r="HLE6025" s="282"/>
      <c r="HLF6025" s="282"/>
      <c r="HLG6025" s="282"/>
      <c r="HLH6025" s="282"/>
      <c r="HLI6025" s="729"/>
      <c r="HLJ6025" s="282"/>
      <c r="HLK6025" s="282"/>
      <c r="HLL6025" s="282"/>
      <c r="HLM6025" s="282"/>
      <c r="HLN6025" s="282"/>
      <c r="HLO6025" s="282"/>
      <c r="HLP6025" s="282"/>
      <c r="HLQ6025" s="729"/>
      <c r="HLR6025" s="282"/>
      <c r="HLS6025" s="282"/>
      <c r="HLT6025" s="282"/>
      <c r="HLU6025" s="282"/>
      <c r="HLV6025" s="282"/>
      <c r="HLW6025" s="282"/>
      <c r="HLX6025" s="282"/>
      <c r="HLY6025" s="729"/>
      <c r="HLZ6025" s="282"/>
      <c r="HMA6025" s="282"/>
      <c r="HMB6025" s="282"/>
      <c r="HMC6025" s="282"/>
      <c r="HMD6025" s="282"/>
      <c r="HME6025" s="282"/>
      <c r="HMF6025" s="282"/>
      <c r="HMG6025" s="729"/>
      <c r="HMH6025" s="282"/>
      <c r="HMI6025" s="282"/>
      <c r="HMJ6025" s="282"/>
      <c r="HMK6025" s="282"/>
      <c r="HML6025" s="282"/>
      <c r="HMM6025" s="282"/>
      <c r="HMN6025" s="282"/>
      <c r="HMO6025" s="729"/>
      <c r="HMP6025" s="282"/>
      <c r="HMQ6025" s="282"/>
      <c r="HMR6025" s="282"/>
      <c r="HMS6025" s="282"/>
      <c r="HMT6025" s="282"/>
      <c r="HMU6025" s="282"/>
      <c r="HMV6025" s="282"/>
      <c r="HMW6025" s="729"/>
      <c r="HMX6025" s="282"/>
      <c r="HMY6025" s="282"/>
      <c r="HMZ6025" s="282"/>
      <c r="HNA6025" s="282"/>
      <c r="HNB6025" s="282"/>
      <c r="HNC6025" s="282"/>
      <c r="HND6025" s="282"/>
      <c r="HNE6025" s="729"/>
      <c r="HNF6025" s="282"/>
      <c r="HNG6025" s="282"/>
      <c r="HNH6025" s="282"/>
      <c r="HNI6025" s="282"/>
      <c r="HNJ6025" s="282"/>
      <c r="HNK6025" s="282"/>
      <c r="HNL6025" s="282"/>
      <c r="HNM6025" s="729"/>
      <c r="HNN6025" s="282"/>
      <c r="HNO6025" s="282"/>
      <c r="HNP6025" s="282"/>
      <c r="HNQ6025" s="282"/>
      <c r="HNR6025" s="282"/>
      <c r="HNS6025" s="282"/>
      <c r="HNT6025" s="282"/>
      <c r="HNU6025" s="729"/>
      <c r="HNV6025" s="282"/>
      <c r="HNW6025" s="282"/>
      <c r="HNX6025" s="282"/>
      <c r="HNY6025" s="282"/>
      <c r="HNZ6025" s="282"/>
      <c r="HOA6025" s="282"/>
      <c r="HOB6025" s="282"/>
      <c r="HOC6025" s="729"/>
      <c r="HOD6025" s="282"/>
      <c r="HOE6025" s="282"/>
      <c r="HOF6025" s="282"/>
      <c r="HOG6025" s="282"/>
      <c r="HOH6025" s="282"/>
      <c r="HOI6025" s="282"/>
      <c r="HOJ6025" s="282"/>
      <c r="HOK6025" s="729"/>
      <c r="HOL6025" s="282"/>
      <c r="HOM6025" s="282"/>
      <c r="HON6025" s="282"/>
      <c r="HOO6025" s="282"/>
      <c r="HOP6025" s="282"/>
      <c r="HOQ6025" s="282"/>
      <c r="HOR6025" s="282"/>
      <c r="HOS6025" s="729"/>
      <c r="HOT6025" s="282"/>
      <c r="HOU6025" s="282"/>
      <c r="HOV6025" s="282"/>
      <c r="HOW6025" s="282"/>
      <c r="HOX6025" s="282"/>
      <c r="HOY6025" s="282"/>
      <c r="HOZ6025" s="282"/>
      <c r="HPA6025" s="729"/>
      <c r="HPB6025" s="282"/>
      <c r="HPC6025" s="282"/>
      <c r="HPD6025" s="282"/>
      <c r="HPE6025" s="282"/>
      <c r="HPF6025" s="282"/>
      <c r="HPG6025" s="282"/>
      <c r="HPH6025" s="282"/>
      <c r="HPI6025" s="729"/>
      <c r="HPJ6025" s="282"/>
      <c r="HPK6025" s="282"/>
      <c r="HPL6025" s="282"/>
      <c r="HPM6025" s="282"/>
      <c r="HPN6025" s="282"/>
      <c r="HPO6025" s="282"/>
      <c r="HPP6025" s="282"/>
      <c r="HPQ6025" s="729"/>
      <c r="HPR6025" s="282"/>
      <c r="HPS6025" s="282"/>
      <c r="HPT6025" s="282"/>
      <c r="HPU6025" s="282"/>
      <c r="HPV6025" s="282"/>
      <c r="HPW6025" s="282"/>
      <c r="HPX6025" s="282"/>
      <c r="HPY6025" s="729"/>
      <c r="HPZ6025" s="282"/>
      <c r="HQA6025" s="282"/>
      <c r="HQB6025" s="282"/>
      <c r="HQC6025" s="282"/>
      <c r="HQD6025" s="282"/>
      <c r="HQE6025" s="282"/>
      <c r="HQF6025" s="282"/>
      <c r="HQG6025" s="729"/>
      <c r="HQH6025" s="282"/>
      <c r="HQI6025" s="282"/>
      <c r="HQJ6025" s="282"/>
      <c r="HQK6025" s="282"/>
      <c r="HQL6025" s="282"/>
      <c r="HQM6025" s="282"/>
      <c r="HQN6025" s="282"/>
      <c r="HQO6025" s="729"/>
      <c r="HQP6025" s="282"/>
      <c r="HQQ6025" s="282"/>
      <c r="HQR6025" s="282"/>
      <c r="HQS6025" s="282"/>
      <c r="HQT6025" s="282"/>
      <c r="HQU6025" s="282"/>
      <c r="HQV6025" s="282"/>
      <c r="HQW6025" s="729"/>
      <c r="HQX6025" s="282"/>
      <c r="HQY6025" s="282"/>
      <c r="HQZ6025" s="282"/>
      <c r="HRA6025" s="282"/>
      <c r="HRB6025" s="282"/>
      <c r="HRC6025" s="282"/>
      <c r="HRD6025" s="282"/>
      <c r="HRE6025" s="729"/>
      <c r="HRF6025" s="282"/>
      <c r="HRG6025" s="282"/>
      <c r="HRH6025" s="282"/>
      <c r="HRI6025" s="282"/>
      <c r="HRJ6025" s="282"/>
      <c r="HRK6025" s="282"/>
      <c r="HRL6025" s="282"/>
      <c r="HRM6025" s="729"/>
      <c r="HRN6025" s="282"/>
      <c r="HRO6025" s="282"/>
      <c r="HRP6025" s="282"/>
      <c r="HRQ6025" s="282"/>
      <c r="HRR6025" s="282"/>
      <c r="HRS6025" s="282"/>
      <c r="HRT6025" s="282"/>
      <c r="HRU6025" s="729"/>
      <c r="HRV6025" s="282"/>
      <c r="HRW6025" s="282"/>
      <c r="HRX6025" s="282"/>
      <c r="HRY6025" s="282"/>
      <c r="HRZ6025" s="282"/>
      <c r="HSA6025" s="282"/>
      <c r="HSB6025" s="282"/>
      <c r="HSC6025" s="729"/>
      <c r="HSD6025" s="282"/>
      <c r="HSE6025" s="282"/>
      <c r="HSF6025" s="282"/>
      <c r="HSG6025" s="282"/>
      <c r="HSH6025" s="282"/>
      <c r="HSI6025" s="282"/>
      <c r="HSJ6025" s="282"/>
      <c r="HSK6025" s="729"/>
      <c r="HSL6025" s="282"/>
      <c r="HSM6025" s="282"/>
      <c r="HSN6025" s="282"/>
      <c r="HSO6025" s="282"/>
      <c r="HSP6025" s="282"/>
      <c r="HSQ6025" s="282"/>
      <c r="HSR6025" s="282"/>
      <c r="HSS6025" s="729"/>
      <c r="HST6025" s="282"/>
      <c r="HSU6025" s="282"/>
      <c r="HSV6025" s="282"/>
      <c r="HSW6025" s="282"/>
      <c r="HSX6025" s="282"/>
      <c r="HSY6025" s="282"/>
      <c r="HSZ6025" s="282"/>
      <c r="HTA6025" s="729"/>
      <c r="HTB6025" s="282"/>
      <c r="HTC6025" s="282"/>
      <c r="HTD6025" s="282"/>
      <c r="HTE6025" s="282"/>
      <c r="HTF6025" s="282"/>
      <c r="HTG6025" s="282"/>
      <c r="HTH6025" s="282"/>
      <c r="HTI6025" s="729"/>
      <c r="HTJ6025" s="282"/>
      <c r="HTK6025" s="282"/>
      <c r="HTL6025" s="282"/>
      <c r="HTM6025" s="282"/>
      <c r="HTN6025" s="282"/>
      <c r="HTO6025" s="282"/>
      <c r="HTP6025" s="282"/>
      <c r="HTQ6025" s="729"/>
      <c r="HTR6025" s="282"/>
      <c r="HTS6025" s="282"/>
      <c r="HTT6025" s="282"/>
      <c r="HTU6025" s="282"/>
      <c r="HTV6025" s="282"/>
      <c r="HTW6025" s="282"/>
      <c r="HTX6025" s="282"/>
      <c r="HTY6025" s="729"/>
      <c r="HTZ6025" s="282"/>
      <c r="HUA6025" s="282"/>
      <c r="HUB6025" s="282"/>
      <c r="HUC6025" s="282"/>
      <c r="HUD6025" s="282"/>
      <c r="HUE6025" s="282"/>
      <c r="HUF6025" s="282"/>
      <c r="HUG6025" s="729"/>
      <c r="HUH6025" s="282"/>
      <c r="HUI6025" s="282"/>
      <c r="HUJ6025" s="282"/>
      <c r="HUK6025" s="282"/>
      <c r="HUL6025" s="282"/>
      <c r="HUM6025" s="282"/>
      <c r="HUN6025" s="282"/>
      <c r="HUO6025" s="729"/>
      <c r="HUP6025" s="282"/>
      <c r="HUQ6025" s="282"/>
      <c r="HUR6025" s="282"/>
      <c r="HUS6025" s="282"/>
      <c r="HUT6025" s="282"/>
      <c r="HUU6025" s="282"/>
      <c r="HUV6025" s="282"/>
      <c r="HUW6025" s="729"/>
      <c r="HUX6025" s="282"/>
      <c r="HUY6025" s="282"/>
      <c r="HUZ6025" s="282"/>
      <c r="HVA6025" s="282"/>
      <c r="HVB6025" s="282"/>
      <c r="HVC6025" s="282"/>
      <c r="HVD6025" s="282"/>
      <c r="HVE6025" s="729"/>
      <c r="HVF6025" s="282"/>
      <c r="HVG6025" s="282"/>
      <c r="HVH6025" s="282"/>
      <c r="HVI6025" s="282"/>
      <c r="HVJ6025" s="282"/>
      <c r="HVK6025" s="282"/>
      <c r="HVL6025" s="282"/>
      <c r="HVM6025" s="729"/>
      <c r="HVN6025" s="282"/>
      <c r="HVO6025" s="282"/>
      <c r="HVP6025" s="282"/>
      <c r="HVQ6025" s="282"/>
      <c r="HVR6025" s="282"/>
      <c r="HVS6025" s="282"/>
      <c r="HVT6025" s="282"/>
      <c r="HVU6025" s="729"/>
      <c r="HVV6025" s="282"/>
      <c r="HVW6025" s="282"/>
      <c r="HVX6025" s="282"/>
      <c r="HVY6025" s="282"/>
      <c r="HVZ6025" s="282"/>
      <c r="HWA6025" s="282"/>
      <c r="HWB6025" s="282"/>
      <c r="HWC6025" s="729"/>
      <c r="HWD6025" s="282"/>
      <c r="HWE6025" s="282"/>
      <c r="HWF6025" s="282"/>
      <c r="HWG6025" s="282"/>
      <c r="HWH6025" s="282"/>
      <c r="HWI6025" s="282"/>
      <c r="HWJ6025" s="282"/>
      <c r="HWK6025" s="729"/>
      <c r="HWL6025" s="282"/>
      <c r="HWM6025" s="282"/>
      <c r="HWN6025" s="282"/>
      <c r="HWO6025" s="282"/>
      <c r="HWP6025" s="282"/>
      <c r="HWQ6025" s="282"/>
      <c r="HWR6025" s="282"/>
      <c r="HWS6025" s="729"/>
      <c r="HWT6025" s="282"/>
      <c r="HWU6025" s="282"/>
      <c r="HWV6025" s="282"/>
      <c r="HWW6025" s="282"/>
      <c r="HWX6025" s="282"/>
      <c r="HWY6025" s="282"/>
      <c r="HWZ6025" s="282"/>
      <c r="HXA6025" s="729"/>
      <c r="HXB6025" s="282"/>
      <c r="HXC6025" s="282"/>
      <c r="HXD6025" s="282"/>
      <c r="HXE6025" s="282"/>
      <c r="HXF6025" s="282"/>
      <c r="HXG6025" s="282"/>
      <c r="HXH6025" s="282"/>
      <c r="HXI6025" s="729"/>
      <c r="HXJ6025" s="282"/>
      <c r="HXK6025" s="282"/>
      <c r="HXL6025" s="282"/>
      <c r="HXM6025" s="282"/>
      <c r="HXN6025" s="282"/>
      <c r="HXO6025" s="282"/>
      <c r="HXP6025" s="282"/>
      <c r="HXQ6025" s="729"/>
      <c r="HXR6025" s="282"/>
      <c r="HXS6025" s="282"/>
      <c r="HXT6025" s="282"/>
      <c r="HXU6025" s="282"/>
      <c r="HXV6025" s="282"/>
      <c r="HXW6025" s="282"/>
      <c r="HXX6025" s="282"/>
      <c r="HXY6025" s="729"/>
      <c r="HXZ6025" s="282"/>
      <c r="HYA6025" s="282"/>
      <c r="HYB6025" s="282"/>
      <c r="HYC6025" s="282"/>
      <c r="HYD6025" s="282"/>
      <c r="HYE6025" s="282"/>
      <c r="HYF6025" s="282"/>
      <c r="HYG6025" s="729"/>
      <c r="HYH6025" s="282"/>
      <c r="HYI6025" s="282"/>
      <c r="HYJ6025" s="282"/>
      <c r="HYK6025" s="282"/>
      <c r="HYL6025" s="282"/>
      <c r="HYM6025" s="282"/>
      <c r="HYN6025" s="282"/>
      <c r="HYO6025" s="729"/>
      <c r="HYP6025" s="282"/>
      <c r="HYQ6025" s="282"/>
      <c r="HYR6025" s="282"/>
      <c r="HYS6025" s="282"/>
      <c r="HYT6025" s="282"/>
      <c r="HYU6025" s="282"/>
      <c r="HYV6025" s="282"/>
      <c r="HYW6025" s="729"/>
      <c r="HYX6025" s="282"/>
      <c r="HYY6025" s="282"/>
      <c r="HYZ6025" s="282"/>
      <c r="HZA6025" s="282"/>
      <c r="HZB6025" s="282"/>
      <c r="HZC6025" s="282"/>
      <c r="HZD6025" s="282"/>
      <c r="HZE6025" s="729"/>
      <c r="HZF6025" s="282"/>
      <c r="HZG6025" s="282"/>
      <c r="HZH6025" s="282"/>
      <c r="HZI6025" s="282"/>
      <c r="HZJ6025" s="282"/>
      <c r="HZK6025" s="282"/>
      <c r="HZL6025" s="282"/>
      <c r="HZM6025" s="729"/>
      <c r="HZN6025" s="282"/>
      <c r="HZO6025" s="282"/>
      <c r="HZP6025" s="282"/>
      <c r="HZQ6025" s="282"/>
      <c r="HZR6025" s="282"/>
      <c r="HZS6025" s="282"/>
      <c r="HZT6025" s="282"/>
      <c r="HZU6025" s="729"/>
      <c r="HZV6025" s="282"/>
      <c r="HZW6025" s="282"/>
      <c r="HZX6025" s="282"/>
      <c r="HZY6025" s="282"/>
      <c r="HZZ6025" s="282"/>
      <c r="IAA6025" s="282"/>
      <c r="IAB6025" s="282"/>
      <c r="IAC6025" s="729"/>
      <c r="IAD6025" s="282"/>
      <c r="IAE6025" s="282"/>
      <c r="IAF6025" s="282"/>
      <c r="IAG6025" s="282"/>
      <c r="IAH6025" s="282"/>
      <c r="IAI6025" s="282"/>
      <c r="IAJ6025" s="282"/>
      <c r="IAK6025" s="729"/>
      <c r="IAL6025" s="282"/>
      <c r="IAM6025" s="282"/>
      <c r="IAN6025" s="282"/>
      <c r="IAO6025" s="282"/>
      <c r="IAP6025" s="282"/>
      <c r="IAQ6025" s="282"/>
      <c r="IAR6025" s="282"/>
      <c r="IAS6025" s="729"/>
      <c r="IAT6025" s="282"/>
      <c r="IAU6025" s="282"/>
      <c r="IAV6025" s="282"/>
      <c r="IAW6025" s="282"/>
      <c r="IAX6025" s="282"/>
      <c r="IAY6025" s="282"/>
      <c r="IAZ6025" s="282"/>
      <c r="IBA6025" s="729"/>
      <c r="IBB6025" s="282"/>
      <c r="IBC6025" s="282"/>
      <c r="IBD6025" s="282"/>
      <c r="IBE6025" s="282"/>
      <c r="IBF6025" s="282"/>
      <c r="IBG6025" s="282"/>
      <c r="IBH6025" s="282"/>
      <c r="IBI6025" s="729"/>
      <c r="IBJ6025" s="282"/>
      <c r="IBK6025" s="282"/>
      <c r="IBL6025" s="282"/>
      <c r="IBM6025" s="282"/>
      <c r="IBN6025" s="282"/>
      <c r="IBO6025" s="282"/>
      <c r="IBP6025" s="282"/>
      <c r="IBQ6025" s="729"/>
      <c r="IBR6025" s="282"/>
      <c r="IBS6025" s="282"/>
      <c r="IBT6025" s="282"/>
      <c r="IBU6025" s="282"/>
      <c r="IBV6025" s="282"/>
      <c r="IBW6025" s="282"/>
      <c r="IBX6025" s="282"/>
      <c r="IBY6025" s="729"/>
      <c r="IBZ6025" s="282"/>
      <c r="ICA6025" s="282"/>
      <c r="ICB6025" s="282"/>
      <c r="ICC6025" s="282"/>
      <c r="ICD6025" s="282"/>
      <c r="ICE6025" s="282"/>
      <c r="ICF6025" s="282"/>
      <c r="ICG6025" s="729"/>
      <c r="ICH6025" s="282"/>
      <c r="ICI6025" s="282"/>
      <c r="ICJ6025" s="282"/>
      <c r="ICK6025" s="282"/>
      <c r="ICL6025" s="282"/>
      <c r="ICM6025" s="282"/>
      <c r="ICN6025" s="282"/>
      <c r="ICO6025" s="729"/>
      <c r="ICP6025" s="282"/>
      <c r="ICQ6025" s="282"/>
      <c r="ICR6025" s="282"/>
      <c r="ICS6025" s="282"/>
      <c r="ICT6025" s="282"/>
      <c r="ICU6025" s="282"/>
      <c r="ICV6025" s="282"/>
      <c r="ICW6025" s="729"/>
      <c r="ICX6025" s="282"/>
      <c r="ICY6025" s="282"/>
      <c r="ICZ6025" s="282"/>
      <c r="IDA6025" s="282"/>
      <c r="IDB6025" s="282"/>
      <c r="IDC6025" s="282"/>
      <c r="IDD6025" s="282"/>
      <c r="IDE6025" s="729"/>
      <c r="IDF6025" s="282"/>
      <c r="IDG6025" s="282"/>
      <c r="IDH6025" s="282"/>
      <c r="IDI6025" s="282"/>
      <c r="IDJ6025" s="282"/>
      <c r="IDK6025" s="282"/>
      <c r="IDL6025" s="282"/>
      <c r="IDM6025" s="729"/>
      <c r="IDN6025" s="282"/>
      <c r="IDO6025" s="282"/>
      <c r="IDP6025" s="282"/>
      <c r="IDQ6025" s="282"/>
      <c r="IDR6025" s="282"/>
      <c r="IDS6025" s="282"/>
      <c r="IDT6025" s="282"/>
      <c r="IDU6025" s="729"/>
      <c r="IDV6025" s="282"/>
      <c r="IDW6025" s="282"/>
      <c r="IDX6025" s="282"/>
      <c r="IDY6025" s="282"/>
      <c r="IDZ6025" s="282"/>
      <c r="IEA6025" s="282"/>
      <c r="IEB6025" s="282"/>
      <c r="IEC6025" s="729"/>
      <c r="IED6025" s="282"/>
      <c r="IEE6025" s="282"/>
      <c r="IEF6025" s="282"/>
      <c r="IEG6025" s="282"/>
      <c r="IEH6025" s="282"/>
      <c r="IEI6025" s="282"/>
      <c r="IEJ6025" s="282"/>
      <c r="IEK6025" s="729"/>
      <c r="IEL6025" s="282"/>
      <c r="IEM6025" s="282"/>
      <c r="IEN6025" s="282"/>
      <c r="IEO6025" s="282"/>
      <c r="IEP6025" s="282"/>
      <c r="IEQ6025" s="282"/>
      <c r="IER6025" s="282"/>
      <c r="IES6025" s="729"/>
      <c r="IET6025" s="282"/>
      <c r="IEU6025" s="282"/>
      <c r="IEV6025" s="282"/>
      <c r="IEW6025" s="282"/>
      <c r="IEX6025" s="282"/>
      <c r="IEY6025" s="282"/>
      <c r="IEZ6025" s="282"/>
      <c r="IFA6025" s="729"/>
      <c r="IFB6025" s="282"/>
      <c r="IFC6025" s="282"/>
      <c r="IFD6025" s="282"/>
      <c r="IFE6025" s="282"/>
      <c r="IFF6025" s="282"/>
      <c r="IFG6025" s="282"/>
      <c r="IFH6025" s="282"/>
      <c r="IFI6025" s="729"/>
      <c r="IFJ6025" s="282"/>
      <c r="IFK6025" s="282"/>
      <c r="IFL6025" s="282"/>
      <c r="IFM6025" s="282"/>
      <c r="IFN6025" s="282"/>
      <c r="IFO6025" s="282"/>
      <c r="IFP6025" s="282"/>
      <c r="IFQ6025" s="729"/>
      <c r="IFR6025" s="282"/>
      <c r="IFS6025" s="282"/>
      <c r="IFT6025" s="282"/>
      <c r="IFU6025" s="282"/>
      <c r="IFV6025" s="282"/>
      <c r="IFW6025" s="282"/>
      <c r="IFX6025" s="282"/>
      <c r="IFY6025" s="729"/>
      <c r="IFZ6025" s="282"/>
      <c r="IGA6025" s="282"/>
      <c r="IGB6025" s="282"/>
      <c r="IGC6025" s="282"/>
      <c r="IGD6025" s="282"/>
      <c r="IGE6025" s="282"/>
      <c r="IGF6025" s="282"/>
      <c r="IGG6025" s="729"/>
      <c r="IGH6025" s="282"/>
      <c r="IGI6025" s="282"/>
      <c r="IGJ6025" s="282"/>
      <c r="IGK6025" s="282"/>
      <c r="IGL6025" s="282"/>
      <c r="IGM6025" s="282"/>
      <c r="IGN6025" s="282"/>
      <c r="IGO6025" s="729"/>
      <c r="IGP6025" s="282"/>
      <c r="IGQ6025" s="282"/>
      <c r="IGR6025" s="282"/>
      <c r="IGS6025" s="282"/>
      <c r="IGT6025" s="282"/>
      <c r="IGU6025" s="282"/>
      <c r="IGV6025" s="282"/>
      <c r="IGW6025" s="729"/>
      <c r="IGX6025" s="282"/>
      <c r="IGY6025" s="282"/>
      <c r="IGZ6025" s="282"/>
      <c r="IHA6025" s="282"/>
      <c r="IHB6025" s="282"/>
      <c r="IHC6025" s="282"/>
      <c r="IHD6025" s="282"/>
      <c r="IHE6025" s="729"/>
      <c r="IHF6025" s="282"/>
      <c r="IHG6025" s="282"/>
      <c r="IHH6025" s="282"/>
      <c r="IHI6025" s="282"/>
      <c r="IHJ6025" s="282"/>
      <c r="IHK6025" s="282"/>
      <c r="IHL6025" s="282"/>
      <c r="IHM6025" s="729"/>
      <c r="IHN6025" s="282"/>
      <c r="IHO6025" s="282"/>
      <c r="IHP6025" s="282"/>
      <c r="IHQ6025" s="282"/>
      <c r="IHR6025" s="282"/>
      <c r="IHS6025" s="282"/>
      <c r="IHT6025" s="282"/>
      <c r="IHU6025" s="729"/>
      <c r="IHV6025" s="282"/>
      <c r="IHW6025" s="282"/>
      <c r="IHX6025" s="282"/>
      <c r="IHY6025" s="282"/>
      <c r="IHZ6025" s="282"/>
      <c r="IIA6025" s="282"/>
      <c r="IIB6025" s="282"/>
      <c r="IIC6025" s="729"/>
      <c r="IID6025" s="282"/>
      <c r="IIE6025" s="282"/>
      <c r="IIF6025" s="282"/>
      <c r="IIG6025" s="282"/>
      <c r="IIH6025" s="282"/>
      <c r="III6025" s="282"/>
      <c r="IIJ6025" s="282"/>
      <c r="IIK6025" s="729"/>
      <c r="IIL6025" s="282"/>
      <c r="IIM6025" s="282"/>
      <c r="IIN6025" s="282"/>
      <c r="IIO6025" s="282"/>
      <c r="IIP6025" s="282"/>
      <c r="IIQ6025" s="282"/>
      <c r="IIR6025" s="282"/>
      <c r="IIS6025" s="729"/>
      <c r="IIT6025" s="282"/>
      <c r="IIU6025" s="282"/>
      <c r="IIV6025" s="282"/>
      <c r="IIW6025" s="282"/>
      <c r="IIX6025" s="282"/>
      <c r="IIY6025" s="282"/>
      <c r="IIZ6025" s="282"/>
      <c r="IJA6025" s="729"/>
      <c r="IJB6025" s="282"/>
      <c r="IJC6025" s="282"/>
      <c r="IJD6025" s="282"/>
      <c r="IJE6025" s="282"/>
      <c r="IJF6025" s="282"/>
      <c r="IJG6025" s="282"/>
      <c r="IJH6025" s="282"/>
      <c r="IJI6025" s="729"/>
      <c r="IJJ6025" s="282"/>
      <c r="IJK6025" s="282"/>
      <c r="IJL6025" s="282"/>
      <c r="IJM6025" s="282"/>
      <c r="IJN6025" s="282"/>
      <c r="IJO6025" s="282"/>
      <c r="IJP6025" s="282"/>
      <c r="IJQ6025" s="729"/>
      <c r="IJR6025" s="282"/>
      <c r="IJS6025" s="282"/>
      <c r="IJT6025" s="282"/>
      <c r="IJU6025" s="282"/>
      <c r="IJV6025" s="282"/>
      <c r="IJW6025" s="282"/>
      <c r="IJX6025" s="282"/>
      <c r="IJY6025" s="729"/>
      <c r="IJZ6025" s="282"/>
      <c r="IKA6025" s="282"/>
      <c r="IKB6025" s="282"/>
      <c r="IKC6025" s="282"/>
      <c r="IKD6025" s="282"/>
      <c r="IKE6025" s="282"/>
      <c r="IKF6025" s="282"/>
      <c r="IKG6025" s="729"/>
      <c r="IKH6025" s="282"/>
      <c r="IKI6025" s="282"/>
      <c r="IKJ6025" s="282"/>
      <c r="IKK6025" s="282"/>
      <c r="IKL6025" s="282"/>
      <c r="IKM6025" s="282"/>
      <c r="IKN6025" s="282"/>
      <c r="IKO6025" s="729"/>
      <c r="IKP6025" s="282"/>
      <c r="IKQ6025" s="282"/>
      <c r="IKR6025" s="282"/>
      <c r="IKS6025" s="282"/>
      <c r="IKT6025" s="282"/>
      <c r="IKU6025" s="282"/>
      <c r="IKV6025" s="282"/>
      <c r="IKW6025" s="729"/>
      <c r="IKX6025" s="282"/>
      <c r="IKY6025" s="282"/>
      <c r="IKZ6025" s="282"/>
      <c r="ILA6025" s="282"/>
      <c r="ILB6025" s="282"/>
      <c r="ILC6025" s="282"/>
      <c r="ILD6025" s="282"/>
      <c r="ILE6025" s="729"/>
      <c r="ILF6025" s="282"/>
      <c r="ILG6025" s="282"/>
      <c r="ILH6025" s="282"/>
      <c r="ILI6025" s="282"/>
      <c r="ILJ6025" s="282"/>
      <c r="ILK6025" s="282"/>
      <c r="ILL6025" s="282"/>
      <c r="ILM6025" s="729"/>
      <c r="ILN6025" s="282"/>
      <c r="ILO6025" s="282"/>
      <c r="ILP6025" s="282"/>
      <c r="ILQ6025" s="282"/>
      <c r="ILR6025" s="282"/>
      <c r="ILS6025" s="282"/>
      <c r="ILT6025" s="282"/>
      <c r="ILU6025" s="729"/>
      <c r="ILV6025" s="282"/>
      <c r="ILW6025" s="282"/>
      <c r="ILX6025" s="282"/>
      <c r="ILY6025" s="282"/>
      <c r="ILZ6025" s="282"/>
      <c r="IMA6025" s="282"/>
      <c r="IMB6025" s="282"/>
      <c r="IMC6025" s="729"/>
      <c r="IMD6025" s="282"/>
      <c r="IME6025" s="282"/>
      <c r="IMF6025" s="282"/>
      <c r="IMG6025" s="282"/>
      <c r="IMH6025" s="282"/>
      <c r="IMI6025" s="282"/>
      <c r="IMJ6025" s="282"/>
      <c r="IMK6025" s="729"/>
      <c r="IML6025" s="282"/>
      <c r="IMM6025" s="282"/>
      <c r="IMN6025" s="282"/>
      <c r="IMO6025" s="282"/>
      <c r="IMP6025" s="282"/>
      <c r="IMQ6025" s="282"/>
      <c r="IMR6025" s="282"/>
      <c r="IMS6025" s="729"/>
      <c r="IMT6025" s="282"/>
      <c r="IMU6025" s="282"/>
      <c r="IMV6025" s="282"/>
      <c r="IMW6025" s="282"/>
      <c r="IMX6025" s="282"/>
      <c r="IMY6025" s="282"/>
      <c r="IMZ6025" s="282"/>
      <c r="INA6025" s="729"/>
      <c r="INB6025" s="282"/>
      <c r="INC6025" s="282"/>
      <c r="IND6025" s="282"/>
      <c r="INE6025" s="282"/>
      <c r="INF6025" s="282"/>
      <c r="ING6025" s="282"/>
      <c r="INH6025" s="282"/>
      <c r="INI6025" s="729"/>
      <c r="INJ6025" s="282"/>
      <c r="INK6025" s="282"/>
      <c r="INL6025" s="282"/>
      <c r="INM6025" s="282"/>
      <c r="INN6025" s="282"/>
      <c r="INO6025" s="282"/>
      <c r="INP6025" s="282"/>
      <c r="INQ6025" s="729"/>
      <c r="INR6025" s="282"/>
      <c r="INS6025" s="282"/>
      <c r="INT6025" s="282"/>
      <c r="INU6025" s="282"/>
      <c r="INV6025" s="282"/>
      <c r="INW6025" s="282"/>
      <c r="INX6025" s="282"/>
      <c r="INY6025" s="729"/>
      <c r="INZ6025" s="282"/>
      <c r="IOA6025" s="282"/>
      <c r="IOB6025" s="282"/>
      <c r="IOC6025" s="282"/>
      <c r="IOD6025" s="282"/>
      <c r="IOE6025" s="282"/>
      <c r="IOF6025" s="282"/>
      <c r="IOG6025" s="729"/>
      <c r="IOH6025" s="282"/>
      <c r="IOI6025" s="282"/>
      <c r="IOJ6025" s="282"/>
      <c r="IOK6025" s="282"/>
      <c r="IOL6025" s="282"/>
      <c r="IOM6025" s="282"/>
      <c r="ION6025" s="282"/>
      <c r="IOO6025" s="729"/>
      <c r="IOP6025" s="282"/>
      <c r="IOQ6025" s="282"/>
      <c r="IOR6025" s="282"/>
      <c r="IOS6025" s="282"/>
      <c r="IOT6025" s="282"/>
      <c r="IOU6025" s="282"/>
      <c r="IOV6025" s="282"/>
      <c r="IOW6025" s="729"/>
      <c r="IOX6025" s="282"/>
      <c r="IOY6025" s="282"/>
      <c r="IOZ6025" s="282"/>
      <c r="IPA6025" s="282"/>
      <c r="IPB6025" s="282"/>
      <c r="IPC6025" s="282"/>
      <c r="IPD6025" s="282"/>
      <c r="IPE6025" s="729"/>
      <c r="IPF6025" s="282"/>
      <c r="IPG6025" s="282"/>
      <c r="IPH6025" s="282"/>
      <c r="IPI6025" s="282"/>
      <c r="IPJ6025" s="282"/>
      <c r="IPK6025" s="282"/>
      <c r="IPL6025" s="282"/>
      <c r="IPM6025" s="729"/>
      <c r="IPN6025" s="282"/>
      <c r="IPO6025" s="282"/>
      <c r="IPP6025" s="282"/>
      <c r="IPQ6025" s="282"/>
      <c r="IPR6025" s="282"/>
      <c r="IPS6025" s="282"/>
      <c r="IPT6025" s="282"/>
      <c r="IPU6025" s="729"/>
      <c r="IPV6025" s="282"/>
      <c r="IPW6025" s="282"/>
      <c r="IPX6025" s="282"/>
      <c r="IPY6025" s="282"/>
      <c r="IPZ6025" s="282"/>
      <c r="IQA6025" s="282"/>
      <c r="IQB6025" s="282"/>
      <c r="IQC6025" s="729"/>
      <c r="IQD6025" s="282"/>
      <c r="IQE6025" s="282"/>
      <c r="IQF6025" s="282"/>
      <c r="IQG6025" s="282"/>
      <c r="IQH6025" s="282"/>
      <c r="IQI6025" s="282"/>
      <c r="IQJ6025" s="282"/>
      <c r="IQK6025" s="729"/>
      <c r="IQL6025" s="282"/>
      <c r="IQM6025" s="282"/>
      <c r="IQN6025" s="282"/>
      <c r="IQO6025" s="282"/>
      <c r="IQP6025" s="282"/>
      <c r="IQQ6025" s="282"/>
      <c r="IQR6025" s="282"/>
      <c r="IQS6025" s="729"/>
      <c r="IQT6025" s="282"/>
      <c r="IQU6025" s="282"/>
      <c r="IQV6025" s="282"/>
      <c r="IQW6025" s="282"/>
      <c r="IQX6025" s="282"/>
      <c r="IQY6025" s="282"/>
      <c r="IQZ6025" s="282"/>
      <c r="IRA6025" s="729"/>
      <c r="IRB6025" s="282"/>
      <c r="IRC6025" s="282"/>
      <c r="IRD6025" s="282"/>
      <c r="IRE6025" s="282"/>
      <c r="IRF6025" s="282"/>
      <c r="IRG6025" s="282"/>
      <c r="IRH6025" s="282"/>
      <c r="IRI6025" s="729"/>
      <c r="IRJ6025" s="282"/>
      <c r="IRK6025" s="282"/>
      <c r="IRL6025" s="282"/>
      <c r="IRM6025" s="282"/>
      <c r="IRN6025" s="282"/>
      <c r="IRO6025" s="282"/>
      <c r="IRP6025" s="282"/>
      <c r="IRQ6025" s="729"/>
      <c r="IRR6025" s="282"/>
      <c r="IRS6025" s="282"/>
      <c r="IRT6025" s="282"/>
      <c r="IRU6025" s="282"/>
      <c r="IRV6025" s="282"/>
      <c r="IRW6025" s="282"/>
      <c r="IRX6025" s="282"/>
      <c r="IRY6025" s="729"/>
      <c r="IRZ6025" s="282"/>
      <c r="ISA6025" s="282"/>
      <c r="ISB6025" s="282"/>
      <c r="ISC6025" s="282"/>
      <c r="ISD6025" s="282"/>
      <c r="ISE6025" s="282"/>
      <c r="ISF6025" s="282"/>
      <c r="ISG6025" s="729"/>
      <c r="ISH6025" s="282"/>
      <c r="ISI6025" s="282"/>
      <c r="ISJ6025" s="282"/>
      <c r="ISK6025" s="282"/>
      <c r="ISL6025" s="282"/>
      <c r="ISM6025" s="282"/>
      <c r="ISN6025" s="282"/>
      <c r="ISO6025" s="729"/>
      <c r="ISP6025" s="282"/>
      <c r="ISQ6025" s="282"/>
      <c r="ISR6025" s="282"/>
      <c r="ISS6025" s="282"/>
      <c r="IST6025" s="282"/>
      <c r="ISU6025" s="282"/>
      <c r="ISV6025" s="282"/>
      <c r="ISW6025" s="729"/>
      <c r="ISX6025" s="282"/>
      <c r="ISY6025" s="282"/>
      <c r="ISZ6025" s="282"/>
      <c r="ITA6025" s="282"/>
      <c r="ITB6025" s="282"/>
      <c r="ITC6025" s="282"/>
      <c r="ITD6025" s="282"/>
      <c r="ITE6025" s="729"/>
      <c r="ITF6025" s="282"/>
      <c r="ITG6025" s="282"/>
      <c r="ITH6025" s="282"/>
      <c r="ITI6025" s="282"/>
      <c r="ITJ6025" s="282"/>
      <c r="ITK6025" s="282"/>
      <c r="ITL6025" s="282"/>
      <c r="ITM6025" s="729"/>
      <c r="ITN6025" s="282"/>
      <c r="ITO6025" s="282"/>
      <c r="ITP6025" s="282"/>
      <c r="ITQ6025" s="282"/>
      <c r="ITR6025" s="282"/>
      <c r="ITS6025" s="282"/>
      <c r="ITT6025" s="282"/>
      <c r="ITU6025" s="729"/>
      <c r="ITV6025" s="282"/>
      <c r="ITW6025" s="282"/>
      <c r="ITX6025" s="282"/>
      <c r="ITY6025" s="282"/>
      <c r="ITZ6025" s="282"/>
      <c r="IUA6025" s="282"/>
      <c r="IUB6025" s="282"/>
      <c r="IUC6025" s="729"/>
      <c r="IUD6025" s="282"/>
      <c r="IUE6025" s="282"/>
      <c r="IUF6025" s="282"/>
      <c r="IUG6025" s="282"/>
      <c r="IUH6025" s="282"/>
      <c r="IUI6025" s="282"/>
      <c r="IUJ6025" s="282"/>
      <c r="IUK6025" s="729"/>
      <c r="IUL6025" s="282"/>
      <c r="IUM6025" s="282"/>
      <c r="IUN6025" s="282"/>
      <c r="IUO6025" s="282"/>
      <c r="IUP6025" s="282"/>
      <c r="IUQ6025" s="282"/>
      <c r="IUR6025" s="282"/>
      <c r="IUS6025" s="729"/>
      <c r="IUT6025" s="282"/>
      <c r="IUU6025" s="282"/>
      <c r="IUV6025" s="282"/>
      <c r="IUW6025" s="282"/>
      <c r="IUX6025" s="282"/>
      <c r="IUY6025" s="282"/>
      <c r="IUZ6025" s="282"/>
      <c r="IVA6025" s="729"/>
      <c r="IVB6025" s="282"/>
      <c r="IVC6025" s="282"/>
      <c r="IVD6025" s="282"/>
      <c r="IVE6025" s="282"/>
      <c r="IVF6025" s="282"/>
      <c r="IVG6025" s="282"/>
      <c r="IVH6025" s="282"/>
      <c r="IVI6025" s="729"/>
      <c r="IVJ6025" s="282"/>
      <c r="IVK6025" s="282"/>
      <c r="IVL6025" s="282"/>
      <c r="IVM6025" s="282"/>
      <c r="IVN6025" s="282"/>
      <c r="IVO6025" s="282"/>
      <c r="IVP6025" s="282"/>
      <c r="IVQ6025" s="729"/>
      <c r="IVR6025" s="282"/>
      <c r="IVS6025" s="282"/>
      <c r="IVT6025" s="282"/>
      <c r="IVU6025" s="282"/>
      <c r="IVV6025" s="282"/>
      <c r="IVW6025" s="282"/>
      <c r="IVX6025" s="282"/>
      <c r="IVY6025" s="729"/>
      <c r="IVZ6025" s="282"/>
      <c r="IWA6025" s="282"/>
      <c r="IWB6025" s="282"/>
      <c r="IWC6025" s="282"/>
      <c r="IWD6025" s="282"/>
      <c r="IWE6025" s="282"/>
      <c r="IWF6025" s="282"/>
      <c r="IWG6025" s="729"/>
      <c r="IWH6025" s="282"/>
      <c r="IWI6025" s="282"/>
      <c r="IWJ6025" s="282"/>
      <c r="IWK6025" s="282"/>
      <c r="IWL6025" s="282"/>
      <c r="IWM6025" s="282"/>
      <c r="IWN6025" s="282"/>
      <c r="IWO6025" s="729"/>
      <c r="IWP6025" s="282"/>
      <c r="IWQ6025" s="282"/>
      <c r="IWR6025" s="282"/>
      <c r="IWS6025" s="282"/>
      <c r="IWT6025" s="282"/>
      <c r="IWU6025" s="282"/>
      <c r="IWV6025" s="282"/>
      <c r="IWW6025" s="729"/>
      <c r="IWX6025" s="282"/>
      <c r="IWY6025" s="282"/>
      <c r="IWZ6025" s="282"/>
      <c r="IXA6025" s="282"/>
      <c r="IXB6025" s="282"/>
      <c r="IXC6025" s="282"/>
      <c r="IXD6025" s="282"/>
      <c r="IXE6025" s="729"/>
      <c r="IXF6025" s="282"/>
      <c r="IXG6025" s="282"/>
      <c r="IXH6025" s="282"/>
      <c r="IXI6025" s="282"/>
      <c r="IXJ6025" s="282"/>
      <c r="IXK6025" s="282"/>
      <c r="IXL6025" s="282"/>
      <c r="IXM6025" s="729"/>
      <c r="IXN6025" s="282"/>
      <c r="IXO6025" s="282"/>
      <c r="IXP6025" s="282"/>
      <c r="IXQ6025" s="282"/>
      <c r="IXR6025" s="282"/>
      <c r="IXS6025" s="282"/>
      <c r="IXT6025" s="282"/>
      <c r="IXU6025" s="729"/>
      <c r="IXV6025" s="282"/>
      <c r="IXW6025" s="282"/>
      <c r="IXX6025" s="282"/>
      <c r="IXY6025" s="282"/>
      <c r="IXZ6025" s="282"/>
      <c r="IYA6025" s="282"/>
      <c r="IYB6025" s="282"/>
      <c r="IYC6025" s="729"/>
      <c r="IYD6025" s="282"/>
      <c r="IYE6025" s="282"/>
      <c r="IYF6025" s="282"/>
      <c r="IYG6025" s="282"/>
      <c r="IYH6025" s="282"/>
      <c r="IYI6025" s="282"/>
      <c r="IYJ6025" s="282"/>
      <c r="IYK6025" s="729"/>
      <c r="IYL6025" s="282"/>
      <c r="IYM6025" s="282"/>
      <c r="IYN6025" s="282"/>
      <c r="IYO6025" s="282"/>
      <c r="IYP6025" s="282"/>
      <c r="IYQ6025" s="282"/>
      <c r="IYR6025" s="282"/>
      <c r="IYS6025" s="729"/>
      <c r="IYT6025" s="282"/>
      <c r="IYU6025" s="282"/>
      <c r="IYV6025" s="282"/>
      <c r="IYW6025" s="282"/>
      <c r="IYX6025" s="282"/>
      <c r="IYY6025" s="282"/>
      <c r="IYZ6025" s="282"/>
      <c r="IZA6025" s="729"/>
      <c r="IZB6025" s="282"/>
      <c r="IZC6025" s="282"/>
      <c r="IZD6025" s="282"/>
      <c r="IZE6025" s="282"/>
      <c r="IZF6025" s="282"/>
      <c r="IZG6025" s="282"/>
      <c r="IZH6025" s="282"/>
      <c r="IZI6025" s="729"/>
      <c r="IZJ6025" s="282"/>
      <c r="IZK6025" s="282"/>
      <c r="IZL6025" s="282"/>
      <c r="IZM6025" s="282"/>
      <c r="IZN6025" s="282"/>
      <c r="IZO6025" s="282"/>
      <c r="IZP6025" s="282"/>
      <c r="IZQ6025" s="729"/>
      <c r="IZR6025" s="282"/>
      <c r="IZS6025" s="282"/>
      <c r="IZT6025" s="282"/>
      <c r="IZU6025" s="282"/>
      <c r="IZV6025" s="282"/>
      <c r="IZW6025" s="282"/>
      <c r="IZX6025" s="282"/>
      <c r="IZY6025" s="729"/>
      <c r="IZZ6025" s="282"/>
      <c r="JAA6025" s="282"/>
      <c r="JAB6025" s="282"/>
      <c r="JAC6025" s="282"/>
      <c r="JAD6025" s="282"/>
      <c r="JAE6025" s="282"/>
      <c r="JAF6025" s="282"/>
      <c r="JAG6025" s="729"/>
      <c r="JAH6025" s="282"/>
      <c r="JAI6025" s="282"/>
      <c r="JAJ6025" s="282"/>
      <c r="JAK6025" s="282"/>
      <c r="JAL6025" s="282"/>
      <c r="JAM6025" s="282"/>
      <c r="JAN6025" s="282"/>
      <c r="JAO6025" s="729"/>
      <c r="JAP6025" s="282"/>
      <c r="JAQ6025" s="282"/>
      <c r="JAR6025" s="282"/>
      <c r="JAS6025" s="282"/>
      <c r="JAT6025" s="282"/>
      <c r="JAU6025" s="282"/>
      <c r="JAV6025" s="282"/>
      <c r="JAW6025" s="729"/>
      <c r="JAX6025" s="282"/>
      <c r="JAY6025" s="282"/>
      <c r="JAZ6025" s="282"/>
      <c r="JBA6025" s="282"/>
      <c r="JBB6025" s="282"/>
      <c r="JBC6025" s="282"/>
      <c r="JBD6025" s="282"/>
      <c r="JBE6025" s="729"/>
      <c r="JBF6025" s="282"/>
      <c r="JBG6025" s="282"/>
      <c r="JBH6025" s="282"/>
      <c r="JBI6025" s="282"/>
      <c r="JBJ6025" s="282"/>
      <c r="JBK6025" s="282"/>
      <c r="JBL6025" s="282"/>
      <c r="JBM6025" s="729"/>
      <c r="JBN6025" s="282"/>
      <c r="JBO6025" s="282"/>
      <c r="JBP6025" s="282"/>
      <c r="JBQ6025" s="282"/>
      <c r="JBR6025" s="282"/>
      <c r="JBS6025" s="282"/>
      <c r="JBT6025" s="282"/>
      <c r="JBU6025" s="729"/>
      <c r="JBV6025" s="282"/>
      <c r="JBW6025" s="282"/>
      <c r="JBX6025" s="282"/>
      <c r="JBY6025" s="282"/>
      <c r="JBZ6025" s="282"/>
      <c r="JCA6025" s="282"/>
      <c r="JCB6025" s="282"/>
      <c r="JCC6025" s="729"/>
      <c r="JCD6025" s="282"/>
      <c r="JCE6025" s="282"/>
      <c r="JCF6025" s="282"/>
      <c r="JCG6025" s="282"/>
      <c r="JCH6025" s="282"/>
      <c r="JCI6025" s="282"/>
      <c r="JCJ6025" s="282"/>
      <c r="JCK6025" s="729"/>
      <c r="JCL6025" s="282"/>
      <c r="JCM6025" s="282"/>
      <c r="JCN6025" s="282"/>
      <c r="JCO6025" s="282"/>
      <c r="JCP6025" s="282"/>
      <c r="JCQ6025" s="282"/>
      <c r="JCR6025" s="282"/>
      <c r="JCS6025" s="729"/>
      <c r="JCT6025" s="282"/>
      <c r="JCU6025" s="282"/>
      <c r="JCV6025" s="282"/>
      <c r="JCW6025" s="282"/>
      <c r="JCX6025" s="282"/>
      <c r="JCY6025" s="282"/>
      <c r="JCZ6025" s="282"/>
      <c r="JDA6025" s="729"/>
      <c r="JDB6025" s="282"/>
      <c r="JDC6025" s="282"/>
      <c r="JDD6025" s="282"/>
      <c r="JDE6025" s="282"/>
      <c r="JDF6025" s="282"/>
      <c r="JDG6025" s="282"/>
      <c r="JDH6025" s="282"/>
      <c r="JDI6025" s="729"/>
      <c r="JDJ6025" s="282"/>
      <c r="JDK6025" s="282"/>
      <c r="JDL6025" s="282"/>
      <c r="JDM6025" s="282"/>
      <c r="JDN6025" s="282"/>
      <c r="JDO6025" s="282"/>
      <c r="JDP6025" s="282"/>
      <c r="JDQ6025" s="729"/>
      <c r="JDR6025" s="282"/>
      <c r="JDS6025" s="282"/>
      <c r="JDT6025" s="282"/>
      <c r="JDU6025" s="282"/>
      <c r="JDV6025" s="282"/>
      <c r="JDW6025" s="282"/>
      <c r="JDX6025" s="282"/>
      <c r="JDY6025" s="729"/>
      <c r="JDZ6025" s="282"/>
      <c r="JEA6025" s="282"/>
      <c r="JEB6025" s="282"/>
      <c r="JEC6025" s="282"/>
      <c r="JED6025" s="282"/>
      <c r="JEE6025" s="282"/>
      <c r="JEF6025" s="282"/>
      <c r="JEG6025" s="729"/>
      <c r="JEH6025" s="282"/>
      <c r="JEI6025" s="282"/>
      <c r="JEJ6025" s="282"/>
      <c r="JEK6025" s="282"/>
      <c r="JEL6025" s="282"/>
      <c r="JEM6025" s="282"/>
      <c r="JEN6025" s="282"/>
      <c r="JEO6025" s="729"/>
      <c r="JEP6025" s="282"/>
      <c r="JEQ6025" s="282"/>
      <c r="JER6025" s="282"/>
      <c r="JES6025" s="282"/>
      <c r="JET6025" s="282"/>
      <c r="JEU6025" s="282"/>
      <c r="JEV6025" s="282"/>
      <c r="JEW6025" s="729"/>
      <c r="JEX6025" s="282"/>
      <c r="JEY6025" s="282"/>
      <c r="JEZ6025" s="282"/>
      <c r="JFA6025" s="282"/>
      <c r="JFB6025" s="282"/>
      <c r="JFC6025" s="282"/>
      <c r="JFD6025" s="282"/>
      <c r="JFE6025" s="729"/>
      <c r="JFF6025" s="282"/>
      <c r="JFG6025" s="282"/>
      <c r="JFH6025" s="282"/>
      <c r="JFI6025" s="282"/>
      <c r="JFJ6025" s="282"/>
      <c r="JFK6025" s="282"/>
      <c r="JFL6025" s="282"/>
      <c r="JFM6025" s="729"/>
      <c r="JFN6025" s="282"/>
      <c r="JFO6025" s="282"/>
      <c r="JFP6025" s="282"/>
      <c r="JFQ6025" s="282"/>
      <c r="JFR6025" s="282"/>
      <c r="JFS6025" s="282"/>
      <c r="JFT6025" s="282"/>
      <c r="JFU6025" s="729"/>
      <c r="JFV6025" s="282"/>
      <c r="JFW6025" s="282"/>
      <c r="JFX6025" s="282"/>
      <c r="JFY6025" s="282"/>
      <c r="JFZ6025" s="282"/>
      <c r="JGA6025" s="282"/>
      <c r="JGB6025" s="282"/>
      <c r="JGC6025" s="729"/>
      <c r="JGD6025" s="282"/>
      <c r="JGE6025" s="282"/>
      <c r="JGF6025" s="282"/>
      <c r="JGG6025" s="282"/>
      <c r="JGH6025" s="282"/>
      <c r="JGI6025" s="282"/>
      <c r="JGJ6025" s="282"/>
      <c r="JGK6025" s="729"/>
      <c r="JGL6025" s="282"/>
      <c r="JGM6025" s="282"/>
      <c r="JGN6025" s="282"/>
      <c r="JGO6025" s="282"/>
      <c r="JGP6025" s="282"/>
      <c r="JGQ6025" s="282"/>
      <c r="JGR6025" s="282"/>
      <c r="JGS6025" s="729"/>
      <c r="JGT6025" s="282"/>
      <c r="JGU6025" s="282"/>
      <c r="JGV6025" s="282"/>
      <c r="JGW6025" s="282"/>
      <c r="JGX6025" s="282"/>
      <c r="JGY6025" s="282"/>
      <c r="JGZ6025" s="282"/>
      <c r="JHA6025" s="729"/>
      <c r="JHB6025" s="282"/>
      <c r="JHC6025" s="282"/>
      <c r="JHD6025" s="282"/>
      <c r="JHE6025" s="282"/>
      <c r="JHF6025" s="282"/>
      <c r="JHG6025" s="282"/>
      <c r="JHH6025" s="282"/>
      <c r="JHI6025" s="729"/>
      <c r="JHJ6025" s="282"/>
      <c r="JHK6025" s="282"/>
      <c r="JHL6025" s="282"/>
      <c r="JHM6025" s="282"/>
      <c r="JHN6025" s="282"/>
      <c r="JHO6025" s="282"/>
      <c r="JHP6025" s="282"/>
      <c r="JHQ6025" s="729"/>
      <c r="JHR6025" s="282"/>
      <c r="JHS6025" s="282"/>
      <c r="JHT6025" s="282"/>
      <c r="JHU6025" s="282"/>
      <c r="JHV6025" s="282"/>
      <c r="JHW6025" s="282"/>
      <c r="JHX6025" s="282"/>
      <c r="JHY6025" s="729"/>
      <c r="JHZ6025" s="282"/>
      <c r="JIA6025" s="282"/>
      <c r="JIB6025" s="282"/>
      <c r="JIC6025" s="282"/>
      <c r="JID6025" s="282"/>
      <c r="JIE6025" s="282"/>
      <c r="JIF6025" s="282"/>
      <c r="JIG6025" s="729"/>
      <c r="JIH6025" s="282"/>
      <c r="JII6025" s="282"/>
      <c r="JIJ6025" s="282"/>
      <c r="JIK6025" s="282"/>
      <c r="JIL6025" s="282"/>
      <c r="JIM6025" s="282"/>
      <c r="JIN6025" s="282"/>
      <c r="JIO6025" s="729"/>
      <c r="JIP6025" s="282"/>
      <c r="JIQ6025" s="282"/>
      <c r="JIR6025" s="282"/>
      <c r="JIS6025" s="282"/>
      <c r="JIT6025" s="282"/>
      <c r="JIU6025" s="282"/>
      <c r="JIV6025" s="282"/>
      <c r="JIW6025" s="729"/>
      <c r="JIX6025" s="282"/>
      <c r="JIY6025" s="282"/>
      <c r="JIZ6025" s="282"/>
      <c r="JJA6025" s="282"/>
      <c r="JJB6025" s="282"/>
      <c r="JJC6025" s="282"/>
      <c r="JJD6025" s="282"/>
      <c r="JJE6025" s="729"/>
      <c r="JJF6025" s="282"/>
      <c r="JJG6025" s="282"/>
      <c r="JJH6025" s="282"/>
      <c r="JJI6025" s="282"/>
      <c r="JJJ6025" s="282"/>
      <c r="JJK6025" s="282"/>
      <c r="JJL6025" s="282"/>
      <c r="JJM6025" s="729"/>
      <c r="JJN6025" s="282"/>
      <c r="JJO6025" s="282"/>
      <c r="JJP6025" s="282"/>
      <c r="JJQ6025" s="282"/>
      <c r="JJR6025" s="282"/>
      <c r="JJS6025" s="282"/>
      <c r="JJT6025" s="282"/>
      <c r="JJU6025" s="729"/>
      <c r="JJV6025" s="282"/>
      <c r="JJW6025" s="282"/>
      <c r="JJX6025" s="282"/>
      <c r="JJY6025" s="282"/>
      <c r="JJZ6025" s="282"/>
      <c r="JKA6025" s="282"/>
      <c r="JKB6025" s="282"/>
      <c r="JKC6025" s="729"/>
      <c r="JKD6025" s="282"/>
      <c r="JKE6025" s="282"/>
      <c r="JKF6025" s="282"/>
      <c r="JKG6025" s="282"/>
      <c r="JKH6025" s="282"/>
      <c r="JKI6025" s="282"/>
      <c r="JKJ6025" s="282"/>
      <c r="JKK6025" s="729"/>
      <c r="JKL6025" s="282"/>
      <c r="JKM6025" s="282"/>
      <c r="JKN6025" s="282"/>
      <c r="JKO6025" s="282"/>
      <c r="JKP6025" s="282"/>
      <c r="JKQ6025" s="282"/>
      <c r="JKR6025" s="282"/>
      <c r="JKS6025" s="729"/>
      <c r="JKT6025" s="282"/>
      <c r="JKU6025" s="282"/>
      <c r="JKV6025" s="282"/>
      <c r="JKW6025" s="282"/>
      <c r="JKX6025" s="282"/>
      <c r="JKY6025" s="282"/>
      <c r="JKZ6025" s="282"/>
      <c r="JLA6025" s="729"/>
      <c r="JLB6025" s="282"/>
      <c r="JLC6025" s="282"/>
      <c r="JLD6025" s="282"/>
      <c r="JLE6025" s="282"/>
      <c r="JLF6025" s="282"/>
      <c r="JLG6025" s="282"/>
      <c r="JLH6025" s="282"/>
      <c r="JLI6025" s="729"/>
      <c r="JLJ6025" s="282"/>
      <c r="JLK6025" s="282"/>
      <c r="JLL6025" s="282"/>
      <c r="JLM6025" s="282"/>
      <c r="JLN6025" s="282"/>
      <c r="JLO6025" s="282"/>
      <c r="JLP6025" s="282"/>
      <c r="JLQ6025" s="729"/>
      <c r="JLR6025" s="282"/>
      <c r="JLS6025" s="282"/>
      <c r="JLT6025" s="282"/>
      <c r="JLU6025" s="282"/>
      <c r="JLV6025" s="282"/>
      <c r="JLW6025" s="282"/>
      <c r="JLX6025" s="282"/>
      <c r="JLY6025" s="729"/>
      <c r="JLZ6025" s="282"/>
      <c r="JMA6025" s="282"/>
      <c r="JMB6025" s="282"/>
      <c r="JMC6025" s="282"/>
      <c r="JMD6025" s="282"/>
      <c r="JME6025" s="282"/>
      <c r="JMF6025" s="282"/>
      <c r="JMG6025" s="729"/>
      <c r="JMH6025" s="282"/>
      <c r="JMI6025" s="282"/>
      <c r="JMJ6025" s="282"/>
      <c r="JMK6025" s="282"/>
      <c r="JML6025" s="282"/>
      <c r="JMM6025" s="282"/>
      <c r="JMN6025" s="282"/>
      <c r="JMO6025" s="729"/>
      <c r="JMP6025" s="282"/>
      <c r="JMQ6025" s="282"/>
      <c r="JMR6025" s="282"/>
      <c r="JMS6025" s="282"/>
      <c r="JMT6025" s="282"/>
      <c r="JMU6025" s="282"/>
      <c r="JMV6025" s="282"/>
      <c r="JMW6025" s="729"/>
      <c r="JMX6025" s="282"/>
      <c r="JMY6025" s="282"/>
      <c r="JMZ6025" s="282"/>
      <c r="JNA6025" s="282"/>
      <c r="JNB6025" s="282"/>
      <c r="JNC6025" s="282"/>
      <c r="JND6025" s="282"/>
      <c r="JNE6025" s="729"/>
      <c r="JNF6025" s="282"/>
      <c r="JNG6025" s="282"/>
      <c r="JNH6025" s="282"/>
      <c r="JNI6025" s="282"/>
      <c r="JNJ6025" s="282"/>
      <c r="JNK6025" s="282"/>
      <c r="JNL6025" s="282"/>
      <c r="JNM6025" s="729"/>
      <c r="JNN6025" s="282"/>
      <c r="JNO6025" s="282"/>
      <c r="JNP6025" s="282"/>
      <c r="JNQ6025" s="282"/>
      <c r="JNR6025" s="282"/>
      <c r="JNS6025" s="282"/>
      <c r="JNT6025" s="282"/>
      <c r="JNU6025" s="729"/>
      <c r="JNV6025" s="282"/>
      <c r="JNW6025" s="282"/>
      <c r="JNX6025" s="282"/>
      <c r="JNY6025" s="282"/>
      <c r="JNZ6025" s="282"/>
      <c r="JOA6025" s="282"/>
      <c r="JOB6025" s="282"/>
      <c r="JOC6025" s="729"/>
      <c r="JOD6025" s="282"/>
      <c r="JOE6025" s="282"/>
      <c r="JOF6025" s="282"/>
      <c r="JOG6025" s="282"/>
      <c r="JOH6025" s="282"/>
      <c r="JOI6025" s="282"/>
      <c r="JOJ6025" s="282"/>
      <c r="JOK6025" s="729"/>
      <c r="JOL6025" s="282"/>
      <c r="JOM6025" s="282"/>
      <c r="JON6025" s="282"/>
      <c r="JOO6025" s="282"/>
      <c r="JOP6025" s="282"/>
      <c r="JOQ6025" s="282"/>
      <c r="JOR6025" s="282"/>
      <c r="JOS6025" s="729"/>
      <c r="JOT6025" s="282"/>
      <c r="JOU6025" s="282"/>
      <c r="JOV6025" s="282"/>
      <c r="JOW6025" s="282"/>
      <c r="JOX6025" s="282"/>
      <c r="JOY6025" s="282"/>
      <c r="JOZ6025" s="282"/>
      <c r="JPA6025" s="729"/>
      <c r="JPB6025" s="282"/>
      <c r="JPC6025" s="282"/>
      <c r="JPD6025" s="282"/>
      <c r="JPE6025" s="282"/>
      <c r="JPF6025" s="282"/>
      <c r="JPG6025" s="282"/>
      <c r="JPH6025" s="282"/>
      <c r="JPI6025" s="729"/>
      <c r="JPJ6025" s="282"/>
      <c r="JPK6025" s="282"/>
      <c r="JPL6025" s="282"/>
      <c r="JPM6025" s="282"/>
      <c r="JPN6025" s="282"/>
      <c r="JPO6025" s="282"/>
      <c r="JPP6025" s="282"/>
      <c r="JPQ6025" s="729"/>
      <c r="JPR6025" s="282"/>
      <c r="JPS6025" s="282"/>
      <c r="JPT6025" s="282"/>
      <c r="JPU6025" s="282"/>
      <c r="JPV6025" s="282"/>
      <c r="JPW6025" s="282"/>
      <c r="JPX6025" s="282"/>
      <c r="JPY6025" s="729"/>
      <c r="JPZ6025" s="282"/>
      <c r="JQA6025" s="282"/>
      <c r="JQB6025" s="282"/>
      <c r="JQC6025" s="282"/>
      <c r="JQD6025" s="282"/>
      <c r="JQE6025" s="282"/>
      <c r="JQF6025" s="282"/>
      <c r="JQG6025" s="729"/>
      <c r="JQH6025" s="282"/>
      <c r="JQI6025" s="282"/>
      <c r="JQJ6025" s="282"/>
      <c r="JQK6025" s="282"/>
      <c r="JQL6025" s="282"/>
      <c r="JQM6025" s="282"/>
      <c r="JQN6025" s="282"/>
      <c r="JQO6025" s="729"/>
      <c r="JQP6025" s="282"/>
      <c r="JQQ6025" s="282"/>
      <c r="JQR6025" s="282"/>
      <c r="JQS6025" s="282"/>
      <c r="JQT6025" s="282"/>
      <c r="JQU6025" s="282"/>
      <c r="JQV6025" s="282"/>
      <c r="JQW6025" s="729"/>
      <c r="JQX6025" s="282"/>
      <c r="JQY6025" s="282"/>
      <c r="JQZ6025" s="282"/>
      <c r="JRA6025" s="282"/>
      <c r="JRB6025" s="282"/>
      <c r="JRC6025" s="282"/>
      <c r="JRD6025" s="282"/>
      <c r="JRE6025" s="729"/>
      <c r="JRF6025" s="282"/>
      <c r="JRG6025" s="282"/>
      <c r="JRH6025" s="282"/>
      <c r="JRI6025" s="282"/>
      <c r="JRJ6025" s="282"/>
      <c r="JRK6025" s="282"/>
      <c r="JRL6025" s="282"/>
      <c r="JRM6025" s="729"/>
      <c r="JRN6025" s="282"/>
      <c r="JRO6025" s="282"/>
      <c r="JRP6025" s="282"/>
      <c r="JRQ6025" s="282"/>
      <c r="JRR6025" s="282"/>
      <c r="JRS6025" s="282"/>
      <c r="JRT6025" s="282"/>
      <c r="JRU6025" s="729"/>
      <c r="JRV6025" s="282"/>
      <c r="JRW6025" s="282"/>
      <c r="JRX6025" s="282"/>
      <c r="JRY6025" s="282"/>
      <c r="JRZ6025" s="282"/>
      <c r="JSA6025" s="282"/>
      <c r="JSB6025" s="282"/>
      <c r="JSC6025" s="729"/>
      <c r="JSD6025" s="282"/>
      <c r="JSE6025" s="282"/>
      <c r="JSF6025" s="282"/>
      <c r="JSG6025" s="282"/>
      <c r="JSH6025" s="282"/>
      <c r="JSI6025" s="282"/>
      <c r="JSJ6025" s="282"/>
      <c r="JSK6025" s="729"/>
      <c r="JSL6025" s="282"/>
      <c r="JSM6025" s="282"/>
      <c r="JSN6025" s="282"/>
      <c r="JSO6025" s="282"/>
      <c r="JSP6025" s="282"/>
      <c r="JSQ6025" s="282"/>
      <c r="JSR6025" s="282"/>
      <c r="JSS6025" s="729"/>
      <c r="JST6025" s="282"/>
      <c r="JSU6025" s="282"/>
      <c r="JSV6025" s="282"/>
      <c r="JSW6025" s="282"/>
      <c r="JSX6025" s="282"/>
      <c r="JSY6025" s="282"/>
      <c r="JSZ6025" s="282"/>
      <c r="JTA6025" s="729"/>
      <c r="JTB6025" s="282"/>
      <c r="JTC6025" s="282"/>
      <c r="JTD6025" s="282"/>
      <c r="JTE6025" s="282"/>
      <c r="JTF6025" s="282"/>
      <c r="JTG6025" s="282"/>
      <c r="JTH6025" s="282"/>
      <c r="JTI6025" s="729"/>
      <c r="JTJ6025" s="282"/>
      <c r="JTK6025" s="282"/>
      <c r="JTL6025" s="282"/>
      <c r="JTM6025" s="282"/>
      <c r="JTN6025" s="282"/>
      <c r="JTO6025" s="282"/>
      <c r="JTP6025" s="282"/>
      <c r="JTQ6025" s="729"/>
      <c r="JTR6025" s="282"/>
      <c r="JTS6025" s="282"/>
      <c r="JTT6025" s="282"/>
      <c r="JTU6025" s="282"/>
      <c r="JTV6025" s="282"/>
      <c r="JTW6025" s="282"/>
      <c r="JTX6025" s="282"/>
      <c r="JTY6025" s="729"/>
      <c r="JTZ6025" s="282"/>
      <c r="JUA6025" s="282"/>
      <c r="JUB6025" s="282"/>
      <c r="JUC6025" s="282"/>
      <c r="JUD6025" s="282"/>
      <c r="JUE6025" s="282"/>
      <c r="JUF6025" s="282"/>
      <c r="JUG6025" s="729"/>
      <c r="JUH6025" s="282"/>
      <c r="JUI6025" s="282"/>
      <c r="JUJ6025" s="282"/>
      <c r="JUK6025" s="282"/>
      <c r="JUL6025" s="282"/>
      <c r="JUM6025" s="282"/>
      <c r="JUN6025" s="282"/>
      <c r="JUO6025" s="729"/>
      <c r="JUP6025" s="282"/>
      <c r="JUQ6025" s="282"/>
      <c r="JUR6025" s="282"/>
      <c r="JUS6025" s="282"/>
      <c r="JUT6025" s="282"/>
      <c r="JUU6025" s="282"/>
      <c r="JUV6025" s="282"/>
      <c r="JUW6025" s="729"/>
      <c r="JUX6025" s="282"/>
      <c r="JUY6025" s="282"/>
      <c r="JUZ6025" s="282"/>
      <c r="JVA6025" s="282"/>
      <c r="JVB6025" s="282"/>
      <c r="JVC6025" s="282"/>
      <c r="JVD6025" s="282"/>
      <c r="JVE6025" s="729"/>
      <c r="JVF6025" s="282"/>
      <c r="JVG6025" s="282"/>
      <c r="JVH6025" s="282"/>
      <c r="JVI6025" s="282"/>
      <c r="JVJ6025" s="282"/>
      <c r="JVK6025" s="282"/>
      <c r="JVL6025" s="282"/>
      <c r="JVM6025" s="729"/>
      <c r="JVN6025" s="282"/>
      <c r="JVO6025" s="282"/>
      <c r="JVP6025" s="282"/>
      <c r="JVQ6025" s="282"/>
      <c r="JVR6025" s="282"/>
      <c r="JVS6025" s="282"/>
      <c r="JVT6025" s="282"/>
      <c r="JVU6025" s="729"/>
      <c r="JVV6025" s="282"/>
      <c r="JVW6025" s="282"/>
      <c r="JVX6025" s="282"/>
      <c r="JVY6025" s="282"/>
      <c r="JVZ6025" s="282"/>
      <c r="JWA6025" s="282"/>
      <c r="JWB6025" s="282"/>
      <c r="JWC6025" s="729"/>
      <c r="JWD6025" s="282"/>
      <c r="JWE6025" s="282"/>
      <c r="JWF6025" s="282"/>
      <c r="JWG6025" s="282"/>
      <c r="JWH6025" s="282"/>
      <c r="JWI6025" s="282"/>
      <c r="JWJ6025" s="282"/>
      <c r="JWK6025" s="729"/>
      <c r="JWL6025" s="282"/>
      <c r="JWM6025" s="282"/>
      <c r="JWN6025" s="282"/>
      <c r="JWO6025" s="282"/>
      <c r="JWP6025" s="282"/>
      <c r="JWQ6025" s="282"/>
      <c r="JWR6025" s="282"/>
      <c r="JWS6025" s="729"/>
      <c r="JWT6025" s="282"/>
      <c r="JWU6025" s="282"/>
      <c r="JWV6025" s="282"/>
      <c r="JWW6025" s="282"/>
      <c r="JWX6025" s="282"/>
      <c r="JWY6025" s="282"/>
      <c r="JWZ6025" s="282"/>
      <c r="JXA6025" s="729"/>
      <c r="JXB6025" s="282"/>
      <c r="JXC6025" s="282"/>
      <c r="JXD6025" s="282"/>
      <c r="JXE6025" s="282"/>
      <c r="JXF6025" s="282"/>
      <c r="JXG6025" s="282"/>
      <c r="JXH6025" s="282"/>
      <c r="JXI6025" s="729"/>
      <c r="JXJ6025" s="282"/>
      <c r="JXK6025" s="282"/>
      <c r="JXL6025" s="282"/>
      <c r="JXM6025" s="282"/>
      <c r="JXN6025" s="282"/>
      <c r="JXO6025" s="282"/>
      <c r="JXP6025" s="282"/>
      <c r="JXQ6025" s="729"/>
      <c r="JXR6025" s="282"/>
      <c r="JXS6025" s="282"/>
      <c r="JXT6025" s="282"/>
      <c r="JXU6025" s="282"/>
      <c r="JXV6025" s="282"/>
      <c r="JXW6025" s="282"/>
      <c r="JXX6025" s="282"/>
      <c r="JXY6025" s="729"/>
      <c r="JXZ6025" s="282"/>
      <c r="JYA6025" s="282"/>
      <c r="JYB6025" s="282"/>
      <c r="JYC6025" s="282"/>
      <c r="JYD6025" s="282"/>
      <c r="JYE6025" s="282"/>
      <c r="JYF6025" s="282"/>
      <c r="JYG6025" s="729"/>
      <c r="JYH6025" s="282"/>
      <c r="JYI6025" s="282"/>
      <c r="JYJ6025" s="282"/>
      <c r="JYK6025" s="282"/>
      <c r="JYL6025" s="282"/>
      <c r="JYM6025" s="282"/>
      <c r="JYN6025" s="282"/>
      <c r="JYO6025" s="729"/>
      <c r="JYP6025" s="282"/>
      <c r="JYQ6025" s="282"/>
      <c r="JYR6025" s="282"/>
      <c r="JYS6025" s="282"/>
      <c r="JYT6025" s="282"/>
      <c r="JYU6025" s="282"/>
      <c r="JYV6025" s="282"/>
      <c r="JYW6025" s="729"/>
      <c r="JYX6025" s="282"/>
      <c r="JYY6025" s="282"/>
      <c r="JYZ6025" s="282"/>
      <c r="JZA6025" s="282"/>
      <c r="JZB6025" s="282"/>
      <c r="JZC6025" s="282"/>
      <c r="JZD6025" s="282"/>
      <c r="JZE6025" s="729"/>
      <c r="JZF6025" s="282"/>
      <c r="JZG6025" s="282"/>
      <c r="JZH6025" s="282"/>
      <c r="JZI6025" s="282"/>
      <c r="JZJ6025" s="282"/>
      <c r="JZK6025" s="282"/>
      <c r="JZL6025" s="282"/>
      <c r="JZM6025" s="729"/>
      <c r="JZN6025" s="282"/>
      <c r="JZO6025" s="282"/>
      <c r="JZP6025" s="282"/>
      <c r="JZQ6025" s="282"/>
      <c r="JZR6025" s="282"/>
      <c r="JZS6025" s="282"/>
      <c r="JZT6025" s="282"/>
      <c r="JZU6025" s="729"/>
      <c r="JZV6025" s="282"/>
      <c r="JZW6025" s="282"/>
      <c r="JZX6025" s="282"/>
      <c r="JZY6025" s="282"/>
      <c r="JZZ6025" s="282"/>
      <c r="KAA6025" s="282"/>
      <c r="KAB6025" s="282"/>
      <c r="KAC6025" s="729"/>
      <c r="KAD6025" s="282"/>
      <c r="KAE6025" s="282"/>
      <c r="KAF6025" s="282"/>
      <c r="KAG6025" s="282"/>
      <c r="KAH6025" s="282"/>
      <c r="KAI6025" s="282"/>
      <c r="KAJ6025" s="282"/>
      <c r="KAK6025" s="729"/>
      <c r="KAL6025" s="282"/>
      <c r="KAM6025" s="282"/>
      <c r="KAN6025" s="282"/>
      <c r="KAO6025" s="282"/>
      <c r="KAP6025" s="282"/>
      <c r="KAQ6025" s="282"/>
      <c r="KAR6025" s="282"/>
      <c r="KAS6025" s="729"/>
      <c r="KAT6025" s="282"/>
      <c r="KAU6025" s="282"/>
      <c r="KAV6025" s="282"/>
      <c r="KAW6025" s="282"/>
      <c r="KAX6025" s="282"/>
      <c r="KAY6025" s="282"/>
      <c r="KAZ6025" s="282"/>
      <c r="KBA6025" s="729"/>
      <c r="KBB6025" s="282"/>
      <c r="KBC6025" s="282"/>
      <c r="KBD6025" s="282"/>
      <c r="KBE6025" s="282"/>
      <c r="KBF6025" s="282"/>
      <c r="KBG6025" s="282"/>
      <c r="KBH6025" s="282"/>
      <c r="KBI6025" s="729"/>
      <c r="KBJ6025" s="282"/>
      <c r="KBK6025" s="282"/>
      <c r="KBL6025" s="282"/>
      <c r="KBM6025" s="282"/>
      <c r="KBN6025" s="282"/>
      <c r="KBO6025" s="282"/>
      <c r="KBP6025" s="282"/>
      <c r="KBQ6025" s="729"/>
      <c r="KBR6025" s="282"/>
      <c r="KBS6025" s="282"/>
      <c r="KBT6025" s="282"/>
      <c r="KBU6025" s="282"/>
      <c r="KBV6025" s="282"/>
      <c r="KBW6025" s="282"/>
      <c r="KBX6025" s="282"/>
      <c r="KBY6025" s="729"/>
      <c r="KBZ6025" s="282"/>
      <c r="KCA6025" s="282"/>
      <c r="KCB6025" s="282"/>
      <c r="KCC6025" s="282"/>
      <c r="KCD6025" s="282"/>
      <c r="KCE6025" s="282"/>
      <c r="KCF6025" s="282"/>
      <c r="KCG6025" s="729"/>
      <c r="KCH6025" s="282"/>
      <c r="KCI6025" s="282"/>
      <c r="KCJ6025" s="282"/>
      <c r="KCK6025" s="282"/>
      <c r="KCL6025" s="282"/>
      <c r="KCM6025" s="282"/>
      <c r="KCN6025" s="282"/>
      <c r="KCO6025" s="729"/>
      <c r="KCP6025" s="282"/>
      <c r="KCQ6025" s="282"/>
      <c r="KCR6025" s="282"/>
      <c r="KCS6025" s="282"/>
      <c r="KCT6025" s="282"/>
      <c r="KCU6025" s="282"/>
      <c r="KCV6025" s="282"/>
      <c r="KCW6025" s="729"/>
      <c r="KCX6025" s="282"/>
      <c r="KCY6025" s="282"/>
      <c r="KCZ6025" s="282"/>
      <c r="KDA6025" s="282"/>
      <c r="KDB6025" s="282"/>
      <c r="KDC6025" s="282"/>
      <c r="KDD6025" s="282"/>
      <c r="KDE6025" s="729"/>
      <c r="KDF6025" s="282"/>
      <c r="KDG6025" s="282"/>
      <c r="KDH6025" s="282"/>
      <c r="KDI6025" s="282"/>
      <c r="KDJ6025" s="282"/>
      <c r="KDK6025" s="282"/>
      <c r="KDL6025" s="282"/>
      <c r="KDM6025" s="729"/>
      <c r="KDN6025" s="282"/>
      <c r="KDO6025" s="282"/>
      <c r="KDP6025" s="282"/>
      <c r="KDQ6025" s="282"/>
      <c r="KDR6025" s="282"/>
      <c r="KDS6025" s="282"/>
      <c r="KDT6025" s="282"/>
      <c r="KDU6025" s="729"/>
      <c r="KDV6025" s="282"/>
      <c r="KDW6025" s="282"/>
      <c r="KDX6025" s="282"/>
      <c r="KDY6025" s="282"/>
      <c r="KDZ6025" s="282"/>
      <c r="KEA6025" s="282"/>
      <c r="KEB6025" s="282"/>
      <c r="KEC6025" s="729"/>
      <c r="KED6025" s="282"/>
      <c r="KEE6025" s="282"/>
      <c r="KEF6025" s="282"/>
      <c r="KEG6025" s="282"/>
      <c r="KEH6025" s="282"/>
      <c r="KEI6025" s="282"/>
      <c r="KEJ6025" s="282"/>
      <c r="KEK6025" s="729"/>
      <c r="KEL6025" s="282"/>
      <c r="KEM6025" s="282"/>
      <c r="KEN6025" s="282"/>
      <c r="KEO6025" s="282"/>
      <c r="KEP6025" s="282"/>
      <c r="KEQ6025" s="282"/>
      <c r="KER6025" s="282"/>
      <c r="KES6025" s="729"/>
      <c r="KET6025" s="282"/>
      <c r="KEU6025" s="282"/>
      <c r="KEV6025" s="282"/>
      <c r="KEW6025" s="282"/>
      <c r="KEX6025" s="282"/>
      <c r="KEY6025" s="282"/>
      <c r="KEZ6025" s="282"/>
      <c r="KFA6025" s="729"/>
      <c r="KFB6025" s="282"/>
      <c r="KFC6025" s="282"/>
      <c r="KFD6025" s="282"/>
      <c r="KFE6025" s="282"/>
      <c r="KFF6025" s="282"/>
      <c r="KFG6025" s="282"/>
      <c r="KFH6025" s="282"/>
      <c r="KFI6025" s="729"/>
      <c r="KFJ6025" s="282"/>
      <c r="KFK6025" s="282"/>
      <c r="KFL6025" s="282"/>
      <c r="KFM6025" s="282"/>
      <c r="KFN6025" s="282"/>
      <c r="KFO6025" s="282"/>
      <c r="KFP6025" s="282"/>
      <c r="KFQ6025" s="729"/>
      <c r="KFR6025" s="282"/>
      <c r="KFS6025" s="282"/>
      <c r="KFT6025" s="282"/>
      <c r="KFU6025" s="282"/>
      <c r="KFV6025" s="282"/>
      <c r="KFW6025" s="282"/>
      <c r="KFX6025" s="282"/>
      <c r="KFY6025" s="729"/>
      <c r="KFZ6025" s="282"/>
      <c r="KGA6025" s="282"/>
      <c r="KGB6025" s="282"/>
      <c r="KGC6025" s="282"/>
      <c r="KGD6025" s="282"/>
      <c r="KGE6025" s="282"/>
      <c r="KGF6025" s="282"/>
      <c r="KGG6025" s="729"/>
      <c r="KGH6025" s="282"/>
      <c r="KGI6025" s="282"/>
      <c r="KGJ6025" s="282"/>
      <c r="KGK6025" s="282"/>
      <c r="KGL6025" s="282"/>
      <c r="KGM6025" s="282"/>
      <c r="KGN6025" s="282"/>
      <c r="KGO6025" s="729"/>
      <c r="KGP6025" s="282"/>
      <c r="KGQ6025" s="282"/>
      <c r="KGR6025" s="282"/>
      <c r="KGS6025" s="282"/>
      <c r="KGT6025" s="282"/>
      <c r="KGU6025" s="282"/>
      <c r="KGV6025" s="282"/>
      <c r="KGW6025" s="729"/>
      <c r="KGX6025" s="282"/>
      <c r="KGY6025" s="282"/>
      <c r="KGZ6025" s="282"/>
      <c r="KHA6025" s="282"/>
      <c r="KHB6025" s="282"/>
      <c r="KHC6025" s="282"/>
      <c r="KHD6025" s="282"/>
      <c r="KHE6025" s="729"/>
      <c r="KHF6025" s="282"/>
      <c r="KHG6025" s="282"/>
      <c r="KHH6025" s="282"/>
      <c r="KHI6025" s="282"/>
      <c r="KHJ6025" s="282"/>
      <c r="KHK6025" s="282"/>
      <c r="KHL6025" s="282"/>
      <c r="KHM6025" s="729"/>
      <c r="KHN6025" s="282"/>
      <c r="KHO6025" s="282"/>
      <c r="KHP6025" s="282"/>
      <c r="KHQ6025" s="282"/>
      <c r="KHR6025" s="282"/>
      <c r="KHS6025" s="282"/>
      <c r="KHT6025" s="282"/>
      <c r="KHU6025" s="729"/>
      <c r="KHV6025" s="282"/>
      <c r="KHW6025" s="282"/>
      <c r="KHX6025" s="282"/>
      <c r="KHY6025" s="282"/>
      <c r="KHZ6025" s="282"/>
      <c r="KIA6025" s="282"/>
      <c r="KIB6025" s="282"/>
      <c r="KIC6025" s="729"/>
      <c r="KID6025" s="282"/>
      <c r="KIE6025" s="282"/>
      <c r="KIF6025" s="282"/>
      <c r="KIG6025" s="282"/>
      <c r="KIH6025" s="282"/>
      <c r="KII6025" s="282"/>
      <c r="KIJ6025" s="282"/>
      <c r="KIK6025" s="729"/>
      <c r="KIL6025" s="282"/>
      <c r="KIM6025" s="282"/>
      <c r="KIN6025" s="282"/>
      <c r="KIO6025" s="282"/>
      <c r="KIP6025" s="282"/>
      <c r="KIQ6025" s="282"/>
      <c r="KIR6025" s="282"/>
      <c r="KIS6025" s="729"/>
      <c r="KIT6025" s="282"/>
      <c r="KIU6025" s="282"/>
      <c r="KIV6025" s="282"/>
      <c r="KIW6025" s="282"/>
      <c r="KIX6025" s="282"/>
      <c r="KIY6025" s="282"/>
      <c r="KIZ6025" s="282"/>
      <c r="KJA6025" s="729"/>
      <c r="KJB6025" s="282"/>
      <c r="KJC6025" s="282"/>
      <c r="KJD6025" s="282"/>
      <c r="KJE6025" s="282"/>
      <c r="KJF6025" s="282"/>
      <c r="KJG6025" s="282"/>
      <c r="KJH6025" s="282"/>
      <c r="KJI6025" s="729"/>
      <c r="KJJ6025" s="282"/>
      <c r="KJK6025" s="282"/>
      <c r="KJL6025" s="282"/>
      <c r="KJM6025" s="282"/>
      <c r="KJN6025" s="282"/>
      <c r="KJO6025" s="282"/>
      <c r="KJP6025" s="282"/>
      <c r="KJQ6025" s="729"/>
      <c r="KJR6025" s="282"/>
      <c r="KJS6025" s="282"/>
      <c r="KJT6025" s="282"/>
      <c r="KJU6025" s="282"/>
      <c r="KJV6025" s="282"/>
      <c r="KJW6025" s="282"/>
      <c r="KJX6025" s="282"/>
      <c r="KJY6025" s="729"/>
      <c r="KJZ6025" s="282"/>
      <c r="KKA6025" s="282"/>
      <c r="KKB6025" s="282"/>
      <c r="KKC6025" s="282"/>
      <c r="KKD6025" s="282"/>
      <c r="KKE6025" s="282"/>
      <c r="KKF6025" s="282"/>
      <c r="KKG6025" s="729"/>
      <c r="KKH6025" s="282"/>
      <c r="KKI6025" s="282"/>
      <c r="KKJ6025" s="282"/>
      <c r="KKK6025" s="282"/>
      <c r="KKL6025" s="282"/>
      <c r="KKM6025" s="282"/>
      <c r="KKN6025" s="282"/>
      <c r="KKO6025" s="729"/>
      <c r="KKP6025" s="282"/>
      <c r="KKQ6025" s="282"/>
      <c r="KKR6025" s="282"/>
      <c r="KKS6025" s="282"/>
      <c r="KKT6025" s="282"/>
      <c r="KKU6025" s="282"/>
      <c r="KKV6025" s="282"/>
      <c r="KKW6025" s="729"/>
      <c r="KKX6025" s="282"/>
      <c r="KKY6025" s="282"/>
      <c r="KKZ6025" s="282"/>
      <c r="KLA6025" s="282"/>
      <c r="KLB6025" s="282"/>
      <c r="KLC6025" s="282"/>
      <c r="KLD6025" s="282"/>
      <c r="KLE6025" s="729"/>
      <c r="KLF6025" s="282"/>
      <c r="KLG6025" s="282"/>
      <c r="KLH6025" s="282"/>
      <c r="KLI6025" s="282"/>
      <c r="KLJ6025" s="282"/>
      <c r="KLK6025" s="282"/>
      <c r="KLL6025" s="282"/>
      <c r="KLM6025" s="729"/>
      <c r="KLN6025" s="282"/>
      <c r="KLO6025" s="282"/>
      <c r="KLP6025" s="282"/>
      <c r="KLQ6025" s="282"/>
      <c r="KLR6025" s="282"/>
      <c r="KLS6025" s="282"/>
      <c r="KLT6025" s="282"/>
      <c r="KLU6025" s="729"/>
      <c r="KLV6025" s="282"/>
      <c r="KLW6025" s="282"/>
      <c r="KLX6025" s="282"/>
      <c r="KLY6025" s="282"/>
      <c r="KLZ6025" s="282"/>
      <c r="KMA6025" s="282"/>
      <c r="KMB6025" s="282"/>
      <c r="KMC6025" s="729"/>
      <c r="KMD6025" s="282"/>
      <c r="KME6025" s="282"/>
      <c r="KMF6025" s="282"/>
      <c r="KMG6025" s="282"/>
      <c r="KMH6025" s="282"/>
      <c r="KMI6025" s="282"/>
      <c r="KMJ6025" s="282"/>
      <c r="KMK6025" s="729"/>
      <c r="KML6025" s="282"/>
      <c r="KMM6025" s="282"/>
      <c r="KMN6025" s="282"/>
      <c r="KMO6025" s="282"/>
      <c r="KMP6025" s="282"/>
      <c r="KMQ6025" s="282"/>
      <c r="KMR6025" s="282"/>
      <c r="KMS6025" s="729"/>
      <c r="KMT6025" s="282"/>
      <c r="KMU6025" s="282"/>
      <c r="KMV6025" s="282"/>
      <c r="KMW6025" s="282"/>
      <c r="KMX6025" s="282"/>
      <c r="KMY6025" s="282"/>
      <c r="KMZ6025" s="282"/>
      <c r="KNA6025" s="729"/>
      <c r="KNB6025" s="282"/>
      <c r="KNC6025" s="282"/>
      <c r="KND6025" s="282"/>
      <c r="KNE6025" s="282"/>
      <c r="KNF6025" s="282"/>
      <c r="KNG6025" s="282"/>
      <c r="KNH6025" s="282"/>
      <c r="KNI6025" s="729"/>
      <c r="KNJ6025" s="282"/>
      <c r="KNK6025" s="282"/>
      <c r="KNL6025" s="282"/>
      <c r="KNM6025" s="282"/>
      <c r="KNN6025" s="282"/>
      <c r="KNO6025" s="282"/>
      <c r="KNP6025" s="282"/>
      <c r="KNQ6025" s="729"/>
      <c r="KNR6025" s="282"/>
      <c r="KNS6025" s="282"/>
      <c r="KNT6025" s="282"/>
      <c r="KNU6025" s="282"/>
      <c r="KNV6025" s="282"/>
      <c r="KNW6025" s="282"/>
      <c r="KNX6025" s="282"/>
      <c r="KNY6025" s="729"/>
      <c r="KNZ6025" s="282"/>
      <c r="KOA6025" s="282"/>
      <c r="KOB6025" s="282"/>
      <c r="KOC6025" s="282"/>
      <c r="KOD6025" s="282"/>
      <c r="KOE6025" s="282"/>
      <c r="KOF6025" s="282"/>
      <c r="KOG6025" s="729"/>
      <c r="KOH6025" s="282"/>
      <c r="KOI6025" s="282"/>
      <c r="KOJ6025" s="282"/>
      <c r="KOK6025" s="282"/>
      <c r="KOL6025" s="282"/>
      <c r="KOM6025" s="282"/>
      <c r="KON6025" s="282"/>
      <c r="KOO6025" s="729"/>
      <c r="KOP6025" s="282"/>
      <c r="KOQ6025" s="282"/>
      <c r="KOR6025" s="282"/>
      <c r="KOS6025" s="282"/>
      <c r="KOT6025" s="282"/>
      <c r="KOU6025" s="282"/>
      <c r="KOV6025" s="282"/>
      <c r="KOW6025" s="729"/>
      <c r="KOX6025" s="282"/>
      <c r="KOY6025" s="282"/>
      <c r="KOZ6025" s="282"/>
      <c r="KPA6025" s="282"/>
      <c r="KPB6025" s="282"/>
      <c r="KPC6025" s="282"/>
      <c r="KPD6025" s="282"/>
      <c r="KPE6025" s="729"/>
      <c r="KPF6025" s="282"/>
      <c r="KPG6025" s="282"/>
      <c r="KPH6025" s="282"/>
      <c r="KPI6025" s="282"/>
      <c r="KPJ6025" s="282"/>
      <c r="KPK6025" s="282"/>
      <c r="KPL6025" s="282"/>
      <c r="KPM6025" s="729"/>
      <c r="KPN6025" s="282"/>
      <c r="KPO6025" s="282"/>
      <c r="KPP6025" s="282"/>
      <c r="KPQ6025" s="282"/>
      <c r="KPR6025" s="282"/>
      <c r="KPS6025" s="282"/>
      <c r="KPT6025" s="282"/>
      <c r="KPU6025" s="729"/>
      <c r="KPV6025" s="282"/>
      <c r="KPW6025" s="282"/>
      <c r="KPX6025" s="282"/>
      <c r="KPY6025" s="282"/>
      <c r="KPZ6025" s="282"/>
      <c r="KQA6025" s="282"/>
      <c r="KQB6025" s="282"/>
      <c r="KQC6025" s="729"/>
      <c r="KQD6025" s="282"/>
      <c r="KQE6025" s="282"/>
      <c r="KQF6025" s="282"/>
      <c r="KQG6025" s="282"/>
      <c r="KQH6025" s="282"/>
      <c r="KQI6025" s="282"/>
      <c r="KQJ6025" s="282"/>
      <c r="KQK6025" s="729"/>
      <c r="KQL6025" s="282"/>
      <c r="KQM6025" s="282"/>
      <c r="KQN6025" s="282"/>
      <c r="KQO6025" s="282"/>
      <c r="KQP6025" s="282"/>
      <c r="KQQ6025" s="282"/>
      <c r="KQR6025" s="282"/>
      <c r="KQS6025" s="729"/>
      <c r="KQT6025" s="282"/>
      <c r="KQU6025" s="282"/>
      <c r="KQV6025" s="282"/>
      <c r="KQW6025" s="282"/>
      <c r="KQX6025" s="282"/>
      <c r="KQY6025" s="282"/>
      <c r="KQZ6025" s="282"/>
      <c r="KRA6025" s="729"/>
      <c r="KRB6025" s="282"/>
      <c r="KRC6025" s="282"/>
      <c r="KRD6025" s="282"/>
      <c r="KRE6025" s="282"/>
      <c r="KRF6025" s="282"/>
      <c r="KRG6025" s="282"/>
      <c r="KRH6025" s="282"/>
      <c r="KRI6025" s="729"/>
      <c r="KRJ6025" s="282"/>
      <c r="KRK6025" s="282"/>
      <c r="KRL6025" s="282"/>
      <c r="KRM6025" s="282"/>
      <c r="KRN6025" s="282"/>
      <c r="KRO6025" s="282"/>
      <c r="KRP6025" s="282"/>
      <c r="KRQ6025" s="729"/>
      <c r="KRR6025" s="282"/>
      <c r="KRS6025" s="282"/>
      <c r="KRT6025" s="282"/>
      <c r="KRU6025" s="282"/>
      <c r="KRV6025" s="282"/>
      <c r="KRW6025" s="282"/>
      <c r="KRX6025" s="282"/>
      <c r="KRY6025" s="729"/>
      <c r="KRZ6025" s="282"/>
      <c r="KSA6025" s="282"/>
      <c r="KSB6025" s="282"/>
      <c r="KSC6025" s="282"/>
      <c r="KSD6025" s="282"/>
      <c r="KSE6025" s="282"/>
      <c r="KSF6025" s="282"/>
      <c r="KSG6025" s="729"/>
      <c r="KSH6025" s="282"/>
      <c r="KSI6025" s="282"/>
      <c r="KSJ6025" s="282"/>
      <c r="KSK6025" s="282"/>
      <c r="KSL6025" s="282"/>
      <c r="KSM6025" s="282"/>
      <c r="KSN6025" s="282"/>
      <c r="KSO6025" s="729"/>
      <c r="KSP6025" s="282"/>
      <c r="KSQ6025" s="282"/>
      <c r="KSR6025" s="282"/>
      <c r="KSS6025" s="282"/>
      <c r="KST6025" s="282"/>
      <c r="KSU6025" s="282"/>
      <c r="KSV6025" s="282"/>
      <c r="KSW6025" s="729"/>
      <c r="KSX6025" s="282"/>
      <c r="KSY6025" s="282"/>
      <c r="KSZ6025" s="282"/>
      <c r="KTA6025" s="282"/>
      <c r="KTB6025" s="282"/>
      <c r="KTC6025" s="282"/>
      <c r="KTD6025" s="282"/>
      <c r="KTE6025" s="729"/>
      <c r="KTF6025" s="282"/>
      <c r="KTG6025" s="282"/>
      <c r="KTH6025" s="282"/>
      <c r="KTI6025" s="282"/>
      <c r="KTJ6025" s="282"/>
      <c r="KTK6025" s="282"/>
      <c r="KTL6025" s="282"/>
      <c r="KTM6025" s="729"/>
      <c r="KTN6025" s="282"/>
      <c r="KTO6025" s="282"/>
      <c r="KTP6025" s="282"/>
      <c r="KTQ6025" s="282"/>
      <c r="KTR6025" s="282"/>
      <c r="KTS6025" s="282"/>
      <c r="KTT6025" s="282"/>
      <c r="KTU6025" s="729"/>
      <c r="KTV6025" s="282"/>
      <c r="KTW6025" s="282"/>
      <c r="KTX6025" s="282"/>
      <c r="KTY6025" s="282"/>
      <c r="KTZ6025" s="282"/>
      <c r="KUA6025" s="282"/>
      <c r="KUB6025" s="282"/>
      <c r="KUC6025" s="729"/>
      <c r="KUD6025" s="282"/>
      <c r="KUE6025" s="282"/>
      <c r="KUF6025" s="282"/>
      <c r="KUG6025" s="282"/>
      <c r="KUH6025" s="282"/>
      <c r="KUI6025" s="282"/>
      <c r="KUJ6025" s="282"/>
      <c r="KUK6025" s="729"/>
      <c r="KUL6025" s="282"/>
      <c r="KUM6025" s="282"/>
      <c r="KUN6025" s="282"/>
      <c r="KUO6025" s="282"/>
      <c r="KUP6025" s="282"/>
      <c r="KUQ6025" s="282"/>
      <c r="KUR6025" s="282"/>
      <c r="KUS6025" s="729"/>
      <c r="KUT6025" s="282"/>
      <c r="KUU6025" s="282"/>
      <c r="KUV6025" s="282"/>
      <c r="KUW6025" s="282"/>
      <c r="KUX6025" s="282"/>
      <c r="KUY6025" s="282"/>
      <c r="KUZ6025" s="282"/>
      <c r="KVA6025" s="729"/>
      <c r="KVB6025" s="282"/>
      <c r="KVC6025" s="282"/>
      <c r="KVD6025" s="282"/>
      <c r="KVE6025" s="282"/>
      <c r="KVF6025" s="282"/>
      <c r="KVG6025" s="282"/>
      <c r="KVH6025" s="282"/>
      <c r="KVI6025" s="729"/>
      <c r="KVJ6025" s="282"/>
      <c r="KVK6025" s="282"/>
      <c r="KVL6025" s="282"/>
      <c r="KVM6025" s="282"/>
      <c r="KVN6025" s="282"/>
      <c r="KVO6025" s="282"/>
      <c r="KVP6025" s="282"/>
      <c r="KVQ6025" s="729"/>
      <c r="KVR6025" s="282"/>
      <c r="KVS6025" s="282"/>
      <c r="KVT6025" s="282"/>
      <c r="KVU6025" s="282"/>
      <c r="KVV6025" s="282"/>
      <c r="KVW6025" s="282"/>
      <c r="KVX6025" s="282"/>
      <c r="KVY6025" s="729"/>
      <c r="KVZ6025" s="282"/>
      <c r="KWA6025" s="282"/>
      <c r="KWB6025" s="282"/>
      <c r="KWC6025" s="282"/>
      <c r="KWD6025" s="282"/>
      <c r="KWE6025" s="282"/>
      <c r="KWF6025" s="282"/>
      <c r="KWG6025" s="729"/>
      <c r="KWH6025" s="282"/>
      <c r="KWI6025" s="282"/>
      <c r="KWJ6025" s="282"/>
      <c r="KWK6025" s="282"/>
      <c r="KWL6025" s="282"/>
      <c r="KWM6025" s="282"/>
      <c r="KWN6025" s="282"/>
      <c r="KWO6025" s="729"/>
      <c r="KWP6025" s="282"/>
      <c r="KWQ6025" s="282"/>
      <c r="KWR6025" s="282"/>
      <c r="KWS6025" s="282"/>
      <c r="KWT6025" s="282"/>
      <c r="KWU6025" s="282"/>
      <c r="KWV6025" s="282"/>
      <c r="KWW6025" s="729"/>
      <c r="KWX6025" s="282"/>
      <c r="KWY6025" s="282"/>
      <c r="KWZ6025" s="282"/>
      <c r="KXA6025" s="282"/>
      <c r="KXB6025" s="282"/>
      <c r="KXC6025" s="282"/>
      <c r="KXD6025" s="282"/>
      <c r="KXE6025" s="729"/>
      <c r="KXF6025" s="282"/>
      <c r="KXG6025" s="282"/>
      <c r="KXH6025" s="282"/>
      <c r="KXI6025" s="282"/>
      <c r="KXJ6025" s="282"/>
      <c r="KXK6025" s="282"/>
      <c r="KXL6025" s="282"/>
      <c r="KXM6025" s="729"/>
      <c r="KXN6025" s="282"/>
      <c r="KXO6025" s="282"/>
      <c r="KXP6025" s="282"/>
      <c r="KXQ6025" s="282"/>
      <c r="KXR6025" s="282"/>
      <c r="KXS6025" s="282"/>
      <c r="KXT6025" s="282"/>
      <c r="KXU6025" s="729"/>
      <c r="KXV6025" s="282"/>
      <c r="KXW6025" s="282"/>
      <c r="KXX6025" s="282"/>
      <c r="KXY6025" s="282"/>
      <c r="KXZ6025" s="282"/>
      <c r="KYA6025" s="282"/>
      <c r="KYB6025" s="282"/>
      <c r="KYC6025" s="729"/>
      <c r="KYD6025" s="282"/>
      <c r="KYE6025" s="282"/>
      <c r="KYF6025" s="282"/>
      <c r="KYG6025" s="282"/>
      <c r="KYH6025" s="282"/>
      <c r="KYI6025" s="282"/>
      <c r="KYJ6025" s="282"/>
      <c r="KYK6025" s="729"/>
      <c r="KYL6025" s="282"/>
      <c r="KYM6025" s="282"/>
      <c r="KYN6025" s="282"/>
      <c r="KYO6025" s="282"/>
      <c r="KYP6025" s="282"/>
      <c r="KYQ6025" s="282"/>
      <c r="KYR6025" s="282"/>
      <c r="KYS6025" s="729"/>
      <c r="KYT6025" s="282"/>
      <c r="KYU6025" s="282"/>
      <c r="KYV6025" s="282"/>
      <c r="KYW6025" s="282"/>
      <c r="KYX6025" s="282"/>
      <c r="KYY6025" s="282"/>
      <c r="KYZ6025" s="282"/>
      <c r="KZA6025" s="729"/>
      <c r="KZB6025" s="282"/>
      <c r="KZC6025" s="282"/>
      <c r="KZD6025" s="282"/>
      <c r="KZE6025" s="282"/>
      <c r="KZF6025" s="282"/>
      <c r="KZG6025" s="282"/>
      <c r="KZH6025" s="282"/>
      <c r="KZI6025" s="729"/>
      <c r="KZJ6025" s="282"/>
      <c r="KZK6025" s="282"/>
      <c r="KZL6025" s="282"/>
      <c r="KZM6025" s="282"/>
      <c r="KZN6025" s="282"/>
      <c r="KZO6025" s="282"/>
      <c r="KZP6025" s="282"/>
      <c r="KZQ6025" s="729"/>
      <c r="KZR6025" s="282"/>
      <c r="KZS6025" s="282"/>
      <c r="KZT6025" s="282"/>
      <c r="KZU6025" s="282"/>
      <c r="KZV6025" s="282"/>
      <c r="KZW6025" s="282"/>
      <c r="KZX6025" s="282"/>
      <c r="KZY6025" s="729"/>
      <c r="KZZ6025" s="282"/>
      <c r="LAA6025" s="282"/>
      <c r="LAB6025" s="282"/>
      <c r="LAC6025" s="282"/>
      <c r="LAD6025" s="282"/>
      <c r="LAE6025" s="282"/>
      <c r="LAF6025" s="282"/>
      <c r="LAG6025" s="729"/>
      <c r="LAH6025" s="282"/>
      <c r="LAI6025" s="282"/>
      <c r="LAJ6025" s="282"/>
      <c r="LAK6025" s="282"/>
      <c r="LAL6025" s="282"/>
      <c r="LAM6025" s="282"/>
      <c r="LAN6025" s="282"/>
      <c r="LAO6025" s="729"/>
      <c r="LAP6025" s="282"/>
      <c r="LAQ6025" s="282"/>
      <c r="LAR6025" s="282"/>
      <c r="LAS6025" s="282"/>
      <c r="LAT6025" s="282"/>
      <c r="LAU6025" s="282"/>
      <c r="LAV6025" s="282"/>
      <c r="LAW6025" s="729"/>
      <c r="LAX6025" s="282"/>
      <c r="LAY6025" s="282"/>
      <c r="LAZ6025" s="282"/>
      <c r="LBA6025" s="282"/>
      <c r="LBB6025" s="282"/>
      <c r="LBC6025" s="282"/>
      <c r="LBD6025" s="282"/>
      <c r="LBE6025" s="729"/>
      <c r="LBF6025" s="282"/>
      <c r="LBG6025" s="282"/>
      <c r="LBH6025" s="282"/>
      <c r="LBI6025" s="282"/>
      <c r="LBJ6025" s="282"/>
      <c r="LBK6025" s="282"/>
      <c r="LBL6025" s="282"/>
      <c r="LBM6025" s="729"/>
      <c r="LBN6025" s="282"/>
      <c r="LBO6025" s="282"/>
      <c r="LBP6025" s="282"/>
      <c r="LBQ6025" s="282"/>
      <c r="LBR6025" s="282"/>
      <c r="LBS6025" s="282"/>
      <c r="LBT6025" s="282"/>
      <c r="LBU6025" s="729"/>
      <c r="LBV6025" s="282"/>
      <c r="LBW6025" s="282"/>
      <c r="LBX6025" s="282"/>
      <c r="LBY6025" s="282"/>
      <c r="LBZ6025" s="282"/>
      <c r="LCA6025" s="282"/>
      <c r="LCB6025" s="282"/>
      <c r="LCC6025" s="729"/>
      <c r="LCD6025" s="282"/>
      <c r="LCE6025" s="282"/>
      <c r="LCF6025" s="282"/>
      <c r="LCG6025" s="282"/>
      <c r="LCH6025" s="282"/>
      <c r="LCI6025" s="282"/>
      <c r="LCJ6025" s="282"/>
      <c r="LCK6025" s="729"/>
      <c r="LCL6025" s="282"/>
      <c r="LCM6025" s="282"/>
      <c r="LCN6025" s="282"/>
      <c r="LCO6025" s="282"/>
      <c r="LCP6025" s="282"/>
      <c r="LCQ6025" s="282"/>
      <c r="LCR6025" s="282"/>
      <c r="LCS6025" s="729"/>
      <c r="LCT6025" s="282"/>
      <c r="LCU6025" s="282"/>
      <c r="LCV6025" s="282"/>
      <c r="LCW6025" s="282"/>
      <c r="LCX6025" s="282"/>
      <c r="LCY6025" s="282"/>
      <c r="LCZ6025" s="282"/>
      <c r="LDA6025" s="729"/>
      <c r="LDB6025" s="282"/>
      <c r="LDC6025" s="282"/>
      <c r="LDD6025" s="282"/>
      <c r="LDE6025" s="282"/>
      <c r="LDF6025" s="282"/>
      <c r="LDG6025" s="282"/>
      <c r="LDH6025" s="282"/>
      <c r="LDI6025" s="729"/>
      <c r="LDJ6025" s="282"/>
      <c r="LDK6025" s="282"/>
      <c r="LDL6025" s="282"/>
      <c r="LDM6025" s="282"/>
      <c r="LDN6025" s="282"/>
      <c r="LDO6025" s="282"/>
      <c r="LDP6025" s="282"/>
      <c r="LDQ6025" s="729"/>
      <c r="LDR6025" s="282"/>
      <c r="LDS6025" s="282"/>
      <c r="LDT6025" s="282"/>
      <c r="LDU6025" s="282"/>
      <c r="LDV6025" s="282"/>
      <c r="LDW6025" s="282"/>
      <c r="LDX6025" s="282"/>
      <c r="LDY6025" s="729"/>
      <c r="LDZ6025" s="282"/>
      <c r="LEA6025" s="282"/>
      <c r="LEB6025" s="282"/>
      <c r="LEC6025" s="282"/>
      <c r="LED6025" s="282"/>
      <c r="LEE6025" s="282"/>
      <c r="LEF6025" s="282"/>
      <c r="LEG6025" s="729"/>
      <c r="LEH6025" s="282"/>
      <c r="LEI6025" s="282"/>
      <c r="LEJ6025" s="282"/>
      <c r="LEK6025" s="282"/>
      <c r="LEL6025" s="282"/>
      <c r="LEM6025" s="282"/>
      <c r="LEN6025" s="282"/>
      <c r="LEO6025" s="729"/>
      <c r="LEP6025" s="282"/>
      <c r="LEQ6025" s="282"/>
      <c r="LER6025" s="282"/>
      <c r="LES6025" s="282"/>
      <c r="LET6025" s="282"/>
      <c r="LEU6025" s="282"/>
      <c r="LEV6025" s="282"/>
      <c r="LEW6025" s="729"/>
      <c r="LEX6025" s="282"/>
      <c r="LEY6025" s="282"/>
      <c r="LEZ6025" s="282"/>
      <c r="LFA6025" s="282"/>
      <c r="LFB6025" s="282"/>
      <c r="LFC6025" s="282"/>
      <c r="LFD6025" s="282"/>
      <c r="LFE6025" s="729"/>
      <c r="LFF6025" s="282"/>
      <c r="LFG6025" s="282"/>
      <c r="LFH6025" s="282"/>
      <c r="LFI6025" s="282"/>
      <c r="LFJ6025" s="282"/>
      <c r="LFK6025" s="282"/>
      <c r="LFL6025" s="282"/>
      <c r="LFM6025" s="729"/>
      <c r="LFN6025" s="282"/>
      <c r="LFO6025" s="282"/>
      <c r="LFP6025" s="282"/>
      <c r="LFQ6025" s="282"/>
      <c r="LFR6025" s="282"/>
      <c r="LFS6025" s="282"/>
      <c r="LFT6025" s="282"/>
      <c r="LFU6025" s="729"/>
      <c r="LFV6025" s="282"/>
      <c r="LFW6025" s="282"/>
      <c r="LFX6025" s="282"/>
      <c r="LFY6025" s="282"/>
      <c r="LFZ6025" s="282"/>
      <c r="LGA6025" s="282"/>
      <c r="LGB6025" s="282"/>
      <c r="LGC6025" s="729"/>
      <c r="LGD6025" s="282"/>
      <c r="LGE6025" s="282"/>
      <c r="LGF6025" s="282"/>
      <c r="LGG6025" s="282"/>
      <c r="LGH6025" s="282"/>
      <c r="LGI6025" s="282"/>
      <c r="LGJ6025" s="282"/>
      <c r="LGK6025" s="729"/>
      <c r="LGL6025" s="282"/>
      <c r="LGM6025" s="282"/>
      <c r="LGN6025" s="282"/>
      <c r="LGO6025" s="282"/>
      <c r="LGP6025" s="282"/>
      <c r="LGQ6025" s="282"/>
      <c r="LGR6025" s="282"/>
      <c r="LGS6025" s="729"/>
      <c r="LGT6025" s="282"/>
      <c r="LGU6025" s="282"/>
      <c r="LGV6025" s="282"/>
      <c r="LGW6025" s="282"/>
      <c r="LGX6025" s="282"/>
      <c r="LGY6025" s="282"/>
      <c r="LGZ6025" s="282"/>
      <c r="LHA6025" s="729"/>
      <c r="LHB6025" s="282"/>
      <c r="LHC6025" s="282"/>
      <c r="LHD6025" s="282"/>
      <c r="LHE6025" s="282"/>
      <c r="LHF6025" s="282"/>
      <c r="LHG6025" s="282"/>
      <c r="LHH6025" s="282"/>
      <c r="LHI6025" s="729"/>
      <c r="LHJ6025" s="282"/>
      <c r="LHK6025" s="282"/>
      <c r="LHL6025" s="282"/>
      <c r="LHM6025" s="282"/>
      <c r="LHN6025" s="282"/>
      <c r="LHO6025" s="282"/>
      <c r="LHP6025" s="282"/>
      <c r="LHQ6025" s="729"/>
      <c r="LHR6025" s="282"/>
      <c r="LHS6025" s="282"/>
      <c r="LHT6025" s="282"/>
      <c r="LHU6025" s="282"/>
      <c r="LHV6025" s="282"/>
      <c r="LHW6025" s="282"/>
      <c r="LHX6025" s="282"/>
      <c r="LHY6025" s="729"/>
      <c r="LHZ6025" s="282"/>
      <c r="LIA6025" s="282"/>
      <c r="LIB6025" s="282"/>
      <c r="LIC6025" s="282"/>
      <c r="LID6025" s="282"/>
      <c r="LIE6025" s="282"/>
      <c r="LIF6025" s="282"/>
      <c r="LIG6025" s="729"/>
      <c r="LIH6025" s="282"/>
      <c r="LII6025" s="282"/>
      <c r="LIJ6025" s="282"/>
      <c r="LIK6025" s="282"/>
      <c r="LIL6025" s="282"/>
      <c r="LIM6025" s="282"/>
      <c r="LIN6025" s="282"/>
      <c r="LIO6025" s="729"/>
      <c r="LIP6025" s="282"/>
      <c r="LIQ6025" s="282"/>
      <c r="LIR6025" s="282"/>
      <c r="LIS6025" s="282"/>
      <c r="LIT6025" s="282"/>
      <c r="LIU6025" s="282"/>
      <c r="LIV6025" s="282"/>
      <c r="LIW6025" s="729"/>
      <c r="LIX6025" s="282"/>
      <c r="LIY6025" s="282"/>
      <c r="LIZ6025" s="282"/>
      <c r="LJA6025" s="282"/>
      <c r="LJB6025" s="282"/>
      <c r="LJC6025" s="282"/>
      <c r="LJD6025" s="282"/>
      <c r="LJE6025" s="729"/>
      <c r="LJF6025" s="282"/>
      <c r="LJG6025" s="282"/>
      <c r="LJH6025" s="282"/>
      <c r="LJI6025" s="282"/>
      <c r="LJJ6025" s="282"/>
      <c r="LJK6025" s="282"/>
      <c r="LJL6025" s="282"/>
      <c r="LJM6025" s="729"/>
      <c r="LJN6025" s="282"/>
      <c r="LJO6025" s="282"/>
      <c r="LJP6025" s="282"/>
      <c r="LJQ6025" s="282"/>
      <c r="LJR6025" s="282"/>
      <c r="LJS6025" s="282"/>
      <c r="LJT6025" s="282"/>
      <c r="LJU6025" s="729"/>
      <c r="LJV6025" s="282"/>
      <c r="LJW6025" s="282"/>
      <c r="LJX6025" s="282"/>
      <c r="LJY6025" s="282"/>
      <c r="LJZ6025" s="282"/>
      <c r="LKA6025" s="282"/>
      <c r="LKB6025" s="282"/>
      <c r="LKC6025" s="729"/>
      <c r="LKD6025" s="282"/>
      <c r="LKE6025" s="282"/>
      <c r="LKF6025" s="282"/>
      <c r="LKG6025" s="282"/>
      <c r="LKH6025" s="282"/>
      <c r="LKI6025" s="282"/>
      <c r="LKJ6025" s="282"/>
      <c r="LKK6025" s="729"/>
      <c r="LKL6025" s="282"/>
      <c r="LKM6025" s="282"/>
      <c r="LKN6025" s="282"/>
      <c r="LKO6025" s="282"/>
      <c r="LKP6025" s="282"/>
      <c r="LKQ6025" s="282"/>
      <c r="LKR6025" s="282"/>
      <c r="LKS6025" s="729"/>
      <c r="LKT6025" s="282"/>
      <c r="LKU6025" s="282"/>
      <c r="LKV6025" s="282"/>
      <c r="LKW6025" s="282"/>
      <c r="LKX6025" s="282"/>
      <c r="LKY6025" s="282"/>
      <c r="LKZ6025" s="282"/>
      <c r="LLA6025" s="729"/>
      <c r="LLB6025" s="282"/>
      <c r="LLC6025" s="282"/>
      <c r="LLD6025" s="282"/>
      <c r="LLE6025" s="282"/>
      <c r="LLF6025" s="282"/>
      <c r="LLG6025" s="282"/>
      <c r="LLH6025" s="282"/>
      <c r="LLI6025" s="729"/>
      <c r="LLJ6025" s="282"/>
      <c r="LLK6025" s="282"/>
      <c r="LLL6025" s="282"/>
      <c r="LLM6025" s="282"/>
      <c r="LLN6025" s="282"/>
      <c r="LLO6025" s="282"/>
      <c r="LLP6025" s="282"/>
      <c r="LLQ6025" s="729"/>
      <c r="LLR6025" s="282"/>
      <c r="LLS6025" s="282"/>
      <c r="LLT6025" s="282"/>
      <c r="LLU6025" s="282"/>
      <c r="LLV6025" s="282"/>
      <c r="LLW6025" s="282"/>
      <c r="LLX6025" s="282"/>
      <c r="LLY6025" s="729"/>
      <c r="LLZ6025" s="282"/>
      <c r="LMA6025" s="282"/>
      <c r="LMB6025" s="282"/>
      <c r="LMC6025" s="282"/>
      <c r="LMD6025" s="282"/>
      <c r="LME6025" s="282"/>
      <c r="LMF6025" s="282"/>
      <c r="LMG6025" s="729"/>
      <c r="LMH6025" s="282"/>
      <c r="LMI6025" s="282"/>
      <c r="LMJ6025" s="282"/>
      <c r="LMK6025" s="282"/>
      <c r="LML6025" s="282"/>
      <c r="LMM6025" s="282"/>
      <c r="LMN6025" s="282"/>
      <c r="LMO6025" s="729"/>
      <c r="LMP6025" s="282"/>
      <c r="LMQ6025" s="282"/>
      <c r="LMR6025" s="282"/>
      <c r="LMS6025" s="282"/>
      <c r="LMT6025" s="282"/>
      <c r="LMU6025" s="282"/>
      <c r="LMV6025" s="282"/>
      <c r="LMW6025" s="729"/>
      <c r="LMX6025" s="282"/>
      <c r="LMY6025" s="282"/>
      <c r="LMZ6025" s="282"/>
      <c r="LNA6025" s="282"/>
      <c r="LNB6025" s="282"/>
      <c r="LNC6025" s="282"/>
      <c r="LND6025" s="282"/>
      <c r="LNE6025" s="729"/>
      <c r="LNF6025" s="282"/>
      <c r="LNG6025" s="282"/>
      <c r="LNH6025" s="282"/>
      <c r="LNI6025" s="282"/>
      <c r="LNJ6025" s="282"/>
      <c r="LNK6025" s="282"/>
      <c r="LNL6025" s="282"/>
      <c r="LNM6025" s="729"/>
      <c r="LNN6025" s="282"/>
      <c r="LNO6025" s="282"/>
      <c r="LNP6025" s="282"/>
      <c r="LNQ6025" s="282"/>
      <c r="LNR6025" s="282"/>
      <c r="LNS6025" s="282"/>
      <c r="LNT6025" s="282"/>
      <c r="LNU6025" s="729"/>
      <c r="LNV6025" s="282"/>
      <c r="LNW6025" s="282"/>
      <c r="LNX6025" s="282"/>
      <c r="LNY6025" s="282"/>
      <c r="LNZ6025" s="282"/>
      <c r="LOA6025" s="282"/>
      <c r="LOB6025" s="282"/>
      <c r="LOC6025" s="729"/>
      <c r="LOD6025" s="282"/>
      <c r="LOE6025" s="282"/>
      <c r="LOF6025" s="282"/>
      <c r="LOG6025" s="282"/>
      <c r="LOH6025" s="282"/>
      <c r="LOI6025" s="282"/>
      <c r="LOJ6025" s="282"/>
      <c r="LOK6025" s="729"/>
      <c r="LOL6025" s="282"/>
      <c r="LOM6025" s="282"/>
      <c r="LON6025" s="282"/>
      <c r="LOO6025" s="282"/>
      <c r="LOP6025" s="282"/>
      <c r="LOQ6025" s="282"/>
      <c r="LOR6025" s="282"/>
      <c r="LOS6025" s="729"/>
      <c r="LOT6025" s="282"/>
      <c r="LOU6025" s="282"/>
      <c r="LOV6025" s="282"/>
      <c r="LOW6025" s="282"/>
      <c r="LOX6025" s="282"/>
      <c r="LOY6025" s="282"/>
      <c r="LOZ6025" s="282"/>
      <c r="LPA6025" s="729"/>
      <c r="LPB6025" s="282"/>
      <c r="LPC6025" s="282"/>
      <c r="LPD6025" s="282"/>
      <c r="LPE6025" s="282"/>
      <c r="LPF6025" s="282"/>
      <c r="LPG6025" s="282"/>
      <c r="LPH6025" s="282"/>
      <c r="LPI6025" s="729"/>
      <c r="LPJ6025" s="282"/>
      <c r="LPK6025" s="282"/>
      <c r="LPL6025" s="282"/>
      <c r="LPM6025" s="282"/>
      <c r="LPN6025" s="282"/>
      <c r="LPO6025" s="282"/>
      <c r="LPP6025" s="282"/>
      <c r="LPQ6025" s="729"/>
      <c r="LPR6025" s="282"/>
      <c r="LPS6025" s="282"/>
      <c r="LPT6025" s="282"/>
      <c r="LPU6025" s="282"/>
      <c r="LPV6025" s="282"/>
      <c r="LPW6025" s="282"/>
      <c r="LPX6025" s="282"/>
      <c r="LPY6025" s="729"/>
      <c r="LPZ6025" s="282"/>
      <c r="LQA6025" s="282"/>
      <c r="LQB6025" s="282"/>
      <c r="LQC6025" s="282"/>
      <c r="LQD6025" s="282"/>
      <c r="LQE6025" s="282"/>
      <c r="LQF6025" s="282"/>
      <c r="LQG6025" s="729"/>
      <c r="LQH6025" s="282"/>
      <c r="LQI6025" s="282"/>
      <c r="LQJ6025" s="282"/>
      <c r="LQK6025" s="282"/>
      <c r="LQL6025" s="282"/>
      <c r="LQM6025" s="282"/>
      <c r="LQN6025" s="282"/>
      <c r="LQO6025" s="729"/>
      <c r="LQP6025" s="282"/>
      <c r="LQQ6025" s="282"/>
      <c r="LQR6025" s="282"/>
      <c r="LQS6025" s="282"/>
      <c r="LQT6025" s="282"/>
      <c r="LQU6025" s="282"/>
      <c r="LQV6025" s="282"/>
      <c r="LQW6025" s="729"/>
      <c r="LQX6025" s="282"/>
      <c r="LQY6025" s="282"/>
      <c r="LQZ6025" s="282"/>
      <c r="LRA6025" s="282"/>
      <c r="LRB6025" s="282"/>
      <c r="LRC6025" s="282"/>
      <c r="LRD6025" s="282"/>
      <c r="LRE6025" s="729"/>
      <c r="LRF6025" s="282"/>
      <c r="LRG6025" s="282"/>
      <c r="LRH6025" s="282"/>
      <c r="LRI6025" s="282"/>
      <c r="LRJ6025" s="282"/>
      <c r="LRK6025" s="282"/>
      <c r="LRL6025" s="282"/>
      <c r="LRM6025" s="729"/>
      <c r="LRN6025" s="282"/>
      <c r="LRO6025" s="282"/>
      <c r="LRP6025" s="282"/>
      <c r="LRQ6025" s="282"/>
      <c r="LRR6025" s="282"/>
      <c r="LRS6025" s="282"/>
      <c r="LRT6025" s="282"/>
      <c r="LRU6025" s="729"/>
      <c r="LRV6025" s="282"/>
      <c r="LRW6025" s="282"/>
      <c r="LRX6025" s="282"/>
      <c r="LRY6025" s="282"/>
      <c r="LRZ6025" s="282"/>
      <c r="LSA6025" s="282"/>
      <c r="LSB6025" s="282"/>
      <c r="LSC6025" s="729"/>
      <c r="LSD6025" s="282"/>
      <c r="LSE6025" s="282"/>
      <c r="LSF6025" s="282"/>
      <c r="LSG6025" s="282"/>
      <c r="LSH6025" s="282"/>
      <c r="LSI6025" s="282"/>
      <c r="LSJ6025" s="282"/>
      <c r="LSK6025" s="729"/>
      <c r="LSL6025" s="282"/>
      <c r="LSM6025" s="282"/>
      <c r="LSN6025" s="282"/>
      <c r="LSO6025" s="282"/>
      <c r="LSP6025" s="282"/>
      <c r="LSQ6025" s="282"/>
      <c r="LSR6025" s="282"/>
      <c r="LSS6025" s="729"/>
      <c r="LST6025" s="282"/>
      <c r="LSU6025" s="282"/>
      <c r="LSV6025" s="282"/>
      <c r="LSW6025" s="282"/>
      <c r="LSX6025" s="282"/>
      <c r="LSY6025" s="282"/>
      <c r="LSZ6025" s="282"/>
      <c r="LTA6025" s="729"/>
      <c r="LTB6025" s="282"/>
      <c r="LTC6025" s="282"/>
      <c r="LTD6025" s="282"/>
      <c r="LTE6025" s="282"/>
      <c r="LTF6025" s="282"/>
      <c r="LTG6025" s="282"/>
      <c r="LTH6025" s="282"/>
      <c r="LTI6025" s="729"/>
      <c r="LTJ6025" s="282"/>
      <c r="LTK6025" s="282"/>
      <c r="LTL6025" s="282"/>
      <c r="LTM6025" s="282"/>
      <c r="LTN6025" s="282"/>
      <c r="LTO6025" s="282"/>
      <c r="LTP6025" s="282"/>
      <c r="LTQ6025" s="729"/>
      <c r="LTR6025" s="282"/>
      <c r="LTS6025" s="282"/>
      <c r="LTT6025" s="282"/>
      <c r="LTU6025" s="282"/>
      <c r="LTV6025" s="282"/>
      <c r="LTW6025" s="282"/>
      <c r="LTX6025" s="282"/>
      <c r="LTY6025" s="729"/>
      <c r="LTZ6025" s="282"/>
      <c r="LUA6025" s="282"/>
      <c r="LUB6025" s="282"/>
      <c r="LUC6025" s="282"/>
      <c r="LUD6025" s="282"/>
      <c r="LUE6025" s="282"/>
      <c r="LUF6025" s="282"/>
      <c r="LUG6025" s="729"/>
      <c r="LUH6025" s="282"/>
      <c r="LUI6025" s="282"/>
      <c r="LUJ6025" s="282"/>
      <c r="LUK6025" s="282"/>
      <c r="LUL6025" s="282"/>
      <c r="LUM6025" s="282"/>
      <c r="LUN6025" s="282"/>
      <c r="LUO6025" s="729"/>
      <c r="LUP6025" s="282"/>
      <c r="LUQ6025" s="282"/>
      <c r="LUR6025" s="282"/>
      <c r="LUS6025" s="282"/>
      <c r="LUT6025" s="282"/>
      <c r="LUU6025" s="282"/>
      <c r="LUV6025" s="282"/>
      <c r="LUW6025" s="729"/>
      <c r="LUX6025" s="282"/>
      <c r="LUY6025" s="282"/>
      <c r="LUZ6025" s="282"/>
      <c r="LVA6025" s="282"/>
      <c r="LVB6025" s="282"/>
      <c r="LVC6025" s="282"/>
      <c r="LVD6025" s="282"/>
      <c r="LVE6025" s="729"/>
      <c r="LVF6025" s="282"/>
      <c r="LVG6025" s="282"/>
      <c r="LVH6025" s="282"/>
      <c r="LVI6025" s="282"/>
      <c r="LVJ6025" s="282"/>
      <c r="LVK6025" s="282"/>
      <c r="LVL6025" s="282"/>
      <c r="LVM6025" s="729"/>
      <c r="LVN6025" s="282"/>
      <c r="LVO6025" s="282"/>
      <c r="LVP6025" s="282"/>
      <c r="LVQ6025" s="282"/>
      <c r="LVR6025" s="282"/>
      <c r="LVS6025" s="282"/>
      <c r="LVT6025" s="282"/>
      <c r="LVU6025" s="729"/>
      <c r="LVV6025" s="282"/>
      <c r="LVW6025" s="282"/>
      <c r="LVX6025" s="282"/>
      <c r="LVY6025" s="282"/>
      <c r="LVZ6025" s="282"/>
      <c r="LWA6025" s="282"/>
      <c r="LWB6025" s="282"/>
      <c r="LWC6025" s="729"/>
      <c r="LWD6025" s="282"/>
      <c r="LWE6025" s="282"/>
      <c r="LWF6025" s="282"/>
      <c r="LWG6025" s="282"/>
      <c r="LWH6025" s="282"/>
      <c r="LWI6025" s="282"/>
      <c r="LWJ6025" s="282"/>
      <c r="LWK6025" s="729"/>
      <c r="LWL6025" s="282"/>
      <c r="LWM6025" s="282"/>
      <c r="LWN6025" s="282"/>
      <c r="LWO6025" s="282"/>
      <c r="LWP6025" s="282"/>
      <c r="LWQ6025" s="282"/>
      <c r="LWR6025" s="282"/>
      <c r="LWS6025" s="729"/>
      <c r="LWT6025" s="282"/>
      <c r="LWU6025" s="282"/>
      <c r="LWV6025" s="282"/>
      <c r="LWW6025" s="282"/>
      <c r="LWX6025" s="282"/>
      <c r="LWY6025" s="282"/>
      <c r="LWZ6025" s="282"/>
      <c r="LXA6025" s="729"/>
      <c r="LXB6025" s="282"/>
      <c r="LXC6025" s="282"/>
      <c r="LXD6025" s="282"/>
      <c r="LXE6025" s="282"/>
      <c r="LXF6025" s="282"/>
      <c r="LXG6025" s="282"/>
      <c r="LXH6025" s="282"/>
      <c r="LXI6025" s="729"/>
      <c r="LXJ6025" s="282"/>
      <c r="LXK6025" s="282"/>
      <c r="LXL6025" s="282"/>
      <c r="LXM6025" s="282"/>
      <c r="LXN6025" s="282"/>
      <c r="LXO6025" s="282"/>
      <c r="LXP6025" s="282"/>
      <c r="LXQ6025" s="729"/>
      <c r="LXR6025" s="282"/>
      <c r="LXS6025" s="282"/>
      <c r="LXT6025" s="282"/>
      <c r="LXU6025" s="282"/>
      <c r="LXV6025" s="282"/>
      <c r="LXW6025" s="282"/>
      <c r="LXX6025" s="282"/>
      <c r="LXY6025" s="729"/>
      <c r="LXZ6025" s="282"/>
      <c r="LYA6025" s="282"/>
      <c r="LYB6025" s="282"/>
      <c r="LYC6025" s="282"/>
      <c r="LYD6025" s="282"/>
      <c r="LYE6025" s="282"/>
      <c r="LYF6025" s="282"/>
      <c r="LYG6025" s="729"/>
      <c r="LYH6025" s="282"/>
      <c r="LYI6025" s="282"/>
      <c r="LYJ6025" s="282"/>
      <c r="LYK6025" s="282"/>
      <c r="LYL6025" s="282"/>
      <c r="LYM6025" s="282"/>
      <c r="LYN6025" s="282"/>
      <c r="LYO6025" s="729"/>
      <c r="LYP6025" s="282"/>
      <c r="LYQ6025" s="282"/>
      <c r="LYR6025" s="282"/>
      <c r="LYS6025" s="282"/>
      <c r="LYT6025" s="282"/>
      <c r="LYU6025" s="282"/>
      <c r="LYV6025" s="282"/>
      <c r="LYW6025" s="729"/>
      <c r="LYX6025" s="282"/>
      <c r="LYY6025" s="282"/>
      <c r="LYZ6025" s="282"/>
      <c r="LZA6025" s="282"/>
      <c r="LZB6025" s="282"/>
      <c r="LZC6025" s="282"/>
      <c r="LZD6025" s="282"/>
      <c r="LZE6025" s="729"/>
      <c r="LZF6025" s="282"/>
      <c r="LZG6025" s="282"/>
      <c r="LZH6025" s="282"/>
      <c r="LZI6025" s="282"/>
      <c r="LZJ6025" s="282"/>
      <c r="LZK6025" s="282"/>
      <c r="LZL6025" s="282"/>
      <c r="LZM6025" s="729"/>
      <c r="LZN6025" s="282"/>
      <c r="LZO6025" s="282"/>
      <c r="LZP6025" s="282"/>
      <c r="LZQ6025" s="282"/>
      <c r="LZR6025" s="282"/>
      <c r="LZS6025" s="282"/>
      <c r="LZT6025" s="282"/>
      <c r="LZU6025" s="729"/>
      <c r="LZV6025" s="282"/>
      <c r="LZW6025" s="282"/>
      <c r="LZX6025" s="282"/>
      <c r="LZY6025" s="282"/>
      <c r="LZZ6025" s="282"/>
      <c r="MAA6025" s="282"/>
      <c r="MAB6025" s="282"/>
      <c r="MAC6025" s="729"/>
      <c r="MAD6025" s="282"/>
      <c r="MAE6025" s="282"/>
      <c r="MAF6025" s="282"/>
      <c r="MAG6025" s="282"/>
      <c r="MAH6025" s="282"/>
      <c r="MAI6025" s="282"/>
      <c r="MAJ6025" s="282"/>
      <c r="MAK6025" s="729"/>
      <c r="MAL6025" s="282"/>
      <c r="MAM6025" s="282"/>
      <c r="MAN6025" s="282"/>
      <c r="MAO6025" s="282"/>
      <c r="MAP6025" s="282"/>
      <c r="MAQ6025" s="282"/>
      <c r="MAR6025" s="282"/>
      <c r="MAS6025" s="729"/>
      <c r="MAT6025" s="282"/>
      <c r="MAU6025" s="282"/>
      <c r="MAV6025" s="282"/>
      <c r="MAW6025" s="282"/>
      <c r="MAX6025" s="282"/>
      <c r="MAY6025" s="282"/>
      <c r="MAZ6025" s="282"/>
      <c r="MBA6025" s="729"/>
      <c r="MBB6025" s="282"/>
      <c r="MBC6025" s="282"/>
      <c r="MBD6025" s="282"/>
      <c r="MBE6025" s="282"/>
      <c r="MBF6025" s="282"/>
      <c r="MBG6025" s="282"/>
      <c r="MBH6025" s="282"/>
      <c r="MBI6025" s="729"/>
      <c r="MBJ6025" s="282"/>
      <c r="MBK6025" s="282"/>
      <c r="MBL6025" s="282"/>
      <c r="MBM6025" s="282"/>
      <c r="MBN6025" s="282"/>
      <c r="MBO6025" s="282"/>
      <c r="MBP6025" s="282"/>
      <c r="MBQ6025" s="729"/>
      <c r="MBR6025" s="282"/>
      <c r="MBS6025" s="282"/>
      <c r="MBT6025" s="282"/>
      <c r="MBU6025" s="282"/>
      <c r="MBV6025" s="282"/>
      <c r="MBW6025" s="282"/>
      <c r="MBX6025" s="282"/>
      <c r="MBY6025" s="729"/>
      <c r="MBZ6025" s="282"/>
      <c r="MCA6025" s="282"/>
      <c r="MCB6025" s="282"/>
      <c r="MCC6025" s="282"/>
      <c r="MCD6025" s="282"/>
      <c r="MCE6025" s="282"/>
      <c r="MCF6025" s="282"/>
      <c r="MCG6025" s="729"/>
      <c r="MCH6025" s="282"/>
      <c r="MCI6025" s="282"/>
      <c r="MCJ6025" s="282"/>
      <c r="MCK6025" s="282"/>
      <c r="MCL6025" s="282"/>
      <c r="MCM6025" s="282"/>
      <c r="MCN6025" s="282"/>
      <c r="MCO6025" s="729"/>
      <c r="MCP6025" s="282"/>
      <c r="MCQ6025" s="282"/>
      <c r="MCR6025" s="282"/>
      <c r="MCS6025" s="282"/>
      <c r="MCT6025" s="282"/>
      <c r="MCU6025" s="282"/>
      <c r="MCV6025" s="282"/>
      <c r="MCW6025" s="729"/>
      <c r="MCX6025" s="282"/>
      <c r="MCY6025" s="282"/>
      <c r="MCZ6025" s="282"/>
      <c r="MDA6025" s="282"/>
      <c r="MDB6025" s="282"/>
      <c r="MDC6025" s="282"/>
      <c r="MDD6025" s="282"/>
      <c r="MDE6025" s="729"/>
      <c r="MDF6025" s="282"/>
      <c r="MDG6025" s="282"/>
      <c r="MDH6025" s="282"/>
      <c r="MDI6025" s="282"/>
      <c r="MDJ6025" s="282"/>
      <c r="MDK6025" s="282"/>
      <c r="MDL6025" s="282"/>
      <c r="MDM6025" s="729"/>
      <c r="MDN6025" s="282"/>
      <c r="MDO6025" s="282"/>
      <c r="MDP6025" s="282"/>
      <c r="MDQ6025" s="282"/>
      <c r="MDR6025" s="282"/>
      <c r="MDS6025" s="282"/>
      <c r="MDT6025" s="282"/>
      <c r="MDU6025" s="729"/>
      <c r="MDV6025" s="282"/>
      <c r="MDW6025" s="282"/>
      <c r="MDX6025" s="282"/>
      <c r="MDY6025" s="282"/>
      <c r="MDZ6025" s="282"/>
      <c r="MEA6025" s="282"/>
      <c r="MEB6025" s="282"/>
      <c r="MEC6025" s="729"/>
      <c r="MED6025" s="282"/>
      <c r="MEE6025" s="282"/>
      <c r="MEF6025" s="282"/>
      <c r="MEG6025" s="282"/>
      <c r="MEH6025" s="282"/>
      <c r="MEI6025" s="282"/>
      <c r="MEJ6025" s="282"/>
      <c r="MEK6025" s="729"/>
      <c r="MEL6025" s="282"/>
      <c r="MEM6025" s="282"/>
      <c r="MEN6025" s="282"/>
      <c r="MEO6025" s="282"/>
      <c r="MEP6025" s="282"/>
      <c r="MEQ6025" s="282"/>
      <c r="MER6025" s="282"/>
      <c r="MES6025" s="729"/>
      <c r="MET6025" s="282"/>
      <c r="MEU6025" s="282"/>
      <c r="MEV6025" s="282"/>
      <c r="MEW6025" s="282"/>
      <c r="MEX6025" s="282"/>
      <c r="MEY6025" s="282"/>
      <c r="MEZ6025" s="282"/>
      <c r="MFA6025" s="729"/>
      <c r="MFB6025" s="282"/>
      <c r="MFC6025" s="282"/>
      <c r="MFD6025" s="282"/>
      <c r="MFE6025" s="282"/>
      <c r="MFF6025" s="282"/>
      <c r="MFG6025" s="282"/>
      <c r="MFH6025" s="282"/>
      <c r="MFI6025" s="729"/>
      <c r="MFJ6025" s="282"/>
      <c r="MFK6025" s="282"/>
      <c r="MFL6025" s="282"/>
      <c r="MFM6025" s="282"/>
      <c r="MFN6025" s="282"/>
      <c r="MFO6025" s="282"/>
      <c r="MFP6025" s="282"/>
      <c r="MFQ6025" s="729"/>
      <c r="MFR6025" s="282"/>
      <c r="MFS6025" s="282"/>
      <c r="MFT6025" s="282"/>
      <c r="MFU6025" s="282"/>
      <c r="MFV6025" s="282"/>
      <c r="MFW6025" s="282"/>
      <c r="MFX6025" s="282"/>
      <c r="MFY6025" s="729"/>
      <c r="MFZ6025" s="282"/>
      <c r="MGA6025" s="282"/>
      <c r="MGB6025" s="282"/>
      <c r="MGC6025" s="282"/>
      <c r="MGD6025" s="282"/>
      <c r="MGE6025" s="282"/>
      <c r="MGF6025" s="282"/>
      <c r="MGG6025" s="729"/>
      <c r="MGH6025" s="282"/>
      <c r="MGI6025" s="282"/>
      <c r="MGJ6025" s="282"/>
      <c r="MGK6025" s="282"/>
      <c r="MGL6025" s="282"/>
      <c r="MGM6025" s="282"/>
      <c r="MGN6025" s="282"/>
      <c r="MGO6025" s="729"/>
      <c r="MGP6025" s="282"/>
      <c r="MGQ6025" s="282"/>
      <c r="MGR6025" s="282"/>
      <c r="MGS6025" s="282"/>
      <c r="MGT6025" s="282"/>
      <c r="MGU6025" s="282"/>
      <c r="MGV6025" s="282"/>
      <c r="MGW6025" s="729"/>
      <c r="MGX6025" s="282"/>
      <c r="MGY6025" s="282"/>
      <c r="MGZ6025" s="282"/>
      <c r="MHA6025" s="282"/>
      <c r="MHB6025" s="282"/>
      <c r="MHC6025" s="282"/>
      <c r="MHD6025" s="282"/>
      <c r="MHE6025" s="729"/>
      <c r="MHF6025" s="282"/>
      <c r="MHG6025" s="282"/>
      <c r="MHH6025" s="282"/>
      <c r="MHI6025" s="282"/>
      <c r="MHJ6025" s="282"/>
      <c r="MHK6025" s="282"/>
      <c r="MHL6025" s="282"/>
      <c r="MHM6025" s="729"/>
      <c r="MHN6025" s="282"/>
      <c r="MHO6025" s="282"/>
      <c r="MHP6025" s="282"/>
      <c r="MHQ6025" s="282"/>
      <c r="MHR6025" s="282"/>
      <c r="MHS6025" s="282"/>
      <c r="MHT6025" s="282"/>
      <c r="MHU6025" s="729"/>
      <c r="MHV6025" s="282"/>
      <c r="MHW6025" s="282"/>
      <c r="MHX6025" s="282"/>
      <c r="MHY6025" s="282"/>
      <c r="MHZ6025" s="282"/>
      <c r="MIA6025" s="282"/>
      <c r="MIB6025" s="282"/>
      <c r="MIC6025" s="729"/>
      <c r="MID6025" s="282"/>
      <c r="MIE6025" s="282"/>
      <c r="MIF6025" s="282"/>
      <c r="MIG6025" s="282"/>
      <c r="MIH6025" s="282"/>
      <c r="MII6025" s="282"/>
      <c r="MIJ6025" s="282"/>
      <c r="MIK6025" s="729"/>
      <c r="MIL6025" s="282"/>
      <c r="MIM6025" s="282"/>
      <c r="MIN6025" s="282"/>
      <c r="MIO6025" s="282"/>
      <c r="MIP6025" s="282"/>
      <c r="MIQ6025" s="282"/>
      <c r="MIR6025" s="282"/>
      <c r="MIS6025" s="729"/>
      <c r="MIT6025" s="282"/>
      <c r="MIU6025" s="282"/>
      <c r="MIV6025" s="282"/>
      <c r="MIW6025" s="282"/>
      <c r="MIX6025" s="282"/>
      <c r="MIY6025" s="282"/>
      <c r="MIZ6025" s="282"/>
      <c r="MJA6025" s="729"/>
      <c r="MJB6025" s="282"/>
      <c r="MJC6025" s="282"/>
      <c r="MJD6025" s="282"/>
      <c r="MJE6025" s="282"/>
      <c r="MJF6025" s="282"/>
      <c r="MJG6025" s="282"/>
      <c r="MJH6025" s="282"/>
      <c r="MJI6025" s="729"/>
      <c r="MJJ6025" s="282"/>
      <c r="MJK6025" s="282"/>
      <c r="MJL6025" s="282"/>
      <c r="MJM6025" s="282"/>
      <c r="MJN6025" s="282"/>
      <c r="MJO6025" s="282"/>
      <c r="MJP6025" s="282"/>
      <c r="MJQ6025" s="729"/>
      <c r="MJR6025" s="282"/>
      <c r="MJS6025" s="282"/>
      <c r="MJT6025" s="282"/>
      <c r="MJU6025" s="282"/>
      <c r="MJV6025" s="282"/>
      <c r="MJW6025" s="282"/>
      <c r="MJX6025" s="282"/>
      <c r="MJY6025" s="729"/>
      <c r="MJZ6025" s="282"/>
      <c r="MKA6025" s="282"/>
      <c r="MKB6025" s="282"/>
      <c r="MKC6025" s="282"/>
      <c r="MKD6025" s="282"/>
      <c r="MKE6025" s="282"/>
      <c r="MKF6025" s="282"/>
      <c r="MKG6025" s="729"/>
      <c r="MKH6025" s="282"/>
      <c r="MKI6025" s="282"/>
      <c r="MKJ6025" s="282"/>
      <c r="MKK6025" s="282"/>
      <c r="MKL6025" s="282"/>
      <c r="MKM6025" s="282"/>
      <c r="MKN6025" s="282"/>
      <c r="MKO6025" s="729"/>
      <c r="MKP6025" s="282"/>
      <c r="MKQ6025" s="282"/>
      <c r="MKR6025" s="282"/>
      <c r="MKS6025" s="282"/>
      <c r="MKT6025" s="282"/>
      <c r="MKU6025" s="282"/>
      <c r="MKV6025" s="282"/>
      <c r="MKW6025" s="729"/>
      <c r="MKX6025" s="282"/>
      <c r="MKY6025" s="282"/>
      <c r="MKZ6025" s="282"/>
      <c r="MLA6025" s="282"/>
      <c r="MLB6025" s="282"/>
      <c r="MLC6025" s="282"/>
      <c r="MLD6025" s="282"/>
      <c r="MLE6025" s="729"/>
      <c r="MLF6025" s="282"/>
      <c r="MLG6025" s="282"/>
      <c r="MLH6025" s="282"/>
      <c r="MLI6025" s="282"/>
      <c r="MLJ6025" s="282"/>
      <c r="MLK6025" s="282"/>
      <c r="MLL6025" s="282"/>
      <c r="MLM6025" s="729"/>
      <c r="MLN6025" s="282"/>
      <c r="MLO6025" s="282"/>
      <c r="MLP6025" s="282"/>
      <c r="MLQ6025" s="282"/>
      <c r="MLR6025" s="282"/>
      <c r="MLS6025" s="282"/>
      <c r="MLT6025" s="282"/>
      <c r="MLU6025" s="729"/>
      <c r="MLV6025" s="282"/>
      <c r="MLW6025" s="282"/>
      <c r="MLX6025" s="282"/>
      <c r="MLY6025" s="282"/>
      <c r="MLZ6025" s="282"/>
      <c r="MMA6025" s="282"/>
      <c r="MMB6025" s="282"/>
      <c r="MMC6025" s="729"/>
      <c r="MMD6025" s="282"/>
      <c r="MME6025" s="282"/>
      <c r="MMF6025" s="282"/>
      <c r="MMG6025" s="282"/>
      <c r="MMH6025" s="282"/>
      <c r="MMI6025" s="282"/>
      <c r="MMJ6025" s="282"/>
      <c r="MMK6025" s="729"/>
      <c r="MML6025" s="282"/>
      <c r="MMM6025" s="282"/>
      <c r="MMN6025" s="282"/>
      <c r="MMO6025" s="282"/>
      <c r="MMP6025" s="282"/>
      <c r="MMQ6025" s="282"/>
      <c r="MMR6025" s="282"/>
      <c r="MMS6025" s="729"/>
      <c r="MMT6025" s="282"/>
      <c r="MMU6025" s="282"/>
      <c r="MMV6025" s="282"/>
      <c r="MMW6025" s="282"/>
      <c r="MMX6025" s="282"/>
      <c r="MMY6025" s="282"/>
      <c r="MMZ6025" s="282"/>
      <c r="MNA6025" s="729"/>
      <c r="MNB6025" s="282"/>
      <c r="MNC6025" s="282"/>
      <c r="MND6025" s="282"/>
      <c r="MNE6025" s="282"/>
      <c r="MNF6025" s="282"/>
      <c r="MNG6025" s="282"/>
      <c r="MNH6025" s="282"/>
      <c r="MNI6025" s="729"/>
      <c r="MNJ6025" s="282"/>
      <c r="MNK6025" s="282"/>
      <c r="MNL6025" s="282"/>
      <c r="MNM6025" s="282"/>
      <c r="MNN6025" s="282"/>
      <c r="MNO6025" s="282"/>
      <c r="MNP6025" s="282"/>
      <c r="MNQ6025" s="729"/>
      <c r="MNR6025" s="282"/>
      <c r="MNS6025" s="282"/>
      <c r="MNT6025" s="282"/>
      <c r="MNU6025" s="282"/>
      <c r="MNV6025" s="282"/>
      <c r="MNW6025" s="282"/>
      <c r="MNX6025" s="282"/>
      <c r="MNY6025" s="729"/>
      <c r="MNZ6025" s="282"/>
      <c r="MOA6025" s="282"/>
      <c r="MOB6025" s="282"/>
      <c r="MOC6025" s="282"/>
      <c r="MOD6025" s="282"/>
      <c r="MOE6025" s="282"/>
      <c r="MOF6025" s="282"/>
      <c r="MOG6025" s="729"/>
      <c r="MOH6025" s="282"/>
      <c r="MOI6025" s="282"/>
      <c r="MOJ6025" s="282"/>
      <c r="MOK6025" s="282"/>
      <c r="MOL6025" s="282"/>
      <c r="MOM6025" s="282"/>
      <c r="MON6025" s="282"/>
      <c r="MOO6025" s="729"/>
      <c r="MOP6025" s="282"/>
      <c r="MOQ6025" s="282"/>
      <c r="MOR6025" s="282"/>
      <c r="MOS6025" s="282"/>
      <c r="MOT6025" s="282"/>
      <c r="MOU6025" s="282"/>
      <c r="MOV6025" s="282"/>
      <c r="MOW6025" s="729"/>
      <c r="MOX6025" s="282"/>
      <c r="MOY6025" s="282"/>
      <c r="MOZ6025" s="282"/>
      <c r="MPA6025" s="282"/>
      <c r="MPB6025" s="282"/>
      <c r="MPC6025" s="282"/>
      <c r="MPD6025" s="282"/>
      <c r="MPE6025" s="729"/>
      <c r="MPF6025" s="282"/>
      <c r="MPG6025" s="282"/>
      <c r="MPH6025" s="282"/>
      <c r="MPI6025" s="282"/>
      <c r="MPJ6025" s="282"/>
      <c r="MPK6025" s="282"/>
      <c r="MPL6025" s="282"/>
      <c r="MPM6025" s="729"/>
      <c r="MPN6025" s="282"/>
      <c r="MPO6025" s="282"/>
      <c r="MPP6025" s="282"/>
      <c r="MPQ6025" s="282"/>
      <c r="MPR6025" s="282"/>
      <c r="MPS6025" s="282"/>
      <c r="MPT6025" s="282"/>
      <c r="MPU6025" s="729"/>
      <c r="MPV6025" s="282"/>
      <c r="MPW6025" s="282"/>
      <c r="MPX6025" s="282"/>
      <c r="MPY6025" s="282"/>
      <c r="MPZ6025" s="282"/>
      <c r="MQA6025" s="282"/>
      <c r="MQB6025" s="282"/>
      <c r="MQC6025" s="729"/>
      <c r="MQD6025" s="282"/>
      <c r="MQE6025" s="282"/>
      <c r="MQF6025" s="282"/>
      <c r="MQG6025" s="282"/>
      <c r="MQH6025" s="282"/>
      <c r="MQI6025" s="282"/>
      <c r="MQJ6025" s="282"/>
      <c r="MQK6025" s="729"/>
      <c r="MQL6025" s="282"/>
      <c r="MQM6025" s="282"/>
      <c r="MQN6025" s="282"/>
      <c r="MQO6025" s="282"/>
      <c r="MQP6025" s="282"/>
      <c r="MQQ6025" s="282"/>
      <c r="MQR6025" s="282"/>
      <c r="MQS6025" s="729"/>
      <c r="MQT6025" s="282"/>
      <c r="MQU6025" s="282"/>
      <c r="MQV6025" s="282"/>
      <c r="MQW6025" s="282"/>
      <c r="MQX6025" s="282"/>
      <c r="MQY6025" s="282"/>
      <c r="MQZ6025" s="282"/>
      <c r="MRA6025" s="729"/>
      <c r="MRB6025" s="282"/>
      <c r="MRC6025" s="282"/>
      <c r="MRD6025" s="282"/>
      <c r="MRE6025" s="282"/>
      <c r="MRF6025" s="282"/>
      <c r="MRG6025" s="282"/>
      <c r="MRH6025" s="282"/>
      <c r="MRI6025" s="729"/>
      <c r="MRJ6025" s="282"/>
      <c r="MRK6025" s="282"/>
      <c r="MRL6025" s="282"/>
      <c r="MRM6025" s="282"/>
      <c r="MRN6025" s="282"/>
      <c r="MRO6025" s="282"/>
      <c r="MRP6025" s="282"/>
      <c r="MRQ6025" s="729"/>
      <c r="MRR6025" s="282"/>
      <c r="MRS6025" s="282"/>
      <c r="MRT6025" s="282"/>
      <c r="MRU6025" s="282"/>
      <c r="MRV6025" s="282"/>
      <c r="MRW6025" s="282"/>
      <c r="MRX6025" s="282"/>
      <c r="MRY6025" s="729"/>
      <c r="MRZ6025" s="282"/>
      <c r="MSA6025" s="282"/>
      <c r="MSB6025" s="282"/>
      <c r="MSC6025" s="282"/>
      <c r="MSD6025" s="282"/>
      <c r="MSE6025" s="282"/>
      <c r="MSF6025" s="282"/>
      <c r="MSG6025" s="729"/>
      <c r="MSH6025" s="282"/>
      <c r="MSI6025" s="282"/>
      <c r="MSJ6025" s="282"/>
      <c r="MSK6025" s="282"/>
      <c r="MSL6025" s="282"/>
      <c r="MSM6025" s="282"/>
      <c r="MSN6025" s="282"/>
      <c r="MSO6025" s="729"/>
      <c r="MSP6025" s="282"/>
      <c r="MSQ6025" s="282"/>
      <c r="MSR6025" s="282"/>
      <c r="MSS6025" s="282"/>
      <c r="MST6025" s="282"/>
      <c r="MSU6025" s="282"/>
      <c r="MSV6025" s="282"/>
      <c r="MSW6025" s="729"/>
      <c r="MSX6025" s="282"/>
      <c r="MSY6025" s="282"/>
      <c r="MSZ6025" s="282"/>
      <c r="MTA6025" s="282"/>
      <c r="MTB6025" s="282"/>
      <c r="MTC6025" s="282"/>
      <c r="MTD6025" s="282"/>
      <c r="MTE6025" s="729"/>
      <c r="MTF6025" s="282"/>
      <c r="MTG6025" s="282"/>
      <c r="MTH6025" s="282"/>
      <c r="MTI6025" s="282"/>
      <c r="MTJ6025" s="282"/>
      <c r="MTK6025" s="282"/>
      <c r="MTL6025" s="282"/>
      <c r="MTM6025" s="729"/>
      <c r="MTN6025" s="282"/>
      <c r="MTO6025" s="282"/>
      <c r="MTP6025" s="282"/>
      <c r="MTQ6025" s="282"/>
      <c r="MTR6025" s="282"/>
      <c r="MTS6025" s="282"/>
      <c r="MTT6025" s="282"/>
      <c r="MTU6025" s="729"/>
      <c r="MTV6025" s="282"/>
      <c r="MTW6025" s="282"/>
      <c r="MTX6025" s="282"/>
      <c r="MTY6025" s="282"/>
      <c r="MTZ6025" s="282"/>
      <c r="MUA6025" s="282"/>
      <c r="MUB6025" s="282"/>
      <c r="MUC6025" s="729"/>
      <c r="MUD6025" s="282"/>
      <c r="MUE6025" s="282"/>
      <c r="MUF6025" s="282"/>
      <c r="MUG6025" s="282"/>
      <c r="MUH6025" s="282"/>
      <c r="MUI6025" s="282"/>
      <c r="MUJ6025" s="282"/>
      <c r="MUK6025" s="729"/>
      <c r="MUL6025" s="282"/>
      <c r="MUM6025" s="282"/>
      <c r="MUN6025" s="282"/>
      <c r="MUO6025" s="282"/>
      <c r="MUP6025" s="282"/>
      <c r="MUQ6025" s="282"/>
      <c r="MUR6025" s="282"/>
      <c r="MUS6025" s="729"/>
      <c r="MUT6025" s="282"/>
      <c r="MUU6025" s="282"/>
      <c r="MUV6025" s="282"/>
      <c r="MUW6025" s="282"/>
      <c r="MUX6025" s="282"/>
      <c r="MUY6025" s="282"/>
      <c r="MUZ6025" s="282"/>
      <c r="MVA6025" s="729"/>
      <c r="MVB6025" s="282"/>
      <c r="MVC6025" s="282"/>
      <c r="MVD6025" s="282"/>
      <c r="MVE6025" s="282"/>
      <c r="MVF6025" s="282"/>
      <c r="MVG6025" s="282"/>
      <c r="MVH6025" s="282"/>
      <c r="MVI6025" s="729"/>
      <c r="MVJ6025" s="282"/>
      <c r="MVK6025" s="282"/>
      <c r="MVL6025" s="282"/>
      <c r="MVM6025" s="282"/>
      <c r="MVN6025" s="282"/>
      <c r="MVO6025" s="282"/>
      <c r="MVP6025" s="282"/>
      <c r="MVQ6025" s="729"/>
      <c r="MVR6025" s="282"/>
      <c r="MVS6025" s="282"/>
      <c r="MVT6025" s="282"/>
      <c r="MVU6025" s="282"/>
      <c r="MVV6025" s="282"/>
      <c r="MVW6025" s="282"/>
      <c r="MVX6025" s="282"/>
      <c r="MVY6025" s="729"/>
      <c r="MVZ6025" s="282"/>
      <c r="MWA6025" s="282"/>
      <c r="MWB6025" s="282"/>
      <c r="MWC6025" s="282"/>
      <c r="MWD6025" s="282"/>
      <c r="MWE6025" s="282"/>
      <c r="MWF6025" s="282"/>
      <c r="MWG6025" s="729"/>
      <c r="MWH6025" s="282"/>
      <c r="MWI6025" s="282"/>
      <c r="MWJ6025" s="282"/>
      <c r="MWK6025" s="282"/>
      <c r="MWL6025" s="282"/>
      <c r="MWM6025" s="282"/>
      <c r="MWN6025" s="282"/>
      <c r="MWO6025" s="729"/>
      <c r="MWP6025" s="282"/>
      <c r="MWQ6025" s="282"/>
      <c r="MWR6025" s="282"/>
      <c r="MWS6025" s="282"/>
      <c r="MWT6025" s="282"/>
      <c r="MWU6025" s="282"/>
      <c r="MWV6025" s="282"/>
      <c r="MWW6025" s="729"/>
      <c r="MWX6025" s="282"/>
      <c r="MWY6025" s="282"/>
      <c r="MWZ6025" s="282"/>
      <c r="MXA6025" s="282"/>
      <c r="MXB6025" s="282"/>
      <c r="MXC6025" s="282"/>
      <c r="MXD6025" s="282"/>
      <c r="MXE6025" s="729"/>
      <c r="MXF6025" s="282"/>
      <c r="MXG6025" s="282"/>
      <c r="MXH6025" s="282"/>
      <c r="MXI6025" s="282"/>
      <c r="MXJ6025" s="282"/>
      <c r="MXK6025" s="282"/>
      <c r="MXL6025" s="282"/>
      <c r="MXM6025" s="729"/>
      <c r="MXN6025" s="282"/>
      <c r="MXO6025" s="282"/>
      <c r="MXP6025" s="282"/>
      <c r="MXQ6025" s="282"/>
      <c r="MXR6025" s="282"/>
      <c r="MXS6025" s="282"/>
      <c r="MXT6025" s="282"/>
      <c r="MXU6025" s="729"/>
      <c r="MXV6025" s="282"/>
      <c r="MXW6025" s="282"/>
      <c r="MXX6025" s="282"/>
      <c r="MXY6025" s="282"/>
      <c r="MXZ6025" s="282"/>
      <c r="MYA6025" s="282"/>
      <c r="MYB6025" s="282"/>
      <c r="MYC6025" s="729"/>
      <c r="MYD6025" s="282"/>
      <c r="MYE6025" s="282"/>
      <c r="MYF6025" s="282"/>
      <c r="MYG6025" s="282"/>
      <c r="MYH6025" s="282"/>
      <c r="MYI6025" s="282"/>
      <c r="MYJ6025" s="282"/>
      <c r="MYK6025" s="729"/>
      <c r="MYL6025" s="282"/>
      <c r="MYM6025" s="282"/>
      <c r="MYN6025" s="282"/>
      <c r="MYO6025" s="282"/>
      <c r="MYP6025" s="282"/>
      <c r="MYQ6025" s="282"/>
      <c r="MYR6025" s="282"/>
      <c r="MYS6025" s="729"/>
      <c r="MYT6025" s="282"/>
      <c r="MYU6025" s="282"/>
      <c r="MYV6025" s="282"/>
      <c r="MYW6025" s="282"/>
      <c r="MYX6025" s="282"/>
      <c r="MYY6025" s="282"/>
      <c r="MYZ6025" s="282"/>
      <c r="MZA6025" s="729"/>
      <c r="MZB6025" s="282"/>
      <c r="MZC6025" s="282"/>
      <c r="MZD6025" s="282"/>
      <c r="MZE6025" s="282"/>
      <c r="MZF6025" s="282"/>
      <c r="MZG6025" s="282"/>
      <c r="MZH6025" s="282"/>
      <c r="MZI6025" s="729"/>
      <c r="MZJ6025" s="282"/>
      <c r="MZK6025" s="282"/>
      <c r="MZL6025" s="282"/>
      <c r="MZM6025" s="282"/>
      <c r="MZN6025" s="282"/>
      <c r="MZO6025" s="282"/>
      <c r="MZP6025" s="282"/>
      <c r="MZQ6025" s="729"/>
      <c r="MZR6025" s="282"/>
      <c r="MZS6025" s="282"/>
      <c r="MZT6025" s="282"/>
      <c r="MZU6025" s="282"/>
      <c r="MZV6025" s="282"/>
      <c r="MZW6025" s="282"/>
      <c r="MZX6025" s="282"/>
      <c r="MZY6025" s="729"/>
      <c r="MZZ6025" s="282"/>
      <c r="NAA6025" s="282"/>
      <c r="NAB6025" s="282"/>
      <c r="NAC6025" s="282"/>
      <c r="NAD6025" s="282"/>
      <c r="NAE6025" s="282"/>
      <c r="NAF6025" s="282"/>
      <c r="NAG6025" s="729"/>
      <c r="NAH6025" s="282"/>
      <c r="NAI6025" s="282"/>
      <c r="NAJ6025" s="282"/>
      <c r="NAK6025" s="282"/>
      <c r="NAL6025" s="282"/>
      <c r="NAM6025" s="282"/>
      <c r="NAN6025" s="282"/>
      <c r="NAO6025" s="729"/>
      <c r="NAP6025" s="282"/>
      <c r="NAQ6025" s="282"/>
      <c r="NAR6025" s="282"/>
      <c r="NAS6025" s="282"/>
      <c r="NAT6025" s="282"/>
      <c r="NAU6025" s="282"/>
      <c r="NAV6025" s="282"/>
      <c r="NAW6025" s="729"/>
      <c r="NAX6025" s="282"/>
      <c r="NAY6025" s="282"/>
      <c r="NAZ6025" s="282"/>
      <c r="NBA6025" s="282"/>
      <c r="NBB6025" s="282"/>
      <c r="NBC6025" s="282"/>
      <c r="NBD6025" s="282"/>
      <c r="NBE6025" s="729"/>
      <c r="NBF6025" s="282"/>
      <c r="NBG6025" s="282"/>
      <c r="NBH6025" s="282"/>
      <c r="NBI6025" s="282"/>
      <c r="NBJ6025" s="282"/>
      <c r="NBK6025" s="282"/>
      <c r="NBL6025" s="282"/>
      <c r="NBM6025" s="729"/>
      <c r="NBN6025" s="282"/>
      <c r="NBO6025" s="282"/>
      <c r="NBP6025" s="282"/>
      <c r="NBQ6025" s="282"/>
      <c r="NBR6025" s="282"/>
      <c r="NBS6025" s="282"/>
      <c r="NBT6025" s="282"/>
      <c r="NBU6025" s="729"/>
      <c r="NBV6025" s="282"/>
      <c r="NBW6025" s="282"/>
      <c r="NBX6025" s="282"/>
      <c r="NBY6025" s="282"/>
      <c r="NBZ6025" s="282"/>
      <c r="NCA6025" s="282"/>
      <c r="NCB6025" s="282"/>
      <c r="NCC6025" s="729"/>
      <c r="NCD6025" s="282"/>
      <c r="NCE6025" s="282"/>
      <c r="NCF6025" s="282"/>
      <c r="NCG6025" s="282"/>
      <c r="NCH6025" s="282"/>
      <c r="NCI6025" s="282"/>
      <c r="NCJ6025" s="282"/>
      <c r="NCK6025" s="729"/>
      <c r="NCL6025" s="282"/>
      <c r="NCM6025" s="282"/>
      <c r="NCN6025" s="282"/>
      <c r="NCO6025" s="282"/>
      <c r="NCP6025" s="282"/>
      <c r="NCQ6025" s="282"/>
      <c r="NCR6025" s="282"/>
      <c r="NCS6025" s="729"/>
      <c r="NCT6025" s="282"/>
      <c r="NCU6025" s="282"/>
      <c r="NCV6025" s="282"/>
      <c r="NCW6025" s="282"/>
      <c r="NCX6025" s="282"/>
      <c r="NCY6025" s="282"/>
      <c r="NCZ6025" s="282"/>
      <c r="NDA6025" s="729"/>
      <c r="NDB6025" s="282"/>
      <c r="NDC6025" s="282"/>
      <c r="NDD6025" s="282"/>
      <c r="NDE6025" s="282"/>
      <c r="NDF6025" s="282"/>
      <c r="NDG6025" s="282"/>
      <c r="NDH6025" s="282"/>
      <c r="NDI6025" s="729"/>
      <c r="NDJ6025" s="282"/>
      <c r="NDK6025" s="282"/>
      <c r="NDL6025" s="282"/>
      <c r="NDM6025" s="282"/>
      <c r="NDN6025" s="282"/>
      <c r="NDO6025" s="282"/>
      <c r="NDP6025" s="282"/>
      <c r="NDQ6025" s="729"/>
      <c r="NDR6025" s="282"/>
      <c r="NDS6025" s="282"/>
      <c r="NDT6025" s="282"/>
      <c r="NDU6025" s="282"/>
      <c r="NDV6025" s="282"/>
      <c r="NDW6025" s="282"/>
      <c r="NDX6025" s="282"/>
      <c r="NDY6025" s="729"/>
      <c r="NDZ6025" s="282"/>
      <c r="NEA6025" s="282"/>
      <c r="NEB6025" s="282"/>
      <c r="NEC6025" s="282"/>
      <c r="NED6025" s="282"/>
      <c r="NEE6025" s="282"/>
      <c r="NEF6025" s="282"/>
      <c r="NEG6025" s="729"/>
      <c r="NEH6025" s="282"/>
      <c r="NEI6025" s="282"/>
      <c r="NEJ6025" s="282"/>
      <c r="NEK6025" s="282"/>
      <c r="NEL6025" s="282"/>
      <c r="NEM6025" s="282"/>
      <c r="NEN6025" s="282"/>
      <c r="NEO6025" s="729"/>
      <c r="NEP6025" s="282"/>
      <c r="NEQ6025" s="282"/>
      <c r="NER6025" s="282"/>
      <c r="NES6025" s="282"/>
      <c r="NET6025" s="282"/>
      <c r="NEU6025" s="282"/>
      <c r="NEV6025" s="282"/>
      <c r="NEW6025" s="729"/>
      <c r="NEX6025" s="282"/>
      <c r="NEY6025" s="282"/>
      <c r="NEZ6025" s="282"/>
      <c r="NFA6025" s="282"/>
      <c r="NFB6025" s="282"/>
      <c r="NFC6025" s="282"/>
      <c r="NFD6025" s="282"/>
      <c r="NFE6025" s="729"/>
      <c r="NFF6025" s="282"/>
      <c r="NFG6025" s="282"/>
      <c r="NFH6025" s="282"/>
      <c r="NFI6025" s="282"/>
      <c r="NFJ6025" s="282"/>
      <c r="NFK6025" s="282"/>
      <c r="NFL6025" s="282"/>
      <c r="NFM6025" s="729"/>
      <c r="NFN6025" s="282"/>
      <c r="NFO6025" s="282"/>
      <c r="NFP6025" s="282"/>
      <c r="NFQ6025" s="282"/>
      <c r="NFR6025" s="282"/>
      <c r="NFS6025" s="282"/>
      <c r="NFT6025" s="282"/>
      <c r="NFU6025" s="729"/>
      <c r="NFV6025" s="282"/>
      <c r="NFW6025" s="282"/>
      <c r="NFX6025" s="282"/>
      <c r="NFY6025" s="282"/>
      <c r="NFZ6025" s="282"/>
      <c r="NGA6025" s="282"/>
      <c r="NGB6025" s="282"/>
      <c r="NGC6025" s="729"/>
      <c r="NGD6025" s="282"/>
      <c r="NGE6025" s="282"/>
      <c r="NGF6025" s="282"/>
      <c r="NGG6025" s="282"/>
      <c r="NGH6025" s="282"/>
      <c r="NGI6025" s="282"/>
      <c r="NGJ6025" s="282"/>
      <c r="NGK6025" s="729"/>
      <c r="NGL6025" s="282"/>
      <c r="NGM6025" s="282"/>
      <c r="NGN6025" s="282"/>
      <c r="NGO6025" s="282"/>
      <c r="NGP6025" s="282"/>
      <c r="NGQ6025" s="282"/>
      <c r="NGR6025" s="282"/>
      <c r="NGS6025" s="729"/>
      <c r="NGT6025" s="282"/>
      <c r="NGU6025" s="282"/>
      <c r="NGV6025" s="282"/>
      <c r="NGW6025" s="282"/>
      <c r="NGX6025" s="282"/>
      <c r="NGY6025" s="282"/>
      <c r="NGZ6025" s="282"/>
      <c r="NHA6025" s="729"/>
      <c r="NHB6025" s="282"/>
      <c r="NHC6025" s="282"/>
      <c r="NHD6025" s="282"/>
      <c r="NHE6025" s="282"/>
      <c r="NHF6025" s="282"/>
      <c r="NHG6025" s="282"/>
      <c r="NHH6025" s="282"/>
      <c r="NHI6025" s="729"/>
      <c r="NHJ6025" s="282"/>
      <c r="NHK6025" s="282"/>
      <c r="NHL6025" s="282"/>
      <c r="NHM6025" s="282"/>
      <c r="NHN6025" s="282"/>
      <c r="NHO6025" s="282"/>
      <c r="NHP6025" s="282"/>
      <c r="NHQ6025" s="729"/>
      <c r="NHR6025" s="282"/>
      <c r="NHS6025" s="282"/>
      <c r="NHT6025" s="282"/>
      <c r="NHU6025" s="282"/>
      <c r="NHV6025" s="282"/>
      <c r="NHW6025" s="282"/>
      <c r="NHX6025" s="282"/>
      <c r="NHY6025" s="729"/>
      <c r="NHZ6025" s="282"/>
      <c r="NIA6025" s="282"/>
      <c r="NIB6025" s="282"/>
      <c r="NIC6025" s="282"/>
      <c r="NID6025" s="282"/>
      <c r="NIE6025" s="282"/>
      <c r="NIF6025" s="282"/>
      <c r="NIG6025" s="729"/>
      <c r="NIH6025" s="282"/>
      <c r="NII6025" s="282"/>
      <c r="NIJ6025" s="282"/>
      <c r="NIK6025" s="282"/>
      <c r="NIL6025" s="282"/>
      <c r="NIM6025" s="282"/>
      <c r="NIN6025" s="282"/>
      <c r="NIO6025" s="729"/>
      <c r="NIP6025" s="282"/>
      <c r="NIQ6025" s="282"/>
      <c r="NIR6025" s="282"/>
      <c r="NIS6025" s="282"/>
      <c r="NIT6025" s="282"/>
      <c r="NIU6025" s="282"/>
      <c r="NIV6025" s="282"/>
      <c r="NIW6025" s="729"/>
      <c r="NIX6025" s="282"/>
      <c r="NIY6025" s="282"/>
      <c r="NIZ6025" s="282"/>
      <c r="NJA6025" s="282"/>
      <c r="NJB6025" s="282"/>
      <c r="NJC6025" s="282"/>
      <c r="NJD6025" s="282"/>
      <c r="NJE6025" s="729"/>
      <c r="NJF6025" s="282"/>
      <c r="NJG6025" s="282"/>
      <c r="NJH6025" s="282"/>
      <c r="NJI6025" s="282"/>
      <c r="NJJ6025" s="282"/>
      <c r="NJK6025" s="282"/>
      <c r="NJL6025" s="282"/>
      <c r="NJM6025" s="729"/>
      <c r="NJN6025" s="282"/>
      <c r="NJO6025" s="282"/>
      <c r="NJP6025" s="282"/>
      <c r="NJQ6025" s="282"/>
      <c r="NJR6025" s="282"/>
      <c r="NJS6025" s="282"/>
      <c r="NJT6025" s="282"/>
      <c r="NJU6025" s="729"/>
      <c r="NJV6025" s="282"/>
      <c r="NJW6025" s="282"/>
      <c r="NJX6025" s="282"/>
      <c r="NJY6025" s="282"/>
      <c r="NJZ6025" s="282"/>
      <c r="NKA6025" s="282"/>
      <c r="NKB6025" s="282"/>
      <c r="NKC6025" s="729"/>
      <c r="NKD6025" s="282"/>
      <c r="NKE6025" s="282"/>
      <c r="NKF6025" s="282"/>
      <c r="NKG6025" s="282"/>
      <c r="NKH6025" s="282"/>
      <c r="NKI6025" s="282"/>
      <c r="NKJ6025" s="282"/>
      <c r="NKK6025" s="729"/>
      <c r="NKL6025" s="282"/>
      <c r="NKM6025" s="282"/>
      <c r="NKN6025" s="282"/>
      <c r="NKO6025" s="282"/>
      <c r="NKP6025" s="282"/>
      <c r="NKQ6025" s="282"/>
      <c r="NKR6025" s="282"/>
      <c r="NKS6025" s="729"/>
      <c r="NKT6025" s="282"/>
      <c r="NKU6025" s="282"/>
      <c r="NKV6025" s="282"/>
      <c r="NKW6025" s="282"/>
      <c r="NKX6025" s="282"/>
      <c r="NKY6025" s="282"/>
      <c r="NKZ6025" s="282"/>
      <c r="NLA6025" s="729"/>
      <c r="NLB6025" s="282"/>
      <c r="NLC6025" s="282"/>
      <c r="NLD6025" s="282"/>
      <c r="NLE6025" s="282"/>
      <c r="NLF6025" s="282"/>
      <c r="NLG6025" s="282"/>
      <c r="NLH6025" s="282"/>
      <c r="NLI6025" s="729"/>
      <c r="NLJ6025" s="282"/>
      <c r="NLK6025" s="282"/>
      <c r="NLL6025" s="282"/>
      <c r="NLM6025" s="282"/>
      <c r="NLN6025" s="282"/>
      <c r="NLO6025" s="282"/>
      <c r="NLP6025" s="282"/>
      <c r="NLQ6025" s="729"/>
      <c r="NLR6025" s="282"/>
      <c r="NLS6025" s="282"/>
      <c r="NLT6025" s="282"/>
      <c r="NLU6025" s="282"/>
      <c r="NLV6025" s="282"/>
      <c r="NLW6025" s="282"/>
      <c r="NLX6025" s="282"/>
      <c r="NLY6025" s="729"/>
      <c r="NLZ6025" s="282"/>
      <c r="NMA6025" s="282"/>
      <c r="NMB6025" s="282"/>
      <c r="NMC6025" s="282"/>
      <c r="NMD6025" s="282"/>
      <c r="NME6025" s="282"/>
      <c r="NMF6025" s="282"/>
      <c r="NMG6025" s="729"/>
      <c r="NMH6025" s="282"/>
      <c r="NMI6025" s="282"/>
      <c r="NMJ6025" s="282"/>
      <c r="NMK6025" s="282"/>
      <c r="NML6025" s="282"/>
      <c r="NMM6025" s="282"/>
      <c r="NMN6025" s="282"/>
      <c r="NMO6025" s="729"/>
      <c r="NMP6025" s="282"/>
      <c r="NMQ6025" s="282"/>
      <c r="NMR6025" s="282"/>
      <c r="NMS6025" s="282"/>
      <c r="NMT6025" s="282"/>
      <c r="NMU6025" s="282"/>
      <c r="NMV6025" s="282"/>
      <c r="NMW6025" s="729"/>
      <c r="NMX6025" s="282"/>
      <c r="NMY6025" s="282"/>
      <c r="NMZ6025" s="282"/>
      <c r="NNA6025" s="282"/>
      <c r="NNB6025" s="282"/>
      <c r="NNC6025" s="282"/>
      <c r="NND6025" s="282"/>
      <c r="NNE6025" s="729"/>
      <c r="NNF6025" s="282"/>
      <c r="NNG6025" s="282"/>
      <c r="NNH6025" s="282"/>
      <c r="NNI6025" s="282"/>
      <c r="NNJ6025" s="282"/>
      <c r="NNK6025" s="282"/>
      <c r="NNL6025" s="282"/>
      <c r="NNM6025" s="729"/>
      <c r="NNN6025" s="282"/>
      <c r="NNO6025" s="282"/>
      <c r="NNP6025" s="282"/>
      <c r="NNQ6025" s="282"/>
      <c r="NNR6025" s="282"/>
      <c r="NNS6025" s="282"/>
      <c r="NNT6025" s="282"/>
      <c r="NNU6025" s="729"/>
      <c r="NNV6025" s="282"/>
      <c r="NNW6025" s="282"/>
      <c r="NNX6025" s="282"/>
      <c r="NNY6025" s="282"/>
      <c r="NNZ6025" s="282"/>
      <c r="NOA6025" s="282"/>
      <c r="NOB6025" s="282"/>
      <c r="NOC6025" s="729"/>
      <c r="NOD6025" s="282"/>
      <c r="NOE6025" s="282"/>
      <c r="NOF6025" s="282"/>
      <c r="NOG6025" s="282"/>
      <c r="NOH6025" s="282"/>
      <c r="NOI6025" s="282"/>
      <c r="NOJ6025" s="282"/>
      <c r="NOK6025" s="729"/>
      <c r="NOL6025" s="282"/>
      <c r="NOM6025" s="282"/>
      <c r="NON6025" s="282"/>
      <c r="NOO6025" s="282"/>
      <c r="NOP6025" s="282"/>
      <c r="NOQ6025" s="282"/>
      <c r="NOR6025" s="282"/>
      <c r="NOS6025" s="729"/>
      <c r="NOT6025" s="282"/>
      <c r="NOU6025" s="282"/>
      <c r="NOV6025" s="282"/>
      <c r="NOW6025" s="282"/>
      <c r="NOX6025" s="282"/>
      <c r="NOY6025" s="282"/>
      <c r="NOZ6025" s="282"/>
      <c r="NPA6025" s="729"/>
      <c r="NPB6025" s="282"/>
      <c r="NPC6025" s="282"/>
      <c r="NPD6025" s="282"/>
      <c r="NPE6025" s="282"/>
      <c r="NPF6025" s="282"/>
      <c r="NPG6025" s="282"/>
      <c r="NPH6025" s="282"/>
      <c r="NPI6025" s="729"/>
      <c r="NPJ6025" s="282"/>
      <c r="NPK6025" s="282"/>
      <c r="NPL6025" s="282"/>
      <c r="NPM6025" s="282"/>
      <c r="NPN6025" s="282"/>
      <c r="NPO6025" s="282"/>
      <c r="NPP6025" s="282"/>
      <c r="NPQ6025" s="729"/>
      <c r="NPR6025" s="282"/>
      <c r="NPS6025" s="282"/>
      <c r="NPT6025" s="282"/>
      <c r="NPU6025" s="282"/>
      <c r="NPV6025" s="282"/>
      <c r="NPW6025" s="282"/>
      <c r="NPX6025" s="282"/>
      <c r="NPY6025" s="729"/>
      <c r="NPZ6025" s="282"/>
      <c r="NQA6025" s="282"/>
      <c r="NQB6025" s="282"/>
      <c r="NQC6025" s="282"/>
      <c r="NQD6025" s="282"/>
      <c r="NQE6025" s="282"/>
      <c r="NQF6025" s="282"/>
      <c r="NQG6025" s="729"/>
      <c r="NQH6025" s="282"/>
      <c r="NQI6025" s="282"/>
      <c r="NQJ6025" s="282"/>
      <c r="NQK6025" s="282"/>
      <c r="NQL6025" s="282"/>
      <c r="NQM6025" s="282"/>
      <c r="NQN6025" s="282"/>
      <c r="NQO6025" s="729"/>
      <c r="NQP6025" s="282"/>
      <c r="NQQ6025" s="282"/>
      <c r="NQR6025" s="282"/>
      <c r="NQS6025" s="282"/>
      <c r="NQT6025" s="282"/>
      <c r="NQU6025" s="282"/>
      <c r="NQV6025" s="282"/>
      <c r="NQW6025" s="729"/>
      <c r="NQX6025" s="282"/>
      <c r="NQY6025" s="282"/>
      <c r="NQZ6025" s="282"/>
      <c r="NRA6025" s="282"/>
      <c r="NRB6025" s="282"/>
      <c r="NRC6025" s="282"/>
      <c r="NRD6025" s="282"/>
      <c r="NRE6025" s="729"/>
      <c r="NRF6025" s="282"/>
      <c r="NRG6025" s="282"/>
      <c r="NRH6025" s="282"/>
      <c r="NRI6025" s="282"/>
      <c r="NRJ6025" s="282"/>
      <c r="NRK6025" s="282"/>
      <c r="NRL6025" s="282"/>
      <c r="NRM6025" s="729"/>
      <c r="NRN6025" s="282"/>
      <c r="NRO6025" s="282"/>
      <c r="NRP6025" s="282"/>
      <c r="NRQ6025" s="282"/>
      <c r="NRR6025" s="282"/>
      <c r="NRS6025" s="282"/>
      <c r="NRT6025" s="282"/>
      <c r="NRU6025" s="729"/>
      <c r="NRV6025" s="282"/>
      <c r="NRW6025" s="282"/>
      <c r="NRX6025" s="282"/>
      <c r="NRY6025" s="282"/>
      <c r="NRZ6025" s="282"/>
      <c r="NSA6025" s="282"/>
      <c r="NSB6025" s="282"/>
      <c r="NSC6025" s="729"/>
      <c r="NSD6025" s="282"/>
      <c r="NSE6025" s="282"/>
      <c r="NSF6025" s="282"/>
      <c r="NSG6025" s="282"/>
      <c r="NSH6025" s="282"/>
      <c r="NSI6025" s="282"/>
      <c r="NSJ6025" s="282"/>
      <c r="NSK6025" s="729"/>
      <c r="NSL6025" s="282"/>
      <c r="NSM6025" s="282"/>
      <c r="NSN6025" s="282"/>
      <c r="NSO6025" s="282"/>
      <c r="NSP6025" s="282"/>
      <c r="NSQ6025" s="282"/>
      <c r="NSR6025" s="282"/>
      <c r="NSS6025" s="729"/>
      <c r="NST6025" s="282"/>
      <c r="NSU6025" s="282"/>
      <c r="NSV6025" s="282"/>
      <c r="NSW6025" s="282"/>
      <c r="NSX6025" s="282"/>
      <c r="NSY6025" s="282"/>
      <c r="NSZ6025" s="282"/>
      <c r="NTA6025" s="729"/>
      <c r="NTB6025" s="282"/>
      <c r="NTC6025" s="282"/>
      <c r="NTD6025" s="282"/>
      <c r="NTE6025" s="282"/>
      <c r="NTF6025" s="282"/>
      <c r="NTG6025" s="282"/>
      <c r="NTH6025" s="282"/>
      <c r="NTI6025" s="729"/>
      <c r="NTJ6025" s="282"/>
      <c r="NTK6025" s="282"/>
      <c r="NTL6025" s="282"/>
      <c r="NTM6025" s="282"/>
      <c r="NTN6025" s="282"/>
      <c r="NTO6025" s="282"/>
      <c r="NTP6025" s="282"/>
      <c r="NTQ6025" s="729"/>
      <c r="NTR6025" s="282"/>
      <c r="NTS6025" s="282"/>
      <c r="NTT6025" s="282"/>
      <c r="NTU6025" s="282"/>
      <c r="NTV6025" s="282"/>
      <c r="NTW6025" s="282"/>
      <c r="NTX6025" s="282"/>
      <c r="NTY6025" s="729"/>
      <c r="NTZ6025" s="282"/>
      <c r="NUA6025" s="282"/>
      <c r="NUB6025" s="282"/>
      <c r="NUC6025" s="282"/>
      <c r="NUD6025" s="282"/>
      <c r="NUE6025" s="282"/>
      <c r="NUF6025" s="282"/>
      <c r="NUG6025" s="729"/>
      <c r="NUH6025" s="282"/>
      <c r="NUI6025" s="282"/>
      <c r="NUJ6025" s="282"/>
      <c r="NUK6025" s="282"/>
      <c r="NUL6025" s="282"/>
      <c r="NUM6025" s="282"/>
      <c r="NUN6025" s="282"/>
      <c r="NUO6025" s="729"/>
      <c r="NUP6025" s="282"/>
      <c r="NUQ6025" s="282"/>
      <c r="NUR6025" s="282"/>
      <c r="NUS6025" s="282"/>
      <c r="NUT6025" s="282"/>
      <c r="NUU6025" s="282"/>
      <c r="NUV6025" s="282"/>
      <c r="NUW6025" s="729"/>
      <c r="NUX6025" s="282"/>
      <c r="NUY6025" s="282"/>
      <c r="NUZ6025" s="282"/>
      <c r="NVA6025" s="282"/>
      <c r="NVB6025" s="282"/>
      <c r="NVC6025" s="282"/>
      <c r="NVD6025" s="282"/>
      <c r="NVE6025" s="729"/>
      <c r="NVF6025" s="282"/>
      <c r="NVG6025" s="282"/>
      <c r="NVH6025" s="282"/>
      <c r="NVI6025" s="282"/>
      <c r="NVJ6025" s="282"/>
      <c r="NVK6025" s="282"/>
      <c r="NVL6025" s="282"/>
      <c r="NVM6025" s="729"/>
      <c r="NVN6025" s="282"/>
      <c r="NVO6025" s="282"/>
      <c r="NVP6025" s="282"/>
      <c r="NVQ6025" s="282"/>
      <c r="NVR6025" s="282"/>
      <c r="NVS6025" s="282"/>
      <c r="NVT6025" s="282"/>
      <c r="NVU6025" s="729"/>
      <c r="NVV6025" s="282"/>
      <c r="NVW6025" s="282"/>
      <c r="NVX6025" s="282"/>
      <c r="NVY6025" s="282"/>
      <c r="NVZ6025" s="282"/>
      <c r="NWA6025" s="282"/>
      <c r="NWB6025" s="282"/>
      <c r="NWC6025" s="729"/>
      <c r="NWD6025" s="282"/>
      <c r="NWE6025" s="282"/>
      <c r="NWF6025" s="282"/>
      <c r="NWG6025" s="282"/>
      <c r="NWH6025" s="282"/>
      <c r="NWI6025" s="282"/>
      <c r="NWJ6025" s="282"/>
      <c r="NWK6025" s="729"/>
      <c r="NWL6025" s="282"/>
      <c r="NWM6025" s="282"/>
      <c r="NWN6025" s="282"/>
      <c r="NWO6025" s="282"/>
      <c r="NWP6025" s="282"/>
      <c r="NWQ6025" s="282"/>
      <c r="NWR6025" s="282"/>
      <c r="NWS6025" s="729"/>
      <c r="NWT6025" s="282"/>
      <c r="NWU6025" s="282"/>
      <c r="NWV6025" s="282"/>
      <c r="NWW6025" s="282"/>
      <c r="NWX6025" s="282"/>
      <c r="NWY6025" s="282"/>
      <c r="NWZ6025" s="282"/>
      <c r="NXA6025" s="729"/>
      <c r="NXB6025" s="282"/>
      <c r="NXC6025" s="282"/>
      <c r="NXD6025" s="282"/>
      <c r="NXE6025" s="282"/>
      <c r="NXF6025" s="282"/>
      <c r="NXG6025" s="282"/>
      <c r="NXH6025" s="282"/>
      <c r="NXI6025" s="729"/>
      <c r="NXJ6025" s="282"/>
      <c r="NXK6025" s="282"/>
      <c r="NXL6025" s="282"/>
      <c r="NXM6025" s="282"/>
      <c r="NXN6025" s="282"/>
      <c r="NXO6025" s="282"/>
      <c r="NXP6025" s="282"/>
      <c r="NXQ6025" s="729"/>
      <c r="NXR6025" s="282"/>
      <c r="NXS6025" s="282"/>
      <c r="NXT6025" s="282"/>
      <c r="NXU6025" s="282"/>
      <c r="NXV6025" s="282"/>
      <c r="NXW6025" s="282"/>
      <c r="NXX6025" s="282"/>
      <c r="NXY6025" s="729"/>
      <c r="NXZ6025" s="282"/>
      <c r="NYA6025" s="282"/>
      <c r="NYB6025" s="282"/>
      <c r="NYC6025" s="282"/>
      <c r="NYD6025" s="282"/>
      <c r="NYE6025" s="282"/>
      <c r="NYF6025" s="282"/>
      <c r="NYG6025" s="729"/>
      <c r="NYH6025" s="282"/>
      <c r="NYI6025" s="282"/>
      <c r="NYJ6025" s="282"/>
      <c r="NYK6025" s="282"/>
      <c r="NYL6025" s="282"/>
      <c r="NYM6025" s="282"/>
      <c r="NYN6025" s="282"/>
      <c r="NYO6025" s="729"/>
      <c r="NYP6025" s="282"/>
      <c r="NYQ6025" s="282"/>
      <c r="NYR6025" s="282"/>
      <c r="NYS6025" s="282"/>
      <c r="NYT6025" s="282"/>
      <c r="NYU6025" s="282"/>
      <c r="NYV6025" s="282"/>
      <c r="NYW6025" s="729"/>
      <c r="NYX6025" s="282"/>
      <c r="NYY6025" s="282"/>
      <c r="NYZ6025" s="282"/>
      <c r="NZA6025" s="282"/>
      <c r="NZB6025" s="282"/>
      <c r="NZC6025" s="282"/>
      <c r="NZD6025" s="282"/>
      <c r="NZE6025" s="729"/>
      <c r="NZF6025" s="282"/>
      <c r="NZG6025" s="282"/>
      <c r="NZH6025" s="282"/>
      <c r="NZI6025" s="282"/>
      <c r="NZJ6025" s="282"/>
      <c r="NZK6025" s="282"/>
      <c r="NZL6025" s="282"/>
      <c r="NZM6025" s="729"/>
      <c r="NZN6025" s="282"/>
      <c r="NZO6025" s="282"/>
      <c r="NZP6025" s="282"/>
      <c r="NZQ6025" s="282"/>
      <c r="NZR6025" s="282"/>
      <c r="NZS6025" s="282"/>
      <c r="NZT6025" s="282"/>
      <c r="NZU6025" s="729"/>
      <c r="NZV6025" s="282"/>
      <c r="NZW6025" s="282"/>
      <c r="NZX6025" s="282"/>
      <c r="NZY6025" s="282"/>
      <c r="NZZ6025" s="282"/>
      <c r="OAA6025" s="282"/>
      <c r="OAB6025" s="282"/>
      <c r="OAC6025" s="729"/>
      <c r="OAD6025" s="282"/>
      <c r="OAE6025" s="282"/>
      <c r="OAF6025" s="282"/>
      <c r="OAG6025" s="282"/>
      <c r="OAH6025" s="282"/>
      <c r="OAI6025" s="282"/>
      <c r="OAJ6025" s="282"/>
      <c r="OAK6025" s="729"/>
      <c r="OAL6025" s="282"/>
      <c r="OAM6025" s="282"/>
      <c r="OAN6025" s="282"/>
      <c r="OAO6025" s="282"/>
      <c r="OAP6025" s="282"/>
      <c r="OAQ6025" s="282"/>
      <c r="OAR6025" s="282"/>
      <c r="OAS6025" s="729"/>
      <c r="OAT6025" s="282"/>
      <c r="OAU6025" s="282"/>
      <c r="OAV6025" s="282"/>
      <c r="OAW6025" s="282"/>
      <c r="OAX6025" s="282"/>
      <c r="OAY6025" s="282"/>
      <c r="OAZ6025" s="282"/>
      <c r="OBA6025" s="729"/>
      <c r="OBB6025" s="282"/>
      <c r="OBC6025" s="282"/>
      <c r="OBD6025" s="282"/>
      <c r="OBE6025" s="282"/>
      <c r="OBF6025" s="282"/>
      <c r="OBG6025" s="282"/>
      <c r="OBH6025" s="282"/>
      <c r="OBI6025" s="729"/>
      <c r="OBJ6025" s="282"/>
      <c r="OBK6025" s="282"/>
      <c r="OBL6025" s="282"/>
      <c r="OBM6025" s="282"/>
      <c r="OBN6025" s="282"/>
      <c r="OBO6025" s="282"/>
      <c r="OBP6025" s="282"/>
      <c r="OBQ6025" s="729"/>
      <c r="OBR6025" s="282"/>
      <c r="OBS6025" s="282"/>
      <c r="OBT6025" s="282"/>
      <c r="OBU6025" s="282"/>
      <c r="OBV6025" s="282"/>
      <c r="OBW6025" s="282"/>
      <c r="OBX6025" s="282"/>
      <c r="OBY6025" s="729"/>
      <c r="OBZ6025" s="282"/>
      <c r="OCA6025" s="282"/>
      <c r="OCB6025" s="282"/>
      <c r="OCC6025" s="282"/>
      <c r="OCD6025" s="282"/>
      <c r="OCE6025" s="282"/>
      <c r="OCF6025" s="282"/>
      <c r="OCG6025" s="729"/>
      <c r="OCH6025" s="282"/>
      <c r="OCI6025" s="282"/>
      <c r="OCJ6025" s="282"/>
      <c r="OCK6025" s="282"/>
      <c r="OCL6025" s="282"/>
      <c r="OCM6025" s="282"/>
      <c r="OCN6025" s="282"/>
      <c r="OCO6025" s="729"/>
      <c r="OCP6025" s="282"/>
      <c r="OCQ6025" s="282"/>
      <c r="OCR6025" s="282"/>
      <c r="OCS6025" s="282"/>
      <c r="OCT6025" s="282"/>
      <c r="OCU6025" s="282"/>
      <c r="OCV6025" s="282"/>
      <c r="OCW6025" s="729"/>
      <c r="OCX6025" s="282"/>
      <c r="OCY6025" s="282"/>
      <c r="OCZ6025" s="282"/>
      <c r="ODA6025" s="282"/>
      <c r="ODB6025" s="282"/>
      <c r="ODC6025" s="282"/>
      <c r="ODD6025" s="282"/>
      <c r="ODE6025" s="729"/>
      <c r="ODF6025" s="282"/>
      <c r="ODG6025" s="282"/>
      <c r="ODH6025" s="282"/>
      <c r="ODI6025" s="282"/>
      <c r="ODJ6025" s="282"/>
      <c r="ODK6025" s="282"/>
      <c r="ODL6025" s="282"/>
      <c r="ODM6025" s="729"/>
      <c r="ODN6025" s="282"/>
      <c r="ODO6025" s="282"/>
      <c r="ODP6025" s="282"/>
      <c r="ODQ6025" s="282"/>
      <c r="ODR6025" s="282"/>
      <c r="ODS6025" s="282"/>
      <c r="ODT6025" s="282"/>
      <c r="ODU6025" s="729"/>
      <c r="ODV6025" s="282"/>
      <c r="ODW6025" s="282"/>
      <c r="ODX6025" s="282"/>
      <c r="ODY6025" s="282"/>
      <c r="ODZ6025" s="282"/>
      <c r="OEA6025" s="282"/>
      <c r="OEB6025" s="282"/>
      <c r="OEC6025" s="729"/>
      <c r="OED6025" s="282"/>
      <c r="OEE6025" s="282"/>
      <c r="OEF6025" s="282"/>
      <c r="OEG6025" s="282"/>
      <c r="OEH6025" s="282"/>
      <c r="OEI6025" s="282"/>
      <c r="OEJ6025" s="282"/>
      <c r="OEK6025" s="729"/>
      <c r="OEL6025" s="282"/>
      <c r="OEM6025" s="282"/>
      <c r="OEN6025" s="282"/>
      <c r="OEO6025" s="282"/>
      <c r="OEP6025" s="282"/>
      <c r="OEQ6025" s="282"/>
      <c r="OER6025" s="282"/>
      <c r="OES6025" s="729"/>
      <c r="OET6025" s="282"/>
      <c r="OEU6025" s="282"/>
      <c r="OEV6025" s="282"/>
      <c r="OEW6025" s="282"/>
      <c r="OEX6025" s="282"/>
      <c r="OEY6025" s="282"/>
      <c r="OEZ6025" s="282"/>
      <c r="OFA6025" s="729"/>
      <c r="OFB6025" s="282"/>
      <c r="OFC6025" s="282"/>
      <c r="OFD6025" s="282"/>
      <c r="OFE6025" s="282"/>
      <c r="OFF6025" s="282"/>
      <c r="OFG6025" s="282"/>
      <c r="OFH6025" s="282"/>
      <c r="OFI6025" s="729"/>
      <c r="OFJ6025" s="282"/>
      <c r="OFK6025" s="282"/>
      <c r="OFL6025" s="282"/>
      <c r="OFM6025" s="282"/>
      <c r="OFN6025" s="282"/>
      <c r="OFO6025" s="282"/>
      <c r="OFP6025" s="282"/>
      <c r="OFQ6025" s="729"/>
      <c r="OFR6025" s="282"/>
      <c r="OFS6025" s="282"/>
      <c r="OFT6025" s="282"/>
      <c r="OFU6025" s="282"/>
      <c r="OFV6025" s="282"/>
      <c r="OFW6025" s="282"/>
      <c r="OFX6025" s="282"/>
      <c r="OFY6025" s="729"/>
      <c r="OFZ6025" s="282"/>
      <c r="OGA6025" s="282"/>
      <c r="OGB6025" s="282"/>
      <c r="OGC6025" s="282"/>
      <c r="OGD6025" s="282"/>
      <c r="OGE6025" s="282"/>
      <c r="OGF6025" s="282"/>
      <c r="OGG6025" s="729"/>
      <c r="OGH6025" s="282"/>
      <c r="OGI6025" s="282"/>
      <c r="OGJ6025" s="282"/>
      <c r="OGK6025" s="282"/>
      <c r="OGL6025" s="282"/>
      <c r="OGM6025" s="282"/>
      <c r="OGN6025" s="282"/>
      <c r="OGO6025" s="729"/>
      <c r="OGP6025" s="282"/>
      <c r="OGQ6025" s="282"/>
      <c r="OGR6025" s="282"/>
      <c r="OGS6025" s="282"/>
      <c r="OGT6025" s="282"/>
      <c r="OGU6025" s="282"/>
      <c r="OGV6025" s="282"/>
      <c r="OGW6025" s="729"/>
      <c r="OGX6025" s="282"/>
      <c r="OGY6025" s="282"/>
      <c r="OGZ6025" s="282"/>
      <c r="OHA6025" s="282"/>
      <c r="OHB6025" s="282"/>
      <c r="OHC6025" s="282"/>
      <c r="OHD6025" s="282"/>
      <c r="OHE6025" s="729"/>
      <c r="OHF6025" s="282"/>
      <c r="OHG6025" s="282"/>
      <c r="OHH6025" s="282"/>
      <c r="OHI6025" s="282"/>
      <c r="OHJ6025" s="282"/>
      <c r="OHK6025" s="282"/>
      <c r="OHL6025" s="282"/>
      <c r="OHM6025" s="729"/>
      <c r="OHN6025" s="282"/>
      <c r="OHO6025" s="282"/>
      <c r="OHP6025" s="282"/>
      <c r="OHQ6025" s="282"/>
      <c r="OHR6025" s="282"/>
      <c r="OHS6025" s="282"/>
      <c r="OHT6025" s="282"/>
      <c r="OHU6025" s="729"/>
      <c r="OHV6025" s="282"/>
      <c r="OHW6025" s="282"/>
      <c r="OHX6025" s="282"/>
      <c r="OHY6025" s="282"/>
      <c r="OHZ6025" s="282"/>
      <c r="OIA6025" s="282"/>
      <c r="OIB6025" s="282"/>
      <c r="OIC6025" s="729"/>
      <c r="OID6025" s="282"/>
      <c r="OIE6025" s="282"/>
      <c r="OIF6025" s="282"/>
      <c r="OIG6025" s="282"/>
      <c r="OIH6025" s="282"/>
      <c r="OII6025" s="282"/>
      <c r="OIJ6025" s="282"/>
      <c r="OIK6025" s="729"/>
      <c r="OIL6025" s="282"/>
      <c r="OIM6025" s="282"/>
      <c r="OIN6025" s="282"/>
      <c r="OIO6025" s="282"/>
      <c r="OIP6025" s="282"/>
      <c r="OIQ6025" s="282"/>
      <c r="OIR6025" s="282"/>
      <c r="OIS6025" s="729"/>
      <c r="OIT6025" s="282"/>
      <c r="OIU6025" s="282"/>
      <c r="OIV6025" s="282"/>
      <c r="OIW6025" s="282"/>
      <c r="OIX6025" s="282"/>
      <c r="OIY6025" s="282"/>
      <c r="OIZ6025" s="282"/>
      <c r="OJA6025" s="729"/>
      <c r="OJB6025" s="282"/>
      <c r="OJC6025" s="282"/>
      <c r="OJD6025" s="282"/>
      <c r="OJE6025" s="282"/>
      <c r="OJF6025" s="282"/>
      <c r="OJG6025" s="282"/>
      <c r="OJH6025" s="282"/>
      <c r="OJI6025" s="729"/>
      <c r="OJJ6025" s="282"/>
      <c r="OJK6025" s="282"/>
      <c r="OJL6025" s="282"/>
      <c r="OJM6025" s="282"/>
      <c r="OJN6025" s="282"/>
      <c r="OJO6025" s="282"/>
      <c r="OJP6025" s="282"/>
      <c r="OJQ6025" s="729"/>
      <c r="OJR6025" s="282"/>
      <c r="OJS6025" s="282"/>
      <c r="OJT6025" s="282"/>
      <c r="OJU6025" s="282"/>
      <c r="OJV6025" s="282"/>
      <c r="OJW6025" s="282"/>
      <c r="OJX6025" s="282"/>
      <c r="OJY6025" s="729"/>
      <c r="OJZ6025" s="282"/>
      <c r="OKA6025" s="282"/>
      <c r="OKB6025" s="282"/>
      <c r="OKC6025" s="282"/>
      <c r="OKD6025" s="282"/>
      <c r="OKE6025" s="282"/>
      <c r="OKF6025" s="282"/>
      <c r="OKG6025" s="729"/>
      <c r="OKH6025" s="282"/>
      <c r="OKI6025" s="282"/>
      <c r="OKJ6025" s="282"/>
      <c r="OKK6025" s="282"/>
      <c r="OKL6025" s="282"/>
      <c r="OKM6025" s="282"/>
      <c r="OKN6025" s="282"/>
      <c r="OKO6025" s="729"/>
      <c r="OKP6025" s="282"/>
      <c r="OKQ6025" s="282"/>
      <c r="OKR6025" s="282"/>
      <c r="OKS6025" s="282"/>
      <c r="OKT6025" s="282"/>
      <c r="OKU6025" s="282"/>
      <c r="OKV6025" s="282"/>
      <c r="OKW6025" s="729"/>
      <c r="OKX6025" s="282"/>
      <c r="OKY6025" s="282"/>
      <c r="OKZ6025" s="282"/>
      <c r="OLA6025" s="282"/>
      <c r="OLB6025" s="282"/>
      <c r="OLC6025" s="282"/>
      <c r="OLD6025" s="282"/>
      <c r="OLE6025" s="729"/>
      <c r="OLF6025" s="282"/>
      <c r="OLG6025" s="282"/>
      <c r="OLH6025" s="282"/>
      <c r="OLI6025" s="282"/>
      <c r="OLJ6025" s="282"/>
      <c r="OLK6025" s="282"/>
      <c r="OLL6025" s="282"/>
      <c r="OLM6025" s="729"/>
      <c r="OLN6025" s="282"/>
      <c r="OLO6025" s="282"/>
      <c r="OLP6025" s="282"/>
      <c r="OLQ6025" s="282"/>
      <c r="OLR6025" s="282"/>
      <c r="OLS6025" s="282"/>
      <c r="OLT6025" s="282"/>
      <c r="OLU6025" s="729"/>
      <c r="OLV6025" s="282"/>
      <c r="OLW6025" s="282"/>
      <c r="OLX6025" s="282"/>
      <c r="OLY6025" s="282"/>
      <c r="OLZ6025" s="282"/>
      <c r="OMA6025" s="282"/>
      <c r="OMB6025" s="282"/>
      <c r="OMC6025" s="729"/>
      <c r="OMD6025" s="282"/>
      <c r="OME6025" s="282"/>
      <c r="OMF6025" s="282"/>
      <c r="OMG6025" s="282"/>
      <c r="OMH6025" s="282"/>
      <c r="OMI6025" s="282"/>
      <c r="OMJ6025" s="282"/>
      <c r="OMK6025" s="729"/>
      <c r="OML6025" s="282"/>
      <c r="OMM6025" s="282"/>
      <c r="OMN6025" s="282"/>
      <c r="OMO6025" s="282"/>
      <c r="OMP6025" s="282"/>
      <c r="OMQ6025" s="282"/>
      <c r="OMR6025" s="282"/>
      <c r="OMS6025" s="729"/>
      <c r="OMT6025" s="282"/>
      <c r="OMU6025" s="282"/>
      <c r="OMV6025" s="282"/>
      <c r="OMW6025" s="282"/>
      <c r="OMX6025" s="282"/>
      <c r="OMY6025" s="282"/>
      <c r="OMZ6025" s="282"/>
      <c r="ONA6025" s="729"/>
      <c r="ONB6025" s="282"/>
      <c r="ONC6025" s="282"/>
      <c r="OND6025" s="282"/>
      <c r="ONE6025" s="282"/>
      <c r="ONF6025" s="282"/>
      <c r="ONG6025" s="282"/>
      <c r="ONH6025" s="282"/>
      <c r="ONI6025" s="729"/>
      <c r="ONJ6025" s="282"/>
      <c r="ONK6025" s="282"/>
      <c r="ONL6025" s="282"/>
      <c r="ONM6025" s="282"/>
      <c r="ONN6025" s="282"/>
      <c r="ONO6025" s="282"/>
      <c r="ONP6025" s="282"/>
      <c r="ONQ6025" s="729"/>
      <c r="ONR6025" s="282"/>
      <c r="ONS6025" s="282"/>
      <c r="ONT6025" s="282"/>
      <c r="ONU6025" s="282"/>
      <c r="ONV6025" s="282"/>
      <c r="ONW6025" s="282"/>
      <c r="ONX6025" s="282"/>
      <c r="ONY6025" s="729"/>
      <c r="ONZ6025" s="282"/>
      <c r="OOA6025" s="282"/>
      <c r="OOB6025" s="282"/>
      <c r="OOC6025" s="282"/>
      <c r="OOD6025" s="282"/>
      <c r="OOE6025" s="282"/>
      <c r="OOF6025" s="282"/>
      <c r="OOG6025" s="729"/>
      <c r="OOH6025" s="282"/>
      <c r="OOI6025" s="282"/>
      <c r="OOJ6025" s="282"/>
      <c r="OOK6025" s="282"/>
      <c r="OOL6025" s="282"/>
      <c r="OOM6025" s="282"/>
      <c r="OON6025" s="282"/>
      <c r="OOO6025" s="729"/>
      <c r="OOP6025" s="282"/>
      <c r="OOQ6025" s="282"/>
      <c r="OOR6025" s="282"/>
      <c r="OOS6025" s="282"/>
      <c r="OOT6025" s="282"/>
      <c r="OOU6025" s="282"/>
      <c r="OOV6025" s="282"/>
      <c r="OOW6025" s="729"/>
      <c r="OOX6025" s="282"/>
      <c r="OOY6025" s="282"/>
      <c r="OOZ6025" s="282"/>
      <c r="OPA6025" s="282"/>
      <c r="OPB6025" s="282"/>
      <c r="OPC6025" s="282"/>
      <c r="OPD6025" s="282"/>
      <c r="OPE6025" s="729"/>
      <c r="OPF6025" s="282"/>
      <c r="OPG6025" s="282"/>
      <c r="OPH6025" s="282"/>
      <c r="OPI6025" s="282"/>
      <c r="OPJ6025" s="282"/>
      <c r="OPK6025" s="282"/>
      <c r="OPL6025" s="282"/>
      <c r="OPM6025" s="729"/>
      <c r="OPN6025" s="282"/>
      <c r="OPO6025" s="282"/>
      <c r="OPP6025" s="282"/>
      <c r="OPQ6025" s="282"/>
      <c r="OPR6025" s="282"/>
      <c r="OPS6025" s="282"/>
      <c r="OPT6025" s="282"/>
      <c r="OPU6025" s="729"/>
      <c r="OPV6025" s="282"/>
      <c r="OPW6025" s="282"/>
      <c r="OPX6025" s="282"/>
      <c r="OPY6025" s="282"/>
      <c r="OPZ6025" s="282"/>
      <c r="OQA6025" s="282"/>
      <c r="OQB6025" s="282"/>
      <c r="OQC6025" s="729"/>
      <c r="OQD6025" s="282"/>
      <c r="OQE6025" s="282"/>
      <c r="OQF6025" s="282"/>
      <c r="OQG6025" s="282"/>
      <c r="OQH6025" s="282"/>
      <c r="OQI6025" s="282"/>
      <c r="OQJ6025" s="282"/>
      <c r="OQK6025" s="729"/>
      <c r="OQL6025" s="282"/>
      <c r="OQM6025" s="282"/>
      <c r="OQN6025" s="282"/>
      <c r="OQO6025" s="282"/>
      <c r="OQP6025" s="282"/>
      <c r="OQQ6025" s="282"/>
      <c r="OQR6025" s="282"/>
      <c r="OQS6025" s="729"/>
      <c r="OQT6025" s="282"/>
      <c r="OQU6025" s="282"/>
      <c r="OQV6025" s="282"/>
      <c r="OQW6025" s="282"/>
      <c r="OQX6025" s="282"/>
      <c r="OQY6025" s="282"/>
      <c r="OQZ6025" s="282"/>
      <c r="ORA6025" s="729"/>
      <c r="ORB6025" s="282"/>
      <c r="ORC6025" s="282"/>
      <c r="ORD6025" s="282"/>
      <c r="ORE6025" s="282"/>
      <c r="ORF6025" s="282"/>
      <c r="ORG6025" s="282"/>
      <c r="ORH6025" s="282"/>
      <c r="ORI6025" s="729"/>
      <c r="ORJ6025" s="282"/>
      <c r="ORK6025" s="282"/>
      <c r="ORL6025" s="282"/>
      <c r="ORM6025" s="282"/>
      <c r="ORN6025" s="282"/>
      <c r="ORO6025" s="282"/>
      <c r="ORP6025" s="282"/>
      <c r="ORQ6025" s="729"/>
      <c r="ORR6025" s="282"/>
      <c r="ORS6025" s="282"/>
      <c r="ORT6025" s="282"/>
      <c r="ORU6025" s="282"/>
      <c r="ORV6025" s="282"/>
      <c r="ORW6025" s="282"/>
      <c r="ORX6025" s="282"/>
      <c r="ORY6025" s="729"/>
      <c r="ORZ6025" s="282"/>
      <c r="OSA6025" s="282"/>
      <c r="OSB6025" s="282"/>
      <c r="OSC6025" s="282"/>
      <c r="OSD6025" s="282"/>
      <c r="OSE6025" s="282"/>
      <c r="OSF6025" s="282"/>
      <c r="OSG6025" s="729"/>
      <c r="OSH6025" s="282"/>
      <c r="OSI6025" s="282"/>
      <c r="OSJ6025" s="282"/>
      <c r="OSK6025" s="282"/>
      <c r="OSL6025" s="282"/>
      <c r="OSM6025" s="282"/>
      <c r="OSN6025" s="282"/>
      <c r="OSO6025" s="729"/>
      <c r="OSP6025" s="282"/>
      <c r="OSQ6025" s="282"/>
      <c r="OSR6025" s="282"/>
      <c r="OSS6025" s="282"/>
      <c r="OST6025" s="282"/>
      <c r="OSU6025" s="282"/>
      <c r="OSV6025" s="282"/>
      <c r="OSW6025" s="729"/>
      <c r="OSX6025" s="282"/>
      <c r="OSY6025" s="282"/>
      <c r="OSZ6025" s="282"/>
      <c r="OTA6025" s="282"/>
      <c r="OTB6025" s="282"/>
      <c r="OTC6025" s="282"/>
      <c r="OTD6025" s="282"/>
      <c r="OTE6025" s="729"/>
      <c r="OTF6025" s="282"/>
      <c r="OTG6025" s="282"/>
      <c r="OTH6025" s="282"/>
      <c r="OTI6025" s="282"/>
      <c r="OTJ6025" s="282"/>
      <c r="OTK6025" s="282"/>
      <c r="OTL6025" s="282"/>
      <c r="OTM6025" s="729"/>
      <c r="OTN6025" s="282"/>
      <c r="OTO6025" s="282"/>
      <c r="OTP6025" s="282"/>
      <c r="OTQ6025" s="282"/>
      <c r="OTR6025" s="282"/>
      <c r="OTS6025" s="282"/>
      <c r="OTT6025" s="282"/>
      <c r="OTU6025" s="729"/>
      <c r="OTV6025" s="282"/>
      <c r="OTW6025" s="282"/>
      <c r="OTX6025" s="282"/>
      <c r="OTY6025" s="282"/>
      <c r="OTZ6025" s="282"/>
      <c r="OUA6025" s="282"/>
      <c r="OUB6025" s="282"/>
      <c r="OUC6025" s="729"/>
      <c r="OUD6025" s="282"/>
      <c r="OUE6025" s="282"/>
      <c r="OUF6025" s="282"/>
      <c r="OUG6025" s="282"/>
      <c r="OUH6025" s="282"/>
      <c r="OUI6025" s="282"/>
      <c r="OUJ6025" s="282"/>
      <c r="OUK6025" s="729"/>
      <c r="OUL6025" s="282"/>
      <c r="OUM6025" s="282"/>
      <c r="OUN6025" s="282"/>
      <c r="OUO6025" s="282"/>
      <c r="OUP6025" s="282"/>
      <c r="OUQ6025" s="282"/>
      <c r="OUR6025" s="282"/>
      <c r="OUS6025" s="729"/>
      <c r="OUT6025" s="282"/>
      <c r="OUU6025" s="282"/>
      <c r="OUV6025" s="282"/>
      <c r="OUW6025" s="282"/>
      <c r="OUX6025" s="282"/>
      <c r="OUY6025" s="282"/>
      <c r="OUZ6025" s="282"/>
      <c r="OVA6025" s="729"/>
      <c r="OVB6025" s="282"/>
      <c r="OVC6025" s="282"/>
      <c r="OVD6025" s="282"/>
      <c r="OVE6025" s="282"/>
      <c r="OVF6025" s="282"/>
      <c r="OVG6025" s="282"/>
      <c r="OVH6025" s="282"/>
      <c r="OVI6025" s="729"/>
      <c r="OVJ6025" s="282"/>
      <c r="OVK6025" s="282"/>
      <c r="OVL6025" s="282"/>
      <c r="OVM6025" s="282"/>
      <c r="OVN6025" s="282"/>
      <c r="OVO6025" s="282"/>
      <c r="OVP6025" s="282"/>
      <c r="OVQ6025" s="729"/>
      <c r="OVR6025" s="282"/>
      <c r="OVS6025" s="282"/>
      <c r="OVT6025" s="282"/>
      <c r="OVU6025" s="282"/>
      <c r="OVV6025" s="282"/>
      <c r="OVW6025" s="282"/>
      <c r="OVX6025" s="282"/>
      <c r="OVY6025" s="729"/>
      <c r="OVZ6025" s="282"/>
      <c r="OWA6025" s="282"/>
      <c r="OWB6025" s="282"/>
      <c r="OWC6025" s="282"/>
      <c r="OWD6025" s="282"/>
      <c r="OWE6025" s="282"/>
      <c r="OWF6025" s="282"/>
      <c r="OWG6025" s="729"/>
      <c r="OWH6025" s="282"/>
      <c r="OWI6025" s="282"/>
      <c r="OWJ6025" s="282"/>
      <c r="OWK6025" s="282"/>
      <c r="OWL6025" s="282"/>
      <c r="OWM6025" s="282"/>
      <c r="OWN6025" s="282"/>
      <c r="OWO6025" s="729"/>
      <c r="OWP6025" s="282"/>
      <c r="OWQ6025" s="282"/>
      <c r="OWR6025" s="282"/>
      <c r="OWS6025" s="282"/>
      <c r="OWT6025" s="282"/>
      <c r="OWU6025" s="282"/>
      <c r="OWV6025" s="282"/>
      <c r="OWW6025" s="729"/>
      <c r="OWX6025" s="282"/>
      <c r="OWY6025" s="282"/>
      <c r="OWZ6025" s="282"/>
      <c r="OXA6025" s="282"/>
      <c r="OXB6025" s="282"/>
      <c r="OXC6025" s="282"/>
      <c r="OXD6025" s="282"/>
      <c r="OXE6025" s="729"/>
      <c r="OXF6025" s="282"/>
      <c r="OXG6025" s="282"/>
      <c r="OXH6025" s="282"/>
      <c r="OXI6025" s="282"/>
      <c r="OXJ6025" s="282"/>
      <c r="OXK6025" s="282"/>
      <c r="OXL6025" s="282"/>
      <c r="OXM6025" s="729"/>
      <c r="OXN6025" s="282"/>
      <c r="OXO6025" s="282"/>
      <c r="OXP6025" s="282"/>
      <c r="OXQ6025" s="282"/>
      <c r="OXR6025" s="282"/>
      <c r="OXS6025" s="282"/>
      <c r="OXT6025" s="282"/>
      <c r="OXU6025" s="729"/>
      <c r="OXV6025" s="282"/>
      <c r="OXW6025" s="282"/>
      <c r="OXX6025" s="282"/>
      <c r="OXY6025" s="282"/>
      <c r="OXZ6025" s="282"/>
      <c r="OYA6025" s="282"/>
      <c r="OYB6025" s="282"/>
      <c r="OYC6025" s="729"/>
      <c r="OYD6025" s="282"/>
      <c r="OYE6025" s="282"/>
      <c r="OYF6025" s="282"/>
      <c r="OYG6025" s="282"/>
      <c r="OYH6025" s="282"/>
      <c r="OYI6025" s="282"/>
      <c r="OYJ6025" s="282"/>
      <c r="OYK6025" s="729"/>
      <c r="OYL6025" s="282"/>
      <c r="OYM6025" s="282"/>
      <c r="OYN6025" s="282"/>
      <c r="OYO6025" s="282"/>
      <c r="OYP6025" s="282"/>
      <c r="OYQ6025" s="282"/>
      <c r="OYR6025" s="282"/>
      <c r="OYS6025" s="729"/>
      <c r="OYT6025" s="282"/>
      <c r="OYU6025" s="282"/>
      <c r="OYV6025" s="282"/>
      <c r="OYW6025" s="282"/>
      <c r="OYX6025" s="282"/>
      <c r="OYY6025" s="282"/>
      <c r="OYZ6025" s="282"/>
      <c r="OZA6025" s="729"/>
      <c r="OZB6025" s="282"/>
      <c r="OZC6025" s="282"/>
      <c r="OZD6025" s="282"/>
      <c r="OZE6025" s="282"/>
      <c r="OZF6025" s="282"/>
      <c r="OZG6025" s="282"/>
      <c r="OZH6025" s="282"/>
      <c r="OZI6025" s="729"/>
      <c r="OZJ6025" s="282"/>
      <c r="OZK6025" s="282"/>
      <c r="OZL6025" s="282"/>
      <c r="OZM6025" s="282"/>
      <c r="OZN6025" s="282"/>
      <c r="OZO6025" s="282"/>
      <c r="OZP6025" s="282"/>
      <c r="OZQ6025" s="729"/>
      <c r="OZR6025" s="282"/>
      <c r="OZS6025" s="282"/>
      <c r="OZT6025" s="282"/>
      <c r="OZU6025" s="282"/>
      <c r="OZV6025" s="282"/>
      <c r="OZW6025" s="282"/>
      <c r="OZX6025" s="282"/>
      <c r="OZY6025" s="729"/>
      <c r="OZZ6025" s="282"/>
      <c r="PAA6025" s="282"/>
      <c r="PAB6025" s="282"/>
      <c r="PAC6025" s="282"/>
      <c r="PAD6025" s="282"/>
      <c r="PAE6025" s="282"/>
      <c r="PAF6025" s="282"/>
      <c r="PAG6025" s="729"/>
      <c r="PAH6025" s="282"/>
      <c r="PAI6025" s="282"/>
      <c r="PAJ6025" s="282"/>
      <c r="PAK6025" s="282"/>
      <c r="PAL6025" s="282"/>
      <c r="PAM6025" s="282"/>
      <c r="PAN6025" s="282"/>
      <c r="PAO6025" s="729"/>
      <c r="PAP6025" s="282"/>
      <c r="PAQ6025" s="282"/>
      <c r="PAR6025" s="282"/>
      <c r="PAS6025" s="282"/>
      <c r="PAT6025" s="282"/>
      <c r="PAU6025" s="282"/>
      <c r="PAV6025" s="282"/>
      <c r="PAW6025" s="729"/>
      <c r="PAX6025" s="282"/>
      <c r="PAY6025" s="282"/>
      <c r="PAZ6025" s="282"/>
      <c r="PBA6025" s="282"/>
      <c r="PBB6025" s="282"/>
      <c r="PBC6025" s="282"/>
      <c r="PBD6025" s="282"/>
      <c r="PBE6025" s="729"/>
      <c r="PBF6025" s="282"/>
      <c r="PBG6025" s="282"/>
      <c r="PBH6025" s="282"/>
      <c r="PBI6025" s="282"/>
      <c r="PBJ6025" s="282"/>
      <c r="PBK6025" s="282"/>
      <c r="PBL6025" s="282"/>
      <c r="PBM6025" s="729"/>
      <c r="PBN6025" s="282"/>
      <c r="PBO6025" s="282"/>
      <c r="PBP6025" s="282"/>
      <c r="PBQ6025" s="282"/>
      <c r="PBR6025" s="282"/>
      <c r="PBS6025" s="282"/>
      <c r="PBT6025" s="282"/>
      <c r="PBU6025" s="729"/>
      <c r="PBV6025" s="282"/>
      <c r="PBW6025" s="282"/>
      <c r="PBX6025" s="282"/>
      <c r="PBY6025" s="282"/>
      <c r="PBZ6025" s="282"/>
      <c r="PCA6025" s="282"/>
      <c r="PCB6025" s="282"/>
      <c r="PCC6025" s="729"/>
      <c r="PCD6025" s="282"/>
      <c r="PCE6025" s="282"/>
      <c r="PCF6025" s="282"/>
      <c r="PCG6025" s="282"/>
      <c r="PCH6025" s="282"/>
      <c r="PCI6025" s="282"/>
      <c r="PCJ6025" s="282"/>
      <c r="PCK6025" s="729"/>
      <c r="PCL6025" s="282"/>
      <c r="PCM6025" s="282"/>
      <c r="PCN6025" s="282"/>
      <c r="PCO6025" s="282"/>
      <c r="PCP6025" s="282"/>
      <c r="PCQ6025" s="282"/>
      <c r="PCR6025" s="282"/>
      <c r="PCS6025" s="729"/>
      <c r="PCT6025" s="282"/>
      <c r="PCU6025" s="282"/>
      <c r="PCV6025" s="282"/>
      <c r="PCW6025" s="282"/>
      <c r="PCX6025" s="282"/>
      <c r="PCY6025" s="282"/>
      <c r="PCZ6025" s="282"/>
      <c r="PDA6025" s="729"/>
      <c r="PDB6025" s="282"/>
      <c r="PDC6025" s="282"/>
      <c r="PDD6025" s="282"/>
      <c r="PDE6025" s="282"/>
      <c r="PDF6025" s="282"/>
      <c r="PDG6025" s="282"/>
      <c r="PDH6025" s="282"/>
      <c r="PDI6025" s="729"/>
      <c r="PDJ6025" s="282"/>
      <c r="PDK6025" s="282"/>
      <c r="PDL6025" s="282"/>
      <c r="PDM6025" s="282"/>
      <c r="PDN6025" s="282"/>
      <c r="PDO6025" s="282"/>
      <c r="PDP6025" s="282"/>
      <c r="PDQ6025" s="729"/>
      <c r="PDR6025" s="282"/>
      <c r="PDS6025" s="282"/>
      <c r="PDT6025" s="282"/>
      <c r="PDU6025" s="282"/>
      <c r="PDV6025" s="282"/>
      <c r="PDW6025" s="282"/>
      <c r="PDX6025" s="282"/>
      <c r="PDY6025" s="729"/>
      <c r="PDZ6025" s="282"/>
      <c r="PEA6025" s="282"/>
      <c r="PEB6025" s="282"/>
      <c r="PEC6025" s="282"/>
      <c r="PED6025" s="282"/>
      <c r="PEE6025" s="282"/>
      <c r="PEF6025" s="282"/>
      <c r="PEG6025" s="729"/>
      <c r="PEH6025" s="282"/>
      <c r="PEI6025" s="282"/>
      <c r="PEJ6025" s="282"/>
      <c r="PEK6025" s="282"/>
      <c r="PEL6025" s="282"/>
      <c r="PEM6025" s="282"/>
      <c r="PEN6025" s="282"/>
      <c r="PEO6025" s="729"/>
      <c r="PEP6025" s="282"/>
      <c r="PEQ6025" s="282"/>
      <c r="PER6025" s="282"/>
      <c r="PES6025" s="282"/>
      <c r="PET6025" s="282"/>
      <c r="PEU6025" s="282"/>
      <c r="PEV6025" s="282"/>
      <c r="PEW6025" s="729"/>
      <c r="PEX6025" s="282"/>
      <c r="PEY6025" s="282"/>
      <c r="PEZ6025" s="282"/>
      <c r="PFA6025" s="282"/>
      <c r="PFB6025" s="282"/>
      <c r="PFC6025" s="282"/>
      <c r="PFD6025" s="282"/>
      <c r="PFE6025" s="729"/>
      <c r="PFF6025" s="282"/>
      <c r="PFG6025" s="282"/>
      <c r="PFH6025" s="282"/>
      <c r="PFI6025" s="282"/>
      <c r="PFJ6025" s="282"/>
      <c r="PFK6025" s="282"/>
      <c r="PFL6025" s="282"/>
      <c r="PFM6025" s="729"/>
      <c r="PFN6025" s="282"/>
      <c r="PFO6025" s="282"/>
      <c r="PFP6025" s="282"/>
      <c r="PFQ6025" s="282"/>
      <c r="PFR6025" s="282"/>
      <c r="PFS6025" s="282"/>
      <c r="PFT6025" s="282"/>
      <c r="PFU6025" s="729"/>
      <c r="PFV6025" s="282"/>
      <c r="PFW6025" s="282"/>
      <c r="PFX6025" s="282"/>
      <c r="PFY6025" s="282"/>
      <c r="PFZ6025" s="282"/>
      <c r="PGA6025" s="282"/>
      <c r="PGB6025" s="282"/>
      <c r="PGC6025" s="729"/>
      <c r="PGD6025" s="282"/>
      <c r="PGE6025" s="282"/>
      <c r="PGF6025" s="282"/>
      <c r="PGG6025" s="282"/>
      <c r="PGH6025" s="282"/>
      <c r="PGI6025" s="282"/>
      <c r="PGJ6025" s="282"/>
      <c r="PGK6025" s="729"/>
      <c r="PGL6025" s="282"/>
      <c r="PGM6025" s="282"/>
      <c r="PGN6025" s="282"/>
      <c r="PGO6025" s="282"/>
      <c r="PGP6025" s="282"/>
      <c r="PGQ6025" s="282"/>
      <c r="PGR6025" s="282"/>
      <c r="PGS6025" s="729"/>
      <c r="PGT6025" s="282"/>
      <c r="PGU6025" s="282"/>
      <c r="PGV6025" s="282"/>
      <c r="PGW6025" s="282"/>
      <c r="PGX6025" s="282"/>
      <c r="PGY6025" s="282"/>
      <c r="PGZ6025" s="282"/>
      <c r="PHA6025" s="729"/>
      <c r="PHB6025" s="282"/>
      <c r="PHC6025" s="282"/>
      <c r="PHD6025" s="282"/>
      <c r="PHE6025" s="282"/>
      <c r="PHF6025" s="282"/>
      <c r="PHG6025" s="282"/>
      <c r="PHH6025" s="282"/>
      <c r="PHI6025" s="729"/>
      <c r="PHJ6025" s="282"/>
      <c r="PHK6025" s="282"/>
      <c r="PHL6025" s="282"/>
      <c r="PHM6025" s="282"/>
      <c r="PHN6025" s="282"/>
      <c r="PHO6025" s="282"/>
      <c r="PHP6025" s="282"/>
      <c r="PHQ6025" s="729"/>
      <c r="PHR6025" s="282"/>
      <c r="PHS6025" s="282"/>
      <c r="PHT6025" s="282"/>
      <c r="PHU6025" s="282"/>
      <c r="PHV6025" s="282"/>
      <c r="PHW6025" s="282"/>
      <c r="PHX6025" s="282"/>
      <c r="PHY6025" s="729"/>
      <c r="PHZ6025" s="282"/>
      <c r="PIA6025" s="282"/>
      <c r="PIB6025" s="282"/>
      <c r="PIC6025" s="282"/>
      <c r="PID6025" s="282"/>
      <c r="PIE6025" s="282"/>
      <c r="PIF6025" s="282"/>
      <c r="PIG6025" s="729"/>
      <c r="PIH6025" s="282"/>
      <c r="PII6025" s="282"/>
      <c r="PIJ6025" s="282"/>
      <c r="PIK6025" s="282"/>
      <c r="PIL6025" s="282"/>
      <c r="PIM6025" s="282"/>
      <c r="PIN6025" s="282"/>
      <c r="PIO6025" s="729"/>
      <c r="PIP6025" s="282"/>
      <c r="PIQ6025" s="282"/>
      <c r="PIR6025" s="282"/>
      <c r="PIS6025" s="282"/>
      <c r="PIT6025" s="282"/>
      <c r="PIU6025" s="282"/>
      <c r="PIV6025" s="282"/>
      <c r="PIW6025" s="729"/>
      <c r="PIX6025" s="282"/>
      <c r="PIY6025" s="282"/>
      <c r="PIZ6025" s="282"/>
      <c r="PJA6025" s="282"/>
      <c r="PJB6025" s="282"/>
      <c r="PJC6025" s="282"/>
      <c r="PJD6025" s="282"/>
      <c r="PJE6025" s="729"/>
      <c r="PJF6025" s="282"/>
      <c r="PJG6025" s="282"/>
      <c r="PJH6025" s="282"/>
      <c r="PJI6025" s="282"/>
      <c r="PJJ6025" s="282"/>
      <c r="PJK6025" s="282"/>
      <c r="PJL6025" s="282"/>
      <c r="PJM6025" s="729"/>
      <c r="PJN6025" s="282"/>
      <c r="PJO6025" s="282"/>
      <c r="PJP6025" s="282"/>
      <c r="PJQ6025" s="282"/>
      <c r="PJR6025" s="282"/>
      <c r="PJS6025" s="282"/>
      <c r="PJT6025" s="282"/>
      <c r="PJU6025" s="729"/>
      <c r="PJV6025" s="282"/>
      <c r="PJW6025" s="282"/>
      <c r="PJX6025" s="282"/>
      <c r="PJY6025" s="282"/>
      <c r="PJZ6025" s="282"/>
      <c r="PKA6025" s="282"/>
      <c r="PKB6025" s="282"/>
      <c r="PKC6025" s="729"/>
      <c r="PKD6025" s="282"/>
      <c r="PKE6025" s="282"/>
      <c r="PKF6025" s="282"/>
      <c r="PKG6025" s="282"/>
      <c r="PKH6025" s="282"/>
      <c r="PKI6025" s="282"/>
      <c r="PKJ6025" s="282"/>
      <c r="PKK6025" s="729"/>
      <c r="PKL6025" s="282"/>
      <c r="PKM6025" s="282"/>
      <c r="PKN6025" s="282"/>
      <c r="PKO6025" s="282"/>
      <c r="PKP6025" s="282"/>
      <c r="PKQ6025" s="282"/>
      <c r="PKR6025" s="282"/>
      <c r="PKS6025" s="729"/>
      <c r="PKT6025" s="282"/>
      <c r="PKU6025" s="282"/>
      <c r="PKV6025" s="282"/>
      <c r="PKW6025" s="282"/>
      <c r="PKX6025" s="282"/>
      <c r="PKY6025" s="282"/>
      <c r="PKZ6025" s="282"/>
      <c r="PLA6025" s="729"/>
      <c r="PLB6025" s="282"/>
      <c r="PLC6025" s="282"/>
      <c r="PLD6025" s="282"/>
      <c r="PLE6025" s="282"/>
      <c r="PLF6025" s="282"/>
      <c r="PLG6025" s="282"/>
      <c r="PLH6025" s="282"/>
      <c r="PLI6025" s="729"/>
      <c r="PLJ6025" s="282"/>
      <c r="PLK6025" s="282"/>
      <c r="PLL6025" s="282"/>
      <c r="PLM6025" s="282"/>
      <c r="PLN6025" s="282"/>
      <c r="PLO6025" s="282"/>
      <c r="PLP6025" s="282"/>
      <c r="PLQ6025" s="729"/>
      <c r="PLR6025" s="282"/>
      <c r="PLS6025" s="282"/>
      <c r="PLT6025" s="282"/>
      <c r="PLU6025" s="282"/>
      <c r="PLV6025" s="282"/>
      <c r="PLW6025" s="282"/>
      <c r="PLX6025" s="282"/>
      <c r="PLY6025" s="729"/>
      <c r="PLZ6025" s="282"/>
      <c r="PMA6025" s="282"/>
      <c r="PMB6025" s="282"/>
      <c r="PMC6025" s="282"/>
      <c r="PMD6025" s="282"/>
      <c r="PME6025" s="282"/>
      <c r="PMF6025" s="282"/>
      <c r="PMG6025" s="729"/>
      <c r="PMH6025" s="282"/>
      <c r="PMI6025" s="282"/>
      <c r="PMJ6025" s="282"/>
      <c r="PMK6025" s="282"/>
      <c r="PML6025" s="282"/>
      <c r="PMM6025" s="282"/>
      <c r="PMN6025" s="282"/>
      <c r="PMO6025" s="729"/>
      <c r="PMP6025" s="282"/>
      <c r="PMQ6025" s="282"/>
      <c r="PMR6025" s="282"/>
      <c r="PMS6025" s="282"/>
      <c r="PMT6025" s="282"/>
      <c r="PMU6025" s="282"/>
      <c r="PMV6025" s="282"/>
      <c r="PMW6025" s="729"/>
      <c r="PMX6025" s="282"/>
      <c r="PMY6025" s="282"/>
      <c r="PMZ6025" s="282"/>
      <c r="PNA6025" s="282"/>
      <c r="PNB6025" s="282"/>
      <c r="PNC6025" s="282"/>
      <c r="PND6025" s="282"/>
      <c r="PNE6025" s="729"/>
      <c r="PNF6025" s="282"/>
      <c r="PNG6025" s="282"/>
      <c r="PNH6025" s="282"/>
      <c r="PNI6025" s="282"/>
      <c r="PNJ6025" s="282"/>
      <c r="PNK6025" s="282"/>
      <c r="PNL6025" s="282"/>
      <c r="PNM6025" s="729"/>
      <c r="PNN6025" s="282"/>
      <c r="PNO6025" s="282"/>
      <c r="PNP6025" s="282"/>
      <c r="PNQ6025" s="282"/>
      <c r="PNR6025" s="282"/>
      <c r="PNS6025" s="282"/>
      <c r="PNT6025" s="282"/>
      <c r="PNU6025" s="729"/>
      <c r="PNV6025" s="282"/>
      <c r="PNW6025" s="282"/>
      <c r="PNX6025" s="282"/>
      <c r="PNY6025" s="282"/>
      <c r="PNZ6025" s="282"/>
      <c r="POA6025" s="282"/>
      <c r="POB6025" s="282"/>
      <c r="POC6025" s="729"/>
      <c r="POD6025" s="282"/>
      <c r="POE6025" s="282"/>
      <c r="POF6025" s="282"/>
      <c r="POG6025" s="282"/>
      <c r="POH6025" s="282"/>
      <c r="POI6025" s="282"/>
      <c r="POJ6025" s="282"/>
      <c r="POK6025" s="729"/>
      <c r="POL6025" s="282"/>
      <c r="POM6025" s="282"/>
      <c r="PON6025" s="282"/>
      <c r="POO6025" s="282"/>
      <c r="POP6025" s="282"/>
      <c r="POQ6025" s="282"/>
      <c r="POR6025" s="282"/>
      <c r="POS6025" s="729"/>
      <c r="POT6025" s="282"/>
      <c r="POU6025" s="282"/>
      <c r="POV6025" s="282"/>
      <c r="POW6025" s="282"/>
      <c r="POX6025" s="282"/>
      <c r="POY6025" s="282"/>
      <c r="POZ6025" s="282"/>
      <c r="PPA6025" s="729"/>
      <c r="PPB6025" s="282"/>
      <c r="PPC6025" s="282"/>
      <c r="PPD6025" s="282"/>
      <c r="PPE6025" s="282"/>
      <c r="PPF6025" s="282"/>
      <c r="PPG6025" s="282"/>
      <c r="PPH6025" s="282"/>
      <c r="PPI6025" s="729"/>
      <c r="PPJ6025" s="282"/>
      <c r="PPK6025" s="282"/>
      <c r="PPL6025" s="282"/>
      <c r="PPM6025" s="282"/>
      <c r="PPN6025" s="282"/>
      <c r="PPO6025" s="282"/>
      <c r="PPP6025" s="282"/>
      <c r="PPQ6025" s="729"/>
      <c r="PPR6025" s="282"/>
      <c r="PPS6025" s="282"/>
      <c r="PPT6025" s="282"/>
      <c r="PPU6025" s="282"/>
      <c r="PPV6025" s="282"/>
      <c r="PPW6025" s="282"/>
      <c r="PPX6025" s="282"/>
      <c r="PPY6025" s="729"/>
      <c r="PPZ6025" s="282"/>
      <c r="PQA6025" s="282"/>
      <c r="PQB6025" s="282"/>
      <c r="PQC6025" s="282"/>
      <c r="PQD6025" s="282"/>
      <c r="PQE6025" s="282"/>
      <c r="PQF6025" s="282"/>
      <c r="PQG6025" s="729"/>
      <c r="PQH6025" s="282"/>
      <c r="PQI6025" s="282"/>
      <c r="PQJ6025" s="282"/>
      <c r="PQK6025" s="282"/>
      <c r="PQL6025" s="282"/>
      <c r="PQM6025" s="282"/>
      <c r="PQN6025" s="282"/>
      <c r="PQO6025" s="729"/>
      <c r="PQP6025" s="282"/>
      <c r="PQQ6025" s="282"/>
      <c r="PQR6025" s="282"/>
      <c r="PQS6025" s="282"/>
      <c r="PQT6025" s="282"/>
      <c r="PQU6025" s="282"/>
      <c r="PQV6025" s="282"/>
      <c r="PQW6025" s="729"/>
      <c r="PQX6025" s="282"/>
      <c r="PQY6025" s="282"/>
      <c r="PQZ6025" s="282"/>
      <c r="PRA6025" s="282"/>
      <c r="PRB6025" s="282"/>
      <c r="PRC6025" s="282"/>
      <c r="PRD6025" s="282"/>
      <c r="PRE6025" s="729"/>
      <c r="PRF6025" s="282"/>
      <c r="PRG6025" s="282"/>
      <c r="PRH6025" s="282"/>
      <c r="PRI6025" s="282"/>
      <c r="PRJ6025" s="282"/>
      <c r="PRK6025" s="282"/>
      <c r="PRL6025" s="282"/>
      <c r="PRM6025" s="729"/>
      <c r="PRN6025" s="282"/>
      <c r="PRO6025" s="282"/>
      <c r="PRP6025" s="282"/>
      <c r="PRQ6025" s="282"/>
      <c r="PRR6025" s="282"/>
      <c r="PRS6025" s="282"/>
      <c r="PRT6025" s="282"/>
      <c r="PRU6025" s="729"/>
      <c r="PRV6025" s="282"/>
      <c r="PRW6025" s="282"/>
      <c r="PRX6025" s="282"/>
      <c r="PRY6025" s="282"/>
      <c r="PRZ6025" s="282"/>
      <c r="PSA6025" s="282"/>
      <c r="PSB6025" s="282"/>
      <c r="PSC6025" s="729"/>
      <c r="PSD6025" s="282"/>
      <c r="PSE6025" s="282"/>
      <c r="PSF6025" s="282"/>
      <c r="PSG6025" s="282"/>
      <c r="PSH6025" s="282"/>
      <c r="PSI6025" s="282"/>
      <c r="PSJ6025" s="282"/>
      <c r="PSK6025" s="729"/>
      <c r="PSL6025" s="282"/>
      <c r="PSM6025" s="282"/>
      <c r="PSN6025" s="282"/>
      <c r="PSO6025" s="282"/>
      <c r="PSP6025" s="282"/>
      <c r="PSQ6025" s="282"/>
      <c r="PSR6025" s="282"/>
      <c r="PSS6025" s="729"/>
      <c r="PST6025" s="282"/>
      <c r="PSU6025" s="282"/>
      <c r="PSV6025" s="282"/>
      <c r="PSW6025" s="282"/>
      <c r="PSX6025" s="282"/>
      <c r="PSY6025" s="282"/>
      <c r="PSZ6025" s="282"/>
      <c r="PTA6025" s="729"/>
      <c r="PTB6025" s="282"/>
      <c r="PTC6025" s="282"/>
      <c r="PTD6025" s="282"/>
      <c r="PTE6025" s="282"/>
      <c r="PTF6025" s="282"/>
      <c r="PTG6025" s="282"/>
      <c r="PTH6025" s="282"/>
      <c r="PTI6025" s="729"/>
      <c r="PTJ6025" s="282"/>
      <c r="PTK6025" s="282"/>
      <c r="PTL6025" s="282"/>
      <c r="PTM6025" s="282"/>
      <c r="PTN6025" s="282"/>
      <c r="PTO6025" s="282"/>
      <c r="PTP6025" s="282"/>
      <c r="PTQ6025" s="729"/>
      <c r="PTR6025" s="282"/>
      <c r="PTS6025" s="282"/>
      <c r="PTT6025" s="282"/>
      <c r="PTU6025" s="282"/>
      <c r="PTV6025" s="282"/>
      <c r="PTW6025" s="282"/>
      <c r="PTX6025" s="282"/>
      <c r="PTY6025" s="729"/>
      <c r="PTZ6025" s="282"/>
      <c r="PUA6025" s="282"/>
      <c r="PUB6025" s="282"/>
      <c r="PUC6025" s="282"/>
      <c r="PUD6025" s="282"/>
      <c r="PUE6025" s="282"/>
      <c r="PUF6025" s="282"/>
      <c r="PUG6025" s="729"/>
      <c r="PUH6025" s="282"/>
      <c r="PUI6025" s="282"/>
      <c r="PUJ6025" s="282"/>
      <c r="PUK6025" s="282"/>
      <c r="PUL6025" s="282"/>
      <c r="PUM6025" s="282"/>
      <c r="PUN6025" s="282"/>
      <c r="PUO6025" s="729"/>
      <c r="PUP6025" s="282"/>
      <c r="PUQ6025" s="282"/>
      <c r="PUR6025" s="282"/>
      <c r="PUS6025" s="282"/>
      <c r="PUT6025" s="282"/>
      <c r="PUU6025" s="282"/>
      <c r="PUV6025" s="282"/>
      <c r="PUW6025" s="729"/>
      <c r="PUX6025" s="282"/>
      <c r="PUY6025" s="282"/>
      <c r="PUZ6025" s="282"/>
      <c r="PVA6025" s="282"/>
      <c r="PVB6025" s="282"/>
      <c r="PVC6025" s="282"/>
      <c r="PVD6025" s="282"/>
      <c r="PVE6025" s="729"/>
      <c r="PVF6025" s="282"/>
      <c r="PVG6025" s="282"/>
      <c r="PVH6025" s="282"/>
      <c r="PVI6025" s="282"/>
      <c r="PVJ6025" s="282"/>
      <c r="PVK6025" s="282"/>
      <c r="PVL6025" s="282"/>
      <c r="PVM6025" s="729"/>
      <c r="PVN6025" s="282"/>
      <c r="PVO6025" s="282"/>
      <c r="PVP6025" s="282"/>
      <c r="PVQ6025" s="282"/>
      <c r="PVR6025" s="282"/>
      <c r="PVS6025" s="282"/>
      <c r="PVT6025" s="282"/>
      <c r="PVU6025" s="729"/>
      <c r="PVV6025" s="282"/>
      <c r="PVW6025" s="282"/>
      <c r="PVX6025" s="282"/>
      <c r="PVY6025" s="282"/>
      <c r="PVZ6025" s="282"/>
      <c r="PWA6025" s="282"/>
      <c r="PWB6025" s="282"/>
      <c r="PWC6025" s="729"/>
      <c r="PWD6025" s="282"/>
      <c r="PWE6025" s="282"/>
      <c r="PWF6025" s="282"/>
      <c r="PWG6025" s="282"/>
      <c r="PWH6025" s="282"/>
      <c r="PWI6025" s="282"/>
      <c r="PWJ6025" s="282"/>
      <c r="PWK6025" s="729"/>
      <c r="PWL6025" s="282"/>
      <c r="PWM6025" s="282"/>
      <c r="PWN6025" s="282"/>
      <c r="PWO6025" s="282"/>
      <c r="PWP6025" s="282"/>
      <c r="PWQ6025" s="282"/>
      <c r="PWR6025" s="282"/>
      <c r="PWS6025" s="729"/>
      <c r="PWT6025" s="282"/>
      <c r="PWU6025" s="282"/>
      <c r="PWV6025" s="282"/>
      <c r="PWW6025" s="282"/>
      <c r="PWX6025" s="282"/>
      <c r="PWY6025" s="282"/>
      <c r="PWZ6025" s="282"/>
      <c r="PXA6025" s="729"/>
      <c r="PXB6025" s="282"/>
      <c r="PXC6025" s="282"/>
      <c r="PXD6025" s="282"/>
      <c r="PXE6025" s="282"/>
      <c r="PXF6025" s="282"/>
      <c r="PXG6025" s="282"/>
      <c r="PXH6025" s="282"/>
      <c r="PXI6025" s="729"/>
      <c r="PXJ6025" s="282"/>
      <c r="PXK6025" s="282"/>
      <c r="PXL6025" s="282"/>
      <c r="PXM6025" s="282"/>
      <c r="PXN6025" s="282"/>
      <c r="PXO6025" s="282"/>
      <c r="PXP6025" s="282"/>
      <c r="PXQ6025" s="729"/>
      <c r="PXR6025" s="282"/>
      <c r="PXS6025" s="282"/>
      <c r="PXT6025" s="282"/>
      <c r="PXU6025" s="282"/>
      <c r="PXV6025" s="282"/>
      <c r="PXW6025" s="282"/>
      <c r="PXX6025" s="282"/>
      <c r="PXY6025" s="729"/>
      <c r="PXZ6025" s="282"/>
      <c r="PYA6025" s="282"/>
      <c r="PYB6025" s="282"/>
      <c r="PYC6025" s="282"/>
      <c r="PYD6025" s="282"/>
      <c r="PYE6025" s="282"/>
      <c r="PYF6025" s="282"/>
      <c r="PYG6025" s="729"/>
      <c r="PYH6025" s="282"/>
      <c r="PYI6025" s="282"/>
      <c r="PYJ6025" s="282"/>
      <c r="PYK6025" s="282"/>
      <c r="PYL6025" s="282"/>
      <c r="PYM6025" s="282"/>
      <c r="PYN6025" s="282"/>
      <c r="PYO6025" s="729"/>
      <c r="PYP6025" s="282"/>
      <c r="PYQ6025" s="282"/>
      <c r="PYR6025" s="282"/>
      <c r="PYS6025" s="282"/>
      <c r="PYT6025" s="282"/>
      <c r="PYU6025" s="282"/>
      <c r="PYV6025" s="282"/>
      <c r="PYW6025" s="729"/>
      <c r="PYX6025" s="282"/>
      <c r="PYY6025" s="282"/>
      <c r="PYZ6025" s="282"/>
      <c r="PZA6025" s="282"/>
      <c r="PZB6025" s="282"/>
      <c r="PZC6025" s="282"/>
      <c r="PZD6025" s="282"/>
      <c r="PZE6025" s="729"/>
      <c r="PZF6025" s="282"/>
      <c r="PZG6025" s="282"/>
      <c r="PZH6025" s="282"/>
      <c r="PZI6025" s="282"/>
      <c r="PZJ6025" s="282"/>
      <c r="PZK6025" s="282"/>
      <c r="PZL6025" s="282"/>
      <c r="PZM6025" s="729"/>
      <c r="PZN6025" s="282"/>
      <c r="PZO6025" s="282"/>
      <c r="PZP6025" s="282"/>
      <c r="PZQ6025" s="282"/>
      <c r="PZR6025" s="282"/>
      <c r="PZS6025" s="282"/>
      <c r="PZT6025" s="282"/>
      <c r="PZU6025" s="729"/>
      <c r="PZV6025" s="282"/>
      <c r="PZW6025" s="282"/>
      <c r="PZX6025" s="282"/>
      <c r="PZY6025" s="282"/>
      <c r="PZZ6025" s="282"/>
      <c r="QAA6025" s="282"/>
      <c r="QAB6025" s="282"/>
      <c r="QAC6025" s="729"/>
      <c r="QAD6025" s="282"/>
      <c r="QAE6025" s="282"/>
      <c r="QAF6025" s="282"/>
      <c r="QAG6025" s="282"/>
      <c r="QAH6025" s="282"/>
      <c r="QAI6025" s="282"/>
      <c r="QAJ6025" s="282"/>
      <c r="QAK6025" s="729"/>
      <c r="QAL6025" s="282"/>
      <c r="QAM6025" s="282"/>
      <c r="QAN6025" s="282"/>
      <c r="QAO6025" s="282"/>
      <c r="QAP6025" s="282"/>
      <c r="QAQ6025" s="282"/>
      <c r="QAR6025" s="282"/>
      <c r="QAS6025" s="729"/>
      <c r="QAT6025" s="282"/>
      <c r="QAU6025" s="282"/>
      <c r="QAV6025" s="282"/>
      <c r="QAW6025" s="282"/>
      <c r="QAX6025" s="282"/>
      <c r="QAY6025" s="282"/>
      <c r="QAZ6025" s="282"/>
      <c r="QBA6025" s="729"/>
      <c r="QBB6025" s="282"/>
      <c r="QBC6025" s="282"/>
      <c r="QBD6025" s="282"/>
      <c r="QBE6025" s="282"/>
      <c r="QBF6025" s="282"/>
      <c r="QBG6025" s="282"/>
      <c r="QBH6025" s="282"/>
      <c r="QBI6025" s="729"/>
      <c r="QBJ6025" s="282"/>
      <c r="QBK6025" s="282"/>
      <c r="QBL6025" s="282"/>
      <c r="QBM6025" s="282"/>
      <c r="QBN6025" s="282"/>
      <c r="QBO6025" s="282"/>
      <c r="QBP6025" s="282"/>
      <c r="QBQ6025" s="729"/>
      <c r="QBR6025" s="282"/>
      <c r="QBS6025" s="282"/>
      <c r="QBT6025" s="282"/>
      <c r="QBU6025" s="282"/>
      <c r="QBV6025" s="282"/>
      <c r="QBW6025" s="282"/>
      <c r="QBX6025" s="282"/>
      <c r="QBY6025" s="729"/>
      <c r="QBZ6025" s="282"/>
      <c r="QCA6025" s="282"/>
      <c r="QCB6025" s="282"/>
      <c r="QCC6025" s="282"/>
      <c r="QCD6025" s="282"/>
      <c r="QCE6025" s="282"/>
      <c r="QCF6025" s="282"/>
      <c r="QCG6025" s="729"/>
      <c r="QCH6025" s="282"/>
      <c r="QCI6025" s="282"/>
      <c r="QCJ6025" s="282"/>
      <c r="QCK6025" s="282"/>
      <c r="QCL6025" s="282"/>
      <c r="QCM6025" s="282"/>
      <c r="QCN6025" s="282"/>
      <c r="QCO6025" s="729"/>
      <c r="QCP6025" s="282"/>
      <c r="QCQ6025" s="282"/>
      <c r="QCR6025" s="282"/>
      <c r="QCS6025" s="282"/>
      <c r="QCT6025" s="282"/>
      <c r="QCU6025" s="282"/>
      <c r="QCV6025" s="282"/>
      <c r="QCW6025" s="729"/>
      <c r="QCX6025" s="282"/>
      <c r="QCY6025" s="282"/>
      <c r="QCZ6025" s="282"/>
      <c r="QDA6025" s="282"/>
      <c r="QDB6025" s="282"/>
      <c r="QDC6025" s="282"/>
      <c r="QDD6025" s="282"/>
      <c r="QDE6025" s="729"/>
      <c r="QDF6025" s="282"/>
      <c r="QDG6025" s="282"/>
      <c r="QDH6025" s="282"/>
      <c r="QDI6025" s="282"/>
      <c r="QDJ6025" s="282"/>
      <c r="QDK6025" s="282"/>
      <c r="QDL6025" s="282"/>
      <c r="QDM6025" s="729"/>
      <c r="QDN6025" s="282"/>
      <c r="QDO6025" s="282"/>
      <c r="QDP6025" s="282"/>
      <c r="QDQ6025" s="282"/>
      <c r="QDR6025" s="282"/>
      <c r="QDS6025" s="282"/>
      <c r="QDT6025" s="282"/>
      <c r="QDU6025" s="729"/>
      <c r="QDV6025" s="282"/>
      <c r="QDW6025" s="282"/>
      <c r="QDX6025" s="282"/>
      <c r="QDY6025" s="282"/>
      <c r="QDZ6025" s="282"/>
      <c r="QEA6025" s="282"/>
      <c r="QEB6025" s="282"/>
      <c r="QEC6025" s="729"/>
      <c r="QED6025" s="282"/>
      <c r="QEE6025" s="282"/>
      <c r="QEF6025" s="282"/>
      <c r="QEG6025" s="282"/>
      <c r="QEH6025" s="282"/>
      <c r="QEI6025" s="282"/>
      <c r="QEJ6025" s="282"/>
      <c r="QEK6025" s="729"/>
      <c r="QEL6025" s="282"/>
      <c r="QEM6025" s="282"/>
      <c r="QEN6025" s="282"/>
      <c r="QEO6025" s="282"/>
      <c r="QEP6025" s="282"/>
      <c r="QEQ6025" s="282"/>
      <c r="QER6025" s="282"/>
      <c r="QES6025" s="729"/>
      <c r="QET6025" s="282"/>
      <c r="QEU6025" s="282"/>
      <c r="QEV6025" s="282"/>
      <c r="QEW6025" s="282"/>
      <c r="QEX6025" s="282"/>
      <c r="QEY6025" s="282"/>
      <c r="QEZ6025" s="282"/>
      <c r="QFA6025" s="729"/>
      <c r="QFB6025" s="282"/>
      <c r="QFC6025" s="282"/>
      <c r="QFD6025" s="282"/>
      <c r="QFE6025" s="282"/>
      <c r="QFF6025" s="282"/>
      <c r="QFG6025" s="282"/>
      <c r="QFH6025" s="282"/>
      <c r="QFI6025" s="729"/>
      <c r="QFJ6025" s="282"/>
      <c r="QFK6025" s="282"/>
      <c r="QFL6025" s="282"/>
      <c r="QFM6025" s="282"/>
      <c r="QFN6025" s="282"/>
      <c r="QFO6025" s="282"/>
      <c r="QFP6025" s="282"/>
      <c r="QFQ6025" s="729"/>
      <c r="QFR6025" s="282"/>
      <c r="QFS6025" s="282"/>
      <c r="QFT6025" s="282"/>
      <c r="QFU6025" s="282"/>
      <c r="QFV6025" s="282"/>
      <c r="QFW6025" s="282"/>
      <c r="QFX6025" s="282"/>
      <c r="QFY6025" s="729"/>
      <c r="QFZ6025" s="282"/>
      <c r="QGA6025" s="282"/>
      <c r="QGB6025" s="282"/>
      <c r="QGC6025" s="282"/>
      <c r="QGD6025" s="282"/>
      <c r="QGE6025" s="282"/>
      <c r="QGF6025" s="282"/>
      <c r="QGG6025" s="729"/>
      <c r="QGH6025" s="282"/>
      <c r="QGI6025" s="282"/>
      <c r="QGJ6025" s="282"/>
      <c r="QGK6025" s="282"/>
      <c r="QGL6025" s="282"/>
      <c r="QGM6025" s="282"/>
      <c r="QGN6025" s="282"/>
      <c r="QGO6025" s="729"/>
      <c r="QGP6025" s="282"/>
      <c r="QGQ6025" s="282"/>
      <c r="QGR6025" s="282"/>
      <c r="QGS6025" s="282"/>
      <c r="QGT6025" s="282"/>
      <c r="QGU6025" s="282"/>
      <c r="QGV6025" s="282"/>
      <c r="QGW6025" s="729"/>
      <c r="QGX6025" s="282"/>
      <c r="QGY6025" s="282"/>
      <c r="QGZ6025" s="282"/>
      <c r="QHA6025" s="282"/>
      <c r="QHB6025" s="282"/>
      <c r="QHC6025" s="282"/>
      <c r="QHD6025" s="282"/>
      <c r="QHE6025" s="729"/>
      <c r="QHF6025" s="282"/>
      <c r="QHG6025" s="282"/>
      <c r="QHH6025" s="282"/>
      <c r="QHI6025" s="282"/>
      <c r="QHJ6025" s="282"/>
      <c r="QHK6025" s="282"/>
      <c r="QHL6025" s="282"/>
      <c r="QHM6025" s="729"/>
      <c r="QHN6025" s="282"/>
      <c r="QHO6025" s="282"/>
      <c r="QHP6025" s="282"/>
      <c r="QHQ6025" s="282"/>
      <c r="QHR6025" s="282"/>
      <c r="QHS6025" s="282"/>
      <c r="QHT6025" s="282"/>
      <c r="QHU6025" s="729"/>
      <c r="QHV6025" s="282"/>
      <c r="QHW6025" s="282"/>
      <c r="QHX6025" s="282"/>
      <c r="QHY6025" s="282"/>
      <c r="QHZ6025" s="282"/>
      <c r="QIA6025" s="282"/>
      <c r="QIB6025" s="282"/>
      <c r="QIC6025" s="729"/>
      <c r="QID6025" s="282"/>
      <c r="QIE6025" s="282"/>
      <c r="QIF6025" s="282"/>
      <c r="QIG6025" s="282"/>
      <c r="QIH6025" s="282"/>
      <c r="QII6025" s="282"/>
      <c r="QIJ6025" s="282"/>
      <c r="QIK6025" s="729"/>
      <c r="QIL6025" s="282"/>
      <c r="QIM6025" s="282"/>
      <c r="QIN6025" s="282"/>
      <c r="QIO6025" s="282"/>
      <c r="QIP6025" s="282"/>
      <c r="QIQ6025" s="282"/>
      <c r="QIR6025" s="282"/>
      <c r="QIS6025" s="729"/>
      <c r="QIT6025" s="282"/>
      <c r="QIU6025" s="282"/>
      <c r="QIV6025" s="282"/>
      <c r="QIW6025" s="282"/>
      <c r="QIX6025" s="282"/>
      <c r="QIY6025" s="282"/>
      <c r="QIZ6025" s="282"/>
      <c r="QJA6025" s="729"/>
      <c r="QJB6025" s="282"/>
      <c r="QJC6025" s="282"/>
      <c r="QJD6025" s="282"/>
      <c r="QJE6025" s="282"/>
      <c r="QJF6025" s="282"/>
      <c r="QJG6025" s="282"/>
      <c r="QJH6025" s="282"/>
      <c r="QJI6025" s="729"/>
      <c r="QJJ6025" s="282"/>
      <c r="QJK6025" s="282"/>
      <c r="QJL6025" s="282"/>
      <c r="QJM6025" s="282"/>
      <c r="QJN6025" s="282"/>
      <c r="QJO6025" s="282"/>
      <c r="QJP6025" s="282"/>
      <c r="QJQ6025" s="729"/>
      <c r="QJR6025" s="282"/>
      <c r="QJS6025" s="282"/>
      <c r="QJT6025" s="282"/>
      <c r="QJU6025" s="282"/>
      <c r="QJV6025" s="282"/>
      <c r="QJW6025" s="282"/>
      <c r="QJX6025" s="282"/>
      <c r="QJY6025" s="729"/>
      <c r="QJZ6025" s="282"/>
      <c r="QKA6025" s="282"/>
      <c r="QKB6025" s="282"/>
      <c r="QKC6025" s="282"/>
      <c r="QKD6025" s="282"/>
      <c r="QKE6025" s="282"/>
      <c r="QKF6025" s="282"/>
      <c r="QKG6025" s="729"/>
      <c r="QKH6025" s="282"/>
      <c r="QKI6025" s="282"/>
      <c r="QKJ6025" s="282"/>
      <c r="QKK6025" s="282"/>
      <c r="QKL6025" s="282"/>
      <c r="QKM6025" s="282"/>
      <c r="QKN6025" s="282"/>
      <c r="QKO6025" s="729"/>
      <c r="QKP6025" s="282"/>
      <c r="QKQ6025" s="282"/>
      <c r="QKR6025" s="282"/>
      <c r="QKS6025" s="282"/>
      <c r="QKT6025" s="282"/>
      <c r="QKU6025" s="282"/>
      <c r="QKV6025" s="282"/>
      <c r="QKW6025" s="729"/>
      <c r="QKX6025" s="282"/>
      <c r="QKY6025" s="282"/>
      <c r="QKZ6025" s="282"/>
      <c r="QLA6025" s="282"/>
      <c r="QLB6025" s="282"/>
      <c r="QLC6025" s="282"/>
      <c r="QLD6025" s="282"/>
      <c r="QLE6025" s="729"/>
      <c r="QLF6025" s="282"/>
      <c r="QLG6025" s="282"/>
      <c r="QLH6025" s="282"/>
      <c r="QLI6025" s="282"/>
      <c r="QLJ6025" s="282"/>
      <c r="QLK6025" s="282"/>
      <c r="QLL6025" s="282"/>
      <c r="QLM6025" s="729"/>
      <c r="QLN6025" s="282"/>
      <c r="QLO6025" s="282"/>
      <c r="QLP6025" s="282"/>
      <c r="QLQ6025" s="282"/>
      <c r="QLR6025" s="282"/>
      <c r="QLS6025" s="282"/>
      <c r="QLT6025" s="282"/>
      <c r="QLU6025" s="729"/>
      <c r="QLV6025" s="282"/>
      <c r="QLW6025" s="282"/>
      <c r="QLX6025" s="282"/>
      <c r="QLY6025" s="282"/>
      <c r="QLZ6025" s="282"/>
      <c r="QMA6025" s="282"/>
      <c r="QMB6025" s="282"/>
      <c r="QMC6025" s="729"/>
      <c r="QMD6025" s="282"/>
      <c r="QME6025" s="282"/>
      <c r="QMF6025" s="282"/>
      <c r="QMG6025" s="282"/>
      <c r="QMH6025" s="282"/>
      <c r="QMI6025" s="282"/>
      <c r="QMJ6025" s="282"/>
      <c r="QMK6025" s="729"/>
      <c r="QML6025" s="282"/>
      <c r="QMM6025" s="282"/>
      <c r="QMN6025" s="282"/>
      <c r="QMO6025" s="282"/>
      <c r="QMP6025" s="282"/>
      <c r="QMQ6025" s="282"/>
      <c r="QMR6025" s="282"/>
      <c r="QMS6025" s="729"/>
      <c r="QMT6025" s="282"/>
      <c r="QMU6025" s="282"/>
      <c r="QMV6025" s="282"/>
      <c r="QMW6025" s="282"/>
      <c r="QMX6025" s="282"/>
      <c r="QMY6025" s="282"/>
      <c r="QMZ6025" s="282"/>
      <c r="QNA6025" s="729"/>
      <c r="QNB6025" s="282"/>
      <c r="QNC6025" s="282"/>
      <c r="QND6025" s="282"/>
      <c r="QNE6025" s="282"/>
      <c r="QNF6025" s="282"/>
      <c r="QNG6025" s="282"/>
      <c r="QNH6025" s="282"/>
      <c r="QNI6025" s="729"/>
      <c r="QNJ6025" s="282"/>
      <c r="QNK6025" s="282"/>
      <c r="QNL6025" s="282"/>
      <c r="QNM6025" s="282"/>
      <c r="QNN6025" s="282"/>
      <c r="QNO6025" s="282"/>
      <c r="QNP6025" s="282"/>
      <c r="QNQ6025" s="729"/>
      <c r="QNR6025" s="282"/>
      <c r="QNS6025" s="282"/>
      <c r="QNT6025" s="282"/>
      <c r="QNU6025" s="282"/>
      <c r="QNV6025" s="282"/>
      <c r="QNW6025" s="282"/>
      <c r="QNX6025" s="282"/>
      <c r="QNY6025" s="729"/>
      <c r="QNZ6025" s="282"/>
      <c r="QOA6025" s="282"/>
      <c r="QOB6025" s="282"/>
      <c r="QOC6025" s="282"/>
      <c r="QOD6025" s="282"/>
      <c r="QOE6025" s="282"/>
      <c r="QOF6025" s="282"/>
      <c r="QOG6025" s="729"/>
      <c r="QOH6025" s="282"/>
      <c r="QOI6025" s="282"/>
      <c r="QOJ6025" s="282"/>
      <c r="QOK6025" s="282"/>
      <c r="QOL6025" s="282"/>
      <c r="QOM6025" s="282"/>
      <c r="QON6025" s="282"/>
      <c r="QOO6025" s="729"/>
      <c r="QOP6025" s="282"/>
      <c r="QOQ6025" s="282"/>
      <c r="QOR6025" s="282"/>
      <c r="QOS6025" s="282"/>
      <c r="QOT6025" s="282"/>
      <c r="QOU6025" s="282"/>
      <c r="QOV6025" s="282"/>
      <c r="QOW6025" s="729"/>
      <c r="QOX6025" s="282"/>
      <c r="QOY6025" s="282"/>
      <c r="QOZ6025" s="282"/>
      <c r="QPA6025" s="282"/>
      <c r="QPB6025" s="282"/>
      <c r="QPC6025" s="282"/>
      <c r="QPD6025" s="282"/>
      <c r="QPE6025" s="729"/>
      <c r="QPF6025" s="282"/>
      <c r="QPG6025" s="282"/>
      <c r="QPH6025" s="282"/>
      <c r="QPI6025" s="282"/>
      <c r="QPJ6025" s="282"/>
      <c r="QPK6025" s="282"/>
      <c r="QPL6025" s="282"/>
      <c r="QPM6025" s="729"/>
      <c r="QPN6025" s="282"/>
      <c r="QPO6025" s="282"/>
      <c r="QPP6025" s="282"/>
      <c r="QPQ6025" s="282"/>
      <c r="QPR6025" s="282"/>
      <c r="QPS6025" s="282"/>
      <c r="QPT6025" s="282"/>
      <c r="QPU6025" s="729"/>
      <c r="QPV6025" s="282"/>
      <c r="QPW6025" s="282"/>
      <c r="QPX6025" s="282"/>
      <c r="QPY6025" s="282"/>
      <c r="QPZ6025" s="282"/>
      <c r="QQA6025" s="282"/>
      <c r="QQB6025" s="282"/>
      <c r="QQC6025" s="729"/>
      <c r="QQD6025" s="282"/>
      <c r="QQE6025" s="282"/>
      <c r="QQF6025" s="282"/>
      <c r="QQG6025" s="282"/>
      <c r="QQH6025" s="282"/>
      <c r="QQI6025" s="282"/>
      <c r="QQJ6025" s="282"/>
      <c r="QQK6025" s="729"/>
      <c r="QQL6025" s="282"/>
      <c r="QQM6025" s="282"/>
      <c r="QQN6025" s="282"/>
      <c r="QQO6025" s="282"/>
      <c r="QQP6025" s="282"/>
      <c r="QQQ6025" s="282"/>
      <c r="QQR6025" s="282"/>
      <c r="QQS6025" s="729"/>
      <c r="QQT6025" s="282"/>
      <c r="QQU6025" s="282"/>
      <c r="QQV6025" s="282"/>
      <c r="QQW6025" s="282"/>
      <c r="QQX6025" s="282"/>
      <c r="QQY6025" s="282"/>
      <c r="QQZ6025" s="282"/>
      <c r="QRA6025" s="729"/>
      <c r="QRB6025" s="282"/>
      <c r="QRC6025" s="282"/>
      <c r="QRD6025" s="282"/>
      <c r="QRE6025" s="282"/>
      <c r="QRF6025" s="282"/>
      <c r="QRG6025" s="282"/>
      <c r="QRH6025" s="282"/>
      <c r="QRI6025" s="729"/>
      <c r="QRJ6025" s="282"/>
      <c r="QRK6025" s="282"/>
      <c r="QRL6025" s="282"/>
      <c r="QRM6025" s="282"/>
      <c r="QRN6025" s="282"/>
      <c r="QRO6025" s="282"/>
      <c r="QRP6025" s="282"/>
      <c r="QRQ6025" s="729"/>
      <c r="QRR6025" s="282"/>
      <c r="QRS6025" s="282"/>
      <c r="QRT6025" s="282"/>
      <c r="QRU6025" s="282"/>
      <c r="QRV6025" s="282"/>
      <c r="QRW6025" s="282"/>
      <c r="QRX6025" s="282"/>
      <c r="QRY6025" s="729"/>
      <c r="QRZ6025" s="282"/>
      <c r="QSA6025" s="282"/>
      <c r="QSB6025" s="282"/>
      <c r="QSC6025" s="282"/>
      <c r="QSD6025" s="282"/>
      <c r="QSE6025" s="282"/>
      <c r="QSF6025" s="282"/>
      <c r="QSG6025" s="729"/>
      <c r="QSH6025" s="282"/>
      <c r="QSI6025" s="282"/>
      <c r="QSJ6025" s="282"/>
      <c r="QSK6025" s="282"/>
      <c r="QSL6025" s="282"/>
      <c r="QSM6025" s="282"/>
      <c r="QSN6025" s="282"/>
      <c r="QSO6025" s="729"/>
      <c r="QSP6025" s="282"/>
      <c r="QSQ6025" s="282"/>
      <c r="QSR6025" s="282"/>
      <c r="QSS6025" s="282"/>
      <c r="QST6025" s="282"/>
      <c r="QSU6025" s="282"/>
      <c r="QSV6025" s="282"/>
      <c r="QSW6025" s="729"/>
      <c r="QSX6025" s="282"/>
      <c r="QSY6025" s="282"/>
      <c r="QSZ6025" s="282"/>
      <c r="QTA6025" s="282"/>
      <c r="QTB6025" s="282"/>
      <c r="QTC6025" s="282"/>
      <c r="QTD6025" s="282"/>
      <c r="QTE6025" s="729"/>
      <c r="QTF6025" s="282"/>
      <c r="QTG6025" s="282"/>
      <c r="QTH6025" s="282"/>
      <c r="QTI6025" s="282"/>
      <c r="QTJ6025" s="282"/>
      <c r="QTK6025" s="282"/>
      <c r="QTL6025" s="282"/>
      <c r="QTM6025" s="729"/>
      <c r="QTN6025" s="282"/>
      <c r="QTO6025" s="282"/>
      <c r="QTP6025" s="282"/>
      <c r="QTQ6025" s="282"/>
      <c r="QTR6025" s="282"/>
      <c r="QTS6025" s="282"/>
      <c r="QTT6025" s="282"/>
      <c r="QTU6025" s="729"/>
      <c r="QTV6025" s="282"/>
      <c r="QTW6025" s="282"/>
      <c r="QTX6025" s="282"/>
      <c r="QTY6025" s="282"/>
      <c r="QTZ6025" s="282"/>
      <c r="QUA6025" s="282"/>
      <c r="QUB6025" s="282"/>
      <c r="QUC6025" s="729"/>
      <c r="QUD6025" s="282"/>
      <c r="QUE6025" s="282"/>
      <c r="QUF6025" s="282"/>
      <c r="QUG6025" s="282"/>
      <c r="QUH6025" s="282"/>
      <c r="QUI6025" s="282"/>
      <c r="QUJ6025" s="282"/>
      <c r="QUK6025" s="729"/>
      <c r="QUL6025" s="282"/>
      <c r="QUM6025" s="282"/>
      <c r="QUN6025" s="282"/>
      <c r="QUO6025" s="282"/>
      <c r="QUP6025" s="282"/>
      <c r="QUQ6025" s="282"/>
      <c r="QUR6025" s="282"/>
      <c r="QUS6025" s="729"/>
      <c r="QUT6025" s="282"/>
      <c r="QUU6025" s="282"/>
      <c r="QUV6025" s="282"/>
      <c r="QUW6025" s="282"/>
      <c r="QUX6025" s="282"/>
      <c r="QUY6025" s="282"/>
      <c r="QUZ6025" s="282"/>
      <c r="QVA6025" s="729"/>
      <c r="QVB6025" s="282"/>
      <c r="QVC6025" s="282"/>
      <c r="QVD6025" s="282"/>
      <c r="QVE6025" s="282"/>
      <c r="QVF6025" s="282"/>
      <c r="QVG6025" s="282"/>
      <c r="QVH6025" s="282"/>
      <c r="QVI6025" s="729"/>
      <c r="QVJ6025" s="282"/>
      <c r="QVK6025" s="282"/>
      <c r="QVL6025" s="282"/>
      <c r="QVM6025" s="282"/>
      <c r="QVN6025" s="282"/>
      <c r="QVO6025" s="282"/>
      <c r="QVP6025" s="282"/>
      <c r="QVQ6025" s="729"/>
      <c r="QVR6025" s="282"/>
      <c r="QVS6025" s="282"/>
      <c r="QVT6025" s="282"/>
      <c r="QVU6025" s="282"/>
      <c r="QVV6025" s="282"/>
      <c r="QVW6025" s="282"/>
      <c r="QVX6025" s="282"/>
      <c r="QVY6025" s="729"/>
      <c r="QVZ6025" s="282"/>
      <c r="QWA6025" s="282"/>
      <c r="QWB6025" s="282"/>
      <c r="QWC6025" s="282"/>
      <c r="QWD6025" s="282"/>
      <c r="QWE6025" s="282"/>
      <c r="QWF6025" s="282"/>
      <c r="QWG6025" s="729"/>
      <c r="QWH6025" s="282"/>
      <c r="QWI6025" s="282"/>
      <c r="QWJ6025" s="282"/>
      <c r="QWK6025" s="282"/>
      <c r="QWL6025" s="282"/>
      <c r="QWM6025" s="282"/>
      <c r="QWN6025" s="282"/>
      <c r="QWO6025" s="729"/>
      <c r="QWP6025" s="282"/>
      <c r="QWQ6025" s="282"/>
      <c r="QWR6025" s="282"/>
      <c r="QWS6025" s="282"/>
      <c r="QWT6025" s="282"/>
      <c r="QWU6025" s="282"/>
      <c r="QWV6025" s="282"/>
      <c r="QWW6025" s="729"/>
      <c r="QWX6025" s="282"/>
      <c r="QWY6025" s="282"/>
      <c r="QWZ6025" s="282"/>
      <c r="QXA6025" s="282"/>
      <c r="QXB6025" s="282"/>
      <c r="QXC6025" s="282"/>
      <c r="QXD6025" s="282"/>
      <c r="QXE6025" s="729"/>
      <c r="QXF6025" s="282"/>
      <c r="QXG6025" s="282"/>
      <c r="QXH6025" s="282"/>
      <c r="QXI6025" s="282"/>
      <c r="QXJ6025" s="282"/>
      <c r="QXK6025" s="282"/>
      <c r="QXL6025" s="282"/>
      <c r="QXM6025" s="729"/>
      <c r="QXN6025" s="282"/>
      <c r="QXO6025" s="282"/>
      <c r="QXP6025" s="282"/>
      <c r="QXQ6025" s="282"/>
      <c r="QXR6025" s="282"/>
      <c r="QXS6025" s="282"/>
      <c r="QXT6025" s="282"/>
      <c r="QXU6025" s="729"/>
      <c r="QXV6025" s="282"/>
      <c r="QXW6025" s="282"/>
      <c r="QXX6025" s="282"/>
      <c r="QXY6025" s="282"/>
      <c r="QXZ6025" s="282"/>
      <c r="QYA6025" s="282"/>
      <c r="QYB6025" s="282"/>
      <c r="QYC6025" s="729"/>
      <c r="QYD6025" s="282"/>
      <c r="QYE6025" s="282"/>
      <c r="QYF6025" s="282"/>
      <c r="QYG6025" s="282"/>
      <c r="QYH6025" s="282"/>
      <c r="QYI6025" s="282"/>
      <c r="QYJ6025" s="282"/>
      <c r="QYK6025" s="729"/>
      <c r="QYL6025" s="282"/>
      <c r="QYM6025" s="282"/>
      <c r="QYN6025" s="282"/>
      <c r="QYO6025" s="282"/>
      <c r="QYP6025" s="282"/>
      <c r="QYQ6025" s="282"/>
      <c r="QYR6025" s="282"/>
      <c r="QYS6025" s="729"/>
      <c r="QYT6025" s="282"/>
      <c r="QYU6025" s="282"/>
      <c r="QYV6025" s="282"/>
      <c r="QYW6025" s="282"/>
      <c r="QYX6025" s="282"/>
      <c r="QYY6025" s="282"/>
      <c r="QYZ6025" s="282"/>
      <c r="QZA6025" s="729"/>
      <c r="QZB6025" s="282"/>
      <c r="QZC6025" s="282"/>
      <c r="QZD6025" s="282"/>
      <c r="QZE6025" s="282"/>
      <c r="QZF6025" s="282"/>
      <c r="QZG6025" s="282"/>
      <c r="QZH6025" s="282"/>
      <c r="QZI6025" s="729"/>
      <c r="QZJ6025" s="282"/>
      <c r="QZK6025" s="282"/>
      <c r="QZL6025" s="282"/>
      <c r="QZM6025" s="282"/>
      <c r="QZN6025" s="282"/>
      <c r="QZO6025" s="282"/>
      <c r="QZP6025" s="282"/>
      <c r="QZQ6025" s="729"/>
      <c r="QZR6025" s="282"/>
      <c r="QZS6025" s="282"/>
      <c r="QZT6025" s="282"/>
      <c r="QZU6025" s="282"/>
      <c r="QZV6025" s="282"/>
      <c r="QZW6025" s="282"/>
      <c r="QZX6025" s="282"/>
      <c r="QZY6025" s="729"/>
      <c r="QZZ6025" s="282"/>
      <c r="RAA6025" s="282"/>
      <c r="RAB6025" s="282"/>
      <c r="RAC6025" s="282"/>
      <c r="RAD6025" s="282"/>
      <c r="RAE6025" s="282"/>
      <c r="RAF6025" s="282"/>
      <c r="RAG6025" s="729"/>
      <c r="RAH6025" s="282"/>
      <c r="RAI6025" s="282"/>
      <c r="RAJ6025" s="282"/>
      <c r="RAK6025" s="282"/>
      <c r="RAL6025" s="282"/>
      <c r="RAM6025" s="282"/>
      <c r="RAN6025" s="282"/>
      <c r="RAO6025" s="729"/>
      <c r="RAP6025" s="282"/>
      <c r="RAQ6025" s="282"/>
      <c r="RAR6025" s="282"/>
      <c r="RAS6025" s="282"/>
      <c r="RAT6025" s="282"/>
      <c r="RAU6025" s="282"/>
      <c r="RAV6025" s="282"/>
      <c r="RAW6025" s="729"/>
      <c r="RAX6025" s="282"/>
      <c r="RAY6025" s="282"/>
      <c r="RAZ6025" s="282"/>
      <c r="RBA6025" s="282"/>
      <c r="RBB6025" s="282"/>
      <c r="RBC6025" s="282"/>
      <c r="RBD6025" s="282"/>
      <c r="RBE6025" s="729"/>
      <c r="RBF6025" s="282"/>
      <c r="RBG6025" s="282"/>
      <c r="RBH6025" s="282"/>
      <c r="RBI6025" s="282"/>
      <c r="RBJ6025" s="282"/>
      <c r="RBK6025" s="282"/>
      <c r="RBL6025" s="282"/>
      <c r="RBM6025" s="729"/>
      <c r="RBN6025" s="282"/>
      <c r="RBO6025" s="282"/>
      <c r="RBP6025" s="282"/>
      <c r="RBQ6025" s="282"/>
      <c r="RBR6025" s="282"/>
      <c r="RBS6025" s="282"/>
      <c r="RBT6025" s="282"/>
      <c r="RBU6025" s="729"/>
      <c r="RBV6025" s="282"/>
      <c r="RBW6025" s="282"/>
      <c r="RBX6025" s="282"/>
      <c r="RBY6025" s="282"/>
      <c r="RBZ6025" s="282"/>
      <c r="RCA6025" s="282"/>
      <c r="RCB6025" s="282"/>
      <c r="RCC6025" s="729"/>
      <c r="RCD6025" s="282"/>
      <c r="RCE6025" s="282"/>
      <c r="RCF6025" s="282"/>
      <c r="RCG6025" s="282"/>
      <c r="RCH6025" s="282"/>
      <c r="RCI6025" s="282"/>
      <c r="RCJ6025" s="282"/>
      <c r="RCK6025" s="729"/>
      <c r="RCL6025" s="282"/>
      <c r="RCM6025" s="282"/>
      <c r="RCN6025" s="282"/>
      <c r="RCO6025" s="282"/>
      <c r="RCP6025" s="282"/>
      <c r="RCQ6025" s="282"/>
      <c r="RCR6025" s="282"/>
      <c r="RCS6025" s="729"/>
      <c r="RCT6025" s="282"/>
      <c r="RCU6025" s="282"/>
      <c r="RCV6025" s="282"/>
      <c r="RCW6025" s="282"/>
      <c r="RCX6025" s="282"/>
      <c r="RCY6025" s="282"/>
      <c r="RCZ6025" s="282"/>
      <c r="RDA6025" s="729"/>
      <c r="RDB6025" s="282"/>
      <c r="RDC6025" s="282"/>
      <c r="RDD6025" s="282"/>
      <c r="RDE6025" s="282"/>
      <c r="RDF6025" s="282"/>
      <c r="RDG6025" s="282"/>
      <c r="RDH6025" s="282"/>
      <c r="RDI6025" s="729"/>
      <c r="RDJ6025" s="282"/>
      <c r="RDK6025" s="282"/>
      <c r="RDL6025" s="282"/>
      <c r="RDM6025" s="282"/>
      <c r="RDN6025" s="282"/>
      <c r="RDO6025" s="282"/>
      <c r="RDP6025" s="282"/>
      <c r="RDQ6025" s="729"/>
      <c r="RDR6025" s="282"/>
      <c r="RDS6025" s="282"/>
      <c r="RDT6025" s="282"/>
      <c r="RDU6025" s="282"/>
      <c r="RDV6025" s="282"/>
      <c r="RDW6025" s="282"/>
      <c r="RDX6025" s="282"/>
      <c r="RDY6025" s="729"/>
      <c r="RDZ6025" s="282"/>
      <c r="REA6025" s="282"/>
      <c r="REB6025" s="282"/>
      <c r="REC6025" s="282"/>
      <c r="RED6025" s="282"/>
      <c r="REE6025" s="282"/>
      <c r="REF6025" s="282"/>
      <c r="REG6025" s="729"/>
      <c r="REH6025" s="282"/>
      <c r="REI6025" s="282"/>
      <c r="REJ6025" s="282"/>
      <c r="REK6025" s="282"/>
      <c r="REL6025" s="282"/>
      <c r="REM6025" s="282"/>
      <c r="REN6025" s="282"/>
      <c r="REO6025" s="729"/>
      <c r="REP6025" s="282"/>
      <c r="REQ6025" s="282"/>
      <c r="RER6025" s="282"/>
      <c r="RES6025" s="282"/>
      <c r="RET6025" s="282"/>
      <c r="REU6025" s="282"/>
      <c r="REV6025" s="282"/>
      <c r="REW6025" s="729"/>
      <c r="REX6025" s="282"/>
      <c r="REY6025" s="282"/>
      <c r="REZ6025" s="282"/>
      <c r="RFA6025" s="282"/>
      <c r="RFB6025" s="282"/>
      <c r="RFC6025" s="282"/>
      <c r="RFD6025" s="282"/>
      <c r="RFE6025" s="729"/>
      <c r="RFF6025" s="282"/>
      <c r="RFG6025" s="282"/>
      <c r="RFH6025" s="282"/>
      <c r="RFI6025" s="282"/>
      <c r="RFJ6025" s="282"/>
      <c r="RFK6025" s="282"/>
      <c r="RFL6025" s="282"/>
      <c r="RFM6025" s="729"/>
      <c r="RFN6025" s="282"/>
      <c r="RFO6025" s="282"/>
      <c r="RFP6025" s="282"/>
      <c r="RFQ6025" s="282"/>
      <c r="RFR6025" s="282"/>
      <c r="RFS6025" s="282"/>
      <c r="RFT6025" s="282"/>
      <c r="RFU6025" s="729"/>
      <c r="RFV6025" s="282"/>
      <c r="RFW6025" s="282"/>
      <c r="RFX6025" s="282"/>
      <c r="RFY6025" s="282"/>
      <c r="RFZ6025" s="282"/>
      <c r="RGA6025" s="282"/>
      <c r="RGB6025" s="282"/>
      <c r="RGC6025" s="729"/>
      <c r="RGD6025" s="282"/>
      <c r="RGE6025" s="282"/>
      <c r="RGF6025" s="282"/>
      <c r="RGG6025" s="282"/>
      <c r="RGH6025" s="282"/>
      <c r="RGI6025" s="282"/>
      <c r="RGJ6025" s="282"/>
      <c r="RGK6025" s="729"/>
      <c r="RGL6025" s="282"/>
      <c r="RGM6025" s="282"/>
      <c r="RGN6025" s="282"/>
      <c r="RGO6025" s="282"/>
      <c r="RGP6025" s="282"/>
      <c r="RGQ6025" s="282"/>
      <c r="RGR6025" s="282"/>
      <c r="RGS6025" s="729"/>
      <c r="RGT6025" s="282"/>
      <c r="RGU6025" s="282"/>
      <c r="RGV6025" s="282"/>
      <c r="RGW6025" s="282"/>
      <c r="RGX6025" s="282"/>
      <c r="RGY6025" s="282"/>
      <c r="RGZ6025" s="282"/>
      <c r="RHA6025" s="729"/>
      <c r="RHB6025" s="282"/>
      <c r="RHC6025" s="282"/>
      <c r="RHD6025" s="282"/>
      <c r="RHE6025" s="282"/>
      <c r="RHF6025" s="282"/>
      <c r="RHG6025" s="282"/>
      <c r="RHH6025" s="282"/>
      <c r="RHI6025" s="729"/>
      <c r="RHJ6025" s="282"/>
      <c r="RHK6025" s="282"/>
      <c r="RHL6025" s="282"/>
      <c r="RHM6025" s="282"/>
      <c r="RHN6025" s="282"/>
      <c r="RHO6025" s="282"/>
      <c r="RHP6025" s="282"/>
      <c r="RHQ6025" s="729"/>
      <c r="RHR6025" s="282"/>
      <c r="RHS6025" s="282"/>
      <c r="RHT6025" s="282"/>
      <c r="RHU6025" s="282"/>
      <c r="RHV6025" s="282"/>
      <c r="RHW6025" s="282"/>
      <c r="RHX6025" s="282"/>
      <c r="RHY6025" s="729"/>
      <c r="RHZ6025" s="282"/>
      <c r="RIA6025" s="282"/>
      <c r="RIB6025" s="282"/>
      <c r="RIC6025" s="282"/>
      <c r="RID6025" s="282"/>
      <c r="RIE6025" s="282"/>
      <c r="RIF6025" s="282"/>
      <c r="RIG6025" s="729"/>
      <c r="RIH6025" s="282"/>
      <c r="RII6025" s="282"/>
      <c r="RIJ6025" s="282"/>
      <c r="RIK6025" s="282"/>
      <c r="RIL6025" s="282"/>
      <c r="RIM6025" s="282"/>
      <c r="RIN6025" s="282"/>
      <c r="RIO6025" s="729"/>
      <c r="RIP6025" s="282"/>
      <c r="RIQ6025" s="282"/>
      <c r="RIR6025" s="282"/>
      <c r="RIS6025" s="282"/>
      <c r="RIT6025" s="282"/>
      <c r="RIU6025" s="282"/>
      <c r="RIV6025" s="282"/>
      <c r="RIW6025" s="729"/>
      <c r="RIX6025" s="282"/>
      <c r="RIY6025" s="282"/>
      <c r="RIZ6025" s="282"/>
      <c r="RJA6025" s="282"/>
      <c r="RJB6025" s="282"/>
      <c r="RJC6025" s="282"/>
      <c r="RJD6025" s="282"/>
      <c r="RJE6025" s="729"/>
      <c r="RJF6025" s="282"/>
      <c r="RJG6025" s="282"/>
      <c r="RJH6025" s="282"/>
      <c r="RJI6025" s="282"/>
      <c r="RJJ6025" s="282"/>
      <c r="RJK6025" s="282"/>
      <c r="RJL6025" s="282"/>
      <c r="RJM6025" s="729"/>
      <c r="RJN6025" s="282"/>
      <c r="RJO6025" s="282"/>
      <c r="RJP6025" s="282"/>
      <c r="RJQ6025" s="282"/>
      <c r="RJR6025" s="282"/>
      <c r="RJS6025" s="282"/>
      <c r="RJT6025" s="282"/>
      <c r="RJU6025" s="729"/>
      <c r="RJV6025" s="282"/>
      <c r="RJW6025" s="282"/>
      <c r="RJX6025" s="282"/>
      <c r="RJY6025" s="282"/>
      <c r="RJZ6025" s="282"/>
      <c r="RKA6025" s="282"/>
      <c r="RKB6025" s="282"/>
      <c r="RKC6025" s="729"/>
      <c r="RKD6025" s="282"/>
      <c r="RKE6025" s="282"/>
      <c r="RKF6025" s="282"/>
      <c r="RKG6025" s="282"/>
      <c r="RKH6025" s="282"/>
      <c r="RKI6025" s="282"/>
      <c r="RKJ6025" s="282"/>
      <c r="RKK6025" s="729"/>
      <c r="RKL6025" s="282"/>
      <c r="RKM6025" s="282"/>
      <c r="RKN6025" s="282"/>
      <c r="RKO6025" s="282"/>
      <c r="RKP6025" s="282"/>
      <c r="RKQ6025" s="282"/>
      <c r="RKR6025" s="282"/>
      <c r="RKS6025" s="729"/>
      <c r="RKT6025" s="282"/>
      <c r="RKU6025" s="282"/>
      <c r="RKV6025" s="282"/>
      <c r="RKW6025" s="282"/>
      <c r="RKX6025" s="282"/>
      <c r="RKY6025" s="282"/>
      <c r="RKZ6025" s="282"/>
      <c r="RLA6025" s="729"/>
      <c r="RLB6025" s="282"/>
      <c r="RLC6025" s="282"/>
      <c r="RLD6025" s="282"/>
      <c r="RLE6025" s="282"/>
      <c r="RLF6025" s="282"/>
      <c r="RLG6025" s="282"/>
      <c r="RLH6025" s="282"/>
      <c r="RLI6025" s="729"/>
      <c r="RLJ6025" s="282"/>
      <c r="RLK6025" s="282"/>
      <c r="RLL6025" s="282"/>
      <c r="RLM6025" s="282"/>
      <c r="RLN6025" s="282"/>
      <c r="RLO6025" s="282"/>
      <c r="RLP6025" s="282"/>
      <c r="RLQ6025" s="729"/>
      <c r="RLR6025" s="282"/>
      <c r="RLS6025" s="282"/>
      <c r="RLT6025" s="282"/>
      <c r="RLU6025" s="282"/>
      <c r="RLV6025" s="282"/>
      <c r="RLW6025" s="282"/>
      <c r="RLX6025" s="282"/>
      <c r="RLY6025" s="729"/>
      <c r="RLZ6025" s="282"/>
      <c r="RMA6025" s="282"/>
      <c r="RMB6025" s="282"/>
      <c r="RMC6025" s="282"/>
      <c r="RMD6025" s="282"/>
      <c r="RME6025" s="282"/>
      <c r="RMF6025" s="282"/>
      <c r="RMG6025" s="729"/>
      <c r="RMH6025" s="282"/>
      <c r="RMI6025" s="282"/>
      <c r="RMJ6025" s="282"/>
      <c r="RMK6025" s="282"/>
      <c r="RML6025" s="282"/>
      <c r="RMM6025" s="282"/>
      <c r="RMN6025" s="282"/>
      <c r="RMO6025" s="729"/>
      <c r="RMP6025" s="282"/>
      <c r="RMQ6025" s="282"/>
      <c r="RMR6025" s="282"/>
      <c r="RMS6025" s="282"/>
      <c r="RMT6025" s="282"/>
      <c r="RMU6025" s="282"/>
      <c r="RMV6025" s="282"/>
      <c r="RMW6025" s="729"/>
      <c r="RMX6025" s="282"/>
      <c r="RMY6025" s="282"/>
      <c r="RMZ6025" s="282"/>
      <c r="RNA6025" s="282"/>
      <c r="RNB6025" s="282"/>
      <c r="RNC6025" s="282"/>
      <c r="RND6025" s="282"/>
      <c r="RNE6025" s="729"/>
      <c r="RNF6025" s="282"/>
      <c r="RNG6025" s="282"/>
      <c r="RNH6025" s="282"/>
      <c r="RNI6025" s="282"/>
      <c r="RNJ6025" s="282"/>
      <c r="RNK6025" s="282"/>
      <c r="RNL6025" s="282"/>
      <c r="RNM6025" s="729"/>
      <c r="RNN6025" s="282"/>
      <c r="RNO6025" s="282"/>
      <c r="RNP6025" s="282"/>
      <c r="RNQ6025" s="282"/>
      <c r="RNR6025" s="282"/>
      <c r="RNS6025" s="282"/>
      <c r="RNT6025" s="282"/>
      <c r="RNU6025" s="729"/>
      <c r="RNV6025" s="282"/>
      <c r="RNW6025" s="282"/>
      <c r="RNX6025" s="282"/>
      <c r="RNY6025" s="282"/>
      <c r="RNZ6025" s="282"/>
      <c r="ROA6025" s="282"/>
      <c r="ROB6025" s="282"/>
      <c r="ROC6025" s="729"/>
      <c r="ROD6025" s="282"/>
      <c r="ROE6025" s="282"/>
      <c r="ROF6025" s="282"/>
      <c r="ROG6025" s="282"/>
      <c r="ROH6025" s="282"/>
      <c r="ROI6025" s="282"/>
      <c r="ROJ6025" s="282"/>
      <c r="ROK6025" s="729"/>
      <c r="ROL6025" s="282"/>
      <c r="ROM6025" s="282"/>
      <c r="RON6025" s="282"/>
      <c r="ROO6025" s="282"/>
      <c r="ROP6025" s="282"/>
      <c r="ROQ6025" s="282"/>
      <c r="ROR6025" s="282"/>
      <c r="ROS6025" s="729"/>
      <c r="ROT6025" s="282"/>
      <c r="ROU6025" s="282"/>
      <c r="ROV6025" s="282"/>
      <c r="ROW6025" s="282"/>
      <c r="ROX6025" s="282"/>
      <c r="ROY6025" s="282"/>
      <c r="ROZ6025" s="282"/>
      <c r="RPA6025" s="729"/>
      <c r="RPB6025" s="282"/>
      <c r="RPC6025" s="282"/>
      <c r="RPD6025" s="282"/>
      <c r="RPE6025" s="282"/>
      <c r="RPF6025" s="282"/>
      <c r="RPG6025" s="282"/>
      <c r="RPH6025" s="282"/>
      <c r="RPI6025" s="729"/>
      <c r="RPJ6025" s="282"/>
      <c r="RPK6025" s="282"/>
      <c r="RPL6025" s="282"/>
      <c r="RPM6025" s="282"/>
      <c r="RPN6025" s="282"/>
      <c r="RPO6025" s="282"/>
      <c r="RPP6025" s="282"/>
      <c r="RPQ6025" s="729"/>
      <c r="RPR6025" s="282"/>
      <c r="RPS6025" s="282"/>
      <c r="RPT6025" s="282"/>
      <c r="RPU6025" s="282"/>
      <c r="RPV6025" s="282"/>
      <c r="RPW6025" s="282"/>
      <c r="RPX6025" s="282"/>
      <c r="RPY6025" s="729"/>
      <c r="RPZ6025" s="282"/>
      <c r="RQA6025" s="282"/>
      <c r="RQB6025" s="282"/>
      <c r="RQC6025" s="282"/>
      <c r="RQD6025" s="282"/>
      <c r="RQE6025" s="282"/>
      <c r="RQF6025" s="282"/>
      <c r="RQG6025" s="729"/>
      <c r="RQH6025" s="282"/>
      <c r="RQI6025" s="282"/>
      <c r="RQJ6025" s="282"/>
      <c r="RQK6025" s="282"/>
      <c r="RQL6025" s="282"/>
      <c r="RQM6025" s="282"/>
      <c r="RQN6025" s="282"/>
      <c r="RQO6025" s="729"/>
      <c r="RQP6025" s="282"/>
      <c r="RQQ6025" s="282"/>
      <c r="RQR6025" s="282"/>
      <c r="RQS6025" s="282"/>
      <c r="RQT6025" s="282"/>
      <c r="RQU6025" s="282"/>
      <c r="RQV6025" s="282"/>
      <c r="RQW6025" s="729"/>
      <c r="RQX6025" s="282"/>
      <c r="RQY6025" s="282"/>
      <c r="RQZ6025" s="282"/>
      <c r="RRA6025" s="282"/>
      <c r="RRB6025" s="282"/>
      <c r="RRC6025" s="282"/>
      <c r="RRD6025" s="282"/>
      <c r="RRE6025" s="729"/>
      <c r="RRF6025" s="282"/>
      <c r="RRG6025" s="282"/>
      <c r="RRH6025" s="282"/>
      <c r="RRI6025" s="282"/>
      <c r="RRJ6025" s="282"/>
      <c r="RRK6025" s="282"/>
      <c r="RRL6025" s="282"/>
      <c r="RRM6025" s="729"/>
      <c r="RRN6025" s="282"/>
      <c r="RRO6025" s="282"/>
      <c r="RRP6025" s="282"/>
      <c r="RRQ6025" s="282"/>
      <c r="RRR6025" s="282"/>
      <c r="RRS6025" s="282"/>
      <c r="RRT6025" s="282"/>
      <c r="RRU6025" s="729"/>
      <c r="RRV6025" s="282"/>
      <c r="RRW6025" s="282"/>
      <c r="RRX6025" s="282"/>
      <c r="RRY6025" s="282"/>
      <c r="RRZ6025" s="282"/>
      <c r="RSA6025" s="282"/>
      <c r="RSB6025" s="282"/>
      <c r="RSC6025" s="729"/>
      <c r="RSD6025" s="282"/>
      <c r="RSE6025" s="282"/>
      <c r="RSF6025" s="282"/>
      <c r="RSG6025" s="282"/>
      <c r="RSH6025" s="282"/>
      <c r="RSI6025" s="282"/>
      <c r="RSJ6025" s="282"/>
      <c r="RSK6025" s="729"/>
      <c r="RSL6025" s="282"/>
      <c r="RSM6025" s="282"/>
      <c r="RSN6025" s="282"/>
      <c r="RSO6025" s="282"/>
      <c r="RSP6025" s="282"/>
      <c r="RSQ6025" s="282"/>
      <c r="RSR6025" s="282"/>
      <c r="RSS6025" s="729"/>
      <c r="RST6025" s="282"/>
      <c r="RSU6025" s="282"/>
      <c r="RSV6025" s="282"/>
      <c r="RSW6025" s="282"/>
      <c r="RSX6025" s="282"/>
      <c r="RSY6025" s="282"/>
      <c r="RSZ6025" s="282"/>
      <c r="RTA6025" s="729"/>
      <c r="RTB6025" s="282"/>
      <c r="RTC6025" s="282"/>
      <c r="RTD6025" s="282"/>
      <c r="RTE6025" s="282"/>
      <c r="RTF6025" s="282"/>
      <c r="RTG6025" s="282"/>
      <c r="RTH6025" s="282"/>
      <c r="RTI6025" s="729"/>
      <c r="RTJ6025" s="282"/>
      <c r="RTK6025" s="282"/>
      <c r="RTL6025" s="282"/>
      <c r="RTM6025" s="282"/>
      <c r="RTN6025" s="282"/>
      <c r="RTO6025" s="282"/>
      <c r="RTP6025" s="282"/>
      <c r="RTQ6025" s="729"/>
      <c r="RTR6025" s="282"/>
      <c r="RTS6025" s="282"/>
      <c r="RTT6025" s="282"/>
      <c r="RTU6025" s="282"/>
      <c r="RTV6025" s="282"/>
      <c r="RTW6025" s="282"/>
      <c r="RTX6025" s="282"/>
      <c r="RTY6025" s="729"/>
      <c r="RTZ6025" s="282"/>
      <c r="RUA6025" s="282"/>
      <c r="RUB6025" s="282"/>
      <c r="RUC6025" s="282"/>
      <c r="RUD6025" s="282"/>
      <c r="RUE6025" s="282"/>
      <c r="RUF6025" s="282"/>
      <c r="RUG6025" s="729"/>
      <c r="RUH6025" s="282"/>
      <c r="RUI6025" s="282"/>
      <c r="RUJ6025" s="282"/>
      <c r="RUK6025" s="282"/>
      <c r="RUL6025" s="282"/>
      <c r="RUM6025" s="282"/>
      <c r="RUN6025" s="282"/>
      <c r="RUO6025" s="729"/>
      <c r="RUP6025" s="282"/>
      <c r="RUQ6025" s="282"/>
      <c r="RUR6025" s="282"/>
      <c r="RUS6025" s="282"/>
      <c r="RUT6025" s="282"/>
      <c r="RUU6025" s="282"/>
      <c r="RUV6025" s="282"/>
      <c r="RUW6025" s="729"/>
      <c r="RUX6025" s="282"/>
      <c r="RUY6025" s="282"/>
      <c r="RUZ6025" s="282"/>
      <c r="RVA6025" s="282"/>
      <c r="RVB6025" s="282"/>
      <c r="RVC6025" s="282"/>
      <c r="RVD6025" s="282"/>
      <c r="RVE6025" s="729"/>
      <c r="RVF6025" s="282"/>
      <c r="RVG6025" s="282"/>
      <c r="RVH6025" s="282"/>
      <c r="RVI6025" s="282"/>
      <c r="RVJ6025" s="282"/>
      <c r="RVK6025" s="282"/>
      <c r="RVL6025" s="282"/>
      <c r="RVM6025" s="729"/>
      <c r="RVN6025" s="282"/>
      <c r="RVO6025" s="282"/>
      <c r="RVP6025" s="282"/>
      <c r="RVQ6025" s="282"/>
      <c r="RVR6025" s="282"/>
      <c r="RVS6025" s="282"/>
      <c r="RVT6025" s="282"/>
      <c r="RVU6025" s="729"/>
      <c r="RVV6025" s="282"/>
      <c r="RVW6025" s="282"/>
      <c r="RVX6025" s="282"/>
      <c r="RVY6025" s="282"/>
      <c r="RVZ6025" s="282"/>
      <c r="RWA6025" s="282"/>
      <c r="RWB6025" s="282"/>
      <c r="RWC6025" s="729"/>
      <c r="RWD6025" s="282"/>
      <c r="RWE6025" s="282"/>
      <c r="RWF6025" s="282"/>
      <c r="RWG6025" s="282"/>
      <c r="RWH6025" s="282"/>
      <c r="RWI6025" s="282"/>
      <c r="RWJ6025" s="282"/>
      <c r="RWK6025" s="729"/>
      <c r="RWL6025" s="282"/>
      <c r="RWM6025" s="282"/>
      <c r="RWN6025" s="282"/>
      <c r="RWO6025" s="282"/>
      <c r="RWP6025" s="282"/>
      <c r="RWQ6025" s="282"/>
      <c r="RWR6025" s="282"/>
      <c r="RWS6025" s="729"/>
      <c r="RWT6025" s="282"/>
      <c r="RWU6025" s="282"/>
      <c r="RWV6025" s="282"/>
      <c r="RWW6025" s="282"/>
      <c r="RWX6025" s="282"/>
      <c r="RWY6025" s="282"/>
      <c r="RWZ6025" s="282"/>
      <c r="RXA6025" s="729"/>
      <c r="RXB6025" s="282"/>
      <c r="RXC6025" s="282"/>
      <c r="RXD6025" s="282"/>
      <c r="RXE6025" s="282"/>
      <c r="RXF6025" s="282"/>
      <c r="RXG6025" s="282"/>
      <c r="RXH6025" s="282"/>
      <c r="RXI6025" s="729"/>
      <c r="RXJ6025" s="282"/>
      <c r="RXK6025" s="282"/>
      <c r="RXL6025" s="282"/>
      <c r="RXM6025" s="282"/>
      <c r="RXN6025" s="282"/>
      <c r="RXO6025" s="282"/>
      <c r="RXP6025" s="282"/>
      <c r="RXQ6025" s="729"/>
      <c r="RXR6025" s="282"/>
      <c r="RXS6025" s="282"/>
      <c r="RXT6025" s="282"/>
      <c r="RXU6025" s="282"/>
      <c r="RXV6025" s="282"/>
      <c r="RXW6025" s="282"/>
      <c r="RXX6025" s="282"/>
      <c r="RXY6025" s="729"/>
      <c r="RXZ6025" s="282"/>
      <c r="RYA6025" s="282"/>
      <c r="RYB6025" s="282"/>
      <c r="RYC6025" s="282"/>
      <c r="RYD6025" s="282"/>
      <c r="RYE6025" s="282"/>
      <c r="RYF6025" s="282"/>
      <c r="RYG6025" s="729"/>
      <c r="RYH6025" s="282"/>
      <c r="RYI6025" s="282"/>
      <c r="RYJ6025" s="282"/>
      <c r="RYK6025" s="282"/>
      <c r="RYL6025" s="282"/>
      <c r="RYM6025" s="282"/>
      <c r="RYN6025" s="282"/>
      <c r="RYO6025" s="729"/>
      <c r="RYP6025" s="282"/>
      <c r="RYQ6025" s="282"/>
      <c r="RYR6025" s="282"/>
      <c r="RYS6025" s="282"/>
      <c r="RYT6025" s="282"/>
      <c r="RYU6025" s="282"/>
      <c r="RYV6025" s="282"/>
      <c r="RYW6025" s="729"/>
      <c r="RYX6025" s="282"/>
      <c r="RYY6025" s="282"/>
      <c r="RYZ6025" s="282"/>
      <c r="RZA6025" s="282"/>
      <c r="RZB6025" s="282"/>
      <c r="RZC6025" s="282"/>
      <c r="RZD6025" s="282"/>
      <c r="RZE6025" s="729"/>
      <c r="RZF6025" s="282"/>
      <c r="RZG6025" s="282"/>
      <c r="RZH6025" s="282"/>
      <c r="RZI6025" s="282"/>
      <c r="RZJ6025" s="282"/>
      <c r="RZK6025" s="282"/>
      <c r="RZL6025" s="282"/>
      <c r="RZM6025" s="729"/>
      <c r="RZN6025" s="282"/>
      <c r="RZO6025" s="282"/>
      <c r="RZP6025" s="282"/>
      <c r="RZQ6025" s="282"/>
      <c r="RZR6025" s="282"/>
      <c r="RZS6025" s="282"/>
      <c r="RZT6025" s="282"/>
      <c r="RZU6025" s="729"/>
      <c r="RZV6025" s="282"/>
      <c r="RZW6025" s="282"/>
      <c r="RZX6025" s="282"/>
      <c r="RZY6025" s="282"/>
      <c r="RZZ6025" s="282"/>
      <c r="SAA6025" s="282"/>
      <c r="SAB6025" s="282"/>
      <c r="SAC6025" s="729"/>
      <c r="SAD6025" s="282"/>
      <c r="SAE6025" s="282"/>
      <c r="SAF6025" s="282"/>
      <c r="SAG6025" s="282"/>
      <c r="SAH6025" s="282"/>
      <c r="SAI6025" s="282"/>
      <c r="SAJ6025" s="282"/>
      <c r="SAK6025" s="729"/>
      <c r="SAL6025" s="282"/>
      <c r="SAM6025" s="282"/>
      <c r="SAN6025" s="282"/>
      <c r="SAO6025" s="282"/>
      <c r="SAP6025" s="282"/>
      <c r="SAQ6025" s="282"/>
      <c r="SAR6025" s="282"/>
      <c r="SAS6025" s="729"/>
      <c r="SAT6025" s="282"/>
      <c r="SAU6025" s="282"/>
      <c r="SAV6025" s="282"/>
      <c r="SAW6025" s="282"/>
      <c r="SAX6025" s="282"/>
      <c r="SAY6025" s="282"/>
      <c r="SAZ6025" s="282"/>
      <c r="SBA6025" s="729"/>
      <c r="SBB6025" s="282"/>
      <c r="SBC6025" s="282"/>
      <c r="SBD6025" s="282"/>
      <c r="SBE6025" s="282"/>
      <c r="SBF6025" s="282"/>
      <c r="SBG6025" s="282"/>
      <c r="SBH6025" s="282"/>
      <c r="SBI6025" s="729"/>
      <c r="SBJ6025" s="282"/>
      <c r="SBK6025" s="282"/>
      <c r="SBL6025" s="282"/>
      <c r="SBM6025" s="282"/>
      <c r="SBN6025" s="282"/>
      <c r="SBO6025" s="282"/>
      <c r="SBP6025" s="282"/>
      <c r="SBQ6025" s="729"/>
      <c r="SBR6025" s="282"/>
      <c r="SBS6025" s="282"/>
      <c r="SBT6025" s="282"/>
      <c r="SBU6025" s="282"/>
      <c r="SBV6025" s="282"/>
      <c r="SBW6025" s="282"/>
      <c r="SBX6025" s="282"/>
      <c r="SBY6025" s="729"/>
      <c r="SBZ6025" s="282"/>
      <c r="SCA6025" s="282"/>
      <c r="SCB6025" s="282"/>
      <c r="SCC6025" s="282"/>
      <c r="SCD6025" s="282"/>
      <c r="SCE6025" s="282"/>
      <c r="SCF6025" s="282"/>
      <c r="SCG6025" s="729"/>
      <c r="SCH6025" s="282"/>
      <c r="SCI6025" s="282"/>
      <c r="SCJ6025" s="282"/>
      <c r="SCK6025" s="282"/>
      <c r="SCL6025" s="282"/>
      <c r="SCM6025" s="282"/>
      <c r="SCN6025" s="282"/>
      <c r="SCO6025" s="729"/>
      <c r="SCP6025" s="282"/>
      <c r="SCQ6025" s="282"/>
      <c r="SCR6025" s="282"/>
      <c r="SCS6025" s="282"/>
      <c r="SCT6025" s="282"/>
      <c r="SCU6025" s="282"/>
      <c r="SCV6025" s="282"/>
      <c r="SCW6025" s="729"/>
      <c r="SCX6025" s="282"/>
      <c r="SCY6025" s="282"/>
      <c r="SCZ6025" s="282"/>
      <c r="SDA6025" s="282"/>
      <c r="SDB6025" s="282"/>
      <c r="SDC6025" s="282"/>
      <c r="SDD6025" s="282"/>
      <c r="SDE6025" s="729"/>
      <c r="SDF6025" s="282"/>
      <c r="SDG6025" s="282"/>
      <c r="SDH6025" s="282"/>
      <c r="SDI6025" s="282"/>
      <c r="SDJ6025" s="282"/>
      <c r="SDK6025" s="282"/>
      <c r="SDL6025" s="282"/>
      <c r="SDM6025" s="729"/>
      <c r="SDN6025" s="282"/>
      <c r="SDO6025" s="282"/>
      <c r="SDP6025" s="282"/>
      <c r="SDQ6025" s="282"/>
      <c r="SDR6025" s="282"/>
      <c r="SDS6025" s="282"/>
      <c r="SDT6025" s="282"/>
      <c r="SDU6025" s="729"/>
      <c r="SDV6025" s="282"/>
      <c r="SDW6025" s="282"/>
      <c r="SDX6025" s="282"/>
      <c r="SDY6025" s="282"/>
      <c r="SDZ6025" s="282"/>
      <c r="SEA6025" s="282"/>
      <c r="SEB6025" s="282"/>
      <c r="SEC6025" s="729"/>
      <c r="SED6025" s="282"/>
      <c r="SEE6025" s="282"/>
      <c r="SEF6025" s="282"/>
      <c r="SEG6025" s="282"/>
      <c r="SEH6025" s="282"/>
      <c r="SEI6025" s="282"/>
      <c r="SEJ6025" s="282"/>
      <c r="SEK6025" s="729"/>
      <c r="SEL6025" s="282"/>
      <c r="SEM6025" s="282"/>
      <c r="SEN6025" s="282"/>
      <c r="SEO6025" s="282"/>
      <c r="SEP6025" s="282"/>
      <c r="SEQ6025" s="282"/>
      <c r="SER6025" s="282"/>
      <c r="SES6025" s="729"/>
      <c r="SET6025" s="282"/>
      <c r="SEU6025" s="282"/>
      <c r="SEV6025" s="282"/>
      <c r="SEW6025" s="282"/>
      <c r="SEX6025" s="282"/>
      <c r="SEY6025" s="282"/>
      <c r="SEZ6025" s="282"/>
      <c r="SFA6025" s="729"/>
      <c r="SFB6025" s="282"/>
      <c r="SFC6025" s="282"/>
      <c r="SFD6025" s="282"/>
      <c r="SFE6025" s="282"/>
      <c r="SFF6025" s="282"/>
      <c r="SFG6025" s="282"/>
      <c r="SFH6025" s="282"/>
      <c r="SFI6025" s="729"/>
      <c r="SFJ6025" s="282"/>
      <c r="SFK6025" s="282"/>
      <c r="SFL6025" s="282"/>
      <c r="SFM6025" s="282"/>
      <c r="SFN6025" s="282"/>
      <c r="SFO6025" s="282"/>
      <c r="SFP6025" s="282"/>
      <c r="SFQ6025" s="729"/>
      <c r="SFR6025" s="282"/>
      <c r="SFS6025" s="282"/>
      <c r="SFT6025" s="282"/>
      <c r="SFU6025" s="282"/>
      <c r="SFV6025" s="282"/>
      <c r="SFW6025" s="282"/>
      <c r="SFX6025" s="282"/>
      <c r="SFY6025" s="729"/>
      <c r="SFZ6025" s="282"/>
      <c r="SGA6025" s="282"/>
      <c r="SGB6025" s="282"/>
      <c r="SGC6025" s="282"/>
      <c r="SGD6025" s="282"/>
      <c r="SGE6025" s="282"/>
      <c r="SGF6025" s="282"/>
      <c r="SGG6025" s="729"/>
      <c r="SGH6025" s="282"/>
      <c r="SGI6025" s="282"/>
      <c r="SGJ6025" s="282"/>
      <c r="SGK6025" s="282"/>
      <c r="SGL6025" s="282"/>
      <c r="SGM6025" s="282"/>
      <c r="SGN6025" s="282"/>
      <c r="SGO6025" s="729"/>
      <c r="SGP6025" s="282"/>
      <c r="SGQ6025" s="282"/>
      <c r="SGR6025" s="282"/>
      <c r="SGS6025" s="282"/>
      <c r="SGT6025" s="282"/>
      <c r="SGU6025" s="282"/>
      <c r="SGV6025" s="282"/>
      <c r="SGW6025" s="729"/>
      <c r="SGX6025" s="282"/>
      <c r="SGY6025" s="282"/>
      <c r="SGZ6025" s="282"/>
      <c r="SHA6025" s="282"/>
      <c r="SHB6025" s="282"/>
      <c r="SHC6025" s="282"/>
      <c r="SHD6025" s="282"/>
      <c r="SHE6025" s="729"/>
      <c r="SHF6025" s="282"/>
      <c r="SHG6025" s="282"/>
      <c r="SHH6025" s="282"/>
      <c r="SHI6025" s="282"/>
      <c r="SHJ6025" s="282"/>
      <c r="SHK6025" s="282"/>
      <c r="SHL6025" s="282"/>
      <c r="SHM6025" s="729"/>
      <c r="SHN6025" s="282"/>
      <c r="SHO6025" s="282"/>
      <c r="SHP6025" s="282"/>
      <c r="SHQ6025" s="282"/>
      <c r="SHR6025" s="282"/>
      <c r="SHS6025" s="282"/>
      <c r="SHT6025" s="282"/>
      <c r="SHU6025" s="729"/>
      <c r="SHV6025" s="282"/>
      <c r="SHW6025" s="282"/>
      <c r="SHX6025" s="282"/>
      <c r="SHY6025" s="282"/>
      <c r="SHZ6025" s="282"/>
      <c r="SIA6025" s="282"/>
      <c r="SIB6025" s="282"/>
      <c r="SIC6025" s="729"/>
      <c r="SID6025" s="282"/>
      <c r="SIE6025" s="282"/>
      <c r="SIF6025" s="282"/>
      <c r="SIG6025" s="282"/>
      <c r="SIH6025" s="282"/>
      <c r="SII6025" s="282"/>
      <c r="SIJ6025" s="282"/>
      <c r="SIK6025" s="729"/>
      <c r="SIL6025" s="282"/>
      <c r="SIM6025" s="282"/>
      <c r="SIN6025" s="282"/>
      <c r="SIO6025" s="282"/>
      <c r="SIP6025" s="282"/>
      <c r="SIQ6025" s="282"/>
      <c r="SIR6025" s="282"/>
      <c r="SIS6025" s="729"/>
      <c r="SIT6025" s="282"/>
      <c r="SIU6025" s="282"/>
      <c r="SIV6025" s="282"/>
      <c r="SIW6025" s="282"/>
      <c r="SIX6025" s="282"/>
      <c r="SIY6025" s="282"/>
      <c r="SIZ6025" s="282"/>
      <c r="SJA6025" s="729"/>
      <c r="SJB6025" s="282"/>
      <c r="SJC6025" s="282"/>
      <c r="SJD6025" s="282"/>
      <c r="SJE6025" s="282"/>
      <c r="SJF6025" s="282"/>
      <c r="SJG6025" s="282"/>
      <c r="SJH6025" s="282"/>
      <c r="SJI6025" s="729"/>
      <c r="SJJ6025" s="282"/>
      <c r="SJK6025" s="282"/>
      <c r="SJL6025" s="282"/>
      <c r="SJM6025" s="282"/>
      <c r="SJN6025" s="282"/>
      <c r="SJO6025" s="282"/>
      <c r="SJP6025" s="282"/>
      <c r="SJQ6025" s="729"/>
      <c r="SJR6025" s="282"/>
      <c r="SJS6025" s="282"/>
      <c r="SJT6025" s="282"/>
      <c r="SJU6025" s="282"/>
      <c r="SJV6025" s="282"/>
      <c r="SJW6025" s="282"/>
      <c r="SJX6025" s="282"/>
      <c r="SJY6025" s="729"/>
      <c r="SJZ6025" s="282"/>
      <c r="SKA6025" s="282"/>
      <c r="SKB6025" s="282"/>
      <c r="SKC6025" s="282"/>
      <c r="SKD6025" s="282"/>
      <c r="SKE6025" s="282"/>
      <c r="SKF6025" s="282"/>
      <c r="SKG6025" s="729"/>
      <c r="SKH6025" s="282"/>
      <c r="SKI6025" s="282"/>
      <c r="SKJ6025" s="282"/>
      <c r="SKK6025" s="282"/>
      <c r="SKL6025" s="282"/>
      <c r="SKM6025" s="282"/>
      <c r="SKN6025" s="282"/>
      <c r="SKO6025" s="729"/>
      <c r="SKP6025" s="282"/>
      <c r="SKQ6025" s="282"/>
      <c r="SKR6025" s="282"/>
      <c r="SKS6025" s="282"/>
      <c r="SKT6025" s="282"/>
      <c r="SKU6025" s="282"/>
      <c r="SKV6025" s="282"/>
      <c r="SKW6025" s="729"/>
      <c r="SKX6025" s="282"/>
      <c r="SKY6025" s="282"/>
      <c r="SKZ6025" s="282"/>
      <c r="SLA6025" s="282"/>
      <c r="SLB6025" s="282"/>
      <c r="SLC6025" s="282"/>
      <c r="SLD6025" s="282"/>
      <c r="SLE6025" s="729"/>
      <c r="SLF6025" s="282"/>
      <c r="SLG6025" s="282"/>
      <c r="SLH6025" s="282"/>
      <c r="SLI6025" s="282"/>
      <c r="SLJ6025" s="282"/>
      <c r="SLK6025" s="282"/>
      <c r="SLL6025" s="282"/>
      <c r="SLM6025" s="729"/>
      <c r="SLN6025" s="282"/>
      <c r="SLO6025" s="282"/>
      <c r="SLP6025" s="282"/>
      <c r="SLQ6025" s="282"/>
      <c r="SLR6025" s="282"/>
      <c r="SLS6025" s="282"/>
      <c r="SLT6025" s="282"/>
      <c r="SLU6025" s="729"/>
      <c r="SLV6025" s="282"/>
      <c r="SLW6025" s="282"/>
      <c r="SLX6025" s="282"/>
      <c r="SLY6025" s="282"/>
      <c r="SLZ6025" s="282"/>
      <c r="SMA6025" s="282"/>
      <c r="SMB6025" s="282"/>
      <c r="SMC6025" s="729"/>
      <c r="SMD6025" s="282"/>
      <c r="SME6025" s="282"/>
      <c r="SMF6025" s="282"/>
      <c r="SMG6025" s="282"/>
      <c r="SMH6025" s="282"/>
      <c r="SMI6025" s="282"/>
      <c r="SMJ6025" s="282"/>
      <c r="SMK6025" s="729"/>
      <c r="SML6025" s="282"/>
      <c r="SMM6025" s="282"/>
      <c r="SMN6025" s="282"/>
      <c r="SMO6025" s="282"/>
      <c r="SMP6025" s="282"/>
      <c r="SMQ6025" s="282"/>
      <c r="SMR6025" s="282"/>
      <c r="SMS6025" s="729"/>
      <c r="SMT6025" s="282"/>
      <c r="SMU6025" s="282"/>
      <c r="SMV6025" s="282"/>
      <c r="SMW6025" s="282"/>
      <c r="SMX6025" s="282"/>
      <c r="SMY6025" s="282"/>
      <c r="SMZ6025" s="282"/>
      <c r="SNA6025" s="729"/>
      <c r="SNB6025" s="282"/>
      <c r="SNC6025" s="282"/>
      <c r="SND6025" s="282"/>
      <c r="SNE6025" s="282"/>
      <c r="SNF6025" s="282"/>
      <c r="SNG6025" s="282"/>
      <c r="SNH6025" s="282"/>
      <c r="SNI6025" s="729"/>
      <c r="SNJ6025" s="282"/>
      <c r="SNK6025" s="282"/>
      <c r="SNL6025" s="282"/>
      <c r="SNM6025" s="282"/>
      <c r="SNN6025" s="282"/>
      <c r="SNO6025" s="282"/>
      <c r="SNP6025" s="282"/>
      <c r="SNQ6025" s="729"/>
      <c r="SNR6025" s="282"/>
      <c r="SNS6025" s="282"/>
      <c r="SNT6025" s="282"/>
      <c r="SNU6025" s="282"/>
      <c r="SNV6025" s="282"/>
      <c r="SNW6025" s="282"/>
      <c r="SNX6025" s="282"/>
      <c r="SNY6025" s="729"/>
      <c r="SNZ6025" s="282"/>
      <c r="SOA6025" s="282"/>
      <c r="SOB6025" s="282"/>
      <c r="SOC6025" s="282"/>
      <c r="SOD6025" s="282"/>
      <c r="SOE6025" s="282"/>
      <c r="SOF6025" s="282"/>
      <c r="SOG6025" s="729"/>
      <c r="SOH6025" s="282"/>
      <c r="SOI6025" s="282"/>
      <c r="SOJ6025" s="282"/>
      <c r="SOK6025" s="282"/>
      <c r="SOL6025" s="282"/>
      <c r="SOM6025" s="282"/>
      <c r="SON6025" s="282"/>
      <c r="SOO6025" s="729"/>
      <c r="SOP6025" s="282"/>
      <c r="SOQ6025" s="282"/>
      <c r="SOR6025" s="282"/>
      <c r="SOS6025" s="282"/>
      <c r="SOT6025" s="282"/>
      <c r="SOU6025" s="282"/>
      <c r="SOV6025" s="282"/>
      <c r="SOW6025" s="729"/>
      <c r="SOX6025" s="282"/>
      <c r="SOY6025" s="282"/>
      <c r="SOZ6025" s="282"/>
      <c r="SPA6025" s="282"/>
      <c r="SPB6025" s="282"/>
      <c r="SPC6025" s="282"/>
      <c r="SPD6025" s="282"/>
      <c r="SPE6025" s="729"/>
      <c r="SPF6025" s="282"/>
      <c r="SPG6025" s="282"/>
      <c r="SPH6025" s="282"/>
      <c r="SPI6025" s="282"/>
      <c r="SPJ6025" s="282"/>
      <c r="SPK6025" s="282"/>
      <c r="SPL6025" s="282"/>
      <c r="SPM6025" s="729"/>
      <c r="SPN6025" s="282"/>
      <c r="SPO6025" s="282"/>
      <c r="SPP6025" s="282"/>
      <c r="SPQ6025" s="282"/>
      <c r="SPR6025" s="282"/>
      <c r="SPS6025" s="282"/>
      <c r="SPT6025" s="282"/>
      <c r="SPU6025" s="729"/>
      <c r="SPV6025" s="282"/>
      <c r="SPW6025" s="282"/>
      <c r="SPX6025" s="282"/>
      <c r="SPY6025" s="282"/>
      <c r="SPZ6025" s="282"/>
      <c r="SQA6025" s="282"/>
      <c r="SQB6025" s="282"/>
      <c r="SQC6025" s="729"/>
      <c r="SQD6025" s="282"/>
      <c r="SQE6025" s="282"/>
      <c r="SQF6025" s="282"/>
      <c r="SQG6025" s="282"/>
      <c r="SQH6025" s="282"/>
      <c r="SQI6025" s="282"/>
      <c r="SQJ6025" s="282"/>
      <c r="SQK6025" s="729"/>
      <c r="SQL6025" s="282"/>
      <c r="SQM6025" s="282"/>
      <c r="SQN6025" s="282"/>
      <c r="SQO6025" s="282"/>
      <c r="SQP6025" s="282"/>
      <c r="SQQ6025" s="282"/>
      <c r="SQR6025" s="282"/>
      <c r="SQS6025" s="729"/>
      <c r="SQT6025" s="282"/>
      <c r="SQU6025" s="282"/>
      <c r="SQV6025" s="282"/>
      <c r="SQW6025" s="282"/>
      <c r="SQX6025" s="282"/>
      <c r="SQY6025" s="282"/>
      <c r="SQZ6025" s="282"/>
      <c r="SRA6025" s="729"/>
      <c r="SRB6025" s="282"/>
      <c r="SRC6025" s="282"/>
      <c r="SRD6025" s="282"/>
      <c r="SRE6025" s="282"/>
      <c r="SRF6025" s="282"/>
      <c r="SRG6025" s="282"/>
      <c r="SRH6025" s="282"/>
      <c r="SRI6025" s="729"/>
      <c r="SRJ6025" s="282"/>
      <c r="SRK6025" s="282"/>
      <c r="SRL6025" s="282"/>
      <c r="SRM6025" s="282"/>
      <c r="SRN6025" s="282"/>
      <c r="SRO6025" s="282"/>
      <c r="SRP6025" s="282"/>
      <c r="SRQ6025" s="729"/>
      <c r="SRR6025" s="282"/>
      <c r="SRS6025" s="282"/>
      <c r="SRT6025" s="282"/>
      <c r="SRU6025" s="282"/>
      <c r="SRV6025" s="282"/>
      <c r="SRW6025" s="282"/>
      <c r="SRX6025" s="282"/>
      <c r="SRY6025" s="729"/>
      <c r="SRZ6025" s="282"/>
      <c r="SSA6025" s="282"/>
      <c r="SSB6025" s="282"/>
      <c r="SSC6025" s="282"/>
      <c r="SSD6025" s="282"/>
      <c r="SSE6025" s="282"/>
      <c r="SSF6025" s="282"/>
      <c r="SSG6025" s="729"/>
      <c r="SSH6025" s="282"/>
      <c r="SSI6025" s="282"/>
      <c r="SSJ6025" s="282"/>
      <c r="SSK6025" s="282"/>
      <c r="SSL6025" s="282"/>
      <c r="SSM6025" s="282"/>
      <c r="SSN6025" s="282"/>
      <c r="SSO6025" s="729"/>
      <c r="SSP6025" s="282"/>
      <c r="SSQ6025" s="282"/>
      <c r="SSR6025" s="282"/>
      <c r="SSS6025" s="282"/>
      <c r="SST6025" s="282"/>
      <c r="SSU6025" s="282"/>
      <c r="SSV6025" s="282"/>
      <c r="SSW6025" s="729"/>
      <c r="SSX6025" s="282"/>
      <c r="SSY6025" s="282"/>
      <c r="SSZ6025" s="282"/>
      <c r="STA6025" s="282"/>
      <c r="STB6025" s="282"/>
      <c r="STC6025" s="282"/>
      <c r="STD6025" s="282"/>
      <c r="STE6025" s="729"/>
      <c r="STF6025" s="282"/>
      <c r="STG6025" s="282"/>
      <c r="STH6025" s="282"/>
      <c r="STI6025" s="282"/>
      <c r="STJ6025" s="282"/>
      <c r="STK6025" s="282"/>
      <c r="STL6025" s="282"/>
      <c r="STM6025" s="729"/>
      <c r="STN6025" s="282"/>
      <c r="STO6025" s="282"/>
      <c r="STP6025" s="282"/>
      <c r="STQ6025" s="282"/>
      <c r="STR6025" s="282"/>
      <c r="STS6025" s="282"/>
      <c r="STT6025" s="282"/>
      <c r="STU6025" s="729"/>
      <c r="STV6025" s="282"/>
      <c r="STW6025" s="282"/>
      <c r="STX6025" s="282"/>
      <c r="STY6025" s="282"/>
      <c r="STZ6025" s="282"/>
      <c r="SUA6025" s="282"/>
      <c r="SUB6025" s="282"/>
      <c r="SUC6025" s="729"/>
      <c r="SUD6025" s="282"/>
      <c r="SUE6025" s="282"/>
      <c r="SUF6025" s="282"/>
      <c r="SUG6025" s="282"/>
      <c r="SUH6025" s="282"/>
      <c r="SUI6025" s="282"/>
      <c r="SUJ6025" s="282"/>
      <c r="SUK6025" s="729"/>
      <c r="SUL6025" s="282"/>
      <c r="SUM6025" s="282"/>
      <c r="SUN6025" s="282"/>
      <c r="SUO6025" s="282"/>
      <c r="SUP6025" s="282"/>
      <c r="SUQ6025" s="282"/>
      <c r="SUR6025" s="282"/>
      <c r="SUS6025" s="729"/>
      <c r="SUT6025" s="282"/>
      <c r="SUU6025" s="282"/>
      <c r="SUV6025" s="282"/>
      <c r="SUW6025" s="282"/>
      <c r="SUX6025" s="282"/>
      <c r="SUY6025" s="282"/>
      <c r="SUZ6025" s="282"/>
      <c r="SVA6025" s="729"/>
      <c r="SVB6025" s="282"/>
      <c r="SVC6025" s="282"/>
      <c r="SVD6025" s="282"/>
      <c r="SVE6025" s="282"/>
      <c r="SVF6025" s="282"/>
      <c r="SVG6025" s="282"/>
      <c r="SVH6025" s="282"/>
      <c r="SVI6025" s="729"/>
      <c r="SVJ6025" s="282"/>
      <c r="SVK6025" s="282"/>
      <c r="SVL6025" s="282"/>
      <c r="SVM6025" s="282"/>
      <c r="SVN6025" s="282"/>
      <c r="SVO6025" s="282"/>
      <c r="SVP6025" s="282"/>
      <c r="SVQ6025" s="729"/>
      <c r="SVR6025" s="282"/>
      <c r="SVS6025" s="282"/>
      <c r="SVT6025" s="282"/>
      <c r="SVU6025" s="282"/>
      <c r="SVV6025" s="282"/>
      <c r="SVW6025" s="282"/>
      <c r="SVX6025" s="282"/>
      <c r="SVY6025" s="729"/>
      <c r="SVZ6025" s="282"/>
      <c r="SWA6025" s="282"/>
      <c r="SWB6025" s="282"/>
      <c r="SWC6025" s="282"/>
      <c r="SWD6025" s="282"/>
      <c r="SWE6025" s="282"/>
      <c r="SWF6025" s="282"/>
      <c r="SWG6025" s="729"/>
      <c r="SWH6025" s="282"/>
      <c r="SWI6025" s="282"/>
      <c r="SWJ6025" s="282"/>
      <c r="SWK6025" s="282"/>
      <c r="SWL6025" s="282"/>
      <c r="SWM6025" s="282"/>
      <c r="SWN6025" s="282"/>
      <c r="SWO6025" s="729"/>
      <c r="SWP6025" s="282"/>
      <c r="SWQ6025" s="282"/>
      <c r="SWR6025" s="282"/>
      <c r="SWS6025" s="282"/>
      <c r="SWT6025" s="282"/>
      <c r="SWU6025" s="282"/>
      <c r="SWV6025" s="282"/>
      <c r="SWW6025" s="729"/>
      <c r="SWX6025" s="282"/>
      <c r="SWY6025" s="282"/>
      <c r="SWZ6025" s="282"/>
      <c r="SXA6025" s="282"/>
      <c r="SXB6025" s="282"/>
      <c r="SXC6025" s="282"/>
      <c r="SXD6025" s="282"/>
      <c r="SXE6025" s="729"/>
      <c r="SXF6025" s="282"/>
      <c r="SXG6025" s="282"/>
      <c r="SXH6025" s="282"/>
      <c r="SXI6025" s="282"/>
      <c r="SXJ6025" s="282"/>
      <c r="SXK6025" s="282"/>
      <c r="SXL6025" s="282"/>
      <c r="SXM6025" s="729"/>
      <c r="SXN6025" s="282"/>
      <c r="SXO6025" s="282"/>
      <c r="SXP6025" s="282"/>
      <c r="SXQ6025" s="282"/>
      <c r="SXR6025" s="282"/>
      <c r="SXS6025" s="282"/>
      <c r="SXT6025" s="282"/>
      <c r="SXU6025" s="729"/>
      <c r="SXV6025" s="282"/>
      <c r="SXW6025" s="282"/>
      <c r="SXX6025" s="282"/>
      <c r="SXY6025" s="282"/>
      <c r="SXZ6025" s="282"/>
      <c r="SYA6025" s="282"/>
      <c r="SYB6025" s="282"/>
      <c r="SYC6025" s="729"/>
      <c r="SYD6025" s="282"/>
      <c r="SYE6025" s="282"/>
      <c r="SYF6025" s="282"/>
      <c r="SYG6025" s="282"/>
      <c r="SYH6025" s="282"/>
      <c r="SYI6025" s="282"/>
      <c r="SYJ6025" s="282"/>
      <c r="SYK6025" s="729"/>
      <c r="SYL6025" s="282"/>
      <c r="SYM6025" s="282"/>
      <c r="SYN6025" s="282"/>
      <c r="SYO6025" s="282"/>
      <c r="SYP6025" s="282"/>
      <c r="SYQ6025" s="282"/>
      <c r="SYR6025" s="282"/>
      <c r="SYS6025" s="729"/>
      <c r="SYT6025" s="282"/>
      <c r="SYU6025" s="282"/>
      <c r="SYV6025" s="282"/>
      <c r="SYW6025" s="282"/>
      <c r="SYX6025" s="282"/>
      <c r="SYY6025" s="282"/>
      <c r="SYZ6025" s="282"/>
      <c r="SZA6025" s="729"/>
      <c r="SZB6025" s="282"/>
      <c r="SZC6025" s="282"/>
      <c r="SZD6025" s="282"/>
      <c r="SZE6025" s="282"/>
      <c r="SZF6025" s="282"/>
      <c r="SZG6025" s="282"/>
      <c r="SZH6025" s="282"/>
      <c r="SZI6025" s="729"/>
      <c r="SZJ6025" s="282"/>
      <c r="SZK6025" s="282"/>
      <c r="SZL6025" s="282"/>
      <c r="SZM6025" s="282"/>
      <c r="SZN6025" s="282"/>
      <c r="SZO6025" s="282"/>
      <c r="SZP6025" s="282"/>
      <c r="SZQ6025" s="729"/>
      <c r="SZR6025" s="282"/>
      <c r="SZS6025" s="282"/>
      <c r="SZT6025" s="282"/>
      <c r="SZU6025" s="282"/>
      <c r="SZV6025" s="282"/>
      <c r="SZW6025" s="282"/>
      <c r="SZX6025" s="282"/>
      <c r="SZY6025" s="729"/>
      <c r="SZZ6025" s="282"/>
      <c r="TAA6025" s="282"/>
      <c r="TAB6025" s="282"/>
      <c r="TAC6025" s="282"/>
      <c r="TAD6025" s="282"/>
      <c r="TAE6025" s="282"/>
      <c r="TAF6025" s="282"/>
      <c r="TAG6025" s="729"/>
      <c r="TAH6025" s="282"/>
      <c r="TAI6025" s="282"/>
      <c r="TAJ6025" s="282"/>
      <c r="TAK6025" s="282"/>
      <c r="TAL6025" s="282"/>
      <c r="TAM6025" s="282"/>
      <c r="TAN6025" s="282"/>
      <c r="TAO6025" s="729"/>
      <c r="TAP6025" s="282"/>
      <c r="TAQ6025" s="282"/>
      <c r="TAR6025" s="282"/>
      <c r="TAS6025" s="282"/>
      <c r="TAT6025" s="282"/>
      <c r="TAU6025" s="282"/>
      <c r="TAV6025" s="282"/>
      <c r="TAW6025" s="729"/>
      <c r="TAX6025" s="282"/>
      <c r="TAY6025" s="282"/>
      <c r="TAZ6025" s="282"/>
      <c r="TBA6025" s="282"/>
      <c r="TBB6025" s="282"/>
      <c r="TBC6025" s="282"/>
      <c r="TBD6025" s="282"/>
      <c r="TBE6025" s="729"/>
      <c r="TBF6025" s="282"/>
      <c r="TBG6025" s="282"/>
      <c r="TBH6025" s="282"/>
      <c r="TBI6025" s="282"/>
      <c r="TBJ6025" s="282"/>
      <c r="TBK6025" s="282"/>
      <c r="TBL6025" s="282"/>
      <c r="TBM6025" s="729"/>
      <c r="TBN6025" s="282"/>
      <c r="TBO6025" s="282"/>
      <c r="TBP6025" s="282"/>
      <c r="TBQ6025" s="282"/>
      <c r="TBR6025" s="282"/>
      <c r="TBS6025" s="282"/>
      <c r="TBT6025" s="282"/>
      <c r="TBU6025" s="729"/>
      <c r="TBV6025" s="282"/>
      <c r="TBW6025" s="282"/>
      <c r="TBX6025" s="282"/>
      <c r="TBY6025" s="282"/>
      <c r="TBZ6025" s="282"/>
      <c r="TCA6025" s="282"/>
      <c r="TCB6025" s="282"/>
      <c r="TCC6025" s="729"/>
      <c r="TCD6025" s="282"/>
      <c r="TCE6025" s="282"/>
      <c r="TCF6025" s="282"/>
      <c r="TCG6025" s="282"/>
      <c r="TCH6025" s="282"/>
      <c r="TCI6025" s="282"/>
      <c r="TCJ6025" s="282"/>
      <c r="TCK6025" s="729"/>
      <c r="TCL6025" s="282"/>
      <c r="TCM6025" s="282"/>
      <c r="TCN6025" s="282"/>
      <c r="TCO6025" s="282"/>
      <c r="TCP6025" s="282"/>
      <c r="TCQ6025" s="282"/>
      <c r="TCR6025" s="282"/>
      <c r="TCS6025" s="729"/>
      <c r="TCT6025" s="282"/>
      <c r="TCU6025" s="282"/>
      <c r="TCV6025" s="282"/>
      <c r="TCW6025" s="282"/>
      <c r="TCX6025" s="282"/>
      <c r="TCY6025" s="282"/>
      <c r="TCZ6025" s="282"/>
      <c r="TDA6025" s="729"/>
      <c r="TDB6025" s="282"/>
      <c r="TDC6025" s="282"/>
      <c r="TDD6025" s="282"/>
      <c r="TDE6025" s="282"/>
      <c r="TDF6025" s="282"/>
      <c r="TDG6025" s="282"/>
      <c r="TDH6025" s="282"/>
      <c r="TDI6025" s="729"/>
      <c r="TDJ6025" s="282"/>
      <c r="TDK6025" s="282"/>
      <c r="TDL6025" s="282"/>
      <c r="TDM6025" s="282"/>
      <c r="TDN6025" s="282"/>
      <c r="TDO6025" s="282"/>
      <c r="TDP6025" s="282"/>
      <c r="TDQ6025" s="729"/>
      <c r="TDR6025" s="282"/>
      <c r="TDS6025" s="282"/>
      <c r="TDT6025" s="282"/>
      <c r="TDU6025" s="282"/>
      <c r="TDV6025" s="282"/>
      <c r="TDW6025" s="282"/>
      <c r="TDX6025" s="282"/>
      <c r="TDY6025" s="729"/>
      <c r="TDZ6025" s="282"/>
      <c r="TEA6025" s="282"/>
      <c r="TEB6025" s="282"/>
      <c r="TEC6025" s="282"/>
      <c r="TED6025" s="282"/>
      <c r="TEE6025" s="282"/>
      <c r="TEF6025" s="282"/>
      <c r="TEG6025" s="729"/>
      <c r="TEH6025" s="282"/>
      <c r="TEI6025" s="282"/>
      <c r="TEJ6025" s="282"/>
      <c r="TEK6025" s="282"/>
      <c r="TEL6025" s="282"/>
      <c r="TEM6025" s="282"/>
      <c r="TEN6025" s="282"/>
      <c r="TEO6025" s="729"/>
      <c r="TEP6025" s="282"/>
      <c r="TEQ6025" s="282"/>
      <c r="TER6025" s="282"/>
      <c r="TES6025" s="282"/>
      <c r="TET6025" s="282"/>
      <c r="TEU6025" s="282"/>
      <c r="TEV6025" s="282"/>
      <c r="TEW6025" s="729"/>
      <c r="TEX6025" s="282"/>
      <c r="TEY6025" s="282"/>
      <c r="TEZ6025" s="282"/>
      <c r="TFA6025" s="282"/>
      <c r="TFB6025" s="282"/>
      <c r="TFC6025" s="282"/>
      <c r="TFD6025" s="282"/>
      <c r="TFE6025" s="729"/>
      <c r="TFF6025" s="282"/>
      <c r="TFG6025" s="282"/>
      <c r="TFH6025" s="282"/>
      <c r="TFI6025" s="282"/>
      <c r="TFJ6025" s="282"/>
      <c r="TFK6025" s="282"/>
      <c r="TFL6025" s="282"/>
      <c r="TFM6025" s="729"/>
      <c r="TFN6025" s="282"/>
      <c r="TFO6025" s="282"/>
      <c r="TFP6025" s="282"/>
      <c r="TFQ6025" s="282"/>
      <c r="TFR6025" s="282"/>
      <c r="TFS6025" s="282"/>
      <c r="TFT6025" s="282"/>
      <c r="TFU6025" s="729"/>
      <c r="TFV6025" s="282"/>
      <c r="TFW6025" s="282"/>
      <c r="TFX6025" s="282"/>
      <c r="TFY6025" s="282"/>
      <c r="TFZ6025" s="282"/>
      <c r="TGA6025" s="282"/>
      <c r="TGB6025" s="282"/>
      <c r="TGC6025" s="729"/>
      <c r="TGD6025" s="282"/>
      <c r="TGE6025" s="282"/>
      <c r="TGF6025" s="282"/>
      <c r="TGG6025" s="282"/>
      <c r="TGH6025" s="282"/>
      <c r="TGI6025" s="282"/>
      <c r="TGJ6025" s="282"/>
      <c r="TGK6025" s="729"/>
      <c r="TGL6025" s="282"/>
      <c r="TGM6025" s="282"/>
      <c r="TGN6025" s="282"/>
      <c r="TGO6025" s="282"/>
      <c r="TGP6025" s="282"/>
      <c r="TGQ6025" s="282"/>
      <c r="TGR6025" s="282"/>
      <c r="TGS6025" s="729"/>
      <c r="TGT6025" s="282"/>
      <c r="TGU6025" s="282"/>
      <c r="TGV6025" s="282"/>
      <c r="TGW6025" s="282"/>
      <c r="TGX6025" s="282"/>
      <c r="TGY6025" s="282"/>
      <c r="TGZ6025" s="282"/>
      <c r="THA6025" s="729"/>
      <c r="THB6025" s="282"/>
      <c r="THC6025" s="282"/>
      <c r="THD6025" s="282"/>
      <c r="THE6025" s="282"/>
      <c r="THF6025" s="282"/>
      <c r="THG6025" s="282"/>
      <c r="THH6025" s="282"/>
      <c r="THI6025" s="729"/>
      <c r="THJ6025" s="282"/>
      <c r="THK6025" s="282"/>
      <c r="THL6025" s="282"/>
      <c r="THM6025" s="282"/>
      <c r="THN6025" s="282"/>
      <c r="THO6025" s="282"/>
      <c r="THP6025" s="282"/>
      <c r="THQ6025" s="729"/>
      <c r="THR6025" s="282"/>
      <c r="THS6025" s="282"/>
      <c r="THT6025" s="282"/>
      <c r="THU6025" s="282"/>
      <c r="THV6025" s="282"/>
      <c r="THW6025" s="282"/>
      <c r="THX6025" s="282"/>
      <c r="THY6025" s="729"/>
      <c r="THZ6025" s="282"/>
      <c r="TIA6025" s="282"/>
      <c r="TIB6025" s="282"/>
      <c r="TIC6025" s="282"/>
      <c r="TID6025" s="282"/>
      <c r="TIE6025" s="282"/>
      <c r="TIF6025" s="282"/>
      <c r="TIG6025" s="729"/>
      <c r="TIH6025" s="282"/>
      <c r="TII6025" s="282"/>
      <c r="TIJ6025" s="282"/>
      <c r="TIK6025" s="282"/>
      <c r="TIL6025" s="282"/>
      <c r="TIM6025" s="282"/>
      <c r="TIN6025" s="282"/>
      <c r="TIO6025" s="729"/>
      <c r="TIP6025" s="282"/>
      <c r="TIQ6025" s="282"/>
      <c r="TIR6025" s="282"/>
      <c r="TIS6025" s="282"/>
      <c r="TIT6025" s="282"/>
      <c r="TIU6025" s="282"/>
      <c r="TIV6025" s="282"/>
      <c r="TIW6025" s="729"/>
      <c r="TIX6025" s="282"/>
      <c r="TIY6025" s="282"/>
      <c r="TIZ6025" s="282"/>
      <c r="TJA6025" s="282"/>
      <c r="TJB6025" s="282"/>
      <c r="TJC6025" s="282"/>
      <c r="TJD6025" s="282"/>
      <c r="TJE6025" s="729"/>
      <c r="TJF6025" s="282"/>
      <c r="TJG6025" s="282"/>
      <c r="TJH6025" s="282"/>
      <c r="TJI6025" s="282"/>
      <c r="TJJ6025" s="282"/>
      <c r="TJK6025" s="282"/>
      <c r="TJL6025" s="282"/>
      <c r="TJM6025" s="729"/>
      <c r="TJN6025" s="282"/>
      <c r="TJO6025" s="282"/>
      <c r="TJP6025" s="282"/>
      <c r="TJQ6025" s="282"/>
      <c r="TJR6025" s="282"/>
      <c r="TJS6025" s="282"/>
      <c r="TJT6025" s="282"/>
      <c r="TJU6025" s="729"/>
      <c r="TJV6025" s="282"/>
      <c r="TJW6025" s="282"/>
      <c r="TJX6025" s="282"/>
      <c r="TJY6025" s="282"/>
      <c r="TJZ6025" s="282"/>
      <c r="TKA6025" s="282"/>
      <c r="TKB6025" s="282"/>
      <c r="TKC6025" s="729"/>
      <c r="TKD6025" s="282"/>
      <c r="TKE6025" s="282"/>
      <c r="TKF6025" s="282"/>
      <c r="TKG6025" s="282"/>
      <c r="TKH6025" s="282"/>
      <c r="TKI6025" s="282"/>
      <c r="TKJ6025" s="282"/>
      <c r="TKK6025" s="729"/>
      <c r="TKL6025" s="282"/>
      <c r="TKM6025" s="282"/>
      <c r="TKN6025" s="282"/>
      <c r="TKO6025" s="282"/>
      <c r="TKP6025" s="282"/>
      <c r="TKQ6025" s="282"/>
      <c r="TKR6025" s="282"/>
      <c r="TKS6025" s="729"/>
      <c r="TKT6025" s="282"/>
      <c r="TKU6025" s="282"/>
      <c r="TKV6025" s="282"/>
      <c r="TKW6025" s="282"/>
      <c r="TKX6025" s="282"/>
      <c r="TKY6025" s="282"/>
      <c r="TKZ6025" s="282"/>
      <c r="TLA6025" s="729"/>
      <c r="TLB6025" s="282"/>
      <c r="TLC6025" s="282"/>
      <c r="TLD6025" s="282"/>
      <c r="TLE6025" s="282"/>
      <c r="TLF6025" s="282"/>
      <c r="TLG6025" s="282"/>
      <c r="TLH6025" s="282"/>
      <c r="TLI6025" s="729"/>
      <c r="TLJ6025" s="282"/>
      <c r="TLK6025" s="282"/>
      <c r="TLL6025" s="282"/>
      <c r="TLM6025" s="282"/>
      <c r="TLN6025" s="282"/>
      <c r="TLO6025" s="282"/>
      <c r="TLP6025" s="282"/>
      <c r="TLQ6025" s="729"/>
      <c r="TLR6025" s="282"/>
      <c r="TLS6025" s="282"/>
      <c r="TLT6025" s="282"/>
      <c r="TLU6025" s="282"/>
      <c r="TLV6025" s="282"/>
      <c r="TLW6025" s="282"/>
      <c r="TLX6025" s="282"/>
      <c r="TLY6025" s="729"/>
      <c r="TLZ6025" s="282"/>
      <c r="TMA6025" s="282"/>
      <c r="TMB6025" s="282"/>
      <c r="TMC6025" s="282"/>
      <c r="TMD6025" s="282"/>
      <c r="TME6025" s="282"/>
      <c r="TMF6025" s="282"/>
      <c r="TMG6025" s="729"/>
      <c r="TMH6025" s="282"/>
      <c r="TMI6025" s="282"/>
      <c r="TMJ6025" s="282"/>
      <c r="TMK6025" s="282"/>
      <c r="TML6025" s="282"/>
      <c r="TMM6025" s="282"/>
      <c r="TMN6025" s="282"/>
      <c r="TMO6025" s="729"/>
      <c r="TMP6025" s="282"/>
      <c r="TMQ6025" s="282"/>
      <c r="TMR6025" s="282"/>
      <c r="TMS6025" s="282"/>
      <c r="TMT6025" s="282"/>
      <c r="TMU6025" s="282"/>
      <c r="TMV6025" s="282"/>
      <c r="TMW6025" s="729"/>
      <c r="TMX6025" s="282"/>
      <c r="TMY6025" s="282"/>
      <c r="TMZ6025" s="282"/>
      <c r="TNA6025" s="282"/>
      <c r="TNB6025" s="282"/>
      <c r="TNC6025" s="282"/>
      <c r="TND6025" s="282"/>
      <c r="TNE6025" s="729"/>
      <c r="TNF6025" s="282"/>
      <c r="TNG6025" s="282"/>
      <c r="TNH6025" s="282"/>
      <c r="TNI6025" s="282"/>
      <c r="TNJ6025" s="282"/>
      <c r="TNK6025" s="282"/>
      <c r="TNL6025" s="282"/>
      <c r="TNM6025" s="729"/>
      <c r="TNN6025" s="282"/>
      <c r="TNO6025" s="282"/>
      <c r="TNP6025" s="282"/>
      <c r="TNQ6025" s="282"/>
      <c r="TNR6025" s="282"/>
      <c r="TNS6025" s="282"/>
      <c r="TNT6025" s="282"/>
      <c r="TNU6025" s="729"/>
      <c r="TNV6025" s="282"/>
      <c r="TNW6025" s="282"/>
      <c r="TNX6025" s="282"/>
      <c r="TNY6025" s="282"/>
      <c r="TNZ6025" s="282"/>
      <c r="TOA6025" s="282"/>
      <c r="TOB6025" s="282"/>
      <c r="TOC6025" s="729"/>
      <c r="TOD6025" s="282"/>
      <c r="TOE6025" s="282"/>
      <c r="TOF6025" s="282"/>
      <c r="TOG6025" s="282"/>
      <c r="TOH6025" s="282"/>
      <c r="TOI6025" s="282"/>
      <c r="TOJ6025" s="282"/>
      <c r="TOK6025" s="729"/>
      <c r="TOL6025" s="282"/>
      <c r="TOM6025" s="282"/>
      <c r="TON6025" s="282"/>
      <c r="TOO6025" s="282"/>
      <c r="TOP6025" s="282"/>
      <c r="TOQ6025" s="282"/>
      <c r="TOR6025" s="282"/>
      <c r="TOS6025" s="729"/>
      <c r="TOT6025" s="282"/>
      <c r="TOU6025" s="282"/>
      <c r="TOV6025" s="282"/>
      <c r="TOW6025" s="282"/>
      <c r="TOX6025" s="282"/>
      <c r="TOY6025" s="282"/>
      <c r="TOZ6025" s="282"/>
      <c r="TPA6025" s="729"/>
      <c r="TPB6025" s="282"/>
      <c r="TPC6025" s="282"/>
      <c r="TPD6025" s="282"/>
      <c r="TPE6025" s="282"/>
      <c r="TPF6025" s="282"/>
      <c r="TPG6025" s="282"/>
      <c r="TPH6025" s="282"/>
      <c r="TPI6025" s="729"/>
      <c r="TPJ6025" s="282"/>
      <c r="TPK6025" s="282"/>
      <c r="TPL6025" s="282"/>
      <c r="TPM6025" s="282"/>
      <c r="TPN6025" s="282"/>
      <c r="TPO6025" s="282"/>
      <c r="TPP6025" s="282"/>
      <c r="TPQ6025" s="729"/>
      <c r="TPR6025" s="282"/>
      <c r="TPS6025" s="282"/>
      <c r="TPT6025" s="282"/>
      <c r="TPU6025" s="282"/>
      <c r="TPV6025" s="282"/>
      <c r="TPW6025" s="282"/>
      <c r="TPX6025" s="282"/>
      <c r="TPY6025" s="729"/>
      <c r="TPZ6025" s="282"/>
      <c r="TQA6025" s="282"/>
      <c r="TQB6025" s="282"/>
      <c r="TQC6025" s="282"/>
      <c r="TQD6025" s="282"/>
      <c r="TQE6025" s="282"/>
      <c r="TQF6025" s="282"/>
      <c r="TQG6025" s="729"/>
      <c r="TQH6025" s="282"/>
      <c r="TQI6025" s="282"/>
      <c r="TQJ6025" s="282"/>
      <c r="TQK6025" s="282"/>
      <c r="TQL6025" s="282"/>
      <c r="TQM6025" s="282"/>
      <c r="TQN6025" s="282"/>
      <c r="TQO6025" s="729"/>
      <c r="TQP6025" s="282"/>
      <c r="TQQ6025" s="282"/>
      <c r="TQR6025" s="282"/>
      <c r="TQS6025" s="282"/>
      <c r="TQT6025" s="282"/>
      <c r="TQU6025" s="282"/>
      <c r="TQV6025" s="282"/>
      <c r="TQW6025" s="729"/>
      <c r="TQX6025" s="282"/>
      <c r="TQY6025" s="282"/>
      <c r="TQZ6025" s="282"/>
      <c r="TRA6025" s="282"/>
      <c r="TRB6025" s="282"/>
      <c r="TRC6025" s="282"/>
      <c r="TRD6025" s="282"/>
      <c r="TRE6025" s="729"/>
      <c r="TRF6025" s="282"/>
      <c r="TRG6025" s="282"/>
      <c r="TRH6025" s="282"/>
      <c r="TRI6025" s="282"/>
      <c r="TRJ6025" s="282"/>
      <c r="TRK6025" s="282"/>
      <c r="TRL6025" s="282"/>
      <c r="TRM6025" s="729"/>
      <c r="TRN6025" s="282"/>
      <c r="TRO6025" s="282"/>
      <c r="TRP6025" s="282"/>
      <c r="TRQ6025" s="282"/>
      <c r="TRR6025" s="282"/>
      <c r="TRS6025" s="282"/>
      <c r="TRT6025" s="282"/>
      <c r="TRU6025" s="729"/>
      <c r="TRV6025" s="282"/>
      <c r="TRW6025" s="282"/>
      <c r="TRX6025" s="282"/>
      <c r="TRY6025" s="282"/>
      <c r="TRZ6025" s="282"/>
      <c r="TSA6025" s="282"/>
      <c r="TSB6025" s="282"/>
      <c r="TSC6025" s="729"/>
      <c r="TSD6025" s="282"/>
      <c r="TSE6025" s="282"/>
      <c r="TSF6025" s="282"/>
      <c r="TSG6025" s="282"/>
      <c r="TSH6025" s="282"/>
      <c r="TSI6025" s="282"/>
      <c r="TSJ6025" s="282"/>
      <c r="TSK6025" s="729"/>
      <c r="TSL6025" s="282"/>
      <c r="TSM6025" s="282"/>
      <c r="TSN6025" s="282"/>
      <c r="TSO6025" s="282"/>
      <c r="TSP6025" s="282"/>
      <c r="TSQ6025" s="282"/>
      <c r="TSR6025" s="282"/>
      <c r="TSS6025" s="729"/>
      <c r="TST6025" s="282"/>
      <c r="TSU6025" s="282"/>
      <c r="TSV6025" s="282"/>
      <c r="TSW6025" s="282"/>
      <c r="TSX6025" s="282"/>
      <c r="TSY6025" s="282"/>
      <c r="TSZ6025" s="282"/>
      <c r="TTA6025" s="729"/>
      <c r="TTB6025" s="282"/>
      <c r="TTC6025" s="282"/>
      <c r="TTD6025" s="282"/>
      <c r="TTE6025" s="282"/>
      <c r="TTF6025" s="282"/>
      <c r="TTG6025" s="282"/>
      <c r="TTH6025" s="282"/>
      <c r="TTI6025" s="729"/>
      <c r="TTJ6025" s="282"/>
      <c r="TTK6025" s="282"/>
      <c r="TTL6025" s="282"/>
      <c r="TTM6025" s="282"/>
      <c r="TTN6025" s="282"/>
      <c r="TTO6025" s="282"/>
      <c r="TTP6025" s="282"/>
      <c r="TTQ6025" s="729"/>
      <c r="TTR6025" s="282"/>
      <c r="TTS6025" s="282"/>
      <c r="TTT6025" s="282"/>
      <c r="TTU6025" s="282"/>
      <c r="TTV6025" s="282"/>
      <c r="TTW6025" s="282"/>
      <c r="TTX6025" s="282"/>
      <c r="TTY6025" s="729"/>
      <c r="TTZ6025" s="282"/>
      <c r="TUA6025" s="282"/>
      <c r="TUB6025" s="282"/>
      <c r="TUC6025" s="282"/>
      <c r="TUD6025" s="282"/>
      <c r="TUE6025" s="282"/>
      <c r="TUF6025" s="282"/>
      <c r="TUG6025" s="729"/>
      <c r="TUH6025" s="282"/>
      <c r="TUI6025" s="282"/>
      <c r="TUJ6025" s="282"/>
      <c r="TUK6025" s="282"/>
      <c r="TUL6025" s="282"/>
      <c r="TUM6025" s="282"/>
      <c r="TUN6025" s="282"/>
      <c r="TUO6025" s="729"/>
      <c r="TUP6025" s="282"/>
      <c r="TUQ6025" s="282"/>
      <c r="TUR6025" s="282"/>
      <c r="TUS6025" s="282"/>
      <c r="TUT6025" s="282"/>
      <c r="TUU6025" s="282"/>
      <c r="TUV6025" s="282"/>
      <c r="TUW6025" s="729"/>
      <c r="TUX6025" s="282"/>
      <c r="TUY6025" s="282"/>
      <c r="TUZ6025" s="282"/>
      <c r="TVA6025" s="282"/>
      <c r="TVB6025" s="282"/>
      <c r="TVC6025" s="282"/>
      <c r="TVD6025" s="282"/>
      <c r="TVE6025" s="729"/>
      <c r="TVF6025" s="282"/>
      <c r="TVG6025" s="282"/>
      <c r="TVH6025" s="282"/>
      <c r="TVI6025" s="282"/>
      <c r="TVJ6025" s="282"/>
      <c r="TVK6025" s="282"/>
      <c r="TVL6025" s="282"/>
      <c r="TVM6025" s="729"/>
      <c r="TVN6025" s="282"/>
      <c r="TVO6025" s="282"/>
      <c r="TVP6025" s="282"/>
      <c r="TVQ6025" s="282"/>
      <c r="TVR6025" s="282"/>
      <c r="TVS6025" s="282"/>
      <c r="TVT6025" s="282"/>
      <c r="TVU6025" s="729"/>
      <c r="TVV6025" s="282"/>
      <c r="TVW6025" s="282"/>
      <c r="TVX6025" s="282"/>
      <c r="TVY6025" s="282"/>
      <c r="TVZ6025" s="282"/>
      <c r="TWA6025" s="282"/>
      <c r="TWB6025" s="282"/>
      <c r="TWC6025" s="729"/>
      <c r="TWD6025" s="282"/>
      <c r="TWE6025" s="282"/>
      <c r="TWF6025" s="282"/>
      <c r="TWG6025" s="282"/>
      <c r="TWH6025" s="282"/>
      <c r="TWI6025" s="282"/>
      <c r="TWJ6025" s="282"/>
      <c r="TWK6025" s="729"/>
      <c r="TWL6025" s="282"/>
      <c r="TWM6025" s="282"/>
      <c r="TWN6025" s="282"/>
      <c r="TWO6025" s="282"/>
      <c r="TWP6025" s="282"/>
      <c r="TWQ6025" s="282"/>
      <c r="TWR6025" s="282"/>
      <c r="TWS6025" s="729"/>
      <c r="TWT6025" s="282"/>
      <c r="TWU6025" s="282"/>
      <c r="TWV6025" s="282"/>
      <c r="TWW6025" s="282"/>
      <c r="TWX6025" s="282"/>
      <c r="TWY6025" s="282"/>
      <c r="TWZ6025" s="282"/>
      <c r="TXA6025" s="729"/>
      <c r="TXB6025" s="282"/>
      <c r="TXC6025" s="282"/>
      <c r="TXD6025" s="282"/>
      <c r="TXE6025" s="282"/>
      <c r="TXF6025" s="282"/>
      <c r="TXG6025" s="282"/>
      <c r="TXH6025" s="282"/>
      <c r="TXI6025" s="729"/>
      <c r="TXJ6025" s="282"/>
      <c r="TXK6025" s="282"/>
      <c r="TXL6025" s="282"/>
      <c r="TXM6025" s="282"/>
      <c r="TXN6025" s="282"/>
      <c r="TXO6025" s="282"/>
      <c r="TXP6025" s="282"/>
      <c r="TXQ6025" s="729"/>
      <c r="TXR6025" s="282"/>
      <c r="TXS6025" s="282"/>
      <c r="TXT6025" s="282"/>
      <c r="TXU6025" s="282"/>
      <c r="TXV6025" s="282"/>
      <c r="TXW6025" s="282"/>
      <c r="TXX6025" s="282"/>
      <c r="TXY6025" s="729"/>
      <c r="TXZ6025" s="282"/>
      <c r="TYA6025" s="282"/>
      <c r="TYB6025" s="282"/>
      <c r="TYC6025" s="282"/>
      <c r="TYD6025" s="282"/>
      <c r="TYE6025" s="282"/>
      <c r="TYF6025" s="282"/>
      <c r="TYG6025" s="729"/>
      <c r="TYH6025" s="282"/>
      <c r="TYI6025" s="282"/>
      <c r="TYJ6025" s="282"/>
      <c r="TYK6025" s="282"/>
      <c r="TYL6025" s="282"/>
      <c r="TYM6025" s="282"/>
      <c r="TYN6025" s="282"/>
      <c r="TYO6025" s="729"/>
      <c r="TYP6025" s="282"/>
      <c r="TYQ6025" s="282"/>
      <c r="TYR6025" s="282"/>
      <c r="TYS6025" s="282"/>
      <c r="TYT6025" s="282"/>
      <c r="TYU6025" s="282"/>
      <c r="TYV6025" s="282"/>
      <c r="TYW6025" s="729"/>
      <c r="TYX6025" s="282"/>
      <c r="TYY6025" s="282"/>
      <c r="TYZ6025" s="282"/>
      <c r="TZA6025" s="282"/>
      <c r="TZB6025" s="282"/>
      <c r="TZC6025" s="282"/>
      <c r="TZD6025" s="282"/>
      <c r="TZE6025" s="729"/>
      <c r="TZF6025" s="282"/>
      <c r="TZG6025" s="282"/>
      <c r="TZH6025" s="282"/>
      <c r="TZI6025" s="282"/>
      <c r="TZJ6025" s="282"/>
      <c r="TZK6025" s="282"/>
      <c r="TZL6025" s="282"/>
      <c r="TZM6025" s="729"/>
      <c r="TZN6025" s="282"/>
      <c r="TZO6025" s="282"/>
      <c r="TZP6025" s="282"/>
      <c r="TZQ6025" s="282"/>
      <c r="TZR6025" s="282"/>
      <c r="TZS6025" s="282"/>
      <c r="TZT6025" s="282"/>
      <c r="TZU6025" s="729"/>
      <c r="TZV6025" s="282"/>
      <c r="TZW6025" s="282"/>
      <c r="TZX6025" s="282"/>
      <c r="TZY6025" s="282"/>
      <c r="TZZ6025" s="282"/>
      <c r="UAA6025" s="282"/>
      <c r="UAB6025" s="282"/>
      <c r="UAC6025" s="729"/>
      <c r="UAD6025" s="282"/>
      <c r="UAE6025" s="282"/>
      <c r="UAF6025" s="282"/>
      <c r="UAG6025" s="282"/>
      <c r="UAH6025" s="282"/>
      <c r="UAI6025" s="282"/>
      <c r="UAJ6025" s="282"/>
      <c r="UAK6025" s="729"/>
      <c r="UAL6025" s="282"/>
      <c r="UAM6025" s="282"/>
      <c r="UAN6025" s="282"/>
      <c r="UAO6025" s="282"/>
      <c r="UAP6025" s="282"/>
      <c r="UAQ6025" s="282"/>
      <c r="UAR6025" s="282"/>
      <c r="UAS6025" s="729"/>
      <c r="UAT6025" s="282"/>
      <c r="UAU6025" s="282"/>
      <c r="UAV6025" s="282"/>
      <c r="UAW6025" s="282"/>
      <c r="UAX6025" s="282"/>
      <c r="UAY6025" s="282"/>
      <c r="UAZ6025" s="282"/>
      <c r="UBA6025" s="729"/>
      <c r="UBB6025" s="282"/>
      <c r="UBC6025" s="282"/>
      <c r="UBD6025" s="282"/>
      <c r="UBE6025" s="282"/>
      <c r="UBF6025" s="282"/>
      <c r="UBG6025" s="282"/>
      <c r="UBH6025" s="282"/>
      <c r="UBI6025" s="729"/>
      <c r="UBJ6025" s="282"/>
      <c r="UBK6025" s="282"/>
      <c r="UBL6025" s="282"/>
      <c r="UBM6025" s="282"/>
      <c r="UBN6025" s="282"/>
      <c r="UBO6025" s="282"/>
      <c r="UBP6025" s="282"/>
      <c r="UBQ6025" s="729"/>
      <c r="UBR6025" s="282"/>
      <c r="UBS6025" s="282"/>
      <c r="UBT6025" s="282"/>
      <c r="UBU6025" s="282"/>
      <c r="UBV6025" s="282"/>
      <c r="UBW6025" s="282"/>
      <c r="UBX6025" s="282"/>
      <c r="UBY6025" s="729"/>
      <c r="UBZ6025" s="282"/>
      <c r="UCA6025" s="282"/>
      <c r="UCB6025" s="282"/>
      <c r="UCC6025" s="282"/>
      <c r="UCD6025" s="282"/>
      <c r="UCE6025" s="282"/>
      <c r="UCF6025" s="282"/>
      <c r="UCG6025" s="729"/>
      <c r="UCH6025" s="282"/>
      <c r="UCI6025" s="282"/>
      <c r="UCJ6025" s="282"/>
      <c r="UCK6025" s="282"/>
      <c r="UCL6025" s="282"/>
      <c r="UCM6025" s="282"/>
      <c r="UCN6025" s="282"/>
      <c r="UCO6025" s="729"/>
      <c r="UCP6025" s="282"/>
      <c r="UCQ6025" s="282"/>
      <c r="UCR6025" s="282"/>
      <c r="UCS6025" s="282"/>
      <c r="UCT6025" s="282"/>
      <c r="UCU6025" s="282"/>
      <c r="UCV6025" s="282"/>
      <c r="UCW6025" s="729"/>
      <c r="UCX6025" s="282"/>
      <c r="UCY6025" s="282"/>
      <c r="UCZ6025" s="282"/>
      <c r="UDA6025" s="282"/>
      <c r="UDB6025" s="282"/>
      <c r="UDC6025" s="282"/>
      <c r="UDD6025" s="282"/>
      <c r="UDE6025" s="729"/>
      <c r="UDF6025" s="282"/>
      <c r="UDG6025" s="282"/>
      <c r="UDH6025" s="282"/>
      <c r="UDI6025" s="282"/>
      <c r="UDJ6025" s="282"/>
      <c r="UDK6025" s="282"/>
      <c r="UDL6025" s="282"/>
      <c r="UDM6025" s="729"/>
      <c r="UDN6025" s="282"/>
      <c r="UDO6025" s="282"/>
      <c r="UDP6025" s="282"/>
      <c r="UDQ6025" s="282"/>
      <c r="UDR6025" s="282"/>
      <c r="UDS6025" s="282"/>
      <c r="UDT6025" s="282"/>
      <c r="UDU6025" s="729"/>
      <c r="UDV6025" s="282"/>
      <c r="UDW6025" s="282"/>
      <c r="UDX6025" s="282"/>
      <c r="UDY6025" s="282"/>
      <c r="UDZ6025" s="282"/>
      <c r="UEA6025" s="282"/>
      <c r="UEB6025" s="282"/>
      <c r="UEC6025" s="729"/>
      <c r="UED6025" s="282"/>
      <c r="UEE6025" s="282"/>
      <c r="UEF6025" s="282"/>
      <c r="UEG6025" s="282"/>
      <c r="UEH6025" s="282"/>
      <c r="UEI6025" s="282"/>
      <c r="UEJ6025" s="282"/>
      <c r="UEK6025" s="729"/>
      <c r="UEL6025" s="282"/>
      <c r="UEM6025" s="282"/>
      <c r="UEN6025" s="282"/>
      <c r="UEO6025" s="282"/>
      <c r="UEP6025" s="282"/>
      <c r="UEQ6025" s="282"/>
      <c r="UER6025" s="282"/>
      <c r="UES6025" s="729"/>
      <c r="UET6025" s="282"/>
      <c r="UEU6025" s="282"/>
      <c r="UEV6025" s="282"/>
      <c r="UEW6025" s="282"/>
      <c r="UEX6025" s="282"/>
      <c r="UEY6025" s="282"/>
      <c r="UEZ6025" s="282"/>
      <c r="UFA6025" s="729"/>
      <c r="UFB6025" s="282"/>
      <c r="UFC6025" s="282"/>
      <c r="UFD6025" s="282"/>
      <c r="UFE6025" s="282"/>
      <c r="UFF6025" s="282"/>
      <c r="UFG6025" s="282"/>
      <c r="UFH6025" s="282"/>
      <c r="UFI6025" s="729"/>
      <c r="UFJ6025" s="282"/>
      <c r="UFK6025" s="282"/>
      <c r="UFL6025" s="282"/>
      <c r="UFM6025" s="282"/>
      <c r="UFN6025" s="282"/>
      <c r="UFO6025" s="282"/>
      <c r="UFP6025" s="282"/>
      <c r="UFQ6025" s="729"/>
      <c r="UFR6025" s="282"/>
      <c r="UFS6025" s="282"/>
      <c r="UFT6025" s="282"/>
      <c r="UFU6025" s="282"/>
      <c r="UFV6025" s="282"/>
      <c r="UFW6025" s="282"/>
      <c r="UFX6025" s="282"/>
      <c r="UFY6025" s="729"/>
      <c r="UFZ6025" s="282"/>
      <c r="UGA6025" s="282"/>
      <c r="UGB6025" s="282"/>
      <c r="UGC6025" s="282"/>
      <c r="UGD6025" s="282"/>
      <c r="UGE6025" s="282"/>
      <c r="UGF6025" s="282"/>
      <c r="UGG6025" s="729"/>
      <c r="UGH6025" s="282"/>
      <c r="UGI6025" s="282"/>
      <c r="UGJ6025" s="282"/>
      <c r="UGK6025" s="282"/>
      <c r="UGL6025" s="282"/>
      <c r="UGM6025" s="282"/>
      <c r="UGN6025" s="282"/>
      <c r="UGO6025" s="729"/>
      <c r="UGP6025" s="282"/>
      <c r="UGQ6025" s="282"/>
      <c r="UGR6025" s="282"/>
      <c r="UGS6025" s="282"/>
      <c r="UGT6025" s="282"/>
      <c r="UGU6025" s="282"/>
      <c r="UGV6025" s="282"/>
      <c r="UGW6025" s="729"/>
      <c r="UGX6025" s="282"/>
      <c r="UGY6025" s="282"/>
      <c r="UGZ6025" s="282"/>
      <c r="UHA6025" s="282"/>
      <c r="UHB6025" s="282"/>
      <c r="UHC6025" s="282"/>
      <c r="UHD6025" s="282"/>
      <c r="UHE6025" s="729"/>
      <c r="UHF6025" s="282"/>
      <c r="UHG6025" s="282"/>
      <c r="UHH6025" s="282"/>
      <c r="UHI6025" s="282"/>
      <c r="UHJ6025" s="282"/>
      <c r="UHK6025" s="282"/>
      <c r="UHL6025" s="282"/>
      <c r="UHM6025" s="729"/>
      <c r="UHN6025" s="282"/>
      <c r="UHO6025" s="282"/>
      <c r="UHP6025" s="282"/>
      <c r="UHQ6025" s="282"/>
      <c r="UHR6025" s="282"/>
      <c r="UHS6025" s="282"/>
      <c r="UHT6025" s="282"/>
      <c r="UHU6025" s="729"/>
      <c r="UHV6025" s="282"/>
      <c r="UHW6025" s="282"/>
      <c r="UHX6025" s="282"/>
      <c r="UHY6025" s="282"/>
      <c r="UHZ6025" s="282"/>
      <c r="UIA6025" s="282"/>
      <c r="UIB6025" s="282"/>
      <c r="UIC6025" s="729"/>
      <c r="UID6025" s="282"/>
      <c r="UIE6025" s="282"/>
      <c r="UIF6025" s="282"/>
      <c r="UIG6025" s="282"/>
      <c r="UIH6025" s="282"/>
      <c r="UII6025" s="282"/>
      <c r="UIJ6025" s="282"/>
      <c r="UIK6025" s="729"/>
      <c r="UIL6025" s="282"/>
      <c r="UIM6025" s="282"/>
      <c r="UIN6025" s="282"/>
      <c r="UIO6025" s="282"/>
      <c r="UIP6025" s="282"/>
      <c r="UIQ6025" s="282"/>
      <c r="UIR6025" s="282"/>
      <c r="UIS6025" s="729"/>
      <c r="UIT6025" s="282"/>
      <c r="UIU6025" s="282"/>
      <c r="UIV6025" s="282"/>
      <c r="UIW6025" s="282"/>
      <c r="UIX6025" s="282"/>
      <c r="UIY6025" s="282"/>
      <c r="UIZ6025" s="282"/>
      <c r="UJA6025" s="729"/>
      <c r="UJB6025" s="282"/>
      <c r="UJC6025" s="282"/>
      <c r="UJD6025" s="282"/>
      <c r="UJE6025" s="282"/>
      <c r="UJF6025" s="282"/>
      <c r="UJG6025" s="282"/>
      <c r="UJH6025" s="282"/>
      <c r="UJI6025" s="729"/>
      <c r="UJJ6025" s="282"/>
      <c r="UJK6025" s="282"/>
      <c r="UJL6025" s="282"/>
      <c r="UJM6025" s="282"/>
      <c r="UJN6025" s="282"/>
      <c r="UJO6025" s="282"/>
      <c r="UJP6025" s="282"/>
      <c r="UJQ6025" s="729"/>
      <c r="UJR6025" s="282"/>
      <c r="UJS6025" s="282"/>
      <c r="UJT6025" s="282"/>
      <c r="UJU6025" s="282"/>
      <c r="UJV6025" s="282"/>
      <c r="UJW6025" s="282"/>
      <c r="UJX6025" s="282"/>
      <c r="UJY6025" s="729"/>
      <c r="UJZ6025" s="282"/>
      <c r="UKA6025" s="282"/>
      <c r="UKB6025" s="282"/>
      <c r="UKC6025" s="282"/>
      <c r="UKD6025" s="282"/>
      <c r="UKE6025" s="282"/>
      <c r="UKF6025" s="282"/>
      <c r="UKG6025" s="729"/>
      <c r="UKH6025" s="282"/>
      <c r="UKI6025" s="282"/>
      <c r="UKJ6025" s="282"/>
      <c r="UKK6025" s="282"/>
      <c r="UKL6025" s="282"/>
      <c r="UKM6025" s="282"/>
      <c r="UKN6025" s="282"/>
      <c r="UKO6025" s="729"/>
      <c r="UKP6025" s="282"/>
      <c r="UKQ6025" s="282"/>
      <c r="UKR6025" s="282"/>
      <c r="UKS6025" s="282"/>
      <c r="UKT6025" s="282"/>
      <c r="UKU6025" s="282"/>
      <c r="UKV6025" s="282"/>
      <c r="UKW6025" s="729"/>
      <c r="UKX6025" s="282"/>
      <c r="UKY6025" s="282"/>
      <c r="UKZ6025" s="282"/>
      <c r="ULA6025" s="282"/>
      <c r="ULB6025" s="282"/>
      <c r="ULC6025" s="282"/>
      <c r="ULD6025" s="282"/>
      <c r="ULE6025" s="729"/>
      <c r="ULF6025" s="282"/>
      <c r="ULG6025" s="282"/>
      <c r="ULH6025" s="282"/>
      <c r="ULI6025" s="282"/>
      <c r="ULJ6025" s="282"/>
      <c r="ULK6025" s="282"/>
      <c r="ULL6025" s="282"/>
      <c r="ULM6025" s="729"/>
      <c r="ULN6025" s="282"/>
      <c r="ULO6025" s="282"/>
      <c r="ULP6025" s="282"/>
      <c r="ULQ6025" s="282"/>
      <c r="ULR6025" s="282"/>
      <c r="ULS6025" s="282"/>
      <c r="ULT6025" s="282"/>
      <c r="ULU6025" s="729"/>
      <c r="ULV6025" s="282"/>
      <c r="ULW6025" s="282"/>
      <c r="ULX6025" s="282"/>
      <c r="ULY6025" s="282"/>
      <c r="ULZ6025" s="282"/>
      <c r="UMA6025" s="282"/>
      <c r="UMB6025" s="282"/>
      <c r="UMC6025" s="729"/>
      <c r="UMD6025" s="282"/>
      <c r="UME6025" s="282"/>
      <c r="UMF6025" s="282"/>
      <c r="UMG6025" s="282"/>
      <c r="UMH6025" s="282"/>
      <c r="UMI6025" s="282"/>
      <c r="UMJ6025" s="282"/>
      <c r="UMK6025" s="729"/>
      <c r="UML6025" s="282"/>
      <c r="UMM6025" s="282"/>
      <c r="UMN6025" s="282"/>
      <c r="UMO6025" s="282"/>
      <c r="UMP6025" s="282"/>
      <c r="UMQ6025" s="282"/>
      <c r="UMR6025" s="282"/>
      <c r="UMS6025" s="729"/>
      <c r="UMT6025" s="282"/>
      <c r="UMU6025" s="282"/>
      <c r="UMV6025" s="282"/>
      <c r="UMW6025" s="282"/>
      <c r="UMX6025" s="282"/>
      <c r="UMY6025" s="282"/>
      <c r="UMZ6025" s="282"/>
      <c r="UNA6025" s="729"/>
      <c r="UNB6025" s="282"/>
      <c r="UNC6025" s="282"/>
      <c r="UND6025" s="282"/>
      <c r="UNE6025" s="282"/>
      <c r="UNF6025" s="282"/>
      <c r="UNG6025" s="282"/>
      <c r="UNH6025" s="282"/>
      <c r="UNI6025" s="729"/>
      <c r="UNJ6025" s="282"/>
      <c r="UNK6025" s="282"/>
      <c r="UNL6025" s="282"/>
      <c r="UNM6025" s="282"/>
      <c r="UNN6025" s="282"/>
      <c r="UNO6025" s="282"/>
      <c r="UNP6025" s="282"/>
      <c r="UNQ6025" s="729"/>
      <c r="UNR6025" s="282"/>
      <c r="UNS6025" s="282"/>
      <c r="UNT6025" s="282"/>
      <c r="UNU6025" s="282"/>
      <c r="UNV6025" s="282"/>
      <c r="UNW6025" s="282"/>
      <c r="UNX6025" s="282"/>
      <c r="UNY6025" s="729"/>
      <c r="UNZ6025" s="282"/>
      <c r="UOA6025" s="282"/>
      <c r="UOB6025" s="282"/>
      <c r="UOC6025" s="282"/>
      <c r="UOD6025" s="282"/>
      <c r="UOE6025" s="282"/>
      <c r="UOF6025" s="282"/>
      <c r="UOG6025" s="729"/>
      <c r="UOH6025" s="282"/>
      <c r="UOI6025" s="282"/>
      <c r="UOJ6025" s="282"/>
      <c r="UOK6025" s="282"/>
      <c r="UOL6025" s="282"/>
      <c r="UOM6025" s="282"/>
      <c r="UON6025" s="282"/>
      <c r="UOO6025" s="729"/>
      <c r="UOP6025" s="282"/>
      <c r="UOQ6025" s="282"/>
      <c r="UOR6025" s="282"/>
      <c r="UOS6025" s="282"/>
      <c r="UOT6025" s="282"/>
      <c r="UOU6025" s="282"/>
      <c r="UOV6025" s="282"/>
      <c r="UOW6025" s="729"/>
      <c r="UOX6025" s="282"/>
      <c r="UOY6025" s="282"/>
      <c r="UOZ6025" s="282"/>
      <c r="UPA6025" s="282"/>
      <c r="UPB6025" s="282"/>
      <c r="UPC6025" s="282"/>
      <c r="UPD6025" s="282"/>
      <c r="UPE6025" s="729"/>
      <c r="UPF6025" s="282"/>
      <c r="UPG6025" s="282"/>
      <c r="UPH6025" s="282"/>
      <c r="UPI6025" s="282"/>
      <c r="UPJ6025" s="282"/>
      <c r="UPK6025" s="282"/>
      <c r="UPL6025" s="282"/>
      <c r="UPM6025" s="729"/>
      <c r="UPN6025" s="282"/>
      <c r="UPO6025" s="282"/>
      <c r="UPP6025" s="282"/>
      <c r="UPQ6025" s="282"/>
      <c r="UPR6025" s="282"/>
      <c r="UPS6025" s="282"/>
      <c r="UPT6025" s="282"/>
      <c r="UPU6025" s="729"/>
      <c r="UPV6025" s="282"/>
      <c r="UPW6025" s="282"/>
      <c r="UPX6025" s="282"/>
      <c r="UPY6025" s="282"/>
      <c r="UPZ6025" s="282"/>
      <c r="UQA6025" s="282"/>
      <c r="UQB6025" s="282"/>
      <c r="UQC6025" s="729"/>
      <c r="UQD6025" s="282"/>
      <c r="UQE6025" s="282"/>
      <c r="UQF6025" s="282"/>
      <c r="UQG6025" s="282"/>
      <c r="UQH6025" s="282"/>
      <c r="UQI6025" s="282"/>
      <c r="UQJ6025" s="282"/>
      <c r="UQK6025" s="729"/>
      <c r="UQL6025" s="282"/>
      <c r="UQM6025" s="282"/>
      <c r="UQN6025" s="282"/>
      <c r="UQO6025" s="282"/>
      <c r="UQP6025" s="282"/>
      <c r="UQQ6025" s="282"/>
      <c r="UQR6025" s="282"/>
      <c r="UQS6025" s="729"/>
      <c r="UQT6025" s="282"/>
      <c r="UQU6025" s="282"/>
      <c r="UQV6025" s="282"/>
      <c r="UQW6025" s="282"/>
      <c r="UQX6025" s="282"/>
      <c r="UQY6025" s="282"/>
      <c r="UQZ6025" s="282"/>
      <c r="URA6025" s="729"/>
      <c r="URB6025" s="282"/>
      <c r="URC6025" s="282"/>
      <c r="URD6025" s="282"/>
      <c r="URE6025" s="282"/>
      <c r="URF6025" s="282"/>
      <c r="URG6025" s="282"/>
      <c r="URH6025" s="282"/>
      <c r="URI6025" s="729"/>
      <c r="URJ6025" s="282"/>
      <c r="URK6025" s="282"/>
      <c r="URL6025" s="282"/>
      <c r="URM6025" s="282"/>
      <c r="URN6025" s="282"/>
      <c r="URO6025" s="282"/>
      <c r="URP6025" s="282"/>
      <c r="URQ6025" s="729"/>
      <c r="URR6025" s="282"/>
      <c r="URS6025" s="282"/>
      <c r="URT6025" s="282"/>
      <c r="URU6025" s="282"/>
      <c r="URV6025" s="282"/>
      <c r="URW6025" s="282"/>
      <c r="URX6025" s="282"/>
      <c r="URY6025" s="729"/>
      <c r="URZ6025" s="282"/>
      <c r="USA6025" s="282"/>
      <c r="USB6025" s="282"/>
      <c r="USC6025" s="282"/>
      <c r="USD6025" s="282"/>
      <c r="USE6025" s="282"/>
      <c r="USF6025" s="282"/>
      <c r="USG6025" s="729"/>
      <c r="USH6025" s="282"/>
      <c r="USI6025" s="282"/>
      <c r="USJ6025" s="282"/>
      <c r="USK6025" s="282"/>
      <c r="USL6025" s="282"/>
      <c r="USM6025" s="282"/>
      <c r="USN6025" s="282"/>
      <c r="USO6025" s="729"/>
      <c r="USP6025" s="282"/>
      <c r="USQ6025" s="282"/>
      <c r="USR6025" s="282"/>
      <c r="USS6025" s="282"/>
      <c r="UST6025" s="282"/>
      <c r="USU6025" s="282"/>
      <c r="USV6025" s="282"/>
      <c r="USW6025" s="729"/>
      <c r="USX6025" s="282"/>
      <c r="USY6025" s="282"/>
      <c r="USZ6025" s="282"/>
      <c r="UTA6025" s="282"/>
      <c r="UTB6025" s="282"/>
      <c r="UTC6025" s="282"/>
      <c r="UTD6025" s="282"/>
      <c r="UTE6025" s="729"/>
      <c r="UTF6025" s="282"/>
      <c r="UTG6025" s="282"/>
      <c r="UTH6025" s="282"/>
      <c r="UTI6025" s="282"/>
      <c r="UTJ6025" s="282"/>
      <c r="UTK6025" s="282"/>
      <c r="UTL6025" s="282"/>
      <c r="UTM6025" s="729"/>
      <c r="UTN6025" s="282"/>
      <c r="UTO6025" s="282"/>
      <c r="UTP6025" s="282"/>
      <c r="UTQ6025" s="282"/>
      <c r="UTR6025" s="282"/>
      <c r="UTS6025" s="282"/>
      <c r="UTT6025" s="282"/>
      <c r="UTU6025" s="729"/>
      <c r="UTV6025" s="282"/>
      <c r="UTW6025" s="282"/>
      <c r="UTX6025" s="282"/>
      <c r="UTY6025" s="282"/>
      <c r="UTZ6025" s="282"/>
      <c r="UUA6025" s="282"/>
      <c r="UUB6025" s="282"/>
      <c r="UUC6025" s="729"/>
      <c r="UUD6025" s="282"/>
      <c r="UUE6025" s="282"/>
      <c r="UUF6025" s="282"/>
      <c r="UUG6025" s="282"/>
      <c r="UUH6025" s="282"/>
      <c r="UUI6025" s="282"/>
      <c r="UUJ6025" s="282"/>
      <c r="UUK6025" s="729"/>
      <c r="UUL6025" s="282"/>
      <c r="UUM6025" s="282"/>
      <c r="UUN6025" s="282"/>
      <c r="UUO6025" s="282"/>
      <c r="UUP6025" s="282"/>
      <c r="UUQ6025" s="282"/>
      <c r="UUR6025" s="282"/>
      <c r="UUS6025" s="729"/>
      <c r="UUT6025" s="282"/>
      <c r="UUU6025" s="282"/>
      <c r="UUV6025" s="282"/>
      <c r="UUW6025" s="282"/>
      <c r="UUX6025" s="282"/>
      <c r="UUY6025" s="282"/>
      <c r="UUZ6025" s="282"/>
      <c r="UVA6025" s="729"/>
      <c r="UVB6025" s="282"/>
      <c r="UVC6025" s="282"/>
      <c r="UVD6025" s="282"/>
      <c r="UVE6025" s="282"/>
      <c r="UVF6025" s="282"/>
      <c r="UVG6025" s="282"/>
      <c r="UVH6025" s="282"/>
      <c r="UVI6025" s="729"/>
      <c r="UVJ6025" s="282"/>
      <c r="UVK6025" s="282"/>
      <c r="UVL6025" s="282"/>
      <c r="UVM6025" s="282"/>
      <c r="UVN6025" s="282"/>
      <c r="UVO6025" s="282"/>
      <c r="UVP6025" s="282"/>
      <c r="UVQ6025" s="729"/>
      <c r="UVR6025" s="282"/>
      <c r="UVS6025" s="282"/>
      <c r="UVT6025" s="282"/>
      <c r="UVU6025" s="282"/>
      <c r="UVV6025" s="282"/>
      <c r="UVW6025" s="282"/>
      <c r="UVX6025" s="282"/>
      <c r="UVY6025" s="729"/>
      <c r="UVZ6025" s="282"/>
      <c r="UWA6025" s="282"/>
      <c r="UWB6025" s="282"/>
      <c r="UWC6025" s="282"/>
      <c r="UWD6025" s="282"/>
      <c r="UWE6025" s="282"/>
      <c r="UWF6025" s="282"/>
      <c r="UWG6025" s="729"/>
      <c r="UWH6025" s="282"/>
      <c r="UWI6025" s="282"/>
      <c r="UWJ6025" s="282"/>
      <c r="UWK6025" s="282"/>
      <c r="UWL6025" s="282"/>
      <c r="UWM6025" s="282"/>
      <c r="UWN6025" s="282"/>
      <c r="UWO6025" s="729"/>
      <c r="UWP6025" s="282"/>
      <c r="UWQ6025" s="282"/>
      <c r="UWR6025" s="282"/>
      <c r="UWS6025" s="282"/>
      <c r="UWT6025" s="282"/>
      <c r="UWU6025" s="282"/>
      <c r="UWV6025" s="282"/>
      <c r="UWW6025" s="729"/>
      <c r="UWX6025" s="282"/>
      <c r="UWY6025" s="282"/>
      <c r="UWZ6025" s="282"/>
      <c r="UXA6025" s="282"/>
      <c r="UXB6025" s="282"/>
      <c r="UXC6025" s="282"/>
      <c r="UXD6025" s="282"/>
      <c r="UXE6025" s="729"/>
      <c r="UXF6025" s="282"/>
      <c r="UXG6025" s="282"/>
      <c r="UXH6025" s="282"/>
      <c r="UXI6025" s="282"/>
      <c r="UXJ6025" s="282"/>
      <c r="UXK6025" s="282"/>
      <c r="UXL6025" s="282"/>
      <c r="UXM6025" s="729"/>
      <c r="UXN6025" s="282"/>
      <c r="UXO6025" s="282"/>
      <c r="UXP6025" s="282"/>
      <c r="UXQ6025" s="282"/>
      <c r="UXR6025" s="282"/>
      <c r="UXS6025" s="282"/>
      <c r="UXT6025" s="282"/>
      <c r="UXU6025" s="729"/>
      <c r="UXV6025" s="282"/>
      <c r="UXW6025" s="282"/>
      <c r="UXX6025" s="282"/>
      <c r="UXY6025" s="282"/>
      <c r="UXZ6025" s="282"/>
      <c r="UYA6025" s="282"/>
      <c r="UYB6025" s="282"/>
      <c r="UYC6025" s="729"/>
      <c r="UYD6025" s="282"/>
      <c r="UYE6025" s="282"/>
      <c r="UYF6025" s="282"/>
      <c r="UYG6025" s="282"/>
      <c r="UYH6025" s="282"/>
      <c r="UYI6025" s="282"/>
      <c r="UYJ6025" s="282"/>
      <c r="UYK6025" s="729"/>
      <c r="UYL6025" s="282"/>
      <c r="UYM6025" s="282"/>
      <c r="UYN6025" s="282"/>
      <c r="UYO6025" s="282"/>
      <c r="UYP6025" s="282"/>
      <c r="UYQ6025" s="282"/>
      <c r="UYR6025" s="282"/>
      <c r="UYS6025" s="729"/>
      <c r="UYT6025" s="282"/>
      <c r="UYU6025" s="282"/>
      <c r="UYV6025" s="282"/>
      <c r="UYW6025" s="282"/>
      <c r="UYX6025" s="282"/>
      <c r="UYY6025" s="282"/>
      <c r="UYZ6025" s="282"/>
      <c r="UZA6025" s="729"/>
      <c r="UZB6025" s="282"/>
      <c r="UZC6025" s="282"/>
      <c r="UZD6025" s="282"/>
      <c r="UZE6025" s="282"/>
      <c r="UZF6025" s="282"/>
      <c r="UZG6025" s="282"/>
      <c r="UZH6025" s="282"/>
      <c r="UZI6025" s="729"/>
      <c r="UZJ6025" s="282"/>
      <c r="UZK6025" s="282"/>
      <c r="UZL6025" s="282"/>
      <c r="UZM6025" s="282"/>
      <c r="UZN6025" s="282"/>
      <c r="UZO6025" s="282"/>
      <c r="UZP6025" s="282"/>
      <c r="UZQ6025" s="729"/>
      <c r="UZR6025" s="282"/>
      <c r="UZS6025" s="282"/>
      <c r="UZT6025" s="282"/>
      <c r="UZU6025" s="282"/>
      <c r="UZV6025" s="282"/>
      <c r="UZW6025" s="282"/>
      <c r="UZX6025" s="282"/>
      <c r="UZY6025" s="729"/>
      <c r="UZZ6025" s="282"/>
      <c r="VAA6025" s="282"/>
      <c r="VAB6025" s="282"/>
      <c r="VAC6025" s="282"/>
      <c r="VAD6025" s="282"/>
      <c r="VAE6025" s="282"/>
      <c r="VAF6025" s="282"/>
      <c r="VAG6025" s="729"/>
      <c r="VAH6025" s="282"/>
      <c r="VAI6025" s="282"/>
      <c r="VAJ6025" s="282"/>
      <c r="VAK6025" s="282"/>
      <c r="VAL6025" s="282"/>
      <c r="VAM6025" s="282"/>
      <c r="VAN6025" s="282"/>
      <c r="VAO6025" s="729"/>
      <c r="VAP6025" s="282"/>
      <c r="VAQ6025" s="282"/>
      <c r="VAR6025" s="282"/>
      <c r="VAS6025" s="282"/>
      <c r="VAT6025" s="282"/>
      <c r="VAU6025" s="282"/>
      <c r="VAV6025" s="282"/>
      <c r="VAW6025" s="729"/>
      <c r="VAX6025" s="282"/>
      <c r="VAY6025" s="282"/>
      <c r="VAZ6025" s="282"/>
      <c r="VBA6025" s="282"/>
      <c r="VBB6025" s="282"/>
      <c r="VBC6025" s="282"/>
      <c r="VBD6025" s="282"/>
      <c r="VBE6025" s="729"/>
      <c r="VBF6025" s="282"/>
      <c r="VBG6025" s="282"/>
      <c r="VBH6025" s="282"/>
      <c r="VBI6025" s="282"/>
      <c r="VBJ6025" s="282"/>
      <c r="VBK6025" s="282"/>
      <c r="VBL6025" s="282"/>
      <c r="VBM6025" s="729"/>
      <c r="VBN6025" s="282"/>
      <c r="VBO6025" s="282"/>
      <c r="VBP6025" s="282"/>
      <c r="VBQ6025" s="282"/>
      <c r="VBR6025" s="282"/>
      <c r="VBS6025" s="282"/>
      <c r="VBT6025" s="282"/>
      <c r="VBU6025" s="729"/>
      <c r="VBV6025" s="282"/>
      <c r="VBW6025" s="282"/>
      <c r="VBX6025" s="282"/>
      <c r="VBY6025" s="282"/>
      <c r="VBZ6025" s="282"/>
      <c r="VCA6025" s="282"/>
      <c r="VCB6025" s="282"/>
      <c r="VCC6025" s="729"/>
      <c r="VCD6025" s="282"/>
      <c r="VCE6025" s="282"/>
      <c r="VCF6025" s="282"/>
      <c r="VCG6025" s="282"/>
      <c r="VCH6025" s="282"/>
      <c r="VCI6025" s="282"/>
      <c r="VCJ6025" s="282"/>
      <c r="VCK6025" s="729"/>
      <c r="VCL6025" s="282"/>
      <c r="VCM6025" s="282"/>
      <c r="VCN6025" s="282"/>
      <c r="VCO6025" s="282"/>
      <c r="VCP6025" s="282"/>
      <c r="VCQ6025" s="282"/>
      <c r="VCR6025" s="282"/>
      <c r="VCS6025" s="729"/>
      <c r="VCT6025" s="282"/>
      <c r="VCU6025" s="282"/>
      <c r="VCV6025" s="282"/>
      <c r="VCW6025" s="282"/>
      <c r="VCX6025" s="282"/>
      <c r="VCY6025" s="282"/>
      <c r="VCZ6025" s="282"/>
      <c r="VDA6025" s="729"/>
      <c r="VDB6025" s="282"/>
      <c r="VDC6025" s="282"/>
      <c r="VDD6025" s="282"/>
      <c r="VDE6025" s="282"/>
      <c r="VDF6025" s="282"/>
      <c r="VDG6025" s="282"/>
      <c r="VDH6025" s="282"/>
      <c r="VDI6025" s="729"/>
      <c r="VDJ6025" s="282"/>
      <c r="VDK6025" s="282"/>
      <c r="VDL6025" s="282"/>
      <c r="VDM6025" s="282"/>
      <c r="VDN6025" s="282"/>
      <c r="VDO6025" s="282"/>
      <c r="VDP6025" s="282"/>
      <c r="VDQ6025" s="729"/>
      <c r="VDR6025" s="282"/>
      <c r="VDS6025" s="282"/>
      <c r="VDT6025" s="282"/>
      <c r="VDU6025" s="282"/>
      <c r="VDV6025" s="282"/>
      <c r="VDW6025" s="282"/>
      <c r="VDX6025" s="282"/>
      <c r="VDY6025" s="729"/>
      <c r="VDZ6025" s="282"/>
      <c r="VEA6025" s="282"/>
      <c r="VEB6025" s="282"/>
      <c r="VEC6025" s="282"/>
      <c r="VED6025" s="282"/>
      <c r="VEE6025" s="282"/>
      <c r="VEF6025" s="282"/>
      <c r="VEG6025" s="729"/>
      <c r="VEH6025" s="282"/>
      <c r="VEI6025" s="282"/>
      <c r="VEJ6025" s="282"/>
      <c r="VEK6025" s="282"/>
      <c r="VEL6025" s="282"/>
      <c r="VEM6025" s="282"/>
      <c r="VEN6025" s="282"/>
      <c r="VEO6025" s="729"/>
      <c r="VEP6025" s="282"/>
      <c r="VEQ6025" s="282"/>
      <c r="VER6025" s="282"/>
      <c r="VES6025" s="282"/>
      <c r="VET6025" s="282"/>
      <c r="VEU6025" s="282"/>
      <c r="VEV6025" s="282"/>
      <c r="VEW6025" s="729"/>
      <c r="VEX6025" s="282"/>
      <c r="VEY6025" s="282"/>
      <c r="VEZ6025" s="282"/>
      <c r="VFA6025" s="282"/>
      <c r="VFB6025" s="282"/>
      <c r="VFC6025" s="282"/>
      <c r="VFD6025" s="282"/>
      <c r="VFE6025" s="729"/>
      <c r="VFF6025" s="282"/>
      <c r="VFG6025" s="282"/>
      <c r="VFH6025" s="282"/>
      <c r="VFI6025" s="282"/>
      <c r="VFJ6025" s="282"/>
      <c r="VFK6025" s="282"/>
      <c r="VFL6025" s="282"/>
      <c r="VFM6025" s="729"/>
      <c r="VFN6025" s="282"/>
      <c r="VFO6025" s="282"/>
      <c r="VFP6025" s="282"/>
      <c r="VFQ6025" s="282"/>
      <c r="VFR6025" s="282"/>
      <c r="VFS6025" s="282"/>
      <c r="VFT6025" s="282"/>
      <c r="VFU6025" s="729"/>
      <c r="VFV6025" s="282"/>
      <c r="VFW6025" s="282"/>
      <c r="VFX6025" s="282"/>
      <c r="VFY6025" s="282"/>
      <c r="VFZ6025" s="282"/>
      <c r="VGA6025" s="282"/>
      <c r="VGB6025" s="282"/>
      <c r="VGC6025" s="729"/>
      <c r="VGD6025" s="282"/>
      <c r="VGE6025" s="282"/>
      <c r="VGF6025" s="282"/>
      <c r="VGG6025" s="282"/>
      <c r="VGH6025" s="282"/>
      <c r="VGI6025" s="282"/>
      <c r="VGJ6025" s="282"/>
      <c r="VGK6025" s="729"/>
      <c r="VGL6025" s="282"/>
      <c r="VGM6025" s="282"/>
      <c r="VGN6025" s="282"/>
      <c r="VGO6025" s="282"/>
      <c r="VGP6025" s="282"/>
      <c r="VGQ6025" s="282"/>
      <c r="VGR6025" s="282"/>
      <c r="VGS6025" s="729"/>
      <c r="VGT6025" s="282"/>
      <c r="VGU6025" s="282"/>
      <c r="VGV6025" s="282"/>
      <c r="VGW6025" s="282"/>
      <c r="VGX6025" s="282"/>
      <c r="VGY6025" s="282"/>
      <c r="VGZ6025" s="282"/>
      <c r="VHA6025" s="729"/>
      <c r="VHB6025" s="282"/>
      <c r="VHC6025" s="282"/>
      <c r="VHD6025" s="282"/>
      <c r="VHE6025" s="282"/>
      <c r="VHF6025" s="282"/>
      <c r="VHG6025" s="282"/>
      <c r="VHH6025" s="282"/>
      <c r="VHI6025" s="729"/>
      <c r="VHJ6025" s="282"/>
      <c r="VHK6025" s="282"/>
      <c r="VHL6025" s="282"/>
      <c r="VHM6025" s="282"/>
      <c r="VHN6025" s="282"/>
      <c r="VHO6025" s="282"/>
      <c r="VHP6025" s="282"/>
      <c r="VHQ6025" s="729"/>
      <c r="VHR6025" s="282"/>
      <c r="VHS6025" s="282"/>
      <c r="VHT6025" s="282"/>
      <c r="VHU6025" s="282"/>
      <c r="VHV6025" s="282"/>
      <c r="VHW6025" s="282"/>
      <c r="VHX6025" s="282"/>
      <c r="VHY6025" s="729"/>
      <c r="VHZ6025" s="282"/>
      <c r="VIA6025" s="282"/>
      <c r="VIB6025" s="282"/>
      <c r="VIC6025" s="282"/>
      <c r="VID6025" s="282"/>
      <c r="VIE6025" s="282"/>
      <c r="VIF6025" s="282"/>
      <c r="VIG6025" s="729"/>
      <c r="VIH6025" s="282"/>
      <c r="VII6025" s="282"/>
      <c r="VIJ6025" s="282"/>
      <c r="VIK6025" s="282"/>
      <c r="VIL6025" s="282"/>
      <c r="VIM6025" s="282"/>
      <c r="VIN6025" s="282"/>
      <c r="VIO6025" s="729"/>
      <c r="VIP6025" s="282"/>
      <c r="VIQ6025" s="282"/>
      <c r="VIR6025" s="282"/>
      <c r="VIS6025" s="282"/>
      <c r="VIT6025" s="282"/>
      <c r="VIU6025" s="282"/>
      <c r="VIV6025" s="282"/>
      <c r="VIW6025" s="729"/>
      <c r="VIX6025" s="282"/>
      <c r="VIY6025" s="282"/>
      <c r="VIZ6025" s="282"/>
      <c r="VJA6025" s="282"/>
      <c r="VJB6025" s="282"/>
      <c r="VJC6025" s="282"/>
      <c r="VJD6025" s="282"/>
      <c r="VJE6025" s="729"/>
      <c r="VJF6025" s="282"/>
      <c r="VJG6025" s="282"/>
      <c r="VJH6025" s="282"/>
      <c r="VJI6025" s="282"/>
      <c r="VJJ6025" s="282"/>
      <c r="VJK6025" s="282"/>
      <c r="VJL6025" s="282"/>
      <c r="VJM6025" s="729"/>
      <c r="VJN6025" s="282"/>
      <c r="VJO6025" s="282"/>
      <c r="VJP6025" s="282"/>
      <c r="VJQ6025" s="282"/>
      <c r="VJR6025" s="282"/>
      <c r="VJS6025" s="282"/>
      <c r="VJT6025" s="282"/>
      <c r="VJU6025" s="729"/>
      <c r="VJV6025" s="282"/>
      <c r="VJW6025" s="282"/>
      <c r="VJX6025" s="282"/>
      <c r="VJY6025" s="282"/>
      <c r="VJZ6025" s="282"/>
      <c r="VKA6025" s="282"/>
      <c r="VKB6025" s="282"/>
      <c r="VKC6025" s="729"/>
      <c r="VKD6025" s="282"/>
      <c r="VKE6025" s="282"/>
      <c r="VKF6025" s="282"/>
      <c r="VKG6025" s="282"/>
      <c r="VKH6025" s="282"/>
      <c r="VKI6025" s="282"/>
      <c r="VKJ6025" s="282"/>
      <c r="VKK6025" s="729"/>
      <c r="VKL6025" s="282"/>
      <c r="VKM6025" s="282"/>
      <c r="VKN6025" s="282"/>
      <c r="VKO6025" s="282"/>
      <c r="VKP6025" s="282"/>
      <c r="VKQ6025" s="282"/>
      <c r="VKR6025" s="282"/>
      <c r="VKS6025" s="729"/>
      <c r="VKT6025" s="282"/>
      <c r="VKU6025" s="282"/>
      <c r="VKV6025" s="282"/>
      <c r="VKW6025" s="282"/>
      <c r="VKX6025" s="282"/>
      <c r="VKY6025" s="282"/>
      <c r="VKZ6025" s="282"/>
      <c r="VLA6025" s="729"/>
      <c r="VLB6025" s="282"/>
      <c r="VLC6025" s="282"/>
      <c r="VLD6025" s="282"/>
      <c r="VLE6025" s="282"/>
      <c r="VLF6025" s="282"/>
      <c r="VLG6025" s="282"/>
      <c r="VLH6025" s="282"/>
      <c r="VLI6025" s="729"/>
      <c r="VLJ6025" s="282"/>
      <c r="VLK6025" s="282"/>
      <c r="VLL6025" s="282"/>
      <c r="VLM6025" s="282"/>
      <c r="VLN6025" s="282"/>
      <c r="VLO6025" s="282"/>
      <c r="VLP6025" s="282"/>
      <c r="VLQ6025" s="729"/>
      <c r="VLR6025" s="282"/>
      <c r="VLS6025" s="282"/>
      <c r="VLT6025" s="282"/>
      <c r="VLU6025" s="282"/>
      <c r="VLV6025" s="282"/>
      <c r="VLW6025" s="282"/>
      <c r="VLX6025" s="282"/>
      <c r="VLY6025" s="729"/>
      <c r="VLZ6025" s="282"/>
      <c r="VMA6025" s="282"/>
      <c r="VMB6025" s="282"/>
      <c r="VMC6025" s="282"/>
      <c r="VMD6025" s="282"/>
      <c r="VME6025" s="282"/>
      <c r="VMF6025" s="282"/>
      <c r="VMG6025" s="729"/>
      <c r="VMH6025" s="282"/>
      <c r="VMI6025" s="282"/>
      <c r="VMJ6025" s="282"/>
      <c r="VMK6025" s="282"/>
      <c r="VML6025" s="282"/>
      <c r="VMM6025" s="282"/>
      <c r="VMN6025" s="282"/>
      <c r="VMO6025" s="729"/>
      <c r="VMP6025" s="282"/>
      <c r="VMQ6025" s="282"/>
      <c r="VMR6025" s="282"/>
      <c r="VMS6025" s="282"/>
      <c r="VMT6025" s="282"/>
      <c r="VMU6025" s="282"/>
      <c r="VMV6025" s="282"/>
      <c r="VMW6025" s="729"/>
      <c r="VMX6025" s="282"/>
      <c r="VMY6025" s="282"/>
      <c r="VMZ6025" s="282"/>
      <c r="VNA6025" s="282"/>
      <c r="VNB6025" s="282"/>
      <c r="VNC6025" s="282"/>
      <c r="VND6025" s="282"/>
      <c r="VNE6025" s="729"/>
      <c r="VNF6025" s="282"/>
      <c r="VNG6025" s="282"/>
      <c r="VNH6025" s="282"/>
      <c r="VNI6025" s="282"/>
      <c r="VNJ6025" s="282"/>
      <c r="VNK6025" s="282"/>
      <c r="VNL6025" s="282"/>
      <c r="VNM6025" s="729"/>
      <c r="VNN6025" s="282"/>
      <c r="VNO6025" s="282"/>
      <c r="VNP6025" s="282"/>
      <c r="VNQ6025" s="282"/>
      <c r="VNR6025" s="282"/>
      <c r="VNS6025" s="282"/>
      <c r="VNT6025" s="282"/>
      <c r="VNU6025" s="729"/>
      <c r="VNV6025" s="282"/>
      <c r="VNW6025" s="282"/>
      <c r="VNX6025" s="282"/>
      <c r="VNY6025" s="282"/>
      <c r="VNZ6025" s="282"/>
      <c r="VOA6025" s="282"/>
      <c r="VOB6025" s="282"/>
      <c r="VOC6025" s="729"/>
      <c r="VOD6025" s="282"/>
      <c r="VOE6025" s="282"/>
      <c r="VOF6025" s="282"/>
      <c r="VOG6025" s="282"/>
      <c r="VOH6025" s="282"/>
      <c r="VOI6025" s="282"/>
      <c r="VOJ6025" s="282"/>
      <c r="VOK6025" s="729"/>
      <c r="VOL6025" s="282"/>
      <c r="VOM6025" s="282"/>
      <c r="VON6025" s="282"/>
      <c r="VOO6025" s="282"/>
      <c r="VOP6025" s="282"/>
      <c r="VOQ6025" s="282"/>
      <c r="VOR6025" s="282"/>
      <c r="VOS6025" s="729"/>
      <c r="VOT6025" s="282"/>
      <c r="VOU6025" s="282"/>
      <c r="VOV6025" s="282"/>
      <c r="VOW6025" s="282"/>
      <c r="VOX6025" s="282"/>
      <c r="VOY6025" s="282"/>
      <c r="VOZ6025" s="282"/>
      <c r="VPA6025" s="729"/>
      <c r="VPB6025" s="282"/>
      <c r="VPC6025" s="282"/>
      <c r="VPD6025" s="282"/>
      <c r="VPE6025" s="282"/>
      <c r="VPF6025" s="282"/>
      <c r="VPG6025" s="282"/>
      <c r="VPH6025" s="282"/>
      <c r="VPI6025" s="729"/>
      <c r="VPJ6025" s="282"/>
      <c r="VPK6025" s="282"/>
      <c r="VPL6025" s="282"/>
      <c r="VPM6025" s="282"/>
      <c r="VPN6025" s="282"/>
      <c r="VPO6025" s="282"/>
      <c r="VPP6025" s="282"/>
      <c r="VPQ6025" s="729"/>
      <c r="VPR6025" s="282"/>
      <c r="VPS6025" s="282"/>
      <c r="VPT6025" s="282"/>
      <c r="VPU6025" s="282"/>
      <c r="VPV6025" s="282"/>
      <c r="VPW6025" s="282"/>
      <c r="VPX6025" s="282"/>
      <c r="VPY6025" s="729"/>
      <c r="VPZ6025" s="282"/>
      <c r="VQA6025" s="282"/>
      <c r="VQB6025" s="282"/>
      <c r="VQC6025" s="282"/>
      <c r="VQD6025" s="282"/>
      <c r="VQE6025" s="282"/>
      <c r="VQF6025" s="282"/>
      <c r="VQG6025" s="729"/>
      <c r="VQH6025" s="282"/>
      <c r="VQI6025" s="282"/>
      <c r="VQJ6025" s="282"/>
      <c r="VQK6025" s="282"/>
      <c r="VQL6025" s="282"/>
      <c r="VQM6025" s="282"/>
      <c r="VQN6025" s="282"/>
      <c r="VQO6025" s="729"/>
      <c r="VQP6025" s="282"/>
      <c r="VQQ6025" s="282"/>
      <c r="VQR6025" s="282"/>
      <c r="VQS6025" s="282"/>
      <c r="VQT6025" s="282"/>
      <c r="VQU6025" s="282"/>
      <c r="VQV6025" s="282"/>
      <c r="VQW6025" s="729"/>
      <c r="VQX6025" s="282"/>
      <c r="VQY6025" s="282"/>
      <c r="VQZ6025" s="282"/>
      <c r="VRA6025" s="282"/>
      <c r="VRB6025" s="282"/>
      <c r="VRC6025" s="282"/>
      <c r="VRD6025" s="282"/>
      <c r="VRE6025" s="729"/>
      <c r="VRF6025" s="282"/>
      <c r="VRG6025" s="282"/>
      <c r="VRH6025" s="282"/>
      <c r="VRI6025" s="282"/>
      <c r="VRJ6025" s="282"/>
      <c r="VRK6025" s="282"/>
      <c r="VRL6025" s="282"/>
      <c r="VRM6025" s="729"/>
      <c r="VRN6025" s="282"/>
      <c r="VRO6025" s="282"/>
      <c r="VRP6025" s="282"/>
      <c r="VRQ6025" s="282"/>
      <c r="VRR6025" s="282"/>
      <c r="VRS6025" s="282"/>
      <c r="VRT6025" s="282"/>
      <c r="VRU6025" s="729"/>
      <c r="VRV6025" s="282"/>
      <c r="VRW6025" s="282"/>
      <c r="VRX6025" s="282"/>
      <c r="VRY6025" s="282"/>
      <c r="VRZ6025" s="282"/>
      <c r="VSA6025" s="282"/>
      <c r="VSB6025" s="282"/>
      <c r="VSC6025" s="729"/>
      <c r="VSD6025" s="282"/>
      <c r="VSE6025" s="282"/>
      <c r="VSF6025" s="282"/>
      <c r="VSG6025" s="282"/>
      <c r="VSH6025" s="282"/>
      <c r="VSI6025" s="282"/>
      <c r="VSJ6025" s="282"/>
      <c r="VSK6025" s="729"/>
      <c r="VSL6025" s="282"/>
      <c r="VSM6025" s="282"/>
      <c r="VSN6025" s="282"/>
      <c r="VSO6025" s="282"/>
      <c r="VSP6025" s="282"/>
      <c r="VSQ6025" s="282"/>
      <c r="VSR6025" s="282"/>
      <c r="VSS6025" s="729"/>
      <c r="VST6025" s="282"/>
      <c r="VSU6025" s="282"/>
      <c r="VSV6025" s="282"/>
      <c r="VSW6025" s="282"/>
      <c r="VSX6025" s="282"/>
      <c r="VSY6025" s="282"/>
      <c r="VSZ6025" s="282"/>
      <c r="VTA6025" s="729"/>
      <c r="VTB6025" s="282"/>
      <c r="VTC6025" s="282"/>
      <c r="VTD6025" s="282"/>
      <c r="VTE6025" s="282"/>
      <c r="VTF6025" s="282"/>
      <c r="VTG6025" s="282"/>
      <c r="VTH6025" s="282"/>
      <c r="VTI6025" s="729"/>
      <c r="VTJ6025" s="282"/>
      <c r="VTK6025" s="282"/>
      <c r="VTL6025" s="282"/>
      <c r="VTM6025" s="282"/>
      <c r="VTN6025" s="282"/>
      <c r="VTO6025" s="282"/>
      <c r="VTP6025" s="282"/>
      <c r="VTQ6025" s="729"/>
      <c r="VTR6025" s="282"/>
      <c r="VTS6025" s="282"/>
      <c r="VTT6025" s="282"/>
      <c r="VTU6025" s="282"/>
      <c r="VTV6025" s="282"/>
      <c r="VTW6025" s="282"/>
      <c r="VTX6025" s="282"/>
      <c r="VTY6025" s="729"/>
      <c r="VTZ6025" s="282"/>
      <c r="VUA6025" s="282"/>
      <c r="VUB6025" s="282"/>
      <c r="VUC6025" s="282"/>
      <c r="VUD6025" s="282"/>
      <c r="VUE6025" s="282"/>
      <c r="VUF6025" s="282"/>
      <c r="VUG6025" s="729"/>
      <c r="VUH6025" s="282"/>
      <c r="VUI6025" s="282"/>
      <c r="VUJ6025" s="282"/>
      <c r="VUK6025" s="282"/>
      <c r="VUL6025" s="282"/>
      <c r="VUM6025" s="282"/>
      <c r="VUN6025" s="282"/>
      <c r="VUO6025" s="729"/>
      <c r="VUP6025" s="282"/>
      <c r="VUQ6025" s="282"/>
      <c r="VUR6025" s="282"/>
      <c r="VUS6025" s="282"/>
      <c r="VUT6025" s="282"/>
      <c r="VUU6025" s="282"/>
      <c r="VUV6025" s="282"/>
      <c r="VUW6025" s="729"/>
      <c r="VUX6025" s="282"/>
      <c r="VUY6025" s="282"/>
      <c r="VUZ6025" s="282"/>
      <c r="VVA6025" s="282"/>
      <c r="VVB6025" s="282"/>
      <c r="VVC6025" s="282"/>
      <c r="VVD6025" s="282"/>
      <c r="VVE6025" s="729"/>
      <c r="VVF6025" s="282"/>
      <c r="VVG6025" s="282"/>
      <c r="VVH6025" s="282"/>
      <c r="VVI6025" s="282"/>
      <c r="VVJ6025" s="282"/>
      <c r="VVK6025" s="282"/>
      <c r="VVL6025" s="282"/>
      <c r="VVM6025" s="729"/>
      <c r="VVN6025" s="282"/>
      <c r="VVO6025" s="282"/>
      <c r="VVP6025" s="282"/>
      <c r="VVQ6025" s="282"/>
      <c r="VVR6025" s="282"/>
      <c r="VVS6025" s="282"/>
      <c r="VVT6025" s="282"/>
      <c r="VVU6025" s="729"/>
      <c r="VVV6025" s="282"/>
      <c r="VVW6025" s="282"/>
      <c r="VVX6025" s="282"/>
      <c r="VVY6025" s="282"/>
      <c r="VVZ6025" s="282"/>
      <c r="VWA6025" s="282"/>
      <c r="VWB6025" s="282"/>
      <c r="VWC6025" s="729"/>
      <c r="VWD6025" s="282"/>
      <c r="VWE6025" s="282"/>
      <c r="VWF6025" s="282"/>
      <c r="VWG6025" s="282"/>
      <c r="VWH6025" s="282"/>
      <c r="VWI6025" s="282"/>
      <c r="VWJ6025" s="282"/>
      <c r="VWK6025" s="729"/>
      <c r="VWL6025" s="282"/>
      <c r="VWM6025" s="282"/>
      <c r="VWN6025" s="282"/>
      <c r="VWO6025" s="282"/>
      <c r="VWP6025" s="282"/>
      <c r="VWQ6025" s="282"/>
      <c r="VWR6025" s="282"/>
      <c r="VWS6025" s="729"/>
      <c r="VWT6025" s="282"/>
      <c r="VWU6025" s="282"/>
      <c r="VWV6025" s="282"/>
      <c r="VWW6025" s="282"/>
      <c r="VWX6025" s="282"/>
      <c r="VWY6025" s="282"/>
      <c r="VWZ6025" s="282"/>
      <c r="VXA6025" s="729"/>
      <c r="VXB6025" s="282"/>
      <c r="VXC6025" s="282"/>
      <c r="VXD6025" s="282"/>
      <c r="VXE6025" s="282"/>
      <c r="VXF6025" s="282"/>
      <c r="VXG6025" s="282"/>
      <c r="VXH6025" s="282"/>
      <c r="VXI6025" s="729"/>
      <c r="VXJ6025" s="282"/>
      <c r="VXK6025" s="282"/>
      <c r="VXL6025" s="282"/>
      <c r="VXM6025" s="282"/>
      <c r="VXN6025" s="282"/>
      <c r="VXO6025" s="282"/>
      <c r="VXP6025" s="282"/>
      <c r="VXQ6025" s="729"/>
      <c r="VXR6025" s="282"/>
      <c r="VXS6025" s="282"/>
      <c r="VXT6025" s="282"/>
      <c r="VXU6025" s="282"/>
      <c r="VXV6025" s="282"/>
      <c r="VXW6025" s="282"/>
      <c r="VXX6025" s="282"/>
      <c r="VXY6025" s="729"/>
      <c r="VXZ6025" s="282"/>
      <c r="VYA6025" s="282"/>
      <c r="VYB6025" s="282"/>
      <c r="VYC6025" s="282"/>
      <c r="VYD6025" s="282"/>
      <c r="VYE6025" s="282"/>
      <c r="VYF6025" s="282"/>
      <c r="VYG6025" s="729"/>
      <c r="VYH6025" s="282"/>
      <c r="VYI6025" s="282"/>
      <c r="VYJ6025" s="282"/>
      <c r="VYK6025" s="282"/>
      <c r="VYL6025" s="282"/>
      <c r="VYM6025" s="282"/>
      <c r="VYN6025" s="282"/>
      <c r="VYO6025" s="729"/>
      <c r="VYP6025" s="282"/>
      <c r="VYQ6025" s="282"/>
      <c r="VYR6025" s="282"/>
      <c r="VYS6025" s="282"/>
      <c r="VYT6025" s="282"/>
      <c r="VYU6025" s="282"/>
      <c r="VYV6025" s="282"/>
      <c r="VYW6025" s="729"/>
      <c r="VYX6025" s="282"/>
      <c r="VYY6025" s="282"/>
      <c r="VYZ6025" s="282"/>
      <c r="VZA6025" s="282"/>
      <c r="VZB6025" s="282"/>
      <c r="VZC6025" s="282"/>
      <c r="VZD6025" s="282"/>
      <c r="VZE6025" s="729"/>
      <c r="VZF6025" s="282"/>
      <c r="VZG6025" s="282"/>
      <c r="VZH6025" s="282"/>
      <c r="VZI6025" s="282"/>
      <c r="VZJ6025" s="282"/>
      <c r="VZK6025" s="282"/>
      <c r="VZL6025" s="282"/>
      <c r="VZM6025" s="729"/>
      <c r="VZN6025" s="282"/>
      <c r="VZO6025" s="282"/>
      <c r="VZP6025" s="282"/>
      <c r="VZQ6025" s="282"/>
      <c r="VZR6025" s="282"/>
      <c r="VZS6025" s="282"/>
      <c r="VZT6025" s="282"/>
      <c r="VZU6025" s="729"/>
      <c r="VZV6025" s="282"/>
      <c r="VZW6025" s="282"/>
      <c r="VZX6025" s="282"/>
      <c r="VZY6025" s="282"/>
      <c r="VZZ6025" s="282"/>
      <c r="WAA6025" s="282"/>
      <c r="WAB6025" s="282"/>
      <c r="WAC6025" s="729"/>
      <c r="WAD6025" s="282"/>
      <c r="WAE6025" s="282"/>
      <c r="WAF6025" s="282"/>
      <c r="WAG6025" s="282"/>
      <c r="WAH6025" s="282"/>
      <c r="WAI6025" s="282"/>
      <c r="WAJ6025" s="282"/>
      <c r="WAK6025" s="729"/>
      <c r="WAL6025" s="282"/>
      <c r="WAM6025" s="282"/>
      <c r="WAN6025" s="282"/>
      <c r="WAO6025" s="282"/>
      <c r="WAP6025" s="282"/>
      <c r="WAQ6025" s="282"/>
      <c r="WAR6025" s="282"/>
      <c r="WAS6025" s="729"/>
      <c r="WAT6025" s="282"/>
      <c r="WAU6025" s="282"/>
      <c r="WAV6025" s="282"/>
      <c r="WAW6025" s="282"/>
      <c r="WAX6025" s="282"/>
      <c r="WAY6025" s="282"/>
      <c r="WAZ6025" s="282"/>
      <c r="WBA6025" s="729"/>
      <c r="WBB6025" s="282"/>
      <c r="WBC6025" s="282"/>
      <c r="WBD6025" s="282"/>
      <c r="WBE6025" s="282"/>
      <c r="WBF6025" s="282"/>
      <c r="WBG6025" s="282"/>
      <c r="WBH6025" s="282"/>
      <c r="WBI6025" s="729"/>
      <c r="WBJ6025" s="282"/>
      <c r="WBK6025" s="282"/>
      <c r="WBL6025" s="282"/>
      <c r="WBM6025" s="282"/>
      <c r="WBN6025" s="282"/>
      <c r="WBO6025" s="282"/>
      <c r="WBP6025" s="282"/>
      <c r="WBQ6025" s="729"/>
      <c r="WBR6025" s="282"/>
      <c r="WBS6025" s="282"/>
      <c r="WBT6025" s="282"/>
      <c r="WBU6025" s="282"/>
      <c r="WBV6025" s="282"/>
      <c r="WBW6025" s="282"/>
      <c r="WBX6025" s="282"/>
      <c r="WBY6025" s="729"/>
      <c r="WBZ6025" s="282"/>
      <c r="WCA6025" s="282"/>
      <c r="WCB6025" s="282"/>
      <c r="WCC6025" s="282"/>
      <c r="WCD6025" s="282"/>
      <c r="WCE6025" s="282"/>
      <c r="WCF6025" s="282"/>
      <c r="WCG6025" s="729"/>
      <c r="WCH6025" s="282"/>
      <c r="WCI6025" s="282"/>
      <c r="WCJ6025" s="282"/>
      <c r="WCK6025" s="282"/>
      <c r="WCL6025" s="282"/>
      <c r="WCM6025" s="282"/>
      <c r="WCN6025" s="282"/>
      <c r="WCO6025" s="729"/>
      <c r="WCP6025" s="282"/>
      <c r="WCQ6025" s="282"/>
      <c r="WCR6025" s="282"/>
      <c r="WCS6025" s="282"/>
      <c r="WCT6025" s="282"/>
      <c r="WCU6025" s="282"/>
      <c r="WCV6025" s="282"/>
      <c r="WCW6025" s="729"/>
      <c r="WCX6025" s="282"/>
      <c r="WCY6025" s="282"/>
      <c r="WCZ6025" s="282"/>
      <c r="WDA6025" s="282"/>
      <c r="WDB6025" s="282"/>
      <c r="WDC6025" s="282"/>
      <c r="WDD6025" s="282"/>
      <c r="WDE6025" s="729"/>
      <c r="WDF6025" s="282"/>
      <c r="WDG6025" s="282"/>
      <c r="WDH6025" s="282"/>
      <c r="WDI6025" s="282"/>
      <c r="WDJ6025" s="282"/>
      <c r="WDK6025" s="282"/>
      <c r="WDL6025" s="282"/>
      <c r="WDM6025" s="729"/>
      <c r="WDN6025" s="282"/>
      <c r="WDO6025" s="282"/>
      <c r="WDP6025" s="282"/>
      <c r="WDQ6025" s="282"/>
      <c r="WDR6025" s="282"/>
      <c r="WDS6025" s="282"/>
      <c r="WDT6025" s="282"/>
      <c r="WDU6025" s="729"/>
      <c r="WDV6025" s="282"/>
      <c r="WDW6025" s="282"/>
      <c r="WDX6025" s="282"/>
      <c r="WDY6025" s="282"/>
      <c r="WDZ6025" s="282"/>
      <c r="WEA6025" s="282"/>
      <c r="WEB6025" s="282"/>
      <c r="WEC6025" s="729"/>
      <c r="WED6025" s="282"/>
      <c r="WEE6025" s="282"/>
      <c r="WEF6025" s="282"/>
      <c r="WEG6025" s="282"/>
      <c r="WEH6025" s="282"/>
      <c r="WEI6025" s="282"/>
      <c r="WEJ6025" s="282"/>
      <c r="WEK6025" s="729"/>
      <c r="WEL6025" s="282"/>
      <c r="WEM6025" s="282"/>
      <c r="WEN6025" s="282"/>
      <c r="WEO6025" s="282"/>
      <c r="WEP6025" s="282"/>
      <c r="WEQ6025" s="282"/>
      <c r="WER6025" s="282"/>
      <c r="WES6025" s="729"/>
      <c r="WET6025" s="282"/>
      <c r="WEU6025" s="282"/>
      <c r="WEV6025" s="282"/>
      <c r="WEW6025" s="282"/>
      <c r="WEX6025" s="282"/>
      <c r="WEY6025" s="282"/>
      <c r="WEZ6025" s="282"/>
      <c r="WFA6025" s="729"/>
      <c r="WFB6025" s="282"/>
      <c r="WFC6025" s="282"/>
      <c r="WFD6025" s="282"/>
      <c r="WFE6025" s="282"/>
      <c r="WFF6025" s="282"/>
      <c r="WFG6025" s="282"/>
      <c r="WFH6025" s="282"/>
      <c r="WFI6025" s="729"/>
      <c r="WFJ6025" s="282"/>
      <c r="WFK6025" s="282"/>
      <c r="WFL6025" s="282"/>
      <c r="WFM6025" s="282"/>
      <c r="WFN6025" s="282"/>
      <c r="WFO6025" s="282"/>
      <c r="WFP6025" s="282"/>
      <c r="WFQ6025" s="729"/>
      <c r="WFR6025" s="282"/>
      <c r="WFS6025" s="282"/>
      <c r="WFT6025" s="282"/>
      <c r="WFU6025" s="282"/>
      <c r="WFV6025" s="282"/>
      <c r="WFW6025" s="282"/>
      <c r="WFX6025" s="282"/>
      <c r="WFY6025" s="729"/>
      <c r="WFZ6025" s="282"/>
      <c r="WGA6025" s="282"/>
      <c r="WGB6025" s="282"/>
      <c r="WGC6025" s="282"/>
      <c r="WGD6025" s="282"/>
      <c r="WGE6025" s="282"/>
      <c r="WGF6025" s="282"/>
      <c r="WGG6025" s="729"/>
      <c r="WGH6025" s="282"/>
      <c r="WGI6025" s="282"/>
      <c r="WGJ6025" s="282"/>
      <c r="WGK6025" s="282"/>
      <c r="WGL6025" s="282"/>
      <c r="WGM6025" s="282"/>
      <c r="WGN6025" s="282"/>
      <c r="WGO6025" s="729"/>
      <c r="WGP6025" s="282"/>
      <c r="WGQ6025" s="282"/>
      <c r="WGR6025" s="282"/>
      <c r="WGS6025" s="282"/>
      <c r="WGT6025" s="282"/>
      <c r="WGU6025" s="282"/>
      <c r="WGV6025" s="282"/>
      <c r="WGW6025" s="729"/>
      <c r="WGX6025" s="282"/>
      <c r="WGY6025" s="282"/>
      <c r="WGZ6025" s="282"/>
      <c r="WHA6025" s="282"/>
      <c r="WHB6025" s="282"/>
      <c r="WHC6025" s="282"/>
      <c r="WHD6025" s="282"/>
      <c r="WHE6025" s="729"/>
      <c r="WHF6025" s="282"/>
      <c r="WHG6025" s="282"/>
      <c r="WHH6025" s="282"/>
      <c r="WHI6025" s="282"/>
      <c r="WHJ6025" s="282"/>
      <c r="WHK6025" s="282"/>
      <c r="WHL6025" s="282"/>
      <c r="WHM6025" s="729"/>
      <c r="WHN6025" s="282"/>
      <c r="WHO6025" s="282"/>
      <c r="WHP6025" s="282"/>
      <c r="WHQ6025" s="282"/>
      <c r="WHR6025" s="282"/>
      <c r="WHS6025" s="282"/>
      <c r="WHT6025" s="282"/>
      <c r="WHU6025" s="729"/>
      <c r="WHV6025" s="282"/>
      <c r="WHW6025" s="282"/>
      <c r="WHX6025" s="282"/>
      <c r="WHY6025" s="282"/>
      <c r="WHZ6025" s="282"/>
      <c r="WIA6025" s="282"/>
      <c r="WIB6025" s="282"/>
      <c r="WIC6025" s="729"/>
      <c r="WID6025" s="282"/>
      <c r="WIE6025" s="282"/>
      <c r="WIF6025" s="282"/>
      <c r="WIG6025" s="282"/>
      <c r="WIH6025" s="282"/>
      <c r="WII6025" s="282"/>
      <c r="WIJ6025" s="282"/>
      <c r="WIK6025" s="729"/>
      <c r="WIL6025" s="282"/>
      <c r="WIM6025" s="282"/>
      <c r="WIN6025" s="282"/>
      <c r="WIO6025" s="282"/>
      <c r="WIP6025" s="282"/>
      <c r="WIQ6025" s="282"/>
      <c r="WIR6025" s="282"/>
      <c r="WIS6025" s="729"/>
      <c r="WIT6025" s="282"/>
      <c r="WIU6025" s="282"/>
      <c r="WIV6025" s="282"/>
      <c r="WIW6025" s="282"/>
      <c r="WIX6025" s="282"/>
      <c r="WIY6025" s="282"/>
      <c r="WIZ6025" s="282"/>
      <c r="WJA6025" s="729"/>
      <c r="WJB6025" s="282"/>
      <c r="WJC6025" s="282"/>
      <c r="WJD6025" s="282"/>
      <c r="WJE6025" s="282"/>
      <c r="WJF6025" s="282"/>
      <c r="WJG6025" s="282"/>
      <c r="WJH6025" s="282"/>
      <c r="WJI6025" s="729"/>
      <c r="WJJ6025" s="282"/>
      <c r="WJK6025" s="282"/>
      <c r="WJL6025" s="282"/>
      <c r="WJM6025" s="282"/>
      <c r="WJN6025" s="282"/>
      <c r="WJO6025" s="282"/>
      <c r="WJP6025" s="282"/>
      <c r="WJQ6025" s="729"/>
      <c r="WJR6025" s="282"/>
      <c r="WJS6025" s="282"/>
      <c r="WJT6025" s="282"/>
      <c r="WJU6025" s="282"/>
      <c r="WJV6025" s="282"/>
      <c r="WJW6025" s="282"/>
      <c r="WJX6025" s="282"/>
      <c r="WJY6025" s="729"/>
      <c r="WJZ6025" s="282"/>
      <c r="WKA6025" s="282"/>
      <c r="WKB6025" s="282"/>
      <c r="WKC6025" s="282"/>
      <c r="WKD6025" s="282"/>
      <c r="WKE6025" s="282"/>
      <c r="WKF6025" s="282"/>
      <c r="WKG6025" s="729"/>
      <c r="WKH6025" s="282"/>
      <c r="WKI6025" s="282"/>
      <c r="WKJ6025" s="282"/>
      <c r="WKK6025" s="282"/>
      <c r="WKL6025" s="282"/>
      <c r="WKM6025" s="282"/>
      <c r="WKN6025" s="282"/>
      <c r="WKO6025" s="729"/>
      <c r="WKP6025" s="282"/>
      <c r="WKQ6025" s="282"/>
      <c r="WKR6025" s="282"/>
      <c r="WKS6025" s="282"/>
      <c r="WKT6025" s="282"/>
      <c r="WKU6025" s="282"/>
      <c r="WKV6025" s="282"/>
      <c r="WKW6025" s="729"/>
      <c r="WKX6025" s="282"/>
      <c r="WKY6025" s="282"/>
      <c r="WKZ6025" s="282"/>
      <c r="WLA6025" s="282"/>
      <c r="WLB6025" s="282"/>
      <c r="WLC6025" s="282"/>
      <c r="WLD6025" s="282"/>
      <c r="WLE6025" s="729"/>
      <c r="WLF6025" s="282"/>
      <c r="WLG6025" s="282"/>
      <c r="WLH6025" s="282"/>
      <c r="WLI6025" s="282"/>
      <c r="WLJ6025" s="282"/>
      <c r="WLK6025" s="282"/>
      <c r="WLL6025" s="282"/>
      <c r="WLM6025" s="729"/>
      <c r="WLN6025" s="282"/>
      <c r="WLO6025" s="282"/>
      <c r="WLP6025" s="282"/>
      <c r="WLQ6025" s="282"/>
      <c r="WLR6025" s="282"/>
      <c r="WLS6025" s="282"/>
      <c r="WLT6025" s="282"/>
      <c r="WLU6025" s="729"/>
      <c r="WLV6025" s="282"/>
      <c r="WLW6025" s="282"/>
      <c r="WLX6025" s="282"/>
      <c r="WLY6025" s="282"/>
      <c r="WLZ6025" s="282"/>
      <c r="WMA6025" s="282"/>
      <c r="WMB6025" s="282"/>
      <c r="WMC6025" s="729"/>
      <c r="WMD6025" s="282"/>
      <c r="WME6025" s="282"/>
      <c r="WMF6025" s="282"/>
      <c r="WMG6025" s="282"/>
      <c r="WMH6025" s="282"/>
      <c r="WMI6025" s="282"/>
      <c r="WMJ6025" s="282"/>
      <c r="WMK6025" s="729"/>
      <c r="WML6025" s="282"/>
      <c r="WMM6025" s="282"/>
      <c r="WMN6025" s="282"/>
      <c r="WMO6025" s="282"/>
      <c r="WMP6025" s="282"/>
      <c r="WMQ6025" s="282"/>
      <c r="WMR6025" s="282"/>
      <c r="WMS6025" s="729"/>
      <c r="WMT6025" s="282"/>
      <c r="WMU6025" s="282"/>
      <c r="WMV6025" s="282"/>
      <c r="WMW6025" s="282"/>
      <c r="WMX6025" s="282"/>
      <c r="WMY6025" s="282"/>
      <c r="WMZ6025" s="282"/>
      <c r="WNA6025" s="729"/>
      <c r="WNB6025" s="282"/>
      <c r="WNC6025" s="282"/>
      <c r="WND6025" s="282"/>
      <c r="WNE6025" s="282"/>
      <c r="WNF6025" s="282"/>
      <c r="WNG6025" s="282"/>
      <c r="WNH6025" s="282"/>
      <c r="WNI6025" s="729"/>
      <c r="WNJ6025" s="282"/>
      <c r="WNK6025" s="282"/>
      <c r="WNL6025" s="282"/>
      <c r="WNM6025" s="282"/>
      <c r="WNN6025" s="282"/>
      <c r="WNO6025" s="282"/>
      <c r="WNP6025" s="282"/>
      <c r="WNQ6025" s="729"/>
      <c r="WNR6025" s="282"/>
      <c r="WNS6025" s="282"/>
      <c r="WNT6025" s="282"/>
      <c r="WNU6025" s="282"/>
      <c r="WNV6025" s="282"/>
      <c r="WNW6025" s="282"/>
      <c r="WNX6025" s="282"/>
      <c r="WNY6025" s="729"/>
      <c r="WNZ6025" s="282"/>
      <c r="WOA6025" s="282"/>
      <c r="WOB6025" s="282"/>
      <c r="WOC6025" s="282"/>
      <c r="WOD6025" s="282"/>
      <c r="WOE6025" s="282"/>
      <c r="WOF6025" s="282"/>
      <c r="WOG6025" s="729"/>
      <c r="WOH6025" s="282"/>
      <c r="WOI6025" s="282"/>
      <c r="WOJ6025" s="282"/>
      <c r="WOK6025" s="282"/>
      <c r="WOL6025" s="282"/>
      <c r="WOM6025" s="282"/>
      <c r="WON6025" s="282"/>
      <c r="WOO6025" s="729"/>
      <c r="WOP6025" s="282"/>
      <c r="WOQ6025" s="282"/>
      <c r="WOR6025" s="282"/>
      <c r="WOS6025" s="282"/>
      <c r="WOT6025" s="282"/>
      <c r="WOU6025" s="282"/>
      <c r="WOV6025" s="282"/>
      <c r="WOW6025" s="729"/>
      <c r="WOX6025" s="282"/>
      <c r="WOY6025" s="282"/>
      <c r="WOZ6025" s="282"/>
      <c r="WPA6025" s="282"/>
      <c r="WPB6025" s="282"/>
      <c r="WPC6025" s="282"/>
      <c r="WPD6025" s="282"/>
      <c r="WPE6025" s="729"/>
      <c r="WPF6025" s="282"/>
      <c r="WPG6025" s="282"/>
      <c r="WPH6025" s="282"/>
      <c r="WPI6025" s="282"/>
      <c r="WPJ6025" s="282"/>
      <c r="WPK6025" s="282"/>
      <c r="WPL6025" s="282"/>
      <c r="WPM6025" s="729"/>
      <c r="WPN6025" s="282"/>
      <c r="WPO6025" s="282"/>
      <c r="WPP6025" s="282"/>
      <c r="WPQ6025" s="282"/>
      <c r="WPR6025" s="282"/>
      <c r="WPS6025" s="282"/>
      <c r="WPT6025" s="282"/>
      <c r="WPU6025" s="729"/>
      <c r="WPV6025" s="282"/>
      <c r="WPW6025" s="282"/>
      <c r="WPX6025" s="282"/>
      <c r="WPY6025" s="282"/>
      <c r="WPZ6025" s="282"/>
      <c r="WQA6025" s="282"/>
      <c r="WQB6025" s="282"/>
      <c r="WQC6025" s="729"/>
      <c r="WQD6025" s="282"/>
      <c r="WQE6025" s="282"/>
      <c r="WQF6025" s="282"/>
      <c r="WQG6025" s="282"/>
      <c r="WQH6025" s="282"/>
      <c r="WQI6025" s="282"/>
      <c r="WQJ6025" s="282"/>
      <c r="WQK6025" s="729"/>
      <c r="WQL6025" s="282"/>
      <c r="WQM6025" s="282"/>
      <c r="WQN6025" s="282"/>
      <c r="WQO6025" s="282"/>
      <c r="WQP6025" s="282"/>
      <c r="WQQ6025" s="282"/>
      <c r="WQR6025" s="282"/>
      <c r="WQS6025" s="729"/>
      <c r="WQT6025" s="282"/>
      <c r="WQU6025" s="282"/>
      <c r="WQV6025" s="282"/>
      <c r="WQW6025" s="282"/>
      <c r="WQX6025" s="282"/>
      <c r="WQY6025" s="282"/>
      <c r="WQZ6025" s="282"/>
      <c r="WRA6025" s="729"/>
      <c r="WRB6025" s="282"/>
      <c r="WRC6025" s="282"/>
      <c r="WRD6025" s="282"/>
      <c r="WRE6025" s="282"/>
      <c r="WRF6025" s="282"/>
      <c r="WRG6025" s="282"/>
      <c r="WRH6025" s="282"/>
      <c r="WRI6025" s="729"/>
      <c r="WRJ6025" s="282"/>
      <c r="WRK6025" s="282"/>
      <c r="WRL6025" s="282"/>
      <c r="WRM6025" s="282"/>
      <c r="WRN6025" s="282"/>
      <c r="WRO6025" s="282"/>
      <c r="WRP6025" s="282"/>
      <c r="WRQ6025" s="729"/>
      <c r="WRR6025" s="282"/>
      <c r="WRS6025" s="282"/>
      <c r="WRT6025" s="282"/>
      <c r="WRU6025" s="282"/>
      <c r="WRV6025" s="282"/>
      <c r="WRW6025" s="282"/>
      <c r="WRX6025" s="282"/>
      <c r="WRY6025" s="729"/>
      <c r="WRZ6025" s="282"/>
      <c r="WSA6025" s="282"/>
      <c r="WSB6025" s="282"/>
      <c r="WSC6025" s="282"/>
      <c r="WSD6025" s="282"/>
      <c r="WSE6025" s="282"/>
      <c r="WSF6025" s="282"/>
      <c r="WSG6025" s="729"/>
      <c r="WSH6025" s="282"/>
      <c r="WSI6025" s="282"/>
      <c r="WSJ6025" s="282"/>
      <c r="WSK6025" s="282"/>
      <c r="WSL6025" s="282"/>
      <c r="WSM6025" s="282"/>
      <c r="WSN6025" s="282"/>
      <c r="WSO6025" s="729"/>
      <c r="WSP6025" s="282"/>
      <c r="WSQ6025" s="282"/>
      <c r="WSR6025" s="282"/>
      <c r="WSS6025" s="282"/>
      <c r="WST6025" s="282"/>
      <c r="WSU6025" s="282"/>
      <c r="WSV6025" s="282"/>
      <c r="WSW6025" s="729"/>
      <c r="WSX6025" s="282"/>
      <c r="WSY6025" s="282"/>
      <c r="WSZ6025" s="282"/>
      <c r="WTA6025" s="282"/>
      <c r="WTB6025" s="282"/>
      <c r="WTC6025" s="282"/>
      <c r="WTD6025" s="282"/>
      <c r="WTE6025" s="729"/>
      <c r="WTF6025" s="282"/>
      <c r="WTG6025" s="282"/>
      <c r="WTH6025" s="282"/>
      <c r="WTI6025" s="282"/>
      <c r="WTJ6025" s="282"/>
      <c r="WTK6025" s="282"/>
      <c r="WTL6025" s="282"/>
      <c r="WTM6025" s="729"/>
      <c r="WTN6025" s="282"/>
      <c r="WTO6025" s="282"/>
      <c r="WTP6025" s="282"/>
      <c r="WTQ6025" s="282"/>
      <c r="WTR6025" s="282"/>
      <c r="WTS6025" s="282"/>
      <c r="WTT6025" s="282"/>
      <c r="WTU6025" s="729"/>
      <c r="WTV6025" s="282"/>
      <c r="WTW6025" s="282"/>
      <c r="WTX6025" s="282"/>
      <c r="WTY6025" s="282"/>
      <c r="WTZ6025" s="282"/>
      <c r="WUA6025" s="282"/>
      <c r="WUB6025" s="282"/>
      <c r="WUC6025" s="729"/>
      <c r="WUD6025" s="282"/>
      <c r="WUE6025" s="282"/>
      <c r="WUF6025" s="282"/>
      <c r="WUG6025" s="282"/>
      <c r="WUH6025" s="282"/>
      <c r="WUI6025" s="282"/>
      <c r="WUJ6025" s="282"/>
      <c r="WUK6025" s="729"/>
      <c r="WUL6025" s="282"/>
      <c r="WUM6025" s="282"/>
      <c r="WUN6025" s="282"/>
      <c r="WUO6025" s="282"/>
      <c r="WUP6025" s="282"/>
      <c r="WUQ6025" s="282"/>
      <c r="WUR6025" s="282"/>
      <c r="WUS6025" s="729"/>
      <c r="WUT6025" s="282"/>
      <c r="WUU6025" s="282"/>
      <c r="WUV6025" s="282"/>
      <c r="WUW6025" s="282"/>
      <c r="WUX6025" s="282"/>
      <c r="WUY6025" s="282"/>
      <c r="WUZ6025" s="282"/>
      <c r="WVA6025" s="729"/>
      <c r="WVB6025" s="282"/>
      <c r="WVC6025" s="282"/>
      <c r="WVD6025" s="282"/>
      <c r="WVE6025" s="282"/>
      <c r="WVF6025" s="282"/>
      <c r="WVG6025" s="282"/>
      <c r="WVH6025" s="282"/>
      <c r="WVI6025" s="729"/>
      <c r="WVJ6025" s="282"/>
      <c r="WVK6025" s="282"/>
      <c r="WVL6025" s="282"/>
      <c r="WVM6025" s="282"/>
      <c r="WVN6025" s="282"/>
      <c r="WVO6025" s="282"/>
      <c r="WVP6025" s="282"/>
      <c r="WVQ6025" s="729"/>
      <c r="WVR6025" s="282"/>
      <c r="WVS6025" s="282"/>
      <c r="WVT6025" s="282"/>
      <c r="WVU6025" s="282"/>
      <c r="WVV6025" s="282"/>
      <c r="WVW6025" s="282"/>
      <c r="WVX6025" s="282"/>
      <c r="WVY6025" s="729"/>
      <c r="WVZ6025" s="282"/>
      <c r="WWA6025" s="282"/>
      <c r="WWB6025" s="282"/>
      <c r="WWC6025" s="282"/>
      <c r="WWD6025" s="282"/>
      <c r="WWE6025" s="282"/>
      <c r="WWF6025" s="282"/>
      <c r="WWG6025" s="729"/>
      <c r="WWH6025" s="282"/>
      <c r="WWI6025" s="282"/>
      <c r="WWJ6025" s="282"/>
      <c r="WWK6025" s="282"/>
      <c r="WWL6025" s="282"/>
      <c r="WWM6025" s="282"/>
      <c r="WWN6025" s="282"/>
      <c r="WWO6025" s="729"/>
      <c r="WWP6025" s="282"/>
      <c r="WWQ6025" s="282"/>
      <c r="WWR6025" s="282"/>
      <c r="WWS6025" s="282"/>
      <c r="WWT6025" s="282"/>
      <c r="WWU6025" s="282"/>
      <c r="WWV6025" s="282"/>
      <c r="WWW6025" s="729"/>
      <c r="WWX6025" s="282"/>
      <c r="WWY6025" s="282"/>
      <c r="WWZ6025" s="282"/>
      <c r="WXA6025" s="282"/>
      <c r="WXB6025" s="282"/>
      <c r="WXC6025" s="282"/>
      <c r="WXD6025" s="282"/>
      <c r="WXE6025" s="729"/>
      <c r="WXF6025" s="282"/>
      <c r="WXG6025" s="282"/>
      <c r="WXH6025" s="282"/>
      <c r="WXI6025" s="282"/>
      <c r="WXJ6025" s="282"/>
      <c r="WXK6025" s="282"/>
      <c r="WXL6025" s="282"/>
      <c r="WXM6025" s="729"/>
      <c r="WXN6025" s="282"/>
      <c r="WXO6025" s="282"/>
      <c r="WXP6025" s="282"/>
      <c r="WXQ6025" s="282"/>
      <c r="WXR6025" s="282"/>
      <c r="WXS6025" s="282"/>
      <c r="WXT6025" s="282"/>
      <c r="WXU6025" s="729"/>
      <c r="WXV6025" s="282"/>
      <c r="WXW6025" s="282"/>
      <c r="WXX6025" s="282"/>
      <c r="WXY6025" s="282"/>
      <c r="WXZ6025" s="282"/>
      <c r="WYA6025" s="282"/>
      <c r="WYB6025" s="282"/>
      <c r="WYC6025" s="729"/>
      <c r="WYD6025" s="282"/>
      <c r="WYE6025" s="282"/>
      <c r="WYF6025" s="282"/>
      <c r="WYG6025" s="282"/>
      <c r="WYH6025" s="282"/>
      <c r="WYI6025" s="282"/>
      <c r="WYJ6025" s="282"/>
      <c r="WYK6025" s="729"/>
      <c r="WYL6025" s="282"/>
      <c r="WYM6025" s="282"/>
      <c r="WYN6025" s="282"/>
      <c r="WYO6025" s="282"/>
      <c r="WYP6025" s="282"/>
      <c r="WYQ6025" s="282"/>
      <c r="WYR6025" s="282"/>
      <c r="WYS6025" s="729"/>
      <c r="WYT6025" s="282"/>
      <c r="WYU6025" s="282"/>
      <c r="WYV6025" s="282"/>
      <c r="WYW6025" s="282"/>
      <c r="WYX6025" s="282"/>
      <c r="WYY6025" s="282"/>
      <c r="WYZ6025" s="282"/>
      <c r="WZA6025" s="729"/>
      <c r="WZB6025" s="282"/>
      <c r="WZC6025" s="282"/>
      <c r="WZD6025" s="282"/>
      <c r="WZE6025" s="282"/>
      <c r="WZF6025" s="282"/>
      <c r="WZG6025" s="282"/>
      <c r="WZH6025" s="282"/>
      <c r="WZI6025" s="729"/>
      <c r="WZJ6025" s="282"/>
      <c r="WZK6025" s="282"/>
      <c r="WZL6025" s="282"/>
      <c r="WZM6025" s="282"/>
      <c r="WZN6025" s="282"/>
      <c r="WZO6025" s="282"/>
      <c r="WZP6025" s="282"/>
      <c r="WZQ6025" s="729"/>
      <c r="WZR6025" s="282"/>
      <c r="WZS6025" s="282"/>
      <c r="WZT6025" s="282"/>
      <c r="WZU6025" s="282"/>
      <c r="WZV6025" s="282"/>
      <c r="WZW6025" s="282"/>
      <c r="WZX6025" s="282"/>
      <c r="WZY6025" s="729"/>
      <c r="WZZ6025" s="282"/>
      <c r="XAA6025" s="282"/>
      <c r="XAB6025" s="282"/>
      <c r="XAC6025" s="282"/>
      <c r="XAD6025" s="282"/>
      <c r="XAE6025" s="282"/>
      <c r="XAF6025" s="282"/>
      <c r="XAG6025" s="729"/>
      <c r="XAH6025" s="282"/>
      <c r="XAI6025" s="282"/>
      <c r="XAJ6025" s="282"/>
      <c r="XAK6025" s="282"/>
      <c r="XAL6025" s="282"/>
      <c r="XAM6025" s="282"/>
      <c r="XAN6025" s="282"/>
      <c r="XAO6025" s="729"/>
      <c r="XAP6025" s="282"/>
      <c r="XAQ6025" s="282"/>
      <c r="XAR6025" s="282"/>
      <c r="XAS6025" s="282"/>
      <c r="XAT6025" s="282"/>
      <c r="XAU6025" s="282"/>
      <c r="XAV6025" s="282"/>
      <c r="XAW6025" s="729"/>
      <c r="XAX6025" s="282"/>
      <c r="XAY6025" s="282"/>
      <c r="XAZ6025" s="282"/>
      <c r="XBA6025" s="282"/>
      <c r="XBB6025" s="282"/>
      <c r="XBC6025" s="282"/>
      <c r="XBD6025" s="282"/>
      <c r="XBE6025" s="729"/>
      <c r="XBF6025" s="282"/>
      <c r="XBG6025" s="282"/>
      <c r="XBH6025" s="282"/>
      <c r="XBI6025" s="282"/>
      <c r="XBJ6025" s="282"/>
      <c r="XBK6025" s="282"/>
      <c r="XBL6025" s="282"/>
      <c r="XBM6025" s="729"/>
      <c r="XBN6025" s="282"/>
      <c r="XBO6025" s="282"/>
      <c r="XBP6025" s="282"/>
      <c r="XBQ6025" s="282"/>
      <c r="XBR6025" s="282"/>
      <c r="XBS6025" s="282"/>
      <c r="XBT6025" s="282"/>
      <c r="XBU6025" s="729"/>
      <c r="XBV6025" s="282"/>
      <c r="XBW6025" s="282"/>
      <c r="XBX6025" s="282"/>
      <c r="XBY6025" s="282"/>
      <c r="XBZ6025" s="282"/>
      <c r="XCA6025" s="282"/>
      <c r="XCB6025" s="282"/>
      <c r="XCC6025" s="729"/>
      <c r="XCD6025" s="282"/>
      <c r="XCE6025" s="282"/>
      <c r="XCF6025" s="282"/>
      <c r="XCG6025" s="282"/>
      <c r="XCH6025" s="282"/>
      <c r="XCI6025" s="282"/>
      <c r="XCJ6025" s="282"/>
      <c r="XCK6025" s="729"/>
      <c r="XCL6025" s="282"/>
      <c r="XCM6025" s="282"/>
      <c r="XCN6025" s="282"/>
      <c r="XCO6025" s="282"/>
      <c r="XCP6025" s="282"/>
      <c r="XCQ6025" s="282"/>
      <c r="XCR6025" s="282"/>
      <c r="XCS6025" s="729"/>
      <c r="XCT6025" s="282"/>
      <c r="XCU6025" s="282"/>
      <c r="XCV6025" s="282"/>
      <c r="XCW6025" s="282"/>
      <c r="XCX6025" s="282"/>
      <c r="XCY6025" s="282"/>
      <c r="XCZ6025" s="282"/>
      <c r="XDA6025" s="729"/>
      <c r="XDB6025" s="282"/>
      <c r="XDC6025" s="282"/>
      <c r="XDD6025" s="282"/>
      <c r="XDE6025" s="282"/>
      <c r="XDF6025" s="282"/>
      <c r="XDG6025" s="282"/>
      <c r="XDH6025" s="282"/>
      <c r="XDI6025" s="729"/>
      <c r="XDJ6025" s="282"/>
      <c r="XDK6025" s="282"/>
      <c r="XDL6025" s="282"/>
      <c r="XDM6025" s="282"/>
      <c r="XDN6025" s="282"/>
      <c r="XDO6025" s="282"/>
      <c r="XDP6025" s="282"/>
      <c r="XDQ6025" s="729"/>
      <c r="XDR6025" s="282"/>
      <c r="XDS6025" s="282"/>
      <c r="XDT6025" s="282"/>
      <c r="XDU6025" s="282"/>
      <c r="XDV6025" s="282"/>
      <c r="XDW6025" s="282"/>
      <c r="XDX6025" s="282"/>
      <c r="XDY6025" s="729"/>
      <c r="XDZ6025" s="282"/>
      <c r="XEA6025" s="282"/>
      <c r="XEB6025" s="282"/>
      <c r="XEC6025" s="282"/>
      <c r="XED6025" s="282"/>
      <c r="XEE6025" s="282"/>
      <c r="XEF6025" s="282"/>
      <c r="XEG6025" s="729"/>
      <c r="XEH6025" s="282"/>
      <c r="XEI6025" s="282"/>
      <c r="XEJ6025" s="282"/>
      <c r="XEK6025" s="282"/>
      <c r="XEL6025" s="282"/>
      <c r="XEM6025" s="282"/>
      <c r="XEN6025" s="282"/>
      <c r="XEO6025" s="729"/>
      <c r="XEP6025" s="282"/>
      <c r="XEQ6025" s="282"/>
      <c r="XER6025" s="282"/>
      <c r="XES6025" s="282"/>
      <c r="XET6025" s="282"/>
      <c r="XEU6025" s="282"/>
      <c r="XEV6025" s="282"/>
      <c r="XEW6025" s="729"/>
      <c r="XEX6025" s="282"/>
      <c r="XEY6025" s="282"/>
      <c r="XEZ6025" s="282"/>
      <c r="XFA6025" s="282"/>
      <c r="XFB6025" s="282"/>
      <c r="XFC6025" s="282"/>
      <c r="XFD6025" s="282"/>
    </row>
    <row r="6026" spans="1:16384" s="625" customFormat="1" ht="19.5">
      <c r="A6026" s="730">
        <v>1</v>
      </c>
      <c r="B6026" s="427" t="s">
        <v>1974</v>
      </c>
      <c r="C6026" s="730" t="s">
        <v>4785</v>
      </c>
      <c r="D6026" s="618"/>
      <c r="E6026" s="618"/>
      <c r="F6026" s="617"/>
      <c r="G6026" s="918">
        <v>2250</v>
      </c>
      <c r="H6026" s="919">
        <v>2250</v>
      </c>
      <c r="I6026" s="621"/>
      <c r="J6026" s="622"/>
      <c r="K6026" s="617"/>
      <c r="L6026" s="619">
        <f t="shared" ref="L6026:L6089" si="383">+V6026/1.1</f>
        <v>0</v>
      </c>
      <c r="M6026" s="619">
        <f t="shared" ref="M6026:M6089" si="384">+W6026/1.1</f>
        <v>0</v>
      </c>
      <c r="N6026" s="622"/>
      <c r="O6026" s="623"/>
      <c r="P6026" s="624"/>
      <c r="Q6026" s="623">
        <v>1482272.75</v>
      </c>
      <c r="R6026" s="623">
        <v>1482272.75</v>
      </c>
    </row>
    <row r="6027" spans="1:16384" s="625" customFormat="1" ht="19.5">
      <c r="A6027" s="730">
        <v>2</v>
      </c>
      <c r="B6027" s="427" t="s">
        <v>1975</v>
      </c>
      <c r="C6027" s="730" t="s">
        <v>4785</v>
      </c>
      <c r="D6027" s="618"/>
      <c r="E6027" s="618"/>
      <c r="F6027" s="617"/>
      <c r="G6027" s="918">
        <v>3730</v>
      </c>
      <c r="H6027" s="919">
        <v>3730</v>
      </c>
      <c r="I6027" s="621"/>
      <c r="J6027" s="622"/>
      <c r="K6027" s="617"/>
      <c r="L6027" s="619">
        <f t="shared" si="383"/>
        <v>0</v>
      </c>
      <c r="M6027" s="619">
        <f t="shared" si="384"/>
        <v>0</v>
      </c>
      <c r="N6027" s="622"/>
      <c r="O6027" s="623"/>
      <c r="P6027" s="624"/>
      <c r="Q6027" s="623">
        <v>1482272.75</v>
      </c>
      <c r="R6027" s="623">
        <v>1482272.75</v>
      </c>
    </row>
    <row r="6028" spans="1:16384" s="625" customFormat="1" ht="19.5">
      <c r="A6028" s="1120" t="s">
        <v>6584</v>
      </c>
      <c r="B6028" s="1120"/>
      <c r="C6028" s="731"/>
      <c r="D6028" s="618"/>
      <c r="E6028" s="618"/>
      <c r="F6028" s="617"/>
      <c r="G6028" s="918"/>
      <c r="H6028" s="919"/>
      <c r="I6028" s="621"/>
      <c r="J6028" s="622"/>
      <c r="K6028" s="617"/>
      <c r="L6028" s="619">
        <f t="shared" si="383"/>
        <v>0</v>
      </c>
      <c r="M6028" s="619">
        <f t="shared" si="384"/>
        <v>0</v>
      </c>
      <c r="N6028" s="622"/>
      <c r="O6028" s="623"/>
      <c r="P6028" s="624"/>
      <c r="Q6028" s="623">
        <v>1482272.75</v>
      </c>
      <c r="R6028" s="623">
        <v>1482272.75</v>
      </c>
    </row>
    <row r="6029" spans="1:16384" s="625" customFormat="1" ht="19.5">
      <c r="A6029" s="732">
        <v>3</v>
      </c>
      <c r="B6029" s="427" t="s">
        <v>1977</v>
      </c>
      <c r="C6029" s="730" t="s">
        <v>4785</v>
      </c>
      <c r="D6029" s="618"/>
      <c r="E6029" s="618"/>
      <c r="F6029" s="617"/>
      <c r="G6029" s="918">
        <v>4260</v>
      </c>
      <c r="H6029" s="919">
        <v>4260</v>
      </c>
      <c r="I6029" s="621"/>
      <c r="J6029" s="622"/>
      <c r="K6029" s="617"/>
      <c r="L6029" s="619">
        <f t="shared" si="383"/>
        <v>0</v>
      </c>
      <c r="M6029" s="619">
        <f t="shared" si="384"/>
        <v>0</v>
      </c>
      <c r="N6029" s="622"/>
      <c r="O6029" s="623"/>
      <c r="P6029" s="624"/>
      <c r="Q6029" s="623">
        <v>1482272.75</v>
      </c>
      <c r="R6029" s="623">
        <v>1482272.75</v>
      </c>
    </row>
    <row r="6030" spans="1:16384" s="625" customFormat="1" ht="19.5">
      <c r="A6030" s="732">
        <v>4</v>
      </c>
      <c r="B6030" s="427" t="s">
        <v>1978</v>
      </c>
      <c r="C6030" s="730" t="s">
        <v>4785</v>
      </c>
      <c r="D6030" s="618"/>
      <c r="E6030" s="618"/>
      <c r="F6030" s="617"/>
      <c r="G6030" s="918">
        <v>6020</v>
      </c>
      <c r="H6030" s="919">
        <v>6020</v>
      </c>
      <c r="I6030" s="621"/>
      <c r="J6030" s="622"/>
      <c r="K6030" s="617"/>
      <c r="L6030" s="619">
        <f t="shared" si="383"/>
        <v>0</v>
      </c>
      <c r="M6030" s="619">
        <f t="shared" si="384"/>
        <v>0</v>
      </c>
      <c r="N6030" s="622"/>
      <c r="O6030" s="623"/>
      <c r="P6030" s="624"/>
      <c r="Q6030" s="623">
        <v>1482272.75</v>
      </c>
      <c r="R6030" s="623">
        <v>1482272.75</v>
      </c>
    </row>
    <row r="6031" spans="1:16384" s="625" customFormat="1" ht="19.5">
      <c r="A6031" s="732">
        <v>5</v>
      </c>
      <c r="B6031" s="427" t="s">
        <v>1979</v>
      </c>
      <c r="C6031" s="730" t="s">
        <v>4785</v>
      </c>
      <c r="D6031" s="618"/>
      <c r="E6031" s="618"/>
      <c r="F6031" s="617"/>
      <c r="G6031" s="918">
        <v>7710</v>
      </c>
      <c r="H6031" s="919">
        <v>7710</v>
      </c>
      <c r="I6031" s="621"/>
      <c r="J6031" s="622"/>
      <c r="K6031" s="617"/>
      <c r="L6031" s="619">
        <f t="shared" si="383"/>
        <v>0</v>
      </c>
      <c r="M6031" s="619">
        <f t="shared" si="384"/>
        <v>0</v>
      </c>
      <c r="N6031" s="622"/>
      <c r="O6031" s="623"/>
      <c r="P6031" s="624"/>
      <c r="Q6031" s="623">
        <v>1482272.75</v>
      </c>
      <c r="R6031" s="623">
        <v>1482272.75</v>
      </c>
    </row>
    <row r="6032" spans="1:16384" s="625" customFormat="1" ht="19.5">
      <c r="A6032" s="732">
        <v>6</v>
      </c>
      <c r="B6032" s="427" t="s">
        <v>1980</v>
      </c>
      <c r="C6032" s="730" t="s">
        <v>4785</v>
      </c>
      <c r="D6032" s="618"/>
      <c r="E6032" s="618"/>
      <c r="F6032" s="617"/>
      <c r="G6032" s="918">
        <v>10990</v>
      </c>
      <c r="H6032" s="919">
        <v>10990</v>
      </c>
      <c r="I6032" s="621"/>
      <c r="J6032" s="622"/>
      <c r="K6032" s="617"/>
      <c r="L6032" s="619">
        <f t="shared" si="383"/>
        <v>0</v>
      </c>
      <c r="M6032" s="619">
        <f t="shared" si="384"/>
        <v>0</v>
      </c>
      <c r="N6032" s="622"/>
      <c r="O6032" s="623"/>
      <c r="P6032" s="624"/>
      <c r="Q6032" s="623">
        <v>1482272.75</v>
      </c>
      <c r="R6032" s="623">
        <v>1482272.75</v>
      </c>
    </row>
    <row r="6033" spans="1:18" s="625" customFormat="1" ht="19.5">
      <c r="A6033" s="732">
        <v>7</v>
      </c>
      <c r="B6033" s="427" t="s">
        <v>1981</v>
      </c>
      <c r="C6033" s="730" t="s">
        <v>4785</v>
      </c>
      <c r="D6033" s="618"/>
      <c r="E6033" s="618"/>
      <c r="F6033" s="617"/>
      <c r="G6033" s="918">
        <v>17820</v>
      </c>
      <c r="H6033" s="919">
        <v>17820</v>
      </c>
      <c r="I6033" s="621"/>
      <c r="J6033" s="622"/>
      <c r="K6033" s="617"/>
      <c r="L6033" s="619">
        <f t="shared" si="383"/>
        <v>0</v>
      </c>
      <c r="M6033" s="619">
        <f t="shared" si="384"/>
        <v>0</v>
      </c>
      <c r="N6033" s="622"/>
      <c r="O6033" s="623"/>
      <c r="P6033" s="624"/>
      <c r="Q6033" s="623">
        <v>1482272.75</v>
      </c>
      <c r="R6033" s="623">
        <v>1482272.75</v>
      </c>
    </row>
    <row r="6034" spans="1:18" s="625" customFormat="1" ht="19.5">
      <c r="A6034" s="1120" t="s">
        <v>6585</v>
      </c>
      <c r="B6034" s="1120"/>
      <c r="C6034" s="731"/>
      <c r="D6034" s="618"/>
      <c r="E6034" s="618"/>
      <c r="F6034" s="617"/>
      <c r="G6034" s="918"/>
      <c r="H6034" s="919"/>
      <c r="I6034" s="621"/>
      <c r="J6034" s="622"/>
      <c r="K6034" s="617"/>
      <c r="L6034" s="619">
        <f t="shared" si="383"/>
        <v>0</v>
      </c>
      <c r="M6034" s="619">
        <f t="shared" si="384"/>
        <v>0</v>
      </c>
      <c r="N6034" s="622"/>
      <c r="O6034" s="623"/>
      <c r="P6034" s="624"/>
      <c r="Q6034" s="623">
        <v>1482272.75</v>
      </c>
      <c r="R6034" s="623">
        <v>1482272.75</v>
      </c>
    </row>
    <row r="6035" spans="1:18" s="625" customFormat="1" ht="19.5">
      <c r="A6035" s="730">
        <v>8</v>
      </c>
      <c r="B6035" s="427" t="s">
        <v>6586</v>
      </c>
      <c r="C6035" s="730" t="s">
        <v>4785</v>
      </c>
      <c r="D6035" s="618"/>
      <c r="E6035" s="618"/>
      <c r="F6035" s="617"/>
      <c r="G6035" s="918">
        <v>8860</v>
      </c>
      <c r="H6035" s="919">
        <v>8860</v>
      </c>
      <c r="I6035" s="621"/>
      <c r="J6035" s="622"/>
      <c r="K6035" s="617"/>
      <c r="L6035" s="619">
        <f t="shared" si="383"/>
        <v>0</v>
      </c>
      <c r="M6035" s="619">
        <f t="shared" si="384"/>
        <v>0</v>
      </c>
      <c r="N6035" s="622"/>
      <c r="O6035" s="623"/>
      <c r="P6035" s="624"/>
      <c r="Q6035" s="623">
        <v>1482272.75</v>
      </c>
      <c r="R6035" s="623">
        <v>1482272.75</v>
      </c>
    </row>
    <row r="6036" spans="1:18" s="625" customFormat="1" ht="19.5">
      <c r="A6036" s="730">
        <v>9</v>
      </c>
      <c r="B6036" s="427" t="s">
        <v>6587</v>
      </c>
      <c r="C6036" s="730" t="s">
        <v>4785</v>
      </c>
      <c r="D6036" s="618"/>
      <c r="E6036" s="618"/>
      <c r="F6036" s="617"/>
      <c r="G6036" s="918">
        <v>12480</v>
      </c>
      <c r="H6036" s="919">
        <v>12480</v>
      </c>
      <c r="I6036" s="621"/>
      <c r="J6036" s="622"/>
      <c r="K6036" s="617"/>
      <c r="L6036" s="619">
        <f t="shared" si="383"/>
        <v>0</v>
      </c>
      <c r="M6036" s="619">
        <f t="shared" si="384"/>
        <v>0</v>
      </c>
      <c r="N6036" s="622"/>
      <c r="O6036" s="623"/>
      <c r="P6036" s="624"/>
      <c r="Q6036" s="623">
        <v>1482272.75</v>
      </c>
      <c r="R6036" s="623">
        <v>1482272.75</v>
      </c>
    </row>
    <row r="6037" spans="1:18" s="625" customFormat="1" ht="19.5">
      <c r="A6037" s="730">
        <v>10</v>
      </c>
      <c r="B6037" s="427" t="s">
        <v>6588</v>
      </c>
      <c r="C6037" s="730" t="s">
        <v>4785</v>
      </c>
      <c r="D6037" s="618"/>
      <c r="E6037" s="618"/>
      <c r="F6037" s="617"/>
      <c r="G6037" s="918">
        <v>45420</v>
      </c>
      <c r="H6037" s="919">
        <v>45420</v>
      </c>
      <c r="I6037" s="621"/>
      <c r="J6037" s="622"/>
      <c r="K6037" s="617"/>
      <c r="L6037" s="619">
        <f t="shared" si="383"/>
        <v>0</v>
      </c>
      <c r="M6037" s="619">
        <f t="shared" si="384"/>
        <v>0</v>
      </c>
      <c r="N6037" s="622"/>
      <c r="O6037" s="623"/>
      <c r="P6037" s="624"/>
      <c r="Q6037" s="623">
        <v>1482272.75</v>
      </c>
      <c r="R6037" s="623">
        <v>1482272.75</v>
      </c>
    </row>
    <row r="6038" spans="1:18" s="625" customFormat="1" ht="19.5">
      <c r="A6038" s="1120" t="s">
        <v>6589</v>
      </c>
      <c r="B6038" s="1120"/>
      <c r="C6038" s="731"/>
      <c r="D6038" s="618"/>
      <c r="E6038" s="618"/>
      <c r="F6038" s="617"/>
      <c r="G6038" s="918"/>
      <c r="H6038" s="919"/>
      <c r="I6038" s="621"/>
      <c r="J6038" s="622"/>
      <c r="K6038" s="617"/>
      <c r="L6038" s="619">
        <f t="shared" si="383"/>
        <v>0</v>
      </c>
      <c r="M6038" s="619">
        <f t="shared" si="384"/>
        <v>0</v>
      </c>
      <c r="N6038" s="622"/>
      <c r="O6038" s="623"/>
      <c r="P6038" s="624"/>
      <c r="Q6038" s="623">
        <v>1482272.75</v>
      </c>
      <c r="R6038" s="623">
        <v>1482272.75</v>
      </c>
    </row>
    <row r="6039" spans="1:18" s="625" customFormat="1" ht="19.5">
      <c r="A6039" s="730">
        <v>11</v>
      </c>
      <c r="B6039" s="427" t="s">
        <v>6590</v>
      </c>
      <c r="C6039" s="730" t="s">
        <v>4785</v>
      </c>
      <c r="D6039" s="618"/>
      <c r="E6039" s="618"/>
      <c r="F6039" s="617"/>
      <c r="G6039" s="918">
        <v>5720</v>
      </c>
      <c r="H6039" s="919">
        <v>5720</v>
      </c>
      <c r="I6039" s="621"/>
      <c r="J6039" s="622"/>
      <c r="K6039" s="617"/>
      <c r="L6039" s="619">
        <f t="shared" si="383"/>
        <v>0</v>
      </c>
      <c r="M6039" s="619">
        <f t="shared" si="384"/>
        <v>0</v>
      </c>
      <c r="N6039" s="622"/>
      <c r="O6039" s="623"/>
      <c r="P6039" s="624"/>
      <c r="Q6039" s="623">
        <v>1482272.75</v>
      </c>
      <c r="R6039" s="623">
        <v>1482272.75</v>
      </c>
    </row>
    <row r="6040" spans="1:18" s="625" customFormat="1" ht="19.5">
      <c r="A6040" s="730">
        <v>12</v>
      </c>
      <c r="B6040" s="427" t="s">
        <v>6591</v>
      </c>
      <c r="C6040" s="730" t="s">
        <v>4785</v>
      </c>
      <c r="D6040" s="618"/>
      <c r="E6040" s="618"/>
      <c r="F6040" s="617"/>
      <c r="G6040" s="918">
        <v>9320</v>
      </c>
      <c r="H6040" s="919">
        <v>9320</v>
      </c>
      <c r="I6040" s="621"/>
      <c r="J6040" s="622"/>
      <c r="K6040" s="617"/>
      <c r="L6040" s="619">
        <f t="shared" si="383"/>
        <v>0</v>
      </c>
      <c r="M6040" s="619">
        <f t="shared" si="384"/>
        <v>0</v>
      </c>
      <c r="N6040" s="622"/>
      <c r="O6040" s="623"/>
      <c r="P6040" s="624"/>
      <c r="Q6040" s="623">
        <v>1482272.75</v>
      </c>
      <c r="R6040" s="623">
        <v>1482272.75</v>
      </c>
    </row>
    <row r="6041" spans="1:18" s="625" customFormat="1" ht="19.5">
      <c r="A6041" s="730">
        <v>13</v>
      </c>
      <c r="B6041" s="427" t="s">
        <v>6592</v>
      </c>
      <c r="C6041" s="730" t="s">
        <v>4785</v>
      </c>
      <c r="D6041" s="618"/>
      <c r="E6041" s="618"/>
      <c r="F6041" s="617"/>
      <c r="G6041" s="918">
        <v>34300</v>
      </c>
      <c r="H6041" s="919">
        <v>34300</v>
      </c>
      <c r="I6041" s="621"/>
      <c r="J6041" s="622"/>
      <c r="K6041" s="617"/>
      <c r="L6041" s="619">
        <f t="shared" si="383"/>
        <v>0</v>
      </c>
      <c r="M6041" s="619">
        <f t="shared" si="384"/>
        <v>0</v>
      </c>
      <c r="N6041" s="622"/>
      <c r="O6041" s="623"/>
      <c r="P6041" s="624"/>
      <c r="Q6041" s="623">
        <v>1482272.75</v>
      </c>
      <c r="R6041" s="623">
        <v>1482272.75</v>
      </c>
    </row>
    <row r="6042" spans="1:18" s="625" customFormat="1" ht="19.5">
      <c r="A6042" s="730">
        <v>14</v>
      </c>
      <c r="B6042" s="427" t="s">
        <v>6593</v>
      </c>
      <c r="C6042" s="730" t="s">
        <v>4785</v>
      </c>
      <c r="D6042" s="618"/>
      <c r="E6042" s="618"/>
      <c r="F6042" s="617"/>
      <c r="G6042" s="918">
        <v>155020</v>
      </c>
      <c r="H6042" s="919">
        <v>155020</v>
      </c>
      <c r="I6042" s="621"/>
      <c r="J6042" s="622"/>
      <c r="K6042" s="617"/>
      <c r="L6042" s="619">
        <f t="shared" si="383"/>
        <v>0</v>
      </c>
      <c r="M6042" s="619">
        <f t="shared" si="384"/>
        <v>0</v>
      </c>
      <c r="N6042" s="622"/>
      <c r="O6042" s="623"/>
      <c r="P6042" s="624"/>
      <c r="Q6042" s="623">
        <v>1482272.75</v>
      </c>
      <c r="R6042" s="623">
        <v>1482272.75</v>
      </c>
    </row>
    <row r="6043" spans="1:18" s="625" customFormat="1" ht="19.5">
      <c r="A6043" s="730">
        <v>15</v>
      </c>
      <c r="B6043" s="427" t="s">
        <v>6594</v>
      </c>
      <c r="C6043" s="730" t="s">
        <v>4785</v>
      </c>
      <c r="D6043" s="618"/>
      <c r="E6043" s="618"/>
      <c r="F6043" s="617"/>
      <c r="G6043" s="918">
        <v>778890</v>
      </c>
      <c r="H6043" s="919">
        <v>778890</v>
      </c>
      <c r="I6043" s="621"/>
      <c r="J6043" s="622"/>
      <c r="K6043" s="617"/>
      <c r="L6043" s="619">
        <f t="shared" si="383"/>
        <v>0</v>
      </c>
      <c r="M6043" s="619">
        <f t="shared" si="384"/>
        <v>0</v>
      </c>
      <c r="N6043" s="622"/>
      <c r="O6043" s="623"/>
      <c r="P6043" s="624"/>
      <c r="Q6043" s="623">
        <v>1482272.75</v>
      </c>
      <c r="R6043" s="623">
        <v>1482272.75</v>
      </c>
    </row>
    <row r="6044" spans="1:18" s="625" customFormat="1" ht="19.5">
      <c r="A6044" s="730">
        <v>16</v>
      </c>
      <c r="B6044" s="427" t="s">
        <v>6595</v>
      </c>
      <c r="C6044" s="730" t="s">
        <v>4785</v>
      </c>
      <c r="D6044" s="618"/>
      <c r="E6044" s="618"/>
      <c r="F6044" s="617"/>
      <c r="G6044" s="918">
        <v>976960</v>
      </c>
      <c r="H6044" s="919">
        <v>976960</v>
      </c>
      <c r="I6044" s="621"/>
      <c r="J6044" s="622"/>
      <c r="K6044" s="617"/>
      <c r="L6044" s="619">
        <f t="shared" si="383"/>
        <v>0</v>
      </c>
      <c r="M6044" s="619">
        <f t="shared" si="384"/>
        <v>0</v>
      </c>
      <c r="N6044" s="622"/>
      <c r="O6044" s="623"/>
      <c r="P6044" s="624"/>
      <c r="Q6044" s="623">
        <v>1482272.75</v>
      </c>
      <c r="R6044" s="623">
        <v>1482272.75</v>
      </c>
    </row>
    <row r="6045" spans="1:18" s="625" customFormat="1" ht="16.5">
      <c r="A6045" s="1120" t="s">
        <v>6596</v>
      </c>
      <c r="B6045" s="1120"/>
      <c r="C6045" s="731"/>
      <c r="D6045" s="618"/>
      <c r="E6045" s="618"/>
      <c r="F6045" s="617"/>
      <c r="G6045" s="619"/>
      <c r="H6045" s="620"/>
      <c r="I6045" s="621"/>
      <c r="J6045" s="622"/>
      <c r="K6045" s="617"/>
      <c r="L6045" s="619">
        <f t="shared" si="383"/>
        <v>0</v>
      </c>
      <c r="M6045" s="619">
        <f t="shared" si="384"/>
        <v>0</v>
      </c>
      <c r="N6045" s="622"/>
      <c r="O6045" s="623"/>
      <c r="P6045" s="624"/>
      <c r="Q6045" s="623">
        <v>1482272.75</v>
      </c>
      <c r="R6045" s="623">
        <v>1482272.75</v>
      </c>
    </row>
    <row r="6046" spans="1:18" s="625" customFormat="1" ht="19.5">
      <c r="A6046" s="730">
        <v>17</v>
      </c>
      <c r="B6046" s="427" t="s">
        <v>1994</v>
      </c>
      <c r="C6046" s="730" t="s">
        <v>4785</v>
      </c>
      <c r="D6046" s="618"/>
      <c r="E6046" s="618"/>
      <c r="F6046" s="617"/>
      <c r="G6046" s="918">
        <v>6400</v>
      </c>
      <c r="H6046" s="919">
        <v>6400</v>
      </c>
      <c r="I6046" s="621"/>
      <c r="J6046" s="622"/>
      <c r="K6046" s="617"/>
      <c r="L6046" s="619">
        <f t="shared" si="383"/>
        <v>0</v>
      </c>
      <c r="M6046" s="619">
        <f t="shared" si="384"/>
        <v>0</v>
      </c>
      <c r="N6046" s="622"/>
      <c r="O6046" s="623"/>
      <c r="P6046" s="624"/>
      <c r="Q6046" s="623">
        <v>1482272.75</v>
      </c>
      <c r="R6046" s="623">
        <v>1482272.75</v>
      </c>
    </row>
    <row r="6047" spans="1:18" s="625" customFormat="1" ht="19.5">
      <c r="A6047" s="730">
        <v>18</v>
      </c>
      <c r="B6047" s="427" t="s">
        <v>1995</v>
      </c>
      <c r="C6047" s="730" t="s">
        <v>4785</v>
      </c>
      <c r="D6047" s="618"/>
      <c r="E6047" s="618"/>
      <c r="F6047" s="617"/>
      <c r="G6047" s="918">
        <v>8210</v>
      </c>
      <c r="H6047" s="919">
        <v>8210</v>
      </c>
      <c r="I6047" s="621"/>
      <c r="J6047" s="622"/>
      <c r="K6047" s="617"/>
      <c r="L6047" s="619">
        <f t="shared" si="383"/>
        <v>0</v>
      </c>
      <c r="M6047" s="619">
        <f t="shared" si="384"/>
        <v>0</v>
      </c>
      <c r="N6047" s="622"/>
      <c r="O6047" s="623"/>
      <c r="P6047" s="624"/>
      <c r="Q6047" s="623">
        <v>1482272.75</v>
      </c>
      <c r="R6047" s="623">
        <v>1482272.75</v>
      </c>
    </row>
    <row r="6048" spans="1:18" s="625" customFormat="1" ht="19.5">
      <c r="A6048" s="730">
        <v>19</v>
      </c>
      <c r="B6048" s="427" t="s">
        <v>1996</v>
      </c>
      <c r="C6048" s="730" t="s">
        <v>4785</v>
      </c>
      <c r="D6048" s="618"/>
      <c r="E6048" s="618"/>
      <c r="F6048" s="617"/>
      <c r="G6048" s="918">
        <v>24310</v>
      </c>
      <c r="H6048" s="919">
        <v>24310</v>
      </c>
      <c r="I6048" s="621"/>
      <c r="J6048" s="622"/>
      <c r="K6048" s="617"/>
      <c r="L6048" s="619">
        <f t="shared" si="383"/>
        <v>0</v>
      </c>
      <c r="M6048" s="619">
        <f t="shared" si="384"/>
        <v>0</v>
      </c>
      <c r="N6048" s="622"/>
      <c r="O6048" s="623"/>
      <c r="P6048" s="624"/>
      <c r="Q6048" s="623">
        <v>1482272.75</v>
      </c>
      <c r="R6048" s="623">
        <v>1482272.75</v>
      </c>
    </row>
    <row r="6049" spans="1:18" s="625" customFormat="1" ht="19.5">
      <c r="A6049" s="730">
        <v>20</v>
      </c>
      <c r="B6049" s="427" t="s">
        <v>1997</v>
      </c>
      <c r="C6049" s="730" t="s">
        <v>4785</v>
      </c>
      <c r="D6049" s="618"/>
      <c r="E6049" s="618"/>
      <c r="F6049" s="617"/>
      <c r="G6049" s="918">
        <v>87340</v>
      </c>
      <c r="H6049" s="919">
        <v>87340</v>
      </c>
      <c r="I6049" s="621"/>
      <c r="J6049" s="622"/>
      <c r="K6049" s="617"/>
      <c r="L6049" s="619">
        <f t="shared" si="383"/>
        <v>0</v>
      </c>
      <c r="M6049" s="619">
        <f t="shared" si="384"/>
        <v>0</v>
      </c>
      <c r="N6049" s="622"/>
      <c r="O6049" s="623"/>
      <c r="P6049" s="624"/>
      <c r="Q6049" s="623">
        <v>1482272.75</v>
      </c>
      <c r="R6049" s="623">
        <v>1482272.75</v>
      </c>
    </row>
    <row r="6050" spans="1:18" s="625" customFormat="1" ht="19.5">
      <c r="A6050" s="730">
        <v>21</v>
      </c>
      <c r="B6050" s="427" t="s">
        <v>1998</v>
      </c>
      <c r="C6050" s="730" t="s">
        <v>4785</v>
      </c>
      <c r="D6050" s="618"/>
      <c r="E6050" s="618"/>
      <c r="F6050" s="617"/>
      <c r="G6050" s="918">
        <v>161810</v>
      </c>
      <c r="H6050" s="919">
        <v>161810</v>
      </c>
      <c r="I6050" s="621"/>
      <c r="J6050" s="622"/>
      <c r="K6050" s="617"/>
      <c r="L6050" s="619">
        <f t="shared" si="383"/>
        <v>0</v>
      </c>
      <c r="M6050" s="619">
        <f t="shared" si="384"/>
        <v>0</v>
      </c>
      <c r="N6050" s="622"/>
      <c r="O6050" s="623"/>
      <c r="P6050" s="624"/>
      <c r="Q6050" s="623">
        <v>1482272.75</v>
      </c>
      <c r="R6050" s="623">
        <v>1482272.75</v>
      </c>
    </row>
    <row r="6051" spans="1:18" s="625" customFormat="1" ht="19.5">
      <c r="A6051" s="730">
        <v>22</v>
      </c>
      <c r="B6051" s="427" t="s">
        <v>1999</v>
      </c>
      <c r="C6051" s="730" t="s">
        <v>4785</v>
      </c>
      <c r="D6051" s="618"/>
      <c r="E6051" s="618"/>
      <c r="F6051" s="617"/>
      <c r="G6051" s="918">
        <v>316000</v>
      </c>
      <c r="H6051" s="919">
        <v>316000</v>
      </c>
      <c r="I6051" s="621"/>
      <c r="J6051" s="622"/>
      <c r="K6051" s="617"/>
      <c r="L6051" s="619">
        <f t="shared" si="383"/>
        <v>0</v>
      </c>
      <c r="M6051" s="619">
        <f t="shared" si="384"/>
        <v>0</v>
      </c>
      <c r="N6051" s="622"/>
      <c r="O6051" s="623"/>
      <c r="P6051" s="624"/>
      <c r="Q6051" s="623">
        <v>1482272.75</v>
      </c>
      <c r="R6051" s="623">
        <v>1482272.75</v>
      </c>
    </row>
    <row r="6052" spans="1:18" s="625" customFormat="1" ht="19.5">
      <c r="A6052" s="730">
        <v>23</v>
      </c>
      <c r="B6052" s="427" t="s">
        <v>2000</v>
      </c>
      <c r="C6052" s="730" t="s">
        <v>4785</v>
      </c>
      <c r="D6052" s="618"/>
      <c r="E6052" s="618"/>
      <c r="F6052" s="617"/>
      <c r="G6052" s="918">
        <v>488840</v>
      </c>
      <c r="H6052" s="919">
        <v>488840</v>
      </c>
      <c r="I6052" s="621"/>
      <c r="J6052" s="622"/>
      <c r="K6052" s="617"/>
      <c r="L6052" s="619">
        <f t="shared" si="383"/>
        <v>0</v>
      </c>
      <c r="M6052" s="619">
        <f t="shared" si="384"/>
        <v>0</v>
      </c>
      <c r="N6052" s="622"/>
      <c r="O6052" s="623"/>
      <c r="P6052" s="624"/>
      <c r="Q6052" s="623">
        <v>1482272.75</v>
      </c>
      <c r="R6052" s="623">
        <v>1482272.75</v>
      </c>
    </row>
    <row r="6053" spans="1:18" s="625" customFormat="1" ht="19.5">
      <c r="A6053" s="1120" t="s">
        <v>6597</v>
      </c>
      <c r="B6053" s="1120"/>
      <c r="C6053" s="731"/>
      <c r="D6053" s="618"/>
      <c r="E6053" s="618"/>
      <c r="F6053" s="617"/>
      <c r="G6053" s="918"/>
      <c r="H6053" s="919"/>
      <c r="I6053" s="621"/>
      <c r="J6053" s="622"/>
      <c r="K6053" s="617"/>
      <c r="L6053" s="619">
        <f t="shared" si="383"/>
        <v>0</v>
      </c>
      <c r="M6053" s="619">
        <f t="shared" si="384"/>
        <v>0</v>
      </c>
      <c r="N6053" s="622"/>
      <c r="O6053" s="623"/>
      <c r="P6053" s="624"/>
      <c r="Q6053" s="623">
        <v>1482272.75</v>
      </c>
      <c r="R6053" s="623">
        <v>1482272.75</v>
      </c>
    </row>
    <row r="6054" spans="1:18" s="625" customFormat="1" ht="19.5">
      <c r="A6054" s="730">
        <v>24</v>
      </c>
      <c r="B6054" s="427" t="s">
        <v>2002</v>
      </c>
      <c r="C6054" s="730" t="s">
        <v>4785</v>
      </c>
      <c r="D6054" s="618"/>
      <c r="E6054" s="618"/>
      <c r="F6054" s="617"/>
      <c r="G6054" s="918">
        <v>18340</v>
      </c>
      <c r="H6054" s="919">
        <v>18340</v>
      </c>
      <c r="I6054" s="621"/>
      <c r="J6054" s="622"/>
      <c r="K6054" s="617"/>
      <c r="L6054" s="619">
        <f t="shared" si="383"/>
        <v>0</v>
      </c>
      <c r="M6054" s="619">
        <f t="shared" si="384"/>
        <v>0</v>
      </c>
      <c r="N6054" s="622"/>
      <c r="O6054" s="623"/>
      <c r="P6054" s="624"/>
      <c r="Q6054" s="623">
        <v>1482272.75</v>
      </c>
      <c r="R6054" s="623">
        <v>1482272.75</v>
      </c>
    </row>
    <row r="6055" spans="1:18" s="625" customFormat="1" ht="19.5">
      <c r="A6055" s="730">
        <v>25</v>
      </c>
      <c r="B6055" s="427" t="s">
        <v>2003</v>
      </c>
      <c r="C6055" s="730" t="s">
        <v>4785</v>
      </c>
      <c r="D6055" s="618"/>
      <c r="E6055" s="618"/>
      <c r="F6055" s="617"/>
      <c r="G6055" s="918">
        <v>38930</v>
      </c>
      <c r="H6055" s="919">
        <v>38930</v>
      </c>
      <c r="I6055" s="621"/>
      <c r="J6055" s="622"/>
      <c r="K6055" s="617"/>
      <c r="L6055" s="619">
        <f t="shared" si="383"/>
        <v>0</v>
      </c>
      <c r="M6055" s="619">
        <f t="shared" si="384"/>
        <v>0</v>
      </c>
      <c r="N6055" s="622"/>
      <c r="O6055" s="623"/>
      <c r="P6055" s="624"/>
      <c r="Q6055" s="623">
        <v>1482272.75</v>
      </c>
      <c r="R6055" s="623">
        <v>1482272.75</v>
      </c>
    </row>
    <row r="6056" spans="1:18" s="625" customFormat="1" ht="19.5">
      <c r="A6056" s="730">
        <v>26</v>
      </c>
      <c r="B6056" s="427" t="s">
        <v>2004</v>
      </c>
      <c r="C6056" s="730" t="s">
        <v>4785</v>
      </c>
      <c r="D6056" s="618"/>
      <c r="E6056" s="618"/>
      <c r="F6056" s="617"/>
      <c r="G6056" s="918">
        <v>86830</v>
      </c>
      <c r="H6056" s="919">
        <v>86830</v>
      </c>
      <c r="I6056" s="621"/>
      <c r="J6056" s="622"/>
      <c r="K6056" s="617"/>
      <c r="L6056" s="619">
        <f t="shared" si="383"/>
        <v>0</v>
      </c>
      <c r="M6056" s="619">
        <f t="shared" si="384"/>
        <v>0</v>
      </c>
      <c r="N6056" s="622"/>
      <c r="O6056" s="623"/>
      <c r="P6056" s="624"/>
      <c r="Q6056" s="623">
        <v>1482272.75</v>
      </c>
      <c r="R6056" s="623">
        <v>1482272.75</v>
      </c>
    </row>
    <row r="6057" spans="1:18" s="625" customFormat="1" ht="16.5">
      <c r="A6057" s="1120" t="s">
        <v>6598</v>
      </c>
      <c r="B6057" s="1120"/>
      <c r="C6057" s="731"/>
      <c r="D6057" s="618"/>
      <c r="E6057" s="618"/>
      <c r="F6057" s="617"/>
      <c r="G6057" s="619"/>
      <c r="H6057" s="620"/>
      <c r="I6057" s="621"/>
      <c r="J6057" s="622"/>
      <c r="K6057" s="617"/>
      <c r="L6057" s="619">
        <f t="shared" si="383"/>
        <v>0</v>
      </c>
      <c r="M6057" s="619">
        <f t="shared" si="384"/>
        <v>0</v>
      </c>
      <c r="N6057" s="622"/>
      <c r="O6057" s="623"/>
      <c r="P6057" s="624"/>
      <c r="Q6057" s="623">
        <v>1482272.75</v>
      </c>
      <c r="R6057" s="623">
        <v>1482272.75</v>
      </c>
    </row>
    <row r="6058" spans="1:18" s="625" customFormat="1" ht="19.5">
      <c r="A6058" s="730">
        <v>27</v>
      </c>
      <c r="B6058" s="427" t="s">
        <v>2006</v>
      </c>
      <c r="C6058" s="730" t="s">
        <v>4785</v>
      </c>
      <c r="D6058" s="618"/>
      <c r="E6058" s="618"/>
      <c r="F6058" s="617"/>
      <c r="G6058" s="918">
        <v>24210</v>
      </c>
      <c r="H6058" s="919">
        <v>24210</v>
      </c>
      <c r="I6058" s="621"/>
      <c r="J6058" s="622"/>
      <c r="K6058" s="617"/>
      <c r="L6058" s="619">
        <f t="shared" si="383"/>
        <v>0</v>
      </c>
      <c r="M6058" s="619">
        <f t="shared" si="384"/>
        <v>0</v>
      </c>
      <c r="N6058" s="622"/>
      <c r="O6058" s="623"/>
      <c r="P6058" s="624"/>
      <c r="Q6058" s="623">
        <v>1482272.75</v>
      </c>
      <c r="R6058" s="623">
        <v>1482272.75</v>
      </c>
    </row>
    <row r="6059" spans="1:18" s="625" customFormat="1" ht="19.5">
      <c r="A6059" s="730">
        <v>28</v>
      </c>
      <c r="B6059" s="427" t="s">
        <v>2007</v>
      </c>
      <c r="C6059" s="730" t="s">
        <v>4785</v>
      </c>
      <c r="D6059" s="618"/>
      <c r="E6059" s="618"/>
      <c r="F6059" s="617"/>
      <c r="G6059" s="918">
        <v>35840</v>
      </c>
      <c r="H6059" s="919">
        <v>35840</v>
      </c>
      <c r="I6059" s="621"/>
      <c r="J6059" s="622"/>
      <c r="K6059" s="617"/>
      <c r="L6059" s="619">
        <f t="shared" si="383"/>
        <v>0</v>
      </c>
      <c r="M6059" s="619">
        <f t="shared" si="384"/>
        <v>0</v>
      </c>
      <c r="N6059" s="622"/>
      <c r="O6059" s="623"/>
      <c r="P6059" s="624"/>
      <c r="Q6059" s="623">
        <v>1482272.75</v>
      </c>
      <c r="R6059" s="623">
        <v>1482272.75</v>
      </c>
    </row>
    <row r="6060" spans="1:18" s="625" customFormat="1" ht="19.5">
      <c r="A6060" s="730">
        <v>29</v>
      </c>
      <c r="B6060" s="427" t="s">
        <v>2008</v>
      </c>
      <c r="C6060" s="730" t="s">
        <v>4785</v>
      </c>
      <c r="D6060" s="618"/>
      <c r="E6060" s="618"/>
      <c r="F6060" s="617"/>
      <c r="G6060" s="918">
        <v>74780</v>
      </c>
      <c r="H6060" s="919">
        <v>74780</v>
      </c>
      <c r="I6060" s="621"/>
      <c r="J6060" s="622"/>
      <c r="K6060" s="617"/>
      <c r="L6060" s="619">
        <f t="shared" si="383"/>
        <v>0</v>
      </c>
      <c r="M6060" s="619">
        <f t="shared" si="384"/>
        <v>0</v>
      </c>
      <c r="N6060" s="622"/>
      <c r="O6060" s="623"/>
      <c r="P6060" s="624"/>
      <c r="Q6060" s="623">
        <v>1482272.75</v>
      </c>
      <c r="R6060" s="623">
        <v>1482272.75</v>
      </c>
    </row>
    <row r="6061" spans="1:18" s="625" customFormat="1" ht="19.5">
      <c r="A6061" s="1120" t="s">
        <v>6599</v>
      </c>
      <c r="B6061" s="1120"/>
      <c r="C6061" s="731"/>
      <c r="D6061" s="618"/>
      <c r="E6061" s="618"/>
      <c r="F6061" s="617"/>
      <c r="G6061" s="918"/>
      <c r="H6061" s="919"/>
      <c r="I6061" s="621"/>
      <c r="J6061" s="622"/>
      <c r="K6061" s="617"/>
      <c r="L6061" s="619">
        <f t="shared" si="383"/>
        <v>0</v>
      </c>
      <c r="M6061" s="619">
        <f t="shared" si="384"/>
        <v>0</v>
      </c>
      <c r="N6061" s="622"/>
      <c r="O6061" s="623"/>
      <c r="P6061" s="624"/>
      <c r="Q6061" s="623">
        <v>1482272.75</v>
      </c>
      <c r="R6061" s="623">
        <v>1482272.75</v>
      </c>
    </row>
    <row r="6062" spans="1:18" s="625" customFormat="1" ht="19.5">
      <c r="A6062" s="730">
        <v>30</v>
      </c>
      <c r="B6062" s="427" t="s">
        <v>6600</v>
      </c>
      <c r="C6062" s="730" t="s">
        <v>4785</v>
      </c>
      <c r="D6062" s="618"/>
      <c r="E6062" s="618"/>
      <c r="F6062" s="617"/>
      <c r="G6062" s="918">
        <v>30800</v>
      </c>
      <c r="H6062" s="919">
        <v>30800</v>
      </c>
      <c r="I6062" s="621"/>
      <c r="J6062" s="622"/>
      <c r="K6062" s="617"/>
      <c r="L6062" s="619">
        <f t="shared" si="383"/>
        <v>0</v>
      </c>
      <c r="M6062" s="619">
        <f t="shared" si="384"/>
        <v>0</v>
      </c>
      <c r="N6062" s="622"/>
      <c r="O6062" s="623"/>
      <c r="P6062" s="624"/>
      <c r="Q6062" s="623">
        <v>1482272.75</v>
      </c>
      <c r="R6062" s="623">
        <v>1482272.75</v>
      </c>
    </row>
    <row r="6063" spans="1:18" s="625" customFormat="1" ht="19.5">
      <c r="A6063" s="730">
        <v>31</v>
      </c>
      <c r="B6063" s="427" t="s">
        <v>6601</v>
      </c>
      <c r="C6063" s="730" t="s">
        <v>4785</v>
      </c>
      <c r="D6063" s="618"/>
      <c r="E6063" s="618"/>
      <c r="F6063" s="617"/>
      <c r="G6063" s="918">
        <v>45630</v>
      </c>
      <c r="H6063" s="919">
        <v>45630</v>
      </c>
      <c r="I6063" s="621"/>
      <c r="J6063" s="622"/>
      <c r="K6063" s="617"/>
      <c r="L6063" s="619">
        <f t="shared" si="383"/>
        <v>0</v>
      </c>
      <c r="M6063" s="619">
        <f t="shared" si="384"/>
        <v>0</v>
      </c>
      <c r="N6063" s="622"/>
      <c r="O6063" s="623"/>
      <c r="P6063" s="624"/>
      <c r="Q6063" s="623">
        <v>1482272.75</v>
      </c>
      <c r="R6063" s="623">
        <v>1482272.75</v>
      </c>
    </row>
    <row r="6064" spans="1:18" s="625" customFormat="1" ht="19.5">
      <c r="A6064" s="1120" t="s">
        <v>6602</v>
      </c>
      <c r="B6064" s="1120"/>
      <c r="C6064" s="731"/>
      <c r="D6064" s="618"/>
      <c r="E6064" s="618"/>
      <c r="F6064" s="617"/>
      <c r="G6064" s="918"/>
      <c r="H6064" s="919"/>
      <c r="I6064" s="621"/>
      <c r="J6064" s="622"/>
      <c r="K6064" s="617"/>
      <c r="L6064" s="619">
        <f t="shared" si="383"/>
        <v>0</v>
      </c>
      <c r="M6064" s="619">
        <f t="shared" si="384"/>
        <v>0</v>
      </c>
      <c r="N6064" s="622"/>
      <c r="O6064" s="623"/>
      <c r="P6064" s="624"/>
      <c r="Q6064" s="623">
        <v>1482272.75</v>
      </c>
      <c r="R6064" s="623">
        <v>1482272.75</v>
      </c>
    </row>
    <row r="6065" spans="1:18" s="625" customFormat="1" ht="19.5">
      <c r="A6065" s="730">
        <v>32</v>
      </c>
      <c r="B6065" s="427" t="s">
        <v>2013</v>
      </c>
      <c r="C6065" s="730" t="s">
        <v>4785</v>
      </c>
      <c r="D6065" s="618"/>
      <c r="E6065" s="618"/>
      <c r="F6065" s="617"/>
      <c r="G6065" s="918">
        <v>134620</v>
      </c>
      <c r="H6065" s="919">
        <v>134620</v>
      </c>
      <c r="I6065" s="621"/>
      <c r="J6065" s="622"/>
      <c r="K6065" s="617"/>
      <c r="L6065" s="619">
        <f t="shared" si="383"/>
        <v>0</v>
      </c>
      <c r="M6065" s="619">
        <f t="shared" si="384"/>
        <v>0</v>
      </c>
      <c r="N6065" s="622"/>
      <c r="O6065" s="623"/>
      <c r="P6065" s="624"/>
      <c r="Q6065" s="623">
        <v>1482272.75</v>
      </c>
      <c r="R6065" s="623">
        <v>1482272.75</v>
      </c>
    </row>
    <row r="6066" spans="1:18" s="625" customFormat="1" ht="19.5">
      <c r="A6066" s="730">
        <v>33</v>
      </c>
      <c r="B6066" s="427" t="s">
        <v>2014</v>
      </c>
      <c r="C6066" s="730" t="s">
        <v>4785</v>
      </c>
      <c r="D6066" s="618"/>
      <c r="E6066" s="618"/>
      <c r="F6066" s="617"/>
      <c r="G6066" s="918">
        <v>195190</v>
      </c>
      <c r="H6066" s="919">
        <v>195190</v>
      </c>
      <c r="I6066" s="621"/>
      <c r="J6066" s="622"/>
      <c r="K6066" s="617"/>
      <c r="L6066" s="619">
        <f t="shared" si="383"/>
        <v>0</v>
      </c>
      <c r="M6066" s="619">
        <f t="shared" si="384"/>
        <v>0</v>
      </c>
      <c r="N6066" s="622"/>
      <c r="O6066" s="623"/>
      <c r="P6066" s="624"/>
      <c r="Q6066" s="623">
        <v>1482272.75</v>
      </c>
      <c r="R6066" s="623">
        <v>1482272.75</v>
      </c>
    </row>
    <row r="6067" spans="1:18" s="625" customFormat="1" ht="19.5">
      <c r="A6067" s="730">
        <v>34</v>
      </c>
      <c r="B6067" s="427" t="s">
        <v>2015</v>
      </c>
      <c r="C6067" s="730" t="s">
        <v>4785</v>
      </c>
      <c r="D6067" s="618"/>
      <c r="E6067" s="618"/>
      <c r="F6067" s="617"/>
      <c r="G6067" s="918">
        <v>1021760</v>
      </c>
      <c r="H6067" s="919">
        <v>1021760</v>
      </c>
      <c r="I6067" s="621"/>
      <c r="J6067" s="622"/>
      <c r="K6067" s="617"/>
      <c r="L6067" s="619">
        <f t="shared" si="383"/>
        <v>0</v>
      </c>
      <c r="M6067" s="619">
        <f t="shared" si="384"/>
        <v>0</v>
      </c>
      <c r="N6067" s="622"/>
      <c r="O6067" s="623"/>
      <c r="P6067" s="624"/>
      <c r="Q6067" s="623">
        <v>1482272.75</v>
      </c>
      <c r="R6067" s="623">
        <v>1482272.75</v>
      </c>
    </row>
    <row r="6068" spans="1:18" s="625" customFormat="1" ht="19.5">
      <c r="A6068" s="730">
        <v>35</v>
      </c>
      <c r="B6068" s="427" t="s">
        <v>2016</v>
      </c>
      <c r="C6068" s="730" t="s">
        <v>4785</v>
      </c>
      <c r="D6068" s="618"/>
      <c r="E6068" s="618"/>
      <c r="F6068" s="617"/>
      <c r="G6068" s="918">
        <v>1271840</v>
      </c>
      <c r="H6068" s="919">
        <v>1271840</v>
      </c>
      <c r="I6068" s="621"/>
      <c r="J6068" s="622"/>
      <c r="K6068" s="617"/>
      <c r="L6068" s="619">
        <f t="shared" si="383"/>
        <v>0</v>
      </c>
      <c r="M6068" s="619">
        <f t="shared" si="384"/>
        <v>0</v>
      </c>
      <c r="N6068" s="622"/>
      <c r="O6068" s="623"/>
      <c r="P6068" s="624"/>
      <c r="Q6068" s="623">
        <v>1482272.75</v>
      </c>
      <c r="R6068" s="623">
        <v>1482272.75</v>
      </c>
    </row>
    <row r="6069" spans="1:18" s="625" customFormat="1" ht="19.5">
      <c r="A6069" s="1120" t="s">
        <v>6603</v>
      </c>
      <c r="B6069" s="1120"/>
      <c r="C6069" s="731"/>
      <c r="D6069" s="618"/>
      <c r="E6069" s="618"/>
      <c r="F6069" s="617"/>
      <c r="G6069" s="918"/>
      <c r="H6069" s="919"/>
      <c r="I6069" s="621"/>
      <c r="J6069" s="622"/>
      <c r="K6069" s="617"/>
      <c r="L6069" s="619">
        <f t="shared" si="383"/>
        <v>0</v>
      </c>
      <c r="M6069" s="619">
        <f t="shared" si="384"/>
        <v>0</v>
      </c>
      <c r="N6069" s="622"/>
      <c r="O6069" s="623"/>
      <c r="P6069" s="624"/>
      <c r="Q6069" s="623">
        <v>1482272.75</v>
      </c>
      <c r="R6069" s="623">
        <v>1482272.75</v>
      </c>
    </row>
    <row r="6070" spans="1:18" s="625" customFormat="1" ht="19.5">
      <c r="A6070" s="730">
        <v>36</v>
      </c>
      <c r="B6070" s="427" t="s">
        <v>2018</v>
      </c>
      <c r="C6070" s="730" t="s">
        <v>4785</v>
      </c>
      <c r="D6070" s="618"/>
      <c r="E6070" s="618"/>
      <c r="F6070" s="617"/>
      <c r="G6070" s="918">
        <v>186330</v>
      </c>
      <c r="H6070" s="919">
        <v>186330</v>
      </c>
      <c r="I6070" s="621"/>
      <c r="J6070" s="622"/>
      <c r="K6070" s="617"/>
      <c r="L6070" s="619">
        <f t="shared" si="383"/>
        <v>0</v>
      </c>
      <c r="M6070" s="619">
        <f t="shared" si="384"/>
        <v>0</v>
      </c>
      <c r="N6070" s="622"/>
      <c r="O6070" s="623"/>
      <c r="P6070" s="624"/>
      <c r="Q6070" s="623">
        <v>1482272.75</v>
      </c>
      <c r="R6070" s="623">
        <v>1482272.75</v>
      </c>
    </row>
    <row r="6071" spans="1:18" s="625" customFormat="1" ht="19.5">
      <c r="A6071" s="730">
        <v>37</v>
      </c>
      <c r="B6071" s="427" t="s">
        <v>2019</v>
      </c>
      <c r="C6071" s="730" t="s">
        <v>4785</v>
      </c>
      <c r="D6071" s="618"/>
      <c r="E6071" s="618"/>
      <c r="F6071" s="617"/>
      <c r="G6071" s="918">
        <v>502020</v>
      </c>
      <c r="H6071" s="919">
        <v>502020</v>
      </c>
      <c r="I6071" s="621"/>
      <c r="J6071" s="622"/>
      <c r="K6071" s="617"/>
      <c r="L6071" s="619">
        <f t="shared" si="383"/>
        <v>0</v>
      </c>
      <c r="M6071" s="619">
        <f t="shared" si="384"/>
        <v>0</v>
      </c>
      <c r="N6071" s="622"/>
      <c r="O6071" s="623"/>
      <c r="P6071" s="624"/>
      <c r="Q6071" s="623">
        <v>1482272.75</v>
      </c>
      <c r="R6071" s="623">
        <v>1482272.75</v>
      </c>
    </row>
    <row r="6072" spans="1:18" s="625" customFormat="1" ht="19.5">
      <c r="A6072" s="730">
        <v>38</v>
      </c>
      <c r="B6072" s="427" t="s">
        <v>2020</v>
      </c>
      <c r="C6072" s="730" t="s">
        <v>4785</v>
      </c>
      <c r="D6072" s="618"/>
      <c r="E6072" s="618"/>
      <c r="F6072" s="617"/>
      <c r="G6072" s="918">
        <v>975720</v>
      </c>
      <c r="H6072" s="919">
        <v>975720</v>
      </c>
      <c r="I6072" s="621"/>
      <c r="J6072" s="622"/>
      <c r="K6072" s="617"/>
      <c r="L6072" s="619">
        <f t="shared" si="383"/>
        <v>0</v>
      </c>
      <c r="M6072" s="619">
        <f t="shared" si="384"/>
        <v>0</v>
      </c>
      <c r="N6072" s="622"/>
      <c r="O6072" s="623"/>
      <c r="P6072" s="624"/>
      <c r="Q6072" s="623">
        <v>1482272.75</v>
      </c>
      <c r="R6072" s="623">
        <v>1482272.75</v>
      </c>
    </row>
    <row r="6073" spans="1:18" s="625" customFormat="1" ht="19.5">
      <c r="A6073" s="730">
        <v>39</v>
      </c>
      <c r="B6073" s="427" t="s">
        <v>2021</v>
      </c>
      <c r="C6073" s="730" t="s">
        <v>4785</v>
      </c>
      <c r="D6073" s="618"/>
      <c r="E6073" s="618"/>
      <c r="F6073" s="617"/>
      <c r="G6073" s="918">
        <v>1263090</v>
      </c>
      <c r="H6073" s="919">
        <v>1263090</v>
      </c>
      <c r="I6073" s="621"/>
      <c r="J6073" s="622"/>
      <c r="K6073" s="617"/>
      <c r="L6073" s="619">
        <f t="shared" si="383"/>
        <v>0</v>
      </c>
      <c r="M6073" s="619">
        <f t="shared" si="384"/>
        <v>0</v>
      </c>
      <c r="N6073" s="622"/>
      <c r="O6073" s="623"/>
      <c r="P6073" s="624"/>
      <c r="Q6073" s="623">
        <v>1482272.75</v>
      </c>
      <c r="R6073" s="623">
        <v>1482272.75</v>
      </c>
    </row>
    <row r="6074" spans="1:18" s="625" customFormat="1" ht="19.5">
      <c r="A6074" s="1120" t="s">
        <v>6604</v>
      </c>
      <c r="B6074" s="1120"/>
      <c r="C6074" s="731"/>
      <c r="D6074" s="618"/>
      <c r="E6074" s="618"/>
      <c r="F6074" s="617"/>
      <c r="G6074" s="918"/>
      <c r="H6074" s="919"/>
      <c r="I6074" s="621"/>
      <c r="J6074" s="622"/>
      <c r="K6074" s="617"/>
      <c r="L6074" s="619">
        <f t="shared" si="383"/>
        <v>0</v>
      </c>
      <c r="M6074" s="619">
        <f t="shared" si="384"/>
        <v>0</v>
      </c>
      <c r="N6074" s="622"/>
      <c r="O6074" s="623"/>
      <c r="P6074" s="624"/>
      <c r="Q6074" s="623">
        <v>1482272.75</v>
      </c>
      <c r="R6074" s="623">
        <v>1482272.75</v>
      </c>
    </row>
    <row r="6075" spans="1:18" s="625" customFormat="1" ht="19.5">
      <c r="A6075" s="730">
        <v>40</v>
      </c>
      <c r="B6075" s="427" t="s">
        <v>2023</v>
      </c>
      <c r="C6075" s="730" t="s">
        <v>4785</v>
      </c>
      <c r="D6075" s="618"/>
      <c r="E6075" s="618"/>
      <c r="F6075" s="617"/>
      <c r="G6075" s="918">
        <v>239170</v>
      </c>
      <c r="H6075" s="919">
        <v>239170</v>
      </c>
      <c r="I6075" s="621"/>
      <c r="J6075" s="622"/>
      <c r="K6075" s="617"/>
      <c r="L6075" s="619">
        <f t="shared" si="383"/>
        <v>0</v>
      </c>
      <c r="M6075" s="619">
        <f t="shared" si="384"/>
        <v>0</v>
      </c>
      <c r="N6075" s="622"/>
      <c r="O6075" s="623"/>
      <c r="P6075" s="624"/>
      <c r="Q6075" s="623">
        <v>1482272.75</v>
      </c>
      <c r="R6075" s="623">
        <v>1482272.75</v>
      </c>
    </row>
    <row r="6076" spans="1:18" s="625" customFormat="1" ht="19.5">
      <c r="A6076" s="730">
        <v>41</v>
      </c>
      <c r="B6076" s="427" t="s">
        <v>2024</v>
      </c>
      <c r="C6076" s="730" t="s">
        <v>4785</v>
      </c>
      <c r="D6076" s="618"/>
      <c r="E6076" s="618"/>
      <c r="F6076" s="617"/>
      <c r="G6076" s="918">
        <v>361840</v>
      </c>
      <c r="H6076" s="919">
        <v>361840</v>
      </c>
      <c r="I6076" s="621"/>
      <c r="J6076" s="622"/>
      <c r="K6076" s="617"/>
      <c r="L6076" s="619">
        <f t="shared" si="383"/>
        <v>0</v>
      </c>
      <c r="M6076" s="619">
        <f t="shared" si="384"/>
        <v>0</v>
      </c>
      <c r="N6076" s="622"/>
      <c r="O6076" s="623"/>
      <c r="P6076" s="624"/>
      <c r="Q6076" s="623">
        <v>1482272.75</v>
      </c>
      <c r="R6076" s="623">
        <v>1482272.75</v>
      </c>
    </row>
    <row r="6077" spans="1:18" s="625" customFormat="1" ht="19.5">
      <c r="A6077" s="730">
        <v>42</v>
      </c>
      <c r="B6077" s="427" t="s">
        <v>2025</v>
      </c>
      <c r="C6077" s="730" t="s">
        <v>4785</v>
      </c>
      <c r="D6077" s="618"/>
      <c r="E6077" s="618"/>
      <c r="F6077" s="617"/>
      <c r="G6077" s="918">
        <v>661470</v>
      </c>
      <c r="H6077" s="919">
        <v>661470</v>
      </c>
      <c r="I6077" s="621"/>
      <c r="J6077" s="622"/>
      <c r="K6077" s="617"/>
      <c r="L6077" s="619">
        <f t="shared" si="383"/>
        <v>0</v>
      </c>
      <c r="M6077" s="619">
        <f t="shared" si="384"/>
        <v>0</v>
      </c>
      <c r="N6077" s="622"/>
      <c r="O6077" s="623"/>
      <c r="P6077" s="624"/>
      <c r="Q6077" s="623">
        <v>1482272.75</v>
      </c>
      <c r="R6077" s="623">
        <v>1482272.75</v>
      </c>
    </row>
    <row r="6078" spans="1:18" s="625" customFormat="1" ht="19.5">
      <c r="A6078" s="730">
        <v>43</v>
      </c>
      <c r="B6078" s="427" t="s">
        <v>2026</v>
      </c>
      <c r="C6078" s="730" t="s">
        <v>4785</v>
      </c>
      <c r="D6078" s="618"/>
      <c r="E6078" s="618"/>
      <c r="F6078" s="617"/>
      <c r="G6078" s="918">
        <v>1673440</v>
      </c>
      <c r="H6078" s="919">
        <v>1673440</v>
      </c>
      <c r="I6078" s="621"/>
      <c r="J6078" s="622"/>
      <c r="K6078" s="617"/>
      <c r="L6078" s="619">
        <f t="shared" si="383"/>
        <v>0</v>
      </c>
      <c r="M6078" s="619">
        <f t="shared" si="384"/>
        <v>0</v>
      </c>
      <c r="N6078" s="622"/>
      <c r="O6078" s="623"/>
      <c r="P6078" s="624"/>
      <c r="Q6078" s="623">
        <v>1482272.75</v>
      </c>
      <c r="R6078" s="623">
        <v>1482272.75</v>
      </c>
    </row>
    <row r="6079" spans="1:18" s="625" customFormat="1" ht="19.5">
      <c r="A6079" s="730">
        <v>44</v>
      </c>
      <c r="B6079" s="427" t="s">
        <v>2027</v>
      </c>
      <c r="C6079" s="730" t="s">
        <v>4785</v>
      </c>
      <c r="D6079" s="618"/>
      <c r="E6079" s="618"/>
      <c r="F6079" s="617"/>
      <c r="G6079" s="918">
        <v>2487040</v>
      </c>
      <c r="H6079" s="919">
        <v>2487040</v>
      </c>
      <c r="I6079" s="621"/>
      <c r="J6079" s="622"/>
      <c r="K6079" s="617"/>
      <c r="L6079" s="619">
        <f t="shared" si="383"/>
        <v>0</v>
      </c>
      <c r="M6079" s="619">
        <f t="shared" si="384"/>
        <v>0</v>
      </c>
      <c r="N6079" s="622"/>
      <c r="O6079" s="623"/>
      <c r="P6079" s="624"/>
      <c r="Q6079" s="623">
        <v>1482272.75</v>
      </c>
      <c r="R6079" s="623">
        <v>1482272.75</v>
      </c>
    </row>
    <row r="6080" spans="1:18" s="625" customFormat="1" ht="19.5">
      <c r="A6080" s="1120" t="s">
        <v>6605</v>
      </c>
      <c r="B6080" s="1120"/>
      <c r="C6080" s="1120"/>
      <c r="D6080" s="618"/>
      <c r="E6080" s="618"/>
      <c r="F6080" s="617"/>
      <c r="G6080" s="918"/>
      <c r="H6080" s="919"/>
      <c r="I6080" s="621"/>
      <c r="J6080" s="622"/>
      <c r="K6080" s="617"/>
      <c r="L6080" s="619">
        <f t="shared" si="383"/>
        <v>0</v>
      </c>
      <c r="M6080" s="619">
        <f t="shared" si="384"/>
        <v>0</v>
      </c>
      <c r="N6080" s="622"/>
      <c r="O6080" s="623"/>
      <c r="P6080" s="624"/>
      <c r="Q6080" s="623">
        <v>1482272.75</v>
      </c>
      <c r="R6080" s="623">
        <v>1482272.75</v>
      </c>
    </row>
    <row r="6081" spans="1:18" s="625" customFormat="1" ht="19.5">
      <c r="A6081" s="730">
        <v>45</v>
      </c>
      <c r="B6081" s="427" t="s">
        <v>6606</v>
      </c>
      <c r="C6081" s="730" t="s">
        <v>4785</v>
      </c>
      <c r="D6081" s="618"/>
      <c r="E6081" s="618"/>
      <c r="F6081" s="617"/>
      <c r="G6081" s="918">
        <v>224850</v>
      </c>
      <c r="H6081" s="919">
        <v>224850</v>
      </c>
      <c r="I6081" s="621"/>
      <c r="J6081" s="622"/>
      <c r="K6081" s="617"/>
      <c r="L6081" s="619">
        <f t="shared" si="383"/>
        <v>0</v>
      </c>
      <c r="M6081" s="619">
        <f t="shared" si="384"/>
        <v>0</v>
      </c>
      <c r="N6081" s="622"/>
      <c r="O6081" s="623"/>
      <c r="P6081" s="624"/>
      <c r="Q6081" s="623">
        <v>1482272.75</v>
      </c>
      <c r="R6081" s="623">
        <v>1482272.75</v>
      </c>
    </row>
    <row r="6082" spans="1:18" s="625" customFormat="1" ht="19.5">
      <c r="A6082" s="730">
        <v>46</v>
      </c>
      <c r="B6082" s="427" t="s">
        <v>2030</v>
      </c>
      <c r="C6082" s="730" t="s">
        <v>4785</v>
      </c>
      <c r="D6082" s="618"/>
      <c r="E6082" s="618"/>
      <c r="F6082" s="617"/>
      <c r="G6082" s="918">
        <v>331150</v>
      </c>
      <c r="H6082" s="919">
        <v>331150</v>
      </c>
      <c r="I6082" s="621"/>
      <c r="J6082" s="622"/>
      <c r="K6082" s="617"/>
      <c r="L6082" s="619">
        <f t="shared" si="383"/>
        <v>0</v>
      </c>
      <c r="M6082" s="619">
        <f t="shared" si="384"/>
        <v>0</v>
      </c>
      <c r="N6082" s="622"/>
      <c r="O6082" s="623"/>
      <c r="P6082" s="624"/>
      <c r="Q6082" s="623">
        <v>1482272.75</v>
      </c>
      <c r="R6082" s="623">
        <v>1482272.75</v>
      </c>
    </row>
    <row r="6083" spans="1:18" s="625" customFormat="1" ht="19.5">
      <c r="A6083" s="730">
        <v>47</v>
      </c>
      <c r="B6083" s="427" t="s">
        <v>2031</v>
      </c>
      <c r="C6083" s="730" t="s">
        <v>4785</v>
      </c>
      <c r="D6083" s="618"/>
      <c r="E6083" s="618"/>
      <c r="F6083" s="617"/>
      <c r="G6083" s="918">
        <v>588650</v>
      </c>
      <c r="H6083" s="919">
        <v>588650</v>
      </c>
      <c r="I6083" s="621"/>
      <c r="J6083" s="622"/>
      <c r="K6083" s="617"/>
      <c r="L6083" s="619">
        <f t="shared" si="383"/>
        <v>0</v>
      </c>
      <c r="M6083" s="619">
        <f t="shared" si="384"/>
        <v>0</v>
      </c>
      <c r="N6083" s="622"/>
      <c r="O6083" s="623"/>
      <c r="P6083" s="624"/>
      <c r="Q6083" s="623">
        <v>1482272.75</v>
      </c>
      <c r="R6083" s="623">
        <v>1482272.75</v>
      </c>
    </row>
    <row r="6084" spans="1:18" s="625" customFormat="1" ht="19.5">
      <c r="A6084" s="730">
        <v>48</v>
      </c>
      <c r="B6084" s="427" t="s">
        <v>2032</v>
      </c>
      <c r="C6084" s="730" t="s">
        <v>4785</v>
      </c>
      <c r="D6084" s="618"/>
      <c r="E6084" s="618"/>
      <c r="F6084" s="617"/>
      <c r="G6084" s="918">
        <v>1135470</v>
      </c>
      <c r="H6084" s="919">
        <v>1135470</v>
      </c>
      <c r="I6084" s="621"/>
      <c r="J6084" s="622"/>
      <c r="K6084" s="617"/>
      <c r="L6084" s="619">
        <f t="shared" si="383"/>
        <v>0</v>
      </c>
      <c r="M6084" s="619">
        <f t="shared" si="384"/>
        <v>0</v>
      </c>
      <c r="N6084" s="622"/>
      <c r="O6084" s="623"/>
      <c r="P6084" s="624"/>
      <c r="Q6084" s="623">
        <v>1482272.75</v>
      </c>
      <c r="R6084" s="623">
        <v>1482272.75</v>
      </c>
    </row>
    <row r="6085" spans="1:18" s="625" customFormat="1" ht="19.5">
      <c r="A6085" s="730">
        <v>49</v>
      </c>
      <c r="B6085" s="427" t="s">
        <v>2033</v>
      </c>
      <c r="C6085" s="730" t="s">
        <v>4785</v>
      </c>
      <c r="D6085" s="618"/>
      <c r="E6085" s="618"/>
      <c r="F6085" s="617"/>
      <c r="G6085" s="918">
        <v>1497620</v>
      </c>
      <c r="H6085" s="919">
        <v>1497620</v>
      </c>
      <c r="I6085" s="621"/>
      <c r="J6085" s="622"/>
      <c r="K6085" s="617"/>
      <c r="L6085" s="619">
        <f t="shared" si="383"/>
        <v>0</v>
      </c>
      <c r="M6085" s="619">
        <f t="shared" si="384"/>
        <v>0</v>
      </c>
      <c r="N6085" s="622"/>
      <c r="O6085" s="623"/>
      <c r="P6085" s="624"/>
      <c r="Q6085" s="623">
        <v>1482272.75</v>
      </c>
      <c r="R6085" s="623">
        <v>1482272.75</v>
      </c>
    </row>
    <row r="6086" spans="1:18" s="625" customFormat="1" ht="19.5">
      <c r="A6086" s="1120" t="s">
        <v>6607</v>
      </c>
      <c r="B6086" s="1120"/>
      <c r="C6086" s="1120"/>
      <c r="D6086" s="618"/>
      <c r="E6086" s="618"/>
      <c r="F6086" s="617"/>
      <c r="G6086" s="918"/>
      <c r="H6086" s="919"/>
      <c r="I6086" s="621"/>
      <c r="J6086" s="622"/>
      <c r="K6086" s="617"/>
      <c r="L6086" s="619">
        <f t="shared" si="383"/>
        <v>0</v>
      </c>
      <c r="M6086" s="619">
        <f t="shared" si="384"/>
        <v>0</v>
      </c>
      <c r="N6086" s="622"/>
      <c r="O6086" s="623"/>
      <c r="P6086" s="624"/>
      <c r="Q6086" s="623">
        <v>1482272.75</v>
      </c>
      <c r="R6086" s="623">
        <v>1482272.75</v>
      </c>
    </row>
    <row r="6087" spans="1:18" s="625" customFormat="1" ht="19.5">
      <c r="A6087" s="730">
        <v>50</v>
      </c>
      <c r="B6087" s="427" t="s">
        <v>2035</v>
      </c>
      <c r="C6087" s="730" t="s">
        <v>4785</v>
      </c>
      <c r="D6087" s="618"/>
      <c r="E6087" s="618"/>
      <c r="F6087" s="617"/>
      <c r="G6087" s="918">
        <v>119790</v>
      </c>
      <c r="H6087" s="919">
        <v>119790</v>
      </c>
      <c r="I6087" s="621"/>
      <c r="J6087" s="622"/>
      <c r="K6087" s="617"/>
      <c r="L6087" s="619">
        <f t="shared" si="383"/>
        <v>0</v>
      </c>
      <c r="M6087" s="619">
        <f t="shared" si="384"/>
        <v>0</v>
      </c>
      <c r="N6087" s="622"/>
      <c r="O6087" s="623"/>
      <c r="P6087" s="624"/>
      <c r="Q6087" s="623">
        <v>1482272.75</v>
      </c>
      <c r="R6087" s="623">
        <v>1482272.75</v>
      </c>
    </row>
    <row r="6088" spans="1:18" s="625" customFormat="1" ht="19.5">
      <c r="A6088" s="730">
        <v>51</v>
      </c>
      <c r="B6088" s="427" t="s">
        <v>2036</v>
      </c>
      <c r="C6088" s="730" t="s">
        <v>4785</v>
      </c>
      <c r="D6088" s="618"/>
      <c r="E6088" s="618"/>
      <c r="F6088" s="617"/>
      <c r="G6088" s="918">
        <v>200750</v>
      </c>
      <c r="H6088" s="919">
        <v>200750</v>
      </c>
      <c r="I6088" s="621"/>
      <c r="J6088" s="622"/>
      <c r="K6088" s="617"/>
      <c r="L6088" s="619">
        <f t="shared" si="383"/>
        <v>0</v>
      </c>
      <c r="M6088" s="619">
        <f t="shared" si="384"/>
        <v>0</v>
      </c>
      <c r="N6088" s="622"/>
      <c r="O6088" s="623"/>
      <c r="P6088" s="624"/>
      <c r="Q6088" s="623">
        <v>1482272.75</v>
      </c>
      <c r="R6088" s="623">
        <v>1482272.75</v>
      </c>
    </row>
    <row r="6089" spans="1:18" s="625" customFormat="1" ht="19.5">
      <c r="A6089" s="730">
        <v>52</v>
      </c>
      <c r="B6089" s="427" t="s">
        <v>2037</v>
      </c>
      <c r="C6089" s="730" t="s">
        <v>4785</v>
      </c>
      <c r="D6089" s="618"/>
      <c r="E6089" s="618"/>
      <c r="F6089" s="617"/>
      <c r="G6089" s="918">
        <v>359060</v>
      </c>
      <c r="H6089" s="919">
        <v>359060</v>
      </c>
      <c r="I6089" s="621"/>
      <c r="J6089" s="622"/>
      <c r="K6089" s="617"/>
      <c r="L6089" s="619">
        <f t="shared" si="383"/>
        <v>0</v>
      </c>
      <c r="M6089" s="619">
        <f t="shared" si="384"/>
        <v>0</v>
      </c>
      <c r="N6089" s="622"/>
      <c r="O6089" s="623"/>
      <c r="P6089" s="624"/>
      <c r="Q6089" s="623">
        <v>1482272.75</v>
      </c>
      <c r="R6089" s="623">
        <v>1482272.75</v>
      </c>
    </row>
    <row r="6090" spans="1:18" s="625" customFormat="1" ht="19.5">
      <c r="A6090" s="730">
        <v>53</v>
      </c>
      <c r="B6090" s="427" t="s">
        <v>2038</v>
      </c>
      <c r="C6090" s="730" t="s">
        <v>4785</v>
      </c>
      <c r="D6090" s="618"/>
      <c r="E6090" s="618"/>
      <c r="F6090" s="617"/>
      <c r="G6090" s="918">
        <v>859540</v>
      </c>
      <c r="H6090" s="919">
        <v>859540</v>
      </c>
      <c r="I6090" s="621"/>
      <c r="J6090" s="622"/>
      <c r="K6090" s="617"/>
      <c r="L6090" s="619">
        <f t="shared" ref="L6090:L6149" si="385">+V6090/1.1</f>
        <v>0</v>
      </c>
      <c r="M6090" s="619">
        <f t="shared" ref="M6090:M6149" si="386">+W6090/1.1</f>
        <v>0</v>
      </c>
      <c r="N6090" s="622"/>
      <c r="O6090" s="623"/>
      <c r="P6090" s="624"/>
      <c r="Q6090" s="623">
        <v>1482272.75</v>
      </c>
      <c r="R6090" s="623">
        <v>1482272.75</v>
      </c>
    </row>
    <row r="6091" spans="1:18" s="625" customFormat="1" ht="19.5">
      <c r="A6091" s="1120" t="s">
        <v>6608</v>
      </c>
      <c r="B6091" s="1120"/>
      <c r="C6091" s="1120"/>
      <c r="D6091" s="618"/>
      <c r="E6091" s="618"/>
      <c r="F6091" s="617"/>
      <c r="G6091" s="918"/>
      <c r="H6091" s="919"/>
      <c r="I6091" s="621"/>
      <c r="J6091" s="622"/>
      <c r="K6091" s="617"/>
      <c r="L6091" s="619">
        <f t="shared" si="385"/>
        <v>0</v>
      </c>
      <c r="M6091" s="619">
        <f t="shared" si="386"/>
        <v>0</v>
      </c>
      <c r="N6091" s="622"/>
      <c r="O6091" s="623"/>
      <c r="P6091" s="624"/>
      <c r="Q6091" s="623">
        <v>1482272.75</v>
      </c>
      <c r="R6091" s="623">
        <v>1482272.75</v>
      </c>
    </row>
    <row r="6092" spans="1:18" s="625" customFormat="1" ht="19.5">
      <c r="A6092" s="730">
        <v>54</v>
      </c>
      <c r="B6092" s="427" t="s">
        <v>2040</v>
      </c>
      <c r="C6092" s="730" t="s">
        <v>4785</v>
      </c>
      <c r="D6092" s="618"/>
      <c r="E6092" s="618"/>
      <c r="F6092" s="617"/>
      <c r="G6092" s="918">
        <v>61700</v>
      </c>
      <c r="H6092" s="919">
        <v>61700</v>
      </c>
      <c r="I6092" s="621"/>
      <c r="J6092" s="622"/>
      <c r="K6092" s="617"/>
      <c r="L6092" s="619">
        <f t="shared" si="385"/>
        <v>0</v>
      </c>
      <c r="M6092" s="619">
        <f t="shared" si="386"/>
        <v>0</v>
      </c>
      <c r="N6092" s="622"/>
      <c r="O6092" s="623"/>
      <c r="P6092" s="624"/>
      <c r="Q6092" s="623">
        <v>1482272.75</v>
      </c>
      <c r="R6092" s="623">
        <v>1482272.75</v>
      </c>
    </row>
    <row r="6093" spans="1:18" s="625" customFormat="1" ht="19.5">
      <c r="A6093" s="730">
        <v>55</v>
      </c>
      <c r="B6093" s="427" t="s">
        <v>2041</v>
      </c>
      <c r="C6093" s="730" t="s">
        <v>4785</v>
      </c>
      <c r="D6093" s="618"/>
      <c r="E6093" s="618"/>
      <c r="F6093" s="617"/>
      <c r="G6093" s="918">
        <v>108050</v>
      </c>
      <c r="H6093" s="919">
        <v>108050</v>
      </c>
      <c r="I6093" s="621"/>
      <c r="J6093" s="622"/>
      <c r="K6093" s="617"/>
      <c r="L6093" s="619">
        <f t="shared" si="385"/>
        <v>0</v>
      </c>
      <c r="M6093" s="619">
        <f t="shared" si="386"/>
        <v>0</v>
      </c>
      <c r="N6093" s="622"/>
      <c r="O6093" s="623"/>
      <c r="P6093" s="624"/>
      <c r="Q6093" s="623">
        <v>1482272.75</v>
      </c>
      <c r="R6093" s="623">
        <v>1482272.75</v>
      </c>
    </row>
    <row r="6094" spans="1:18" s="625" customFormat="1" ht="19.5">
      <c r="A6094" s="730">
        <v>56</v>
      </c>
      <c r="B6094" s="427" t="s">
        <v>2042</v>
      </c>
      <c r="C6094" s="730" t="s">
        <v>4785</v>
      </c>
      <c r="D6094" s="618"/>
      <c r="E6094" s="618"/>
      <c r="F6094" s="617"/>
      <c r="G6094" s="918">
        <v>375020</v>
      </c>
      <c r="H6094" s="919">
        <v>375020</v>
      </c>
      <c r="I6094" s="621"/>
      <c r="J6094" s="622"/>
      <c r="K6094" s="617"/>
      <c r="L6094" s="619">
        <f t="shared" si="385"/>
        <v>0</v>
      </c>
      <c r="M6094" s="619">
        <f t="shared" si="386"/>
        <v>0</v>
      </c>
      <c r="N6094" s="622"/>
      <c r="O6094" s="623"/>
      <c r="P6094" s="624"/>
      <c r="Q6094" s="623">
        <v>1482272.75</v>
      </c>
      <c r="R6094" s="623">
        <v>1482272.75</v>
      </c>
    </row>
    <row r="6095" spans="1:18" s="625" customFormat="1" ht="19.5">
      <c r="A6095" s="730">
        <v>57</v>
      </c>
      <c r="B6095" s="427" t="s">
        <v>2043</v>
      </c>
      <c r="C6095" s="730" t="s">
        <v>4785</v>
      </c>
      <c r="D6095" s="618"/>
      <c r="E6095" s="618"/>
      <c r="F6095" s="617"/>
      <c r="G6095" s="918">
        <v>1105810</v>
      </c>
      <c r="H6095" s="919">
        <v>1105810</v>
      </c>
      <c r="I6095" s="621"/>
      <c r="J6095" s="622"/>
      <c r="K6095" s="617"/>
      <c r="L6095" s="619">
        <f t="shared" si="385"/>
        <v>0</v>
      </c>
      <c r="M6095" s="619">
        <f t="shared" si="386"/>
        <v>0</v>
      </c>
      <c r="N6095" s="622"/>
      <c r="O6095" s="623"/>
      <c r="P6095" s="624"/>
      <c r="Q6095" s="623">
        <v>1482272.75</v>
      </c>
      <c r="R6095" s="623">
        <v>1482272.75</v>
      </c>
    </row>
    <row r="6096" spans="1:18" s="625" customFormat="1" ht="19.5">
      <c r="A6096" s="1120" t="s">
        <v>6609</v>
      </c>
      <c r="B6096" s="1120"/>
      <c r="C6096" s="1120"/>
      <c r="D6096" s="618"/>
      <c r="E6096" s="618"/>
      <c r="F6096" s="617"/>
      <c r="G6096" s="918"/>
      <c r="H6096" s="919"/>
      <c r="I6096" s="621"/>
      <c r="J6096" s="622"/>
      <c r="K6096" s="617"/>
      <c r="L6096" s="619">
        <f t="shared" si="385"/>
        <v>0</v>
      </c>
      <c r="M6096" s="619">
        <f t="shared" si="386"/>
        <v>0</v>
      </c>
      <c r="N6096" s="622"/>
      <c r="O6096" s="623"/>
      <c r="P6096" s="624"/>
      <c r="Q6096" s="623">
        <v>1482272.75</v>
      </c>
      <c r="R6096" s="623">
        <v>1482272.75</v>
      </c>
    </row>
    <row r="6097" spans="1:18" s="625" customFormat="1" ht="19.5">
      <c r="A6097" s="730">
        <v>58</v>
      </c>
      <c r="B6097" s="427" t="s">
        <v>3804</v>
      </c>
      <c r="C6097" s="730" t="s">
        <v>4785</v>
      </c>
      <c r="D6097" s="618"/>
      <c r="E6097" s="618"/>
      <c r="F6097" s="617"/>
      <c r="G6097" s="918">
        <v>101350</v>
      </c>
      <c r="H6097" s="919">
        <v>101350</v>
      </c>
      <c r="I6097" s="621"/>
      <c r="J6097" s="622"/>
      <c r="K6097" s="617"/>
      <c r="L6097" s="619">
        <f t="shared" si="385"/>
        <v>0</v>
      </c>
      <c r="M6097" s="619">
        <f t="shared" si="386"/>
        <v>0</v>
      </c>
      <c r="N6097" s="622"/>
      <c r="O6097" s="623"/>
      <c r="P6097" s="624"/>
      <c r="Q6097" s="623">
        <v>1482272.75</v>
      </c>
      <c r="R6097" s="623">
        <v>1482272.75</v>
      </c>
    </row>
    <row r="6098" spans="1:18" s="625" customFormat="1" ht="19.5">
      <c r="A6098" s="730">
        <v>59</v>
      </c>
      <c r="B6098" s="427" t="s">
        <v>2045</v>
      </c>
      <c r="C6098" s="730" t="s">
        <v>4785</v>
      </c>
      <c r="D6098" s="618"/>
      <c r="E6098" s="618"/>
      <c r="F6098" s="617"/>
      <c r="G6098" s="918">
        <v>208270</v>
      </c>
      <c r="H6098" s="919">
        <v>208270</v>
      </c>
      <c r="I6098" s="621"/>
      <c r="J6098" s="622"/>
      <c r="K6098" s="617"/>
      <c r="L6098" s="619">
        <f t="shared" si="385"/>
        <v>0</v>
      </c>
      <c r="M6098" s="619">
        <f t="shared" si="386"/>
        <v>0</v>
      </c>
      <c r="N6098" s="622"/>
      <c r="O6098" s="623"/>
      <c r="P6098" s="624"/>
      <c r="Q6098" s="623">
        <v>1482272.75</v>
      </c>
      <c r="R6098" s="623">
        <v>1482272.75</v>
      </c>
    </row>
    <row r="6099" spans="1:18" s="625" customFormat="1" ht="19.5">
      <c r="A6099" s="730">
        <v>60</v>
      </c>
      <c r="B6099" s="427" t="s">
        <v>2046</v>
      </c>
      <c r="C6099" s="730" t="s">
        <v>4785</v>
      </c>
      <c r="D6099" s="618"/>
      <c r="E6099" s="618"/>
      <c r="F6099" s="617"/>
      <c r="G6099" s="918">
        <v>534260</v>
      </c>
      <c r="H6099" s="919">
        <v>534260</v>
      </c>
      <c r="I6099" s="621"/>
      <c r="J6099" s="622"/>
      <c r="K6099" s="617"/>
      <c r="L6099" s="619">
        <f t="shared" si="385"/>
        <v>0</v>
      </c>
      <c r="M6099" s="619">
        <f t="shared" si="386"/>
        <v>0</v>
      </c>
      <c r="N6099" s="622"/>
      <c r="O6099" s="623"/>
      <c r="P6099" s="624"/>
      <c r="Q6099" s="623">
        <v>1482272.75</v>
      </c>
      <c r="R6099" s="623">
        <v>1482272.75</v>
      </c>
    </row>
    <row r="6100" spans="1:18" s="625" customFormat="1" ht="19.5">
      <c r="A6100" s="730">
        <v>61</v>
      </c>
      <c r="B6100" s="427" t="s">
        <v>2047</v>
      </c>
      <c r="C6100" s="730" t="s">
        <v>4785</v>
      </c>
      <c r="D6100" s="618"/>
      <c r="E6100" s="618"/>
      <c r="F6100" s="617"/>
      <c r="G6100" s="918">
        <v>1980380</v>
      </c>
      <c r="H6100" s="919">
        <v>1980380</v>
      </c>
      <c r="I6100" s="621"/>
      <c r="J6100" s="622"/>
      <c r="K6100" s="617"/>
      <c r="L6100" s="619">
        <f t="shared" si="385"/>
        <v>0</v>
      </c>
      <c r="M6100" s="619">
        <f t="shared" si="386"/>
        <v>0</v>
      </c>
      <c r="N6100" s="622"/>
      <c r="O6100" s="623"/>
      <c r="P6100" s="624"/>
      <c r="Q6100" s="623">
        <v>1482272.75</v>
      </c>
      <c r="R6100" s="623">
        <v>1482272.75</v>
      </c>
    </row>
    <row r="6101" spans="1:18" s="625" customFormat="1" ht="19.5">
      <c r="A6101" s="1120" t="s">
        <v>6610</v>
      </c>
      <c r="B6101" s="1120"/>
      <c r="C6101" s="1120"/>
      <c r="D6101" s="618"/>
      <c r="E6101" s="618"/>
      <c r="F6101" s="617"/>
      <c r="G6101" s="918"/>
      <c r="H6101" s="919"/>
      <c r="I6101" s="621"/>
      <c r="J6101" s="622"/>
      <c r="K6101" s="617"/>
      <c r="L6101" s="619">
        <f t="shared" si="385"/>
        <v>0</v>
      </c>
      <c r="M6101" s="619">
        <f t="shared" si="386"/>
        <v>0</v>
      </c>
      <c r="N6101" s="622"/>
      <c r="O6101" s="623"/>
      <c r="P6101" s="624"/>
      <c r="Q6101" s="623">
        <v>1482272.75</v>
      </c>
      <c r="R6101" s="623">
        <v>1482272.75</v>
      </c>
    </row>
    <row r="6102" spans="1:18" s="625" customFormat="1" ht="19.5">
      <c r="A6102" s="730">
        <v>62</v>
      </c>
      <c r="B6102" s="427" t="s">
        <v>6611</v>
      </c>
      <c r="C6102" s="730" t="s">
        <v>4785</v>
      </c>
      <c r="D6102" s="618"/>
      <c r="E6102" s="618"/>
      <c r="F6102" s="617"/>
      <c r="G6102" s="918">
        <v>89610</v>
      </c>
      <c r="H6102" s="919">
        <v>89610</v>
      </c>
      <c r="I6102" s="621"/>
      <c r="J6102" s="622"/>
      <c r="K6102" s="617"/>
      <c r="L6102" s="619">
        <f t="shared" si="385"/>
        <v>0</v>
      </c>
      <c r="M6102" s="619">
        <f t="shared" si="386"/>
        <v>0</v>
      </c>
      <c r="N6102" s="622"/>
      <c r="O6102" s="623"/>
      <c r="P6102" s="624"/>
      <c r="Q6102" s="623">
        <v>1482272.75</v>
      </c>
      <c r="R6102" s="623">
        <v>1482272.75</v>
      </c>
    </row>
    <row r="6103" spans="1:18" s="625" customFormat="1" ht="19.5">
      <c r="A6103" s="730">
        <v>63</v>
      </c>
      <c r="B6103" s="427" t="s">
        <v>6612</v>
      </c>
      <c r="C6103" s="730" t="s">
        <v>4785</v>
      </c>
      <c r="D6103" s="618"/>
      <c r="E6103" s="618"/>
      <c r="F6103" s="617"/>
      <c r="G6103" s="918">
        <v>250600</v>
      </c>
      <c r="H6103" s="919">
        <v>250600</v>
      </c>
      <c r="I6103" s="621"/>
      <c r="J6103" s="622"/>
      <c r="K6103" s="617"/>
      <c r="L6103" s="619">
        <f t="shared" si="385"/>
        <v>0</v>
      </c>
      <c r="M6103" s="619">
        <f t="shared" si="386"/>
        <v>0</v>
      </c>
      <c r="N6103" s="622"/>
      <c r="O6103" s="623"/>
      <c r="P6103" s="624"/>
      <c r="Q6103" s="623">
        <v>1482272.75</v>
      </c>
      <c r="R6103" s="623">
        <v>1482272.75</v>
      </c>
    </row>
    <row r="6104" spans="1:18" s="625" customFormat="1" ht="19.5">
      <c r="A6104" s="730">
        <v>64</v>
      </c>
      <c r="B6104" s="427" t="s">
        <v>2051</v>
      </c>
      <c r="C6104" s="730" t="s">
        <v>4785</v>
      </c>
      <c r="D6104" s="618"/>
      <c r="E6104" s="618"/>
      <c r="F6104" s="617"/>
      <c r="G6104" s="918">
        <v>628510</v>
      </c>
      <c r="H6104" s="919">
        <v>628510</v>
      </c>
      <c r="I6104" s="621"/>
      <c r="J6104" s="622"/>
      <c r="K6104" s="617"/>
      <c r="L6104" s="619">
        <f t="shared" si="385"/>
        <v>0</v>
      </c>
      <c r="M6104" s="619">
        <f t="shared" si="386"/>
        <v>0</v>
      </c>
      <c r="N6104" s="622"/>
      <c r="O6104" s="623"/>
      <c r="P6104" s="624"/>
      <c r="Q6104" s="623">
        <v>1482272.75</v>
      </c>
      <c r="R6104" s="623">
        <v>1482272.75</v>
      </c>
    </row>
    <row r="6105" spans="1:18" s="625" customFormat="1" ht="19.5">
      <c r="A6105" s="730">
        <v>65</v>
      </c>
      <c r="B6105" s="427" t="s">
        <v>2052</v>
      </c>
      <c r="C6105" s="730" t="s">
        <v>4785</v>
      </c>
      <c r="D6105" s="618"/>
      <c r="E6105" s="618"/>
      <c r="F6105" s="617"/>
      <c r="G6105" s="918">
        <v>3107510</v>
      </c>
      <c r="H6105" s="919">
        <v>3107510</v>
      </c>
      <c r="I6105" s="621"/>
      <c r="J6105" s="622"/>
      <c r="K6105" s="617"/>
      <c r="L6105" s="619">
        <f t="shared" si="385"/>
        <v>0</v>
      </c>
      <c r="M6105" s="619">
        <f t="shared" si="386"/>
        <v>0</v>
      </c>
      <c r="N6105" s="622"/>
      <c r="O6105" s="623"/>
      <c r="P6105" s="624"/>
      <c r="Q6105" s="623">
        <v>1482272.75</v>
      </c>
      <c r="R6105" s="623">
        <v>1482272.75</v>
      </c>
    </row>
    <row r="6106" spans="1:18" s="625" customFormat="1" ht="19.5">
      <c r="A6106" s="1120" t="s">
        <v>6613</v>
      </c>
      <c r="B6106" s="1120"/>
      <c r="C6106" s="1120"/>
      <c r="D6106" s="618"/>
      <c r="E6106" s="618"/>
      <c r="F6106" s="617"/>
      <c r="G6106" s="918"/>
      <c r="H6106" s="919"/>
      <c r="I6106" s="621"/>
      <c r="J6106" s="622"/>
      <c r="K6106" s="617"/>
      <c r="L6106" s="619">
        <f t="shared" si="385"/>
        <v>0</v>
      </c>
      <c r="M6106" s="619">
        <f t="shared" si="386"/>
        <v>0</v>
      </c>
      <c r="N6106" s="622"/>
      <c r="O6106" s="623"/>
      <c r="P6106" s="624"/>
      <c r="Q6106" s="623">
        <v>1482272.75</v>
      </c>
      <c r="R6106" s="623">
        <v>1482272.75</v>
      </c>
    </row>
    <row r="6107" spans="1:18" s="625" customFormat="1" ht="19.5">
      <c r="A6107" s="730">
        <v>66</v>
      </c>
      <c r="B6107" s="427" t="s">
        <v>2054</v>
      </c>
      <c r="C6107" s="730" t="s">
        <v>4785</v>
      </c>
      <c r="D6107" s="618"/>
      <c r="E6107" s="618"/>
      <c r="F6107" s="617"/>
      <c r="G6107" s="918">
        <v>352443</v>
      </c>
      <c r="H6107" s="919">
        <v>352443</v>
      </c>
      <c r="I6107" s="621"/>
      <c r="J6107" s="622"/>
      <c r="K6107" s="617"/>
      <c r="L6107" s="619">
        <f t="shared" si="385"/>
        <v>0</v>
      </c>
      <c r="M6107" s="619">
        <f t="shared" si="386"/>
        <v>0</v>
      </c>
      <c r="N6107" s="622"/>
      <c r="O6107" s="623"/>
      <c r="P6107" s="624"/>
      <c r="Q6107" s="623">
        <v>1482272.75</v>
      </c>
      <c r="R6107" s="623">
        <v>1482272.75</v>
      </c>
    </row>
    <row r="6108" spans="1:18" s="625" customFormat="1" ht="19.5">
      <c r="A6108" s="730">
        <v>67</v>
      </c>
      <c r="B6108" s="427" t="s">
        <v>2055</v>
      </c>
      <c r="C6108" s="730" t="s">
        <v>4785</v>
      </c>
      <c r="D6108" s="618"/>
      <c r="E6108" s="618"/>
      <c r="F6108" s="617"/>
      <c r="G6108" s="918">
        <v>355810</v>
      </c>
      <c r="H6108" s="919">
        <v>355810</v>
      </c>
      <c r="I6108" s="621"/>
      <c r="J6108" s="622"/>
      <c r="K6108" s="617"/>
      <c r="L6108" s="619">
        <f t="shared" si="385"/>
        <v>0</v>
      </c>
      <c r="M6108" s="619">
        <f t="shared" si="386"/>
        <v>0</v>
      </c>
      <c r="N6108" s="622"/>
      <c r="O6108" s="623"/>
      <c r="P6108" s="624"/>
      <c r="Q6108" s="623">
        <v>1482272.75</v>
      </c>
      <c r="R6108" s="623">
        <v>1482272.75</v>
      </c>
    </row>
    <row r="6109" spans="1:18" s="625" customFormat="1" ht="19.5">
      <c r="A6109" s="1120" t="s">
        <v>6614</v>
      </c>
      <c r="B6109" s="1120"/>
      <c r="C6109" s="1120"/>
      <c r="D6109" s="618"/>
      <c r="E6109" s="618"/>
      <c r="F6109" s="617"/>
      <c r="G6109" s="918"/>
      <c r="H6109" s="919"/>
      <c r="I6109" s="621"/>
      <c r="J6109" s="622"/>
      <c r="K6109" s="617"/>
      <c r="L6109" s="619">
        <f t="shared" si="385"/>
        <v>0</v>
      </c>
      <c r="M6109" s="619">
        <f t="shared" si="386"/>
        <v>0</v>
      </c>
      <c r="N6109" s="622"/>
      <c r="O6109" s="623"/>
      <c r="P6109" s="624"/>
      <c r="Q6109" s="623">
        <v>1482272.75</v>
      </c>
      <c r="R6109" s="623">
        <v>1482272.75</v>
      </c>
    </row>
    <row r="6110" spans="1:18" s="625" customFormat="1" ht="19.5">
      <c r="A6110" s="730">
        <v>68</v>
      </c>
      <c r="B6110" s="427" t="s">
        <v>6665</v>
      </c>
      <c r="C6110" s="730" t="s">
        <v>4785</v>
      </c>
      <c r="D6110" s="618"/>
      <c r="E6110" s="618"/>
      <c r="F6110" s="617"/>
      <c r="G6110" s="918">
        <v>52430</v>
      </c>
      <c r="H6110" s="919">
        <v>52430</v>
      </c>
      <c r="I6110" s="621"/>
      <c r="J6110" s="622"/>
      <c r="K6110" s="617"/>
      <c r="L6110" s="619">
        <f t="shared" si="385"/>
        <v>0</v>
      </c>
      <c r="M6110" s="619">
        <f t="shared" si="386"/>
        <v>0</v>
      </c>
      <c r="N6110" s="622"/>
      <c r="O6110" s="623"/>
      <c r="P6110" s="624"/>
      <c r="Q6110" s="623">
        <v>1482272.75</v>
      </c>
      <c r="R6110" s="623">
        <v>1482272.75</v>
      </c>
    </row>
    <row r="6111" spans="1:18" s="625" customFormat="1" ht="19.5">
      <c r="A6111" s="730">
        <v>69</v>
      </c>
      <c r="B6111" s="427" t="s">
        <v>2058</v>
      </c>
      <c r="C6111" s="730" t="s">
        <v>4785</v>
      </c>
      <c r="D6111" s="618"/>
      <c r="E6111" s="618"/>
      <c r="F6111" s="617"/>
      <c r="G6111" s="918">
        <v>105370</v>
      </c>
      <c r="H6111" s="919">
        <v>105370</v>
      </c>
      <c r="I6111" s="621"/>
      <c r="J6111" s="622"/>
      <c r="K6111" s="617"/>
      <c r="L6111" s="619">
        <f t="shared" si="385"/>
        <v>0</v>
      </c>
      <c r="M6111" s="619">
        <f t="shared" si="386"/>
        <v>0</v>
      </c>
      <c r="N6111" s="622"/>
      <c r="O6111" s="623"/>
      <c r="P6111" s="624"/>
      <c r="Q6111" s="623">
        <v>1482272.75</v>
      </c>
      <c r="R6111" s="623">
        <v>1482272.75</v>
      </c>
    </row>
    <row r="6112" spans="1:18" s="625" customFormat="1" ht="19.5">
      <c r="A6112" s="730">
        <v>70</v>
      </c>
      <c r="B6112" s="427" t="s">
        <v>2059</v>
      </c>
      <c r="C6112" s="730" t="s">
        <v>4785</v>
      </c>
      <c r="D6112" s="618"/>
      <c r="E6112" s="618"/>
      <c r="F6112" s="617"/>
      <c r="G6112" s="918">
        <v>283560</v>
      </c>
      <c r="H6112" s="919">
        <v>283560</v>
      </c>
      <c r="I6112" s="621"/>
      <c r="J6112" s="622"/>
      <c r="K6112" s="617"/>
      <c r="L6112" s="619">
        <f t="shared" si="385"/>
        <v>0</v>
      </c>
      <c r="M6112" s="619">
        <f t="shared" si="386"/>
        <v>0</v>
      </c>
      <c r="N6112" s="622"/>
      <c r="O6112" s="623"/>
      <c r="P6112" s="624"/>
      <c r="Q6112" s="623">
        <v>1482272.75</v>
      </c>
      <c r="R6112" s="623">
        <v>1482272.75</v>
      </c>
    </row>
    <row r="6113" spans="1:18" s="625" customFormat="1" ht="19.5">
      <c r="A6113" s="1120" t="s">
        <v>6666</v>
      </c>
      <c r="B6113" s="1120"/>
      <c r="C6113" s="1120"/>
      <c r="D6113" s="618"/>
      <c r="E6113" s="618"/>
      <c r="F6113" s="617"/>
      <c r="G6113" s="918"/>
      <c r="H6113" s="919"/>
      <c r="I6113" s="621"/>
      <c r="J6113" s="622"/>
      <c r="K6113" s="617"/>
      <c r="L6113" s="619">
        <f t="shared" si="385"/>
        <v>0</v>
      </c>
      <c r="M6113" s="619">
        <f t="shared" si="386"/>
        <v>0</v>
      </c>
      <c r="N6113" s="622"/>
      <c r="O6113" s="623"/>
      <c r="P6113" s="624"/>
      <c r="Q6113" s="623">
        <v>1482272.75</v>
      </c>
      <c r="R6113" s="623">
        <v>1482272.75</v>
      </c>
    </row>
    <row r="6114" spans="1:18" s="625" customFormat="1" ht="19.5">
      <c r="A6114" s="730">
        <v>71</v>
      </c>
      <c r="B6114" s="427" t="s">
        <v>6615</v>
      </c>
      <c r="C6114" s="730" t="s">
        <v>4785</v>
      </c>
      <c r="D6114" s="618"/>
      <c r="E6114" s="618"/>
      <c r="F6114" s="617"/>
      <c r="G6114" s="918">
        <v>19370</v>
      </c>
      <c r="H6114" s="919">
        <v>19370</v>
      </c>
      <c r="I6114" s="621"/>
      <c r="J6114" s="622"/>
      <c r="K6114" s="617"/>
      <c r="L6114" s="619">
        <f t="shared" si="385"/>
        <v>0</v>
      </c>
      <c r="M6114" s="619">
        <f t="shared" si="386"/>
        <v>0</v>
      </c>
      <c r="N6114" s="622"/>
      <c r="O6114" s="623"/>
      <c r="P6114" s="624"/>
      <c r="Q6114" s="623">
        <v>1482272.75</v>
      </c>
      <c r="R6114" s="623">
        <v>1482272.75</v>
      </c>
    </row>
    <row r="6115" spans="1:18" s="625" customFormat="1" ht="19.5">
      <c r="A6115" s="730">
        <v>72</v>
      </c>
      <c r="B6115" s="427" t="s">
        <v>6616</v>
      </c>
      <c r="C6115" s="730" t="s">
        <v>4785</v>
      </c>
      <c r="D6115" s="618"/>
      <c r="E6115" s="618"/>
      <c r="F6115" s="617"/>
      <c r="G6115" s="918">
        <v>104750</v>
      </c>
      <c r="H6115" s="919">
        <v>104750</v>
      </c>
      <c r="I6115" s="621"/>
      <c r="J6115" s="622"/>
      <c r="K6115" s="617"/>
      <c r="L6115" s="619">
        <f t="shared" si="385"/>
        <v>0</v>
      </c>
      <c r="M6115" s="619">
        <f t="shared" si="386"/>
        <v>0</v>
      </c>
      <c r="N6115" s="622"/>
      <c r="O6115" s="623"/>
      <c r="P6115" s="624"/>
      <c r="Q6115" s="623">
        <v>1482272.75</v>
      </c>
      <c r="R6115" s="623">
        <v>1482272.75</v>
      </c>
    </row>
    <row r="6116" spans="1:18" s="625" customFormat="1" ht="19.5">
      <c r="A6116" s="730">
        <v>73</v>
      </c>
      <c r="B6116" s="427" t="s">
        <v>6617</v>
      </c>
      <c r="C6116" s="730" t="s">
        <v>4785</v>
      </c>
      <c r="D6116" s="618"/>
      <c r="E6116" s="618"/>
      <c r="F6116" s="617"/>
      <c r="G6116" s="918">
        <v>299940</v>
      </c>
      <c r="H6116" s="919">
        <v>299940</v>
      </c>
      <c r="I6116" s="621"/>
      <c r="J6116" s="622"/>
      <c r="K6116" s="617"/>
      <c r="L6116" s="619">
        <f t="shared" si="385"/>
        <v>0</v>
      </c>
      <c r="M6116" s="619">
        <f t="shared" si="386"/>
        <v>0</v>
      </c>
      <c r="N6116" s="622"/>
      <c r="O6116" s="623"/>
      <c r="P6116" s="624"/>
      <c r="Q6116" s="623">
        <v>1482272.75</v>
      </c>
      <c r="R6116" s="623">
        <v>1482272.75</v>
      </c>
    </row>
    <row r="6117" spans="1:18" s="625" customFormat="1" ht="19.5">
      <c r="A6117" s="730">
        <v>74</v>
      </c>
      <c r="B6117" s="427" t="s">
        <v>6618</v>
      </c>
      <c r="C6117" s="730" t="s">
        <v>4785</v>
      </c>
      <c r="D6117" s="618"/>
      <c r="E6117" s="618"/>
      <c r="F6117" s="617"/>
      <c r="G6117" s="918">
        <v>368530</v>
      </c>
      <c r="H6117" s="919">
        <v>368530</v>
      </c>
      <c r="I6117" s="621"/>
      <c r="J6117" s="622"/>
      <c r="K6117" s="617"/>
      <c r="L6117" s="619">
        <f t="shared" si="385"/>
        <v>0</v>
      </c>
      <c r="M6117" s="619">
        <f t="shared" si="386"/>
        <v>0</v>
      </c>
      <c r="N6117" s="622"/>
      <c r="O6117" s="623"/>
      <c r="P6117" s="624"/>
      <c r="Q6117" s="623">
        <v>1482272.75</v>
      </c>
      <c r="R6117" s="623">
        <v>1482272.75</v>
      </c>
    </row>
    <row r="6118" spans="1:18" s="625" customFormat="1" ht="19.5">
      <c r="A6118" s="1120" t="s">
        <v>6667</v>
      </c>
      <c r="B6118" s="1120"/>
      <c r="C6118" s="1120"/>
      <c r="D6118" s="618"/>
      <c r="E6118" s="618"/>
      <c r="F6118" s="617"/>
      <c r="G6118" s="918"/>
      <c r="H6118" s="919"/>
      <c r="I6118" s="621"/>
      <c r="J6118" s="622"/>
      <c r="K6118" s="617"/>
      <c r="L6118" s="619">
        <f t="shared" si="385"/>
        <v>0</v>
      </c>
      <c r="M6118" s="619">
        <f t="shared" si="386"/>
        <v>0</v>
      </c>
      <c r="N6118" s="622"/>
      <c r="O6118" s="623"/>
      <c r="P6118" s="624"/>
      <c r="Q6118" s="623">
        <v>1482272.75</v>
      </c>
      <c r="R6118" s="623">
        <v>1482272.75</v>
      </c>
    </row>
    <row r="6119" spans="1:18" s="625" customFormat="1" ht="19.5">
      <c r="A6119" s="730">
        <v>75</v>
      </c>
      <c r="B6119" s="427" t="s">
        <v>6619</v>
      </c>
      <c r="C6119" s="730" t="s">
        <v>4785</v>
      </c>
      <c r="D6119" s="618"/>
      <c r="E6119" s="618"/>
      <c r="F6119" s="617"/>
      <c r="G6119" s="918">
        <v>36670</v>
      </c>
      <c r="H6119" s="919">
        <v>36670</v>
      </c>
      <c r="I6119" s="621"/>
      <c r="J6119" s="622"/>
      <c r="K6119" s="617"/>
      <c r="L6119" s="619">
        <f t="shared" si="385"/>
        <v>0</v>
      </c>
      <c r="M6119" s="619">
        <f t="shared" si="386"/>
        <v>0</v>
      </c>
      <c r="N6119" s="622"/>
      <c r="O6119" s="623"/>
      <c r="P6119" s="624"/>
      <c r="Q6119" s="623">
        <v>1482272.75</v>
      </c>
      <c r="R6119" s="623">
        <v>1482272.75</v>
      </c>
    </row>
    <row r="6120" spans="1:18" s="625" customFormat="1" ht="19.5">
      <c r="A6120" s="730">
        <v>76</v>
      </c>
      <c r="B6120" s="427" t="s">
        <v>6620</v>
      </c>
      <c r="C6120" s="730" t="s">
        <v>4785</v>
      </c>
      <c r="D6120" s="618"/>
      <c r="E6120" s="618"/>
      <c r="F6120" s="617"/>
      <c r="G6120" s="918">
        <v>102790</v>
      </c>
      <c r="H6120" s="919">
        <v>102790</v>
      </c>
      <c r="I6120" s="621"/>
      <c r="J6120" s="622"/>
      <c r="K6120" s="617"/>
      <c r="L6120" s="619">
        <f t="shared" si="385"/>
        <v>0</v>
      </c>
      <c r="M6120" s="619">
        <f t="shared" si="386"/>
        <v>0</v>
      </c>
      <c r="N6120" s="622"/>
      <c r="O6120" s="623"/>
      <c r="P6120" s="624"/>
      <c r="Q6120" s="623">
        <v>1482272.75</v>
      </c>
      <c r="R6120" s="623">
        <v>1482272.75</v>
      </c>
    </row>
    <row r="6121" spans="1:18" s="625" customFormat="1" ht="19.5">
      <c r="A6121" s="730">
        <v>77</v>
      </c>
      <c r="B6121" s="427" t="s">
        <v>6621</v>
      </c>
      <c r="C6121" s="730" t="s">
        <v>4785</v>
      </c>
      <c r="D6121" s="618"/>
      <c r="E6121" s="618"/>
      <c r="F6121" s="617"/>
      <c r="G6121" s="918">
        <v>325270</v>
      </c>
      <c r="H6121" s="919">
        <v>325270</v>
      </c>
      <c r="I6121" s="621"/>
      <c r="J6121" s="622"/>
      <c r="K6121" s="617"/>
      <c r="L6121" s="619">
        <f t="shared" si="385"/>
        <v>0</v>
      </c>
      <c r="M6121" s="619">
        <f t="shared" si="386"/>
        <v>0</v>
      </c>
      <c r="N6121" s="622"/>
      <c r="O6121" s="623"/>
      <c r="P6121" s="624"/>
      <c r="Q6121" s="623">
        <v>1482272.75</v>
      </c>
      <c r="R6121" s="623">
        <v>1482272.75</v>
      </c>
    </row>
    <row r="6122" spans="1:18" s="625" customFormat="1" ht="19.5">
      <c r="A6122" s="1120" t="s">
        <v>6622</v>
      </c>
      <c r="B6122" s="1120"/>
      <c r="C6122" s="1120"/>
      <c r="D6122" s="618"/>
      <c r="E6122" s="618"/>
      <c r="F6122" s="617"/>
      <c r="G6122" s="918"/>
      <c r="H6122" s="919"/>
      <c r="I6122" s="621"/>
      <c r="J6122" s="622"/>
      <c r="K6122" s="617"/>
      <c r="L6122" s="619">
        <f t="shared" si="385"/>
        <v>0</v>
      </c>
      <c r="M6122" s="619">
        <f t="shared" si="386"/>
        <v>0</v>
      </c>
      <c r="N6122" s="622"/>
      <c r="O6122" s="623"/>
      <c r="P6122" s="624"/>
      <c r="Q6122" s="623">
        <v>1482272.75</v>
      </c>
      <c r="R6122" s="623">
        <v>1482272.75</v>
      </c>
    </row>
    <row r="6123" spans="1:18" s="625" customFormat="1" ht="19.5">
      <c r="A6123" s="730">
        <v>78</v>
      </c>
      <c r="B6123" s="427" t="s">
        <v>6623</v>
      </c>
      <c r="C6123" s="730" t="s">
        <v>4785</v>
      </c>
      <c r="D6123" s="618"/>
      <c r="E6123" s="618"/>
      <c r="F6123" s="617"/>
      <c r="G6123" s="918">
        <v>376980</v>
      </c>
      <c r="H6123" s="919">
        <v>376980</v>
      </c>
      <c r="I6123" s="621"/>
      <c r="J6123" s="622"/>
      <c r="K6123" s="617"/>
      <c r="L6123" s="619">
        <f t="shared" si="385"/>
        <v>0</v>
      </c>
      <c r="M6123" s="619">
        <f t="shared" si="386"/>
        <v>0</v>
      </c>
      <c r="N6123" s="622"/>
      <c r="O6123" s="623"/>
      <c r="P6123" s="624"/>
      <c r="Q6123" s="623">
        <v>1482272.75</v>
      </c>
      <c r="R6123" s="623">
        <v>1482272.75</v>
      </c>
    </row>
    <row r="6124" spans="1:18" s="625" customFormat="1" ht="19.5">
      <c r="A6124" s="730">
        <v>79</v>
      </c>
      <c r="B6124" s="427" t="s">
        <v>6624</v>
      </c>
      <c r="C6124" s="730" t="s">
        <v>4785</v>
      </c>
      <c r="D6124" s="618"/>
      <c r="E6124" s="618"/>
      <c r="F6124" s="617"/>
      <c r="G6124" s="918">
        <v>886930</v>
      </c>
      <c r="H6124" s="919">
        <v>886930</v>
      </c>
      <c r="I6124" s="621"/>
      <c r="J6124" s="622"/>
      <c r="K6124" s="617"/>
      <c r="L6124" s="619">
        <f t="shared" si="385"/>
        <v>0</v>
      </c>
      <c r="M6124" s="619">
        <f t="shared" si="386"/>
        <v>0</v>
      </c>
      <c r="N6124" s="622"/>
      <c r="O6124" s="623"/>
      <c r="P6124" s="624"/>
      <c r="Q6124" s="623">
        <v>1482272.75</v>
      </c>
      <c r="R6124" s="623">
        <v>1482272.75</v>
      </c>
    </row>
    <row r="6125" spans="1:18" s="625" customFormat="1" ht="19.5">
      <c r="A6125" s="1120" t="s">
        <v>6668</v>
      </c>
      <c r="B6125" s="1120"/>
      <c r="C6125" s="1120"/>
      <c r="D6125" s="618"/>
      <c r="E6125" s="618"/>
      <c r="F6125" s="617"/>
      <c r="G6125" s="918"/>
      <c r="H6125" s="919"/>
      <c r="I6125" s="621"/>
      <c r="J6125" s="622"/>
      <c r="K6125" s="617"/>
      <c r="L6125" s="619">
        <f t="shared" si="385"/>
        <v>0</v>
      </c>
      <c r="M6125" s="619">
        <f t="shared" si="386"/>
        <v>0</v>
      </c>
      <c r="N6125" s="622"/>
      <c r="O6125" s="623"/>
      <c r="P6125" s="624"/>
      <c r="Q6125" s="623">
        <v>1482272.75</v>
      </c>
      <c r="R6125" s="623">
        <v>1482272.75</v>
      </c>
    </row>
    <row r="6126" spans="1:18" s="625" customFormat="1" ht="19.5">
      <c r="A6126" s="730">
        <v>80</v>
      </c>
      <c r="B6126" s="427" t="s">
        <v>6625</v>
      </c>
      <c r="C6126" s="730" t="s">
        <v>4785</v>
      </c>
      <c r="D6126" s="618"/>
      <c r="E6126" s="618"/>
      <c r="F6126" s="617"/>
      <c r="G6126" s="918">
        <v>941730</v>
      </c>
      <c r="H6126" s="919">
        <v>941730</v>
      </c>
      <c r="I6126" s="621"/>
      <c r="J6126" s="622"/>
      <c r="K6126" s="617"/>
      <c r="L6126" s="619">
        <f t="shared" si="385"/>
        <v>0</v>
      </c>
      <c r="M6126" s="619">
        <f t="shared" si="386"/>
        <v>0</v>
      </c>
      <c r="N6126" s="622"/>
      <c r="O6126" s="623"/>
      <c r="P6126" s="624"/>
      <c r="Q6126" s="623">
        <v>1482272.75</v>
      </c>
      <c r="R6126" s="623">
        <v>1482272.75</v>
      </c>
    </row>
    <row r="6127" spans="1:18" s="625" customFormat="1" ht="19.5">
      <c r="A6127" s="730">
        <v>81</v>
      </c>
      <c r="B6127" s="427" t="s">
        <v>6626</v>
      </c>
      <c r="C6127" s="730" t="s">
        <v>4785</v>
      </c>
      <c r="D6127" s="618"/>
      <c r="E6127" s="618"/>
      <c r="F6127" s="617"/>
      <c r="G6127" s="918">
        <v>4781050</v>
      </c>
      <c r="H6127" s="919">
        <v>4781050</v>
      </c>
      <c r="I6127" s="621"/>
      <c r="J6127" s="622"/>
      <c r="K6127" s="617"/>
      <c r="L6127" s="619">
        <f t="shared" si="385"/>
        <v>0</v>
      </c>
      <c r="M6127" s="619">
        <f t="shared" si="386"/>
        <v>0</v>
      </c>
      <c r="N6127" s="622"/>
      <c r="O6127" s="623"/>
      <c r="P6127" s="624"/>
      <c r="Q6127" s="623">
        <v>1482272.75</v>
      </c>
      <c r="R6127" s="623">
        <v>1482272.75</v>
      </c>
    </row>
    <row r="6128" spans="1:18" s="625" customFormat="1" ht="19.5">
      <c r="A6128" s="1120" t="s">
        <v>6627</v>
      </c>
      <c r="B6128" s="1120"/>
      <c r="C6128" s="1120"/>
      <c r="D6128" s="618"/>
      <c r="E6128" s="618"/>
      <c r="F6128" s="617"/>
      <c r="G6128" s="918"/>
      <c r="H6128" s="919"/>
      <c r="I6128" s="621"/>
      <c r="J6128" s="622"/>
      <c r="K6128" s="617"/>
      <c r="L6128" s="619">
        <f t="shared" si="385"/>
        <v>0</v>
      </c>
      <c r="M6128" s="619">
        <f t="shared" si="386"/>
        <v>0</v>
      </c>
      <c r="N6128" s="622"/>
      <c r="O6128" s="623"/>
      <c r="P6128" s="624"/>
      <c r="Q6128" s="623">
        <v>1482272.75</v>
      </c>
      <c r="R6128" s="623">
        <v>1482272.75</v>
      </c>
    </row>
    <row r="6129" spans="1:18" s="625" customFormat="1" ht="19.5">
      <c r="A6129" s="730">
        <v>82</v>
      </c>
      <c r="B6129" s="427" t="s">
        <v>6628</v>
      </c>
      <c r="C6129" s="730" t="s">
        <v>4785</v>
      </c>
      <c r="D6129" s="618"/>
      <c r="E6129" s="618"/>
      <c r="F6129" s="617"/>
      <c r="G6129" s="918">
        <v>7310</v>
      </c>
      <c r="H6129" s="919">
        <v>7310</v>
      </c>
      <c r="I6129" s="621"/>
      <c r="J6129" s="622"/>
      <c r="K6129" s="617"/>
      <c r="L6129" s="619">
        <f t="shared" si="385"/>
        <v>0</v>
      </c>
      <c r="M6129" s="619">
        <f t="shared" si="386"/>
        <v>0</v>
      </c>
      <c r="N6129" s="622"/>
      <c r="O6129" s="623"/>
      <c r="P6129" s="624"/>
      <c r="Q6129" s="623">
        <v>1482272.75</v>
      </c>
      <c r="R6129" s="623">
        <v>1482272.75</v>
      </c>
    </row>
    <row r="6130" spans="1:18" s="625" customFormat="1" ht="19.5">
      <c r="A6130" s="730">
        <v>83</v>
      </c>
      <c r="B6130" s="427" t="s">
        <v>6629</v>
      </c>
      <c r="C6130" s="730" t="s">
        <v>4785</v>
      </c>
      <c r="D6130" s="618"/>
      <c r="E6130" s="618"/>
      <c r="F6130" s="617"/>
      <c r="G6130" s="918">
        <v>13420</v>
      </c>
      <c r="H6130" s="919">
        <v>13420</v>
      </c>
      <c r="I6130" s="621"/>
      <c r="J6130" s="622"/>
      <c r="K6130" s="617"/>
      <c r="L6130" s="619">
        <f t="shared" si="385"/>
        <v>0</v>
      </c>
      <c r="M6130" s="619">
        <f t="shared" si="386"/>
        <v>0</v>
      </c>
      <c r="N6130" s="622"/>
      <c r="O6130" s="623"/>
      <c r="P6130" s="624"/>
      <c r="Q6130" s="623">
        <v>1482272.75</v>
      </c>
      <c r="R6130" s="623">
        <v>1482272.75</v>
      </c>
    </row>
    <row r="6131" spans="1:18" s="625" customFormat="1" ht="19.5">
      <c r="A6131" s="730">
        <v>84</v>
      </c>
      <c r="B6131" s="427" t="s">
        <v>6630</v>
      </c>
      <c r="C6131" s="730" t="s">
        <v>4785</v>
      </c>
      <c r="D6131" s="618"/>
      <c r="E6131" s="618"/>
      <c r="F6131" s="617"/>
      <c r="G6131" s="918">
        <v>41870</v>
      </c>
      <c r="H6131" s="919">
        <v>41870</v>
      </c>
      <c r="I6131" s="621"/>
      <c r="J6131" s="622"/>
      <c r="K6131" s="617"/>
      <c r="L6131" s="619">
        <f t="shared" si="385"/>
        <v>0</v>
      </c>
      <c r="M6131" s="619">
        <f t="shared" si="386"/>
        <v>0</v>
      </c>
      <c r="N6131" s="622"/>
      <c r="O6131" s="623"/>
      <c r="P6131" s="624"/>
      <c r="Q6131" s="623">
        <v>1482272.75</v>
      </c>
      <c r="R6131" s="623">
        <v>1482272.75</v>
      </c>
    </row>
    <row r="6132" spans="1:18" s="625" customFormat="1" ht="19.5">
      <c r="A6132" s="730">
        <v>85</v>
      </c>
      <c r="B6132" s="427" t="s">
        <v>6631</v>
      </c>
      <c r="C6132" s="730" t="s">
        <v>4785</v>
      </c>
      <c r="D6132" s="618"/>
      <c r="E6132" s="618"/>
      <c r="F6132" s="617"/>
      <c r="G6132" s="918">
        <v>166420</v>
      </c>
      <c r="H6132" s="919">
        <v>166420</v>
      </c>
      <c r="I6132" s="621"/>
      <c r="J6132" s="622"/>
      <c r="K6132" s="617"/>
      <c r="L6132" s="619">
        <f t="shared" si="385"/>
        <v>0</v>
      </c>
      <c r="M6132" s="619">
        <f t="shared" si="386"/>
        <v>0</v>
      </c>
      <c r="N6132" s="622"/>
      <c r="O6132" s="623"/>
      <c r="P6132" s="624"/>
      <c r="Q6132" s="623">
        <v>1482272.75</v>
      </c>
      <c r="R6132" s="623">
        <v>1482272.75</v>
      </c>
    </row>
    <row r="6133" spans="1:18" s="625" customFormat="1" ht="19.5">
      <c r="A6133" s="1120" t="s">
        <v>6632</v>
      </c>
      <c r="B6133" s="1120"/>
      <c r="C6133" s="1120"/>
      <c r="D6133" s="618"/>
      <c r="E6133" s="618"/>
      <c r="F6133" s="617"/>
      <c r="G6133" s="918"/>
      <c r="H6133" s="919"/>
      <c r="I6133" s="621"/>
      <c r="J6133" s="622"/>
      <c r="K6133" s="617"/>
      <c r="L6133" s="619">
        <f t="shared" si="385"/>
        <v>0</v>
      </c>
      <c r="M6133" s="619">
        <f t="shared" si="386"/>
        <v>0</v>
      </c>
      <c r="N6133" s="622"/>
      <c r="O6133" s="623"/>
      <c r="P6133" s="624"/>
      <c r="Q6133" s="623">
        <v>1482272.75</v>
      </c>
      <c r="R6133" s="623">
        <v>1482272.75</v>
      </c>
    </row>
    <row r="6134" spans="1:18" s="625" customFormat="1" ht="19.5">
      <c r="A6134" s="730">
        <v>86</v>
      </c>
      <c r="B6134" s="427" t="s">
        <v>6633</v>
      </c>
      <c r="C6134" s="730" t="s">
        <v>4785</v>
      </c>
      <c r="D6134" s="618"/>
      <c r="E6134" s="618"/>
      <c r="F6134" s="617"/>
      <c r="G6134" s="918">
        <v>17600</v>
      </c>
      <c r="H6134" s="919">
        <v>17600</v>
      </c>
      <c r="I6134" s="621"/>
      <c r="J6134" s="622"/>
      <c r="K6134" s="617"/>
      <c r="L6134" s="619">
        <f t="shared" si="385"/>
        <v>0</v>
      </c>
      <c r="M6134" s="619">
        <f t="shared" si="386"/>
        <v>0</v>
      </c>
      <c r="N6134" s="622"/>
      <c r="O6134" s="623"/>
      <c r="P6134" s="624"/>
      <c r="Q6134" s="623">
        <v>1482272.75</v>
      </c>
      <c r="R6134" s="623">
        <v>1482272.75</v>
      </c>
    </row>
    <row r="6135" spans="1:18" s="625" customFormat="1" ht="19.5">
      <c r="A6135" s="730">
        <v>87</v>
      </c>
      <c r="B6135" s="427" t="s">
        <v>6634</v>
      </c>
      <c r="C6135" s="730" t="s">
        <v>4785</v>
      </c>
      <c r="D6135" s="618"/>
      <c r="E6135" s="618"/>
      <c r="F6135" s="617"/>
      <c r="G6135" s="918">
        <v>34090</v>
      </c>
      <c r="H6135" s="919">
        <v>34090</v>
      </c>
      <c r="I6135" s="621"/>
      <c r="J6135" s="622"/>
      <c r="K6135" s="617"/>
      <c r="L6135" s="619">
        <f t="shared" si="385"/>
        <v>0</v>
      </c>
      <c r="M6135" s="619">
        <f t="shared" si="386"/>
        <v>0</v>
      </c>
      <c r="N6135" s="622"/>
      <c r="O6135" s="623"/>
      <c r="P6135" s="624"/>
      <c r="Q6135" s="623">
        <v>1482272.75</v>
      </c>
      <c r="R6135" s="623">
        <v>1482272.75</v>
      </c>
    </row>
    <row r="6136" spans="1:18" s="625" customFormat="1" ht="19.5">
      <c r="A6136" s="730">
        <v>88</v>
      </c>
      <c r="B6136" s="427" t="s">
        <v>6635</v>
      </c>
      <c r="C6136" s="730" t="s">
        <v>4785</v>
      </c>
      <c r="D6136" s="618"/>
      <c r="E6136" s="618"/>
      <c r="F6136" s="617"/>
      <c r="G6136" s="918">
        <v>84870</v>
      </c>
      <c r="H6136" s="919">
        <v>84870</v>
      </c>
      <c r="I6136" s="621"/>
      <c r="J6136" s="622"/>
      <c r="K6136" s="617"/>
      <c r="L6136" s="619">
        <f t="shared" si="385"/>
        <v>0</v>
      </c>
      <c r="M6136" s="619">
        <f t="shared" si="386"/>
        <v>0</v>
      </c>
      <c r="N6136" s="622"/>
      <c r="O6136" s="623"/>
      <c r="P6136" s="624"/>
      <c r="Q6136" s="623">
        <v>1482272.75</v>
      </c>
      <c r="R6136" s="623">
        <v>1482272.75</v>
      </c>
    </row>
    <row r="6137" spans="1:18" s="625" customFormat="1" ht="19.5">
      <c r="A6137" s="1120" t="s">
        <v>6636</v>
      </c>
      <c r="B6137" s="1120"/>
      <c r="C6137" s="1120"/>
      <c r="D6137" s="618"/>
      <c r="E6137" s="618"/>
      <c r="F6137" s="617"/>
      <c r="G6137" s="918"/>
      <c r="H6137" s="919"/>
      <c r="I6137" s="621"/>
      <c r="J6137" s="622"/>
      <c r="K6137" s="617"/>
      <c r="L6137" s="619">
        <f t="shared" si="385"/>
        <v>0</v>
      </c>
      <c r="M6137" s="619">
        <f t="shared" si="386"/>
        <v>0</v>
      </c>
      <c r="N6137" s="622"/>
      <c r="O6137" s="623"/>
      <c r="P6137" s="624"/>
      <c r="Q6137" s="623">
        <v>1482272.75</v>
      </c>
      <c r="R6137" s="623">
        <v>1482272.75</v>
      </c>
    </row>
    <row r="6138" spans="1:18" s="625" customFormat="1" ht="19.5">
      <c r="A6138" s="730">
        <v>89</v>
      </c>
      <c r="B6138" s="427" t="s">
        <v>6637</v>
      </c>
      <c r="C6138" s="730" t="s">
        <v>4785</v>
      </c>
      <c r="D6138" s="618"/>
      <c r="E6138" s="618"/>
      <c r="F6138" s="617"/>
      <c r="G6138" s="918">
        <v>40920</v>
      </c>
      <c r="H6138" s="919">
        <v>40920</v>
      </c>
      <c r="I6138" s="621"/>
      <c r="J6138" s="622"/>
      <c r="K6138" s="617"/>
      <c r="L6138" s="619">
        <f t="shared" si="385"/>
        <v>0</v>
      </c>
      <c r="M6138" s="619">
        <f t="shared" si="386"/>
        <v>0</v>
      </c>
      <c r="N6138" s="622"/>
      <c r="O6138" s="623"/>
      <c r="P6138" s="624"/>
      <c r="Q6138" s="623">
        <v>1482272.75</v>
      </c>
      <c r="R6138" s="623">
        <v>1482272.75</v>
      </c>
    </row>
    <row r="6139" spans="1:18" s="625" customFormat="1" ht="19.5">
      <c r="A6139" s="1121" t="s">
        <v>6638</v>
      </c>
      <c r="B6139" s="1121"/>
      <c r="C6139" s="1121"/>
      <c r="D6139" s="618"/>
      <c r="E6139" s="618"/>
      <c r="F6139" s="617"/>
      <c r="G6139" s="918"/>
      <c r="H6139" s="919"/>
      <c r="I6139" s="621"/>
      <c r="J6139" s="622"/>
      <c r="K6139" s="617"/>
      <c r="L6139" s="619">
        <f t="shared" ref="L6139:L6143" si="387">+V6139/1.1</f>
        <v>0</v>
      </c>
      <c r="M6139" s="619">
        <f t="shared" ref="M6139:M6143" si="388">+W6139/1.1</f>
        <v>0</v>
      </c>
      <c r="N6139" s="622"/>
      <c r="O6139" s="623"/>
      <c r="P6139" s="624"/>
      <c r="Q6139" s="623">
        <v>1482272.75</v>
      </c>
      <c r="R6139" s="623">
        <v>1482272.75</v>
      </c>
    </row>
    <row r="6140" spans="1:18" s="625" customFormat="1" ht="19.5">
      <c r="A6140" s="733">
        <v>90</v>
      </c>
      <c r="B6140" s="734" t="s">
        <v>6639</v>
      </c>
      <c r="C6140" s="735" t="s">
        <v>6640</v>
      </c>
      <c r="D6140" s="618"/>
      <c r="E6140" s="618"/>
      <c r="F6140" s="617"/>
      <c r="G6140" s="918">
        <v>20420</v>
      </c>
      <c r="H6140" s="919">
        <v>20420</v>
      </c>
      <c r="I6140" s="621"/>
      <c r="J6140" s="622"/>
      <c r="K6140" s="617"/>
      <c r="L6140" s="619">
        <f t="shared" si="387"/>
        <v>0</v>
      </c>
      <c r="M6140" s="619">
        <f t="shared" si="388"/>
        <v>0</v>
      </c>
      <c r="N6140" s="622"/>
      <c r="O6140" s="623"/>
      <c r="P6140" s="624"/>
      <c r="Q6140" s="623">
        <v>1482272.75</v>
      </c>
      <c r="R6140" s="623">
        <v>1482272.75</v>
      </c>
    </row>
    <row r="6141" spans="1:18" s="625" customFormat="1" ht="19.5">
      <c r="A6141" s="733">
        <v>91</v>
      </c>
      <c r="B6141" s="734" t="s">
        <v>6641</v>
      </c>
      <c r="C6141" s="735" t="s">
        <v>6640</v>
      </c>
      <c r="D6141" s="618"/>
      <c r="E6141" s="618"/>
      <c r="F6141" s="617"/>
      <c r="G6141" s="918">
        <v>23700</v>
      </c>
      <c r="H6141" s="919">
        <v>23700</v>
      </c>
      <c r="I6141" s="621"/>
      <c r="J6141" s="622"/>
      <c r="K6141" s="617"/>
      <c r="L6141" s="619">
        <f t="shared" si="387"/>
        <v>0</v>
      </c>
      <c r="M6141" s="619">
        <f t="shared" si="388"/>
        <v>0</v>
      </c>
      <c r="N6141" s="622"/>
      <c r="O6141" s="623"/>
      <c r="P6141" s="624"/>
      <c r="Q6141" s="623">
        <v>1482272.75</v>
      </c>
      <c r="R6141" s="623">
        <v>1482272.75</v>
      </c>
    </row>
    <row r="6142" spans="1:18" s="625" customFormat="1" ht="19.5">
      <c r="A6142" s="733">
        <v>92</v>
      </c>
      <c r="B6142" s="734" t="s">
        <v>6642</v>
      </c>
      <c r="C6142" s="735" t="s">
        <v>6643</v>
      </c>
      <c r="D6142" s="618"/>
      <c r="E6142" s="618"/>
      <c r="F6142" s="617"/>
      <c r="G6142" s="918">
        <v>190880</v>
      </c>
      <c r="H6142" s="919">
        <v>190880</v>
      </c>
      <c r="I6142" s="621"/>
      <c r="J6142" s="622"/>
      <c r="K6142" s="617"/>
      <c r="L6142" s="619">
        <f t="shared" ref="L6142" si="389">+V6142/1.1</f>
        <v>0</v>
      </c>
      <c r="M6142" s="619">
        <f t="shared" ref="M6142" si="390">+W6142/1.1</f>
        <v>0</v>
      </c>
      <c r="N6142" s="622"/>
      <c r="O6142" s="623"/>
      <c r="P6142" s="624"/>
      <c r="Q6142" s="623">
        <v>1482272.75</v>
      </c>
      <c r="R6142" s="623">
        <v>1482272.75</v>
      </c>
    </row>
    <row r="6143" spans="1:18" s="625" customFormat="1" ht="19.5">
      <c r="A6143" s="733">
        <v>93</v>
      </c>
      <c r="B6143" s="734" t="s">
        <v>6644</v>
      </c>
      <c r="C6143" s="735" t="s">
        <v>6643</v>
      </c>
      <c r="D6143" s="618"/>
      <c r="E6143" s="618"/>
      <c r="F6143" s="617"/>
      <c r="G6143" s="918">
        <v>265100</v>
      </c>
      <c r="H6143" s="919">
        <v>265100</v>
      </c>
      <c r="I6143" s="621"/>
      <c r="J6143" s="622"/>
      <c r="K6143" s="617"/>
      <c r="L6143" s="619">
        <f t="shared" si="387"/>
        <v>0</v>
      </c>
      <c r="M6143" s="619">
        <f t="shared" si="388"/>
        <v>0</v>
      </c>
      <c r="N6143" s="622"/>
      <c r="O6143" s="623"/>
      <c r="P6143" s="624"/>
      <c r="Q6143" s="623">
        <v>1482272.75</v>
      </c>
      <c r="R6143" s="623">
        <v>1482272.75</v>
      </c>
    </row>
    <row r="6144" spans="1:18" s="625" customFormat="1" ht="19.5">
      <c r="A6144" s="1121" t="s">
        <v>6645</v>
      </c>
      <c r="B6144" s="1121"/>
      <c r="C6144" s="1121"/>
      <c r="D6144" s="618"/>
      <c r="E6144" s="618"/>
      <c r="F6144" s="617"/>
      <c r="G6144" s="918"/>
      <c r="H6144" s="919"/>
      <c r="I6144" s="621"/>
      <c r="J6144" s="622"/>
      <c r="K6144" s="617"/>
      <c r="L6144" s="619">
        <f>+V6144/1.1</f>
        <v>0</v>
      </c>
      <c r="M6144" s="619">
        <f>+W6144/1.1</f>
        <v>0</v>
      </c>
      <c r="N6144" s="622"/>
      <c r="O6144" s="623"/>
      <c r="P6144" s="624"/>
      <c r="Q6144" s="623">
        <v>1482272.75</v>
      </c>
      <c r="R6144" s="623">
        <v>1482272.75</v>
      </c>
    </row>
    <row r="6145" spans="1:18" s="625" customFormat="1" ht="19.5">
      <c r="A6145" s="733">
        <v>94</v>
      </c>
      <c r="B6145" s="734" t="s">
        <v>6646</v>
      </c>
      <c r="C6145" s="736" t="s">
        <v>4785</v>
      </c>
      <c r="D6145" s="618"/>
      <c r="E6145" s="618"/>
      <c r="F6145" s="617"/>
      <c r="G6145" s="918">
        <v>93830</v>
      </c>
      <c r="H6145" s="919">
        <v>93830</v>
      </c>
      <c r="I6145" s="621"/>
      <c r="J6145" s="622"/>
      <c r="K6145" s="617"/>
      <c r="L6145" s="619">
        <f t="shared" si="385"/>
        <v>0</v>
      </c>
      <c r="M6145" s="619">
        <f t="shared" si="386"/>
        <v>0</v>
      </c>
      <c r="N6145" s="622"/>
      <c r="O6145" s="623"/>
      <c r="P6145" s="624"/>
      <c r="Q6145" s="623">
        <v>1482272.75</v>
      </c>
      <c r="R6145" s="623">
        <v>1482272.75</v>
      </c>
    </row>
    <row r="6146" spans="1:18" s="625" customFormat="1" ht="19.5">
      <c r="A6146" s="733">
        <v>95</v>
      </c>
      <c r="B6146" s="734" t="s">
        <v>6647</v>
      </c>
      <c r="C6146" s="736" t="s">
        <v>4785</v>
      </c>
      <c r="D6146" s="618"/>
      <c r="E6146" s="618"/>
      <c r="F6146" s="617"/>
      <c r="G6146" s="918">
        <v>815140</v>
      </c>
      <c r="H6146" s="919">
        <v>815140</v>
      </c>
      <c r="I6146" s="621"/>
      <c r="J6146" s="622"/>
      <c r="K6146" s="617"/>
      <c r="L6146" s="619">
        <f t="shared" si="385"/>
        <v>0</v>
      </c>
      <c r="M6146" s="619">
        <f t="shared" si="386"/>
        <v>0</v>
      </c>
      <c r="N6146" s="622"/>
      <c r="O6146" s="623"/>
      <c r="P6146" s="624"/>
      <c r="Q6146" s="623">
        <v>1482272.75</v>
      </c>
      <c r="R6146" s="623">
        <v>1482272.75</v>
      </c>
    </row>
    <row r="6147" spans="1:18" s="625" customFormat="1" ht="19.5">
      <c r="A6147" s="1121" t="s">
        <v>6648</v>
      </c>
      <c r="B6147" s="1121"/>
      <c r="C6147" s="1121"/>
      <c r="D6147" s="618"/>
      <c r="E6147" s="618"/>
      <c r="F6147" s="617"/>
      <c r="G6147" s="918"/>
      <c r="H6147" s="919"/>
      <c r="I6147" s="621"/>
      <c r="J6147" s="622"/>
      <c r="K6147" s="617"/>
      <c r="L6147" s="619">
        <f t="shared" si="385"/>
        <v>0</v>
      </c>
      <c r="M6147" s="619">
        <f t="shared" si="386"/>
        <v>0</v>
      </c>
      <c r="N6147" s="622"/>
      <c r="O6147" s="623"/>
      <c r="P6147" s="624"/>
      <c r="Q6147" s="623">
        <v>1482272.75</v>
      </c>
      <c r="R6147" s="623">
        <v>1482272.75</v>
      </c>
    </row>
    <row r="6148" spans="1:18" s="625" customFormat="1" ht="19.5">
      <c r="A6148" s="733">
        <v>96</v>
      </c>
      <c r="B6148" s="427" t="s">
        <v>2100</v>
      </c>
      <c r="C6148" s="736" t="s">
        <v>4785</v>
      </c>
      <c r="D6148" s="618"/>
      <c r="E6148" s="618"/>
      <c r="F6148" s="617"/>
      <c r="G6148" s="918">
        <v>22040</v>
      </c>
      <c r="H6148" s="919">
        <v>22040</v>
      </c>
      <c r="I6148" s="621"/>
      <c r="J6148" s="622"/>
      <c r="K6148" s="617"/>
      <c r="L6148" s="619">
        <f t="shared" si="385"/>
        <v>0</v>
      </c>
      <c r="M6148" s="619">
        <f t="shared" si="386"/>
        <v>0</v>
      </c>
      <c r="N6148" s="622"/>
      <c r="O6148" s="623"/>
      <c r="P6148" s="624"/>
      <c r="Q6148" s="623">
        <v>1482272.75</v>
      </c>
      <c r="R6148" s="623">
        <v>1482272.75</v>
      </c>
    </row>
    <row r="6149" spans="1:18" s="625" customFormat="1" ht="19.5">
      <c r="A6149" s="733">
        <v>97</v>
      </c>
      <c r="B6149" s="427" t="s">
        <v>2101</v>
      </c>
      <c r="C6149" s="736" t="s">
        <v>4785</v>
      </c>
      <c r="D6149" s="618"/>
      <c r="E6149" s="618"/>
      <c r="F6149" s="617"/>
      <c r="G6149" s="918">
        <v>31420</v>
      </c>
      <c r="H6149" s="919">
        <v>31420</v>
      </c>
      <c r="I6149" s="621"/>
      <c r="J6149" s="622"/>
      <c r="K6149" s="617"/>
      <c r="L6149" s="619">
        <f t="shared" si="385"/>
        <v>0</v>
      </c>
      <c r="M6149" s="619">
        <f t="shared" si="386"/>
        <v>0</v>
      </c>
      <c r="N6149" s="622"/>
      <c r="O6149" s="623"/>
      <c r="P6149" s="624"/>
      <c r="Q6149" s="623">
        <v>1482272.75</v>
      </c>
      <c r="R6149" s="623">
        <v>1482272.75</v>
      </c>
    </row>
    <row r="6150" spans="1:18" s="625" customFormat="1" ht="19.5">
      <c r="A6150" s="733">
        <v>98</v>
      </c>
      <c r="B6150" s="427" t="s">
        <v>2102</v>
      </c>
      <c r="C6150" s="736" t="s">
        <v>4785</v>
      </c>
      <c r="D6150" s="618"/>
      <c r="E6150" s="618"/>
      <c r="F6150" s="617"/>
      <c r="G6150" s="918">
        <v>1207880</v>
      </c>
      <c r="H6150" s="919">
        <v>1207880</v>
      </c>
      <c r="I6150" s="621"/>
      <c r="J6150" s="622"/>
      <c r="K6150" s="617"/>
      <c r="L6150" s="619">
        <f>+V6150/1.1</f>
        <v>0</v>
      </c>
      <c r="M6150" s="619">
        <f>+W6150/1.1</f>
        <v>0</v>
      </c>
      <c r="N6150" s="622"/>
      <c r="O6150" s="623"/>
      <c r="P6150" s="624"/>
      <c r="Q6150" s="623">
        <v>1482272.75</v>
      </c>
      <c r="R6150" s="623">
        <v>1482272.75</v>
      </c>
    </row>
    <row r="6151" spans="1:18" s="6" customFormat="1" ht="93" customHeight="1">
      <c r="A6151" s="737"/>
      <c r="B6151" s="1116" t="s">
        <v>6145</v>
      </c>
      <c r="C6151" s="1117"/>
      <c r="D6151" s="1117"/>
      <c r="E6151" s="1117"/>
      <c r="F6151" s="1117"/>
      <c r="G6151" s="1118"/>
      <c r="H6151" s="1119"/>
      <c r="I6151" s="654"/>
      <c r="J6151" s="711"/>
      <c r="K6151" s="656"/>
      <c r="L6151" s="656"/>
      <c r="M6151" s="656"/>
      <c r="N6151" s="711"/>
      <c r="O6151" s="712"/>
      <c r="P6151" s="613"/>
      <c r="Q6151" s="614"/>
    </row>
    <row r="6152" spans="1:18" s="6" customFormat="1" ht="16.5">
      <c r="A6152" s="710"/>
      <c r="B6152" s="721" t="s">
        <v>6146</v>
      </c>
      <c r="C6152" s="717"/>
      <c r="D6152" s="432"/>
      <c r="E6152" s="432"/>
      <c r="F6152" s="656"/>
      <c r="G6152" s="656"/>
      <c r="H6152" s="656"/>
      <c r="I6152" s="654"/>
      <c r="J6152" s="711"/>
      <c r="K6152" s="656"/>
      <c r="L6152" s="656"/>
      <c r="M6152" s="656"/>
      <c r="N6152" s="711"/>
      <c r="O6152" s="712"/>
      <c r="P6152" s="613"/>
      <c r="Q6152" s="614"/>
    </row>
    <row r="6153" spans="1:18" s="6" customFormat="1" ht="198.95" customHeight="1">
      <c r="A6153" s="715">
        <v>1</v>
      </c>
      <c r="B6153" s="723" t="s">
        <v>6147</v>
      </c>
      <c r="C6153" s="720" t="s">
        <v>6168</v>
      </c>
      <c r="D6153" s="725"/>
      <c r="E6153" s="738" t="s">
        <v>6148</v>
      </c>
      <c r="F6153" s="920">
        <v>34873000</v>
      </c>
      <c r="G6153" s="921">
        <v>34873000</v>
      </c>
      <c r="H6153" s="921">
        <v>34873000</v>
      </c>
      <c r="I6153" s="654"/>
      <c r="J6153" s="711"/>
      <c r="K6153" s="656"/>
      <c r="L6153" s="656"/>
      <c r="M6153" s="656"/>
      <c r="N6153" s="711"/>
      <c r="O6153" s="712"/>
      <c r="P6153" s="613"/>
      <c r="Q6153" s="614"/>
    </row>
    <row r="6154" spans="1:18" s="6" customFormat="1" ht="198.95" customHeight="1">
      <c r="A6154" s="715">
        <v>2</v>
      </c>
      <c r="B6154" s="723" t="s">
        <v>6147</v>
      </c>
      <c r="C6154" s="720" t="s">
        <v>6168</v>
      </c>
      <c r="D6154" s="725"/>
      <c r="E6154" s="738" t="s">
        <v>6149</v>
      </c>
      <c r="F6154" s="920">
        <v>43882000</v>
      </c>
      <c r="G6154" s="921">
        <v>43882000</v>
      </c>
      <c r="H6154" s="921">
        <v>43882000</v>
      </c>
      <c r="I6154" s="654"/>
      <c r="J6154" s="711"/>
      <c r="K6154" s="656"/>
      <c r="L6154" s="656"/>
      <c r="M6154" s="656"/>
      <c r="N6154" s="711"/>
      <c r="O6154" s="712"/>
      <c r="P6154" s="613"/>
      <c r="Q6154" s="614"/>
    </row>
    <row r="6155" spans="1:18" s="6" customFormat="1" ht="198.95" customHeight="1">
      <c r="A6155" s="715">
        <v>3</v>
      </c>
      <c r="B6155" s="723" t="s">
        <v>6147</v>
      </c>
      <c r="C6155" s="720" t="s">
        <v>6168</v>
      </c>
      <c r="D6155" s="725"/>
      <c r="E6155" s="738" t="s">
        <v>6150</v>
      </c>
      <c r="F6155" s="920">
        <v>54237000</v>
      </c>
      <c r="G6155" s="921">
        <v>54237000</v>
      </c>
      <c r="H6155" s="921">
        <v>54237000</v>
      </c>
      <c r="I6155" s="654"/>
      <c r="J6155" s="711"/>
      <c r="K6155" s="656"/>
      <c r="L6155" s="656"/>
      <c r="M6155" s="656"/>
      <c r="N6155" s="711"/>
      <c r="O6155" s="712"/>
      <c r="P6155" s="613"/>
      <c r="Q6155" s="614"/>
    </row>
    <row r="6156" spans="1:18" s="6" customFormat="1" ht="198.95" customHeight="1">
      <c r="A6156" s="715">
        <v>4</v>
      </c>
      <c r="B6156" s="723" t="s">
        <v>6147</v>
      </c>
      <c r="C6156" s="720" t="s">
        <v>6168</v>
      </c>
      <c r="D6156" s="725"/>
      <c r="E6156" s="738" t="s">
        <v>6151</v>
      </c>
      <c r="F6156" s="920">
        <v>61664000</v>
      </c>
      <c r="G6156" s="921">
        <v>61664000</v>
      </c>
      <c r="H6156" s="921">
        <v>61664000</v>
      </c>
      <c r="I6156" s="654"/>
      <c r="J6156" s="711"/>
      <c r="K6156" s="656"/>
      <c r="L6156" s="656"/>
      <c r="M6156" s="656"/>
      <c r="N6156" s="711"/>
      <c r="O6156" s="712"/>
      <c r="P6156" s="613"/>
      <c r="Q6156" s="614"/>
    </row>
    <row r="6157" spans="1:18" s="6" customFormat="1" ht="198.95" customHeight="1">
      <c r="A6157" s="715">
        <v>5</v>
      </c>
      <c r="B6157" s="723" t="s">
        <v>6147</v>
      </c>
      <c r="C6157" s="720" t="s">
        <v>6168</v>
      </c>
      <c r="D6157" s="725"/>
      <c r="E6157" s="738" t="s">
        <v>6152</v>
      </c>
      <c r="F6157" s="920">
        <v>81436000</v>
      </c>
      <c r="G6157" s="921">
        <v>81436000</v>
      </c>
      <c r="H6157" s="921">
        <v>81436000</v>
      </c>
      <c r="I6157" s="654"/>
      <c r="J6157" s="711"/>
      <c r="K6157" s="656"/>
      <c r="L6157" s="656"/>
      <c r="M6157" s="656"/>
      <c r="N6157" s="711"/>
      <c r="O6157" s="712"/>
      <c r="P6157" s="613"/>
      <c r="Q6157" s="614"/>
    </row>
    <row r="6158" spans="1:18" s="6" customFormat="1" ht="198.95" customHeight="1">
      <c r="A6158" s="715">
        <v>6</v>
      </c>
      <c r="B6158" s="723" t="s">
        <v>6147</v>
      </c>
      <c r="C6158" s="720" t="s">
        <v>6168</v>
      </c>
      <c r="D6158" s="725"/>
      <c r="E6158" s="738" t="s">
        <v>6153</v>
      </c>
      <c r="F6158" s="920">
        <v>96498000</v>
      </c>
      <c r="G6158" s="921">
        <v>96498000</v>
      </c>
      <c r="H6158" s="921">
        <v>96498000</v>
      </c>
      <c r="I6158" s="654"/>
      <c r="J6158" s="711"/>
      <c r="K6158" s="656"/>
      <c r="L6158" s="656"/>
      <c r="M6158" s="656"/>
      <c r="N6158" s="711"/>
      <c r="O6158" s="712"/>
      <c r="P6158" s="613"/>
      <c r="Q6158" s="614"/>
    </row>
    <row r="6159" spans="1:18" s="6" customFormat="1" ht="198.95" customHeight="1">
      <c r="A6159" s="715">
        <v>7</v>
      </c>
      <c r="B6159" s="723" t="s">
        <v>6147</v>
      </c>
      <c r="C6159" s="720" t="s">
        <v>6168</v>
      </c>
      <c r="D6159" s="725"/>
      <c r="E6159" s="738" t="s">
        <v>6154</v>
      </c>
      <c r="F6159" s="920">
        <v>123284000</v>
      </c>
      <c r="G6159" s="921">
        <v>123284000</v>
      </c>
      <c r="H6159" s="921">
        <v>123284000</v>
      </c>
      <c r="I6159" s="654"/>
      <c r="J6159" s="711"/>
      <c r="K6159" s="656"/>
      <c r="L6159" s="656"/>
      <c r="M6159" s="656"/>
      <c r="N6159" s="711"/>
      <c r="O6159" s="712"/>
      <c r="P6159" s="613"/>
      <c r="Q6159" s="614"/>
    </row>
    <row r="6160" spans="1:18" s="6" customFormat="1" ht="198.95" customHeight="1">
      <c r="A6160" s="715">
        <v>8</v>
      </c>
      <c r="B6160" s="723" t="s">
        <v>6147</v>
      </c>
      <c r="C6160" s="720" t="s">
        <v>6168</v>
      </c>
      <c r="D6160" s="725"/>
      <c r="E6160" s="738" t="s">
        <v>6155</v>
      </c>
      <c r="F6160" s="920">
        <v>139748000</v>
      </c>
      <c r="G6160" s="921">
        <v>139748000</v>
      </c>
      <c r="H6160" s="921">
        <v>139748000</v>
      </c>
      <c r="I6160" s="654"/>
      <c r="J6160" s="711"/>
      <c r="K6160" s="656"/>
      <c r="L6160" s="656"/>
      <c r="M6160" s="656"/>
      <c r="N6160" s="711"/>
      <c r="O6160" s="712"/>
      <c r="P6160" s="613"/>
      <c r="Q6160" s="614"/>
    </row>
    <row r="6161" spans="1:17" s="6" customFormat="1" ht="198.95" customHeight="1">
      <c r="A6161" s="715">
        <v>9</v>
      </c>
      <c r="B6161" s="723" t="s">
        <v>6147</v>
      </c>
      <c r="C6161" s="720" t="s">
        <v>6168</v>
      </c>
      <c r="D6161" s="725"/>
      <c r="E6161" s="738" t="s">
        <v>6156</v>
      </c>
      <c r="F6161" s="920">
        <v>147453000</v>
      </c>
      <c r="G6161" s="921">
        <v>147453000</v>
      </c>
      <c r="H6161" s="921">
        <v>147453000</v>
      </c>
      <c r="I6161" s="654"/>
      <c r="J6161" s="711"/>
      <c r="K6161" s="656"/>
      <c r="L6161" s="656"/>
      <c r="M6161" s="656"/>
      <c r="N6161" s="711"/>
      <c r="O6161" s="712"/>
      <c r="P6161" s="613"/>
      <c r="Q6161" s="614"/>
    </row>
    <row r="6162" spans="1:17" s="6" customFormat="1" ht="198.95" customHeight="1">
      <c r="A6162" s="715">
        <v>10</v>
      </c>
      <c r="B6162" s="723" t="s">
        <v>6147</v>
      </c>
      <c r="C6162" s="720" t="s">
        <v>6168</v>
      </c>
      <c r="D6162" s="725"/>
      <c r="E6162" s="738" t="s">
        <v>6157</v>
      </c>
      <c r="F6162" s="920">
        <v>169351000</v>
      </c>
      <c r="G6162" s="921">
        <v>169351000</v>
      </c>
      <c r="H6162" s="921">
        <v>169351000</v>
      </c>
      <c r="I6162" s="654"/>
      <c r="J6162" s="711"/>
      <c r="K6162" s="656"/>
      <c r="L6162" s="656"/>
      <c r="M6162" s="656"/>
      <c r="N6162" s="711"/>
      <c r="O6162" s="712"/>
      <c r="P6162" s="613"/>
      <c r="Q6162" s="614"/>
    </row>
    <row r="6163" spans="1:17" s="6" customFormat="1" ht="198.95" customHeight="1">
      <c r="A6163" s="715">
        <v>11</v>
      </c>
      <c r="B6163" s="723" t="s">
        <v>6147</v>
      </c>
      <c r="C6163" s="720" t="s">
        <v>6168</v>
      </c>
      <c r="D6163" s="725"/>
      <c r="E6163" s="738" t="s">
        <v>6158</v>
      </c>
      <c r="F6163" s="920">
        <v>200045000</v>
      </c>
      <c r="G6163" s="921">
        <v>200045000</v>
      </c>
      <c r="H6163" s="921">
        <v>200045000</v>
      </c>
      <c r="I6163" s="654"/>
      <c r="J6163" s="711"/>
      <c r="K6163" s="656"/>
      <c r="L6163" s="656"/>
      <c r="M6163" s="656"/>
      <c r="N6163" s="711"/>
      <c r="O6163" s="712"/>
      <c r="P6163" s="613"/>
      <c r="Q6163" s="614"/>
    </row>
    <row r="6164" spans="1:17" s="6" customFormat="1" ht="198.95" customHeight="1">
      <c r="A6164" s="715">
        <v>12</v>
      </c>
      <c r="B6164" s="723" t="s">
        <v>6147</v>
      </c>
      <c r="C6164" s="720" t="s">
        <v>6168</v>
      </c>
      <c r="D6164" s="725"/>
      <c r="E6164" s="738" t="s">
        <v>6159</v>
      </c>
      <c r="F6164" s="920">
        <v>243352000</v>
      </c>
      <c r="G6164" s="921">
        <v>243352000</v>
      </c>
      <c r="H6164" s="921">
        <v>243352000</v>
      </c>
      <c r="I6164" s="654"/>
      <c r="J6164" s="711"/>
      <c r="K6164" s="656"/>
      <c r="L6164" s="656"/>
      <c r="M6164" s="656"/>
      <c r="N6164" s="711"/>
      <c r="O6164" s="712"/>
      <c r="P6164" s="613"/>
      <c r="Q6164" s="614"/>
    </row>
    <row r="6165" spans="1:17" s="6" customFormat="1" ht="198.95" customHeight="1">
      <c r="A6165" s="715">
        <v>13</v>
      </c>
      <c r="B6165" s="723" t="s">
        <v>6147</v>
      </c>
      <c r="C6165" s="720" t="s">
        <v>6168</v>
      </c>
      <c r="D6165" s="725"/>
      <c r="E6165" s="738" t="s">
        <v>6160</v>
      </c>
      <c r="F6165" s="920">
        <v>293680000</v>
      </c>
      <c r="G6165" s="921">
        <v>293680000</v>
      </c>
      <c r="H6165" s="921">
        <v>293680000</v>
      </c>
      <c r="I6165" s="654"/>
      <c r="J6165" s="711"/>
      <c r="K6165" s="656"/>
      <c r="L6165" s="656"/>
      <c r="M6165" s="656"/>
      <c r="N6165" s="711"/>
      <c r="O6165" s="712"/>
      <c r="P6165" s="613"/>
      <c r="Q6165" s="614"/>
    </row>
    <row r="6166" spans="1:17" s="6" customFormat="1" ht="198.95" customHeight="1">
      <c r="A6166" s="715">
        <v>14</v>
      </c>
      <c r="B6166" s="723" t="s">
        <v>6147</v>
      </c>
      <c r="C6166" s="720" t="s">
        <v>6168</v>
      </c>
      <c r="D6166" s="725"/>
      <c r="E6166" s="738" t="s">
        <v>6161</v>
      </c>
      <c r="F6166" s="920">
        <v>343253000</v>
      </c>
      <c r="G6166" s="921">
        <v>343253000</v>
      </c>
      <c r="H6166" s="921">
        <v>343253000</v>
      </c>
      <c r="I6166" s="654"/>
      <c r="J6166" s="711"/>
      <c r="K6166" s="656"/>
      <c r="L6166" s="656"/>
      <c r="M6166" s="656"/>
      <c r="N6166" s="711"/>
      <c r="O6166" s="712"/>
      <c r="P6166" s="613"/>
      <c r="Q6166" s="614"/>
    </row>
    <row r="6167" spans="1:17" s="6" customFormat="1" ht="198.95" customHeight="1">
      <c r="A6167" s="715">
        <v>15</v>
      </c>
      <c r="B6167" s="723" t="s">
        <v>6147</v>
      </c>
      <c r="C6167" s="720" t="s">
        <v>6168</v>
      </c>
      <c r="D6167" s="725"/>
      <c r="E6167" s="738" t="s">
        <v>6162</v>
      </c>
      <c r="F6167" s="920">
        <v>393402000</v>
      </c>
      <c r="G6167" s="921">
        <v>393402000</v>
      </c>
      <c r="H6167" s="921">
        <v>393402000</v>
      </c>
      <c r="I6167" s="654"/>
      <c r="J6167" s="711"/>
      <c r="K6167" s="656"/>
      <c r="L6167" s="656"/>
      <c r="M6167" s="656"/>
      <c r="N6167" s="711"/>
      <c r="O6167" s="712"/>
      <c r="P6167" s="613"/>
      <c r="Q6167" s="614"/>
    </row>
    <row r="6168" spans="1:17" s="6" customFormat="1" ht="198.95" customHeight="1">
      <c r="A6168" s="715">
        <v>16</v>
      </c>
      <c r="B6168" s="723" t="s">
        <v>6147</v>
      </c>
      <c r="C6168" s="720" t="s">
        <v>6168</v>
      </c>
      <c r="D6168" s="725"/>
      <c r="E6168" s="738" t="s">
        <v>6163</v>
      </c>
      <c r="F6168" s="920">
        <v>406518000</v>
      </c>
      <c r="G6168" s="921">
        <v>406518000</v>
      </c>
      <c r="H6168" s="921">
        <v>406518000</v>
      </c>
      <c r="I6168" s="654"/>
      <c r="J6168" s="711"/>
      <c r="K6168" s="656"/>
      <c r="L6168" s="656"/>
      <c r="M6168" s="656"/>
      <c r="N6168" s="711"/>
      <c r="O6168" s="712"/>
      <c r="P6168" s="613"/>
      <c r="Q6168" s="614"/>
    </row>
    <row r="6169" spans="1:17" s="6" customFormat="1" ht="198.95" customHeight="1">
      <c r="A6169" s="715">
        <v>17</v>
      </c>
      <c r="B6169" s="723" t="s">
        <v>6147</v>
      </c>
      <c r="C6169" s="720" t="s">
        <v>6168</v>
      </c>
      <c r="D6169" s="725"/>
      <c r="E6169" s="738" t="s">
        <v>6164</v>
      </c>
      <c r="F6169" s="920">
        <v>431925000</v>
      </c>
      <c r="G6169" s="921">
        <v>431925000</v>
      </c>
      <c r="H6169" s="921">
        <v>431925000</v>
      </c>
      <c r="I6169" s="654"/>
      <c r="J6169" s="711"/>
      <c r="K6169" s="656"/>
      <c r="L6169" s="656"/>
      <c r="M6169" s="656"/>
      <c r="N6169" s="711"/>
      <c r="O6169" s="712"/>
      <c r="P6169" s="613"/>
      <c r="Q6169" s="614"/>
    </row>
    <row r="6170" spans="1:17" s="6" customFormat="1" ht="198.95" customHeight="1">
      <c r="A6170" s="715">
        <v>18</v>
      </c>
      <c r="B6170" s="723" t="s">
        <v>6147</v>
      </c>
      <c r="C6170" s="720" t="s">
        <v>6168</v>
      </c>
      <c r="D6170" s="725"/>
      <c r="E6170" s="738" t="s">
        <v>6165</v>
      </c>
      <c r="F6170" s="920">
        <v>461075000</v>
      </c>
      <c r="G6170" s="921">
        <v>461075000</v>
      </c>
      <c r="H6170" s="921">
        <v>461075000</v>
      </c>
      <c r="I6170" s="654"/>
      <c r="J6170" s="711"/>
      <c r="K6170" s="656"/>
      <c r="L6170" s="656"/>
      <c r="M6170" s="656"/>
      <c r="N6170" s="711"/>
      <c r="O6170" s="712"/>
      <c r="P6170" s="613"/>
      <c r="Q6170" s="614"/>
    </row>
    <row r="6171" spans="1:17" s="6" customFormat="1" ht="198.95" customHeight="1">
      <c r="A6171" s="715">
        <v>19</v>
      </c>
      <c r="B6171" s="723" t="s">
        <v>6147</v>
      </c>
      <c r="C6171" s="720" t="s">
        <v>6168</v>
      </c>
      <c r="D6171" s="725"/>
      <c r="E6171" s="738" t="s">
        <v>6166</v>
      </c>
      <c r="F6171" s="920">
        <v>551743000</v>
      </c>
      <c r="G6171" s="921">
        <v>551743000</v>
      </c>
      <c r="H6171" s="921">
        <v>551743000</v>
      </c>
      <c r="I6171" s="654"/>
      <c r="J6171" s="711"/>
      <c r="K6171" s="656"/>
      <c r="L6171" s="656"/>
      <c r="M6171" s="656"/>
      <c r="N6171" s="711"/>
      <c r="O6171" s="712"/>
      <c r="P6171" s="613"/>
      <c r="Q6171" s="614"/>
    </row>
    <row r="6172" spans="1:17" s="6" customFormat="1" ht="198.95" customHeight="1">
      <c r="A6172" s="715">
        <v>20</v>
      </c>
      <c r="B6172" s="723" t="s">
        <v>6147</v>
      </c>
      <c r="C6172" s="720" t="s">
        <v>6168</v>
      </c>
      <c r="D6172" s="725"/>
      <c r="E6172" s="738" t="s">
        <v>6167</v>
      </c>
      <c r="F6172" s="920">
        <v>652016000</v>
      </c>
      <c r="G6172" s="921">
        <v>652016000</v>
      </c>
      <c r="H6172" s="921">
        <v>652016000</v>
      </c>
      <c r="I6172" s="654"/>
      <c r="J6172" s="711"/>
      <c r="K6172" s="656"/>
      <c r="L6172" s="656"/>
      <c r="M6172" s="656"/>
      <c r="N6172" s="711"/>
      <c r="O6172" s="712"/>
      <c r="P6172" s="613"/>
      <c r="Q6172" s="614"/>
    </row>
    <row r="6173" spans="1:17" s="6" customFormat="1" ht="16.5">
      <c r="A6173" s="710"/>
      <c r="B6173" s="721" t="s">
        <v>6169</v>
      </c>
      <c r="C6173" s="717"/>
      <c r="D6173" s="432"/>
      <c r="E6173" s="432"/>
      <c r="F6173" s="656"/>
      <c r="G6173" s="656"/>
      <c r="H6173" s="656"/>
      <c r="I6173" s="654"/>
      <c r="J6173" s="711"/>
      <c r="K6173" s="656"/>
      <c r="L6173" s="656"/>
      <c r="M6173" s="656"/>
      <c r="N6173" s="711"/>
      <c r="O6173" s="712"/>
      <c r="P6173" s="613"/>
      <c r="Q6173" s="614"/>
    </row>
    <row r="6174" spans="1:17" s="6" customFormat="1" ht="198.95" customHeight="1">
      <c r="A6174" s="715">
        <v>1</v>
      </c>
      <c r="B6174" s="723" t="s">
        <v>6170</v>
      </c>
      <c r="C6174" s="720" t="s">
        <v>6168</v>
      </c>
      <c r="D6174" s="725"/>
      <c r="E6174" s="738" t="s">
        <v>6171</v>
      </c>
      <c r="F6174" s="920">
        <v>28230000</v>
      </c>
      <c r="G6174" s="921">
        <v>28230000</v>
      </c>
      <c r="H6174" s="921">
        <v>28230000</v>
      </c>
      <c r="I6174" s="654"/>
      <c r="J6174" s="711"/>
      <c r="K6174" s="656"/>
      <c r="L6174" s="656"/>
      <c r="M6174" s="656"/>
      <c r="N6174" s="711"/>
      <c r="O6174" s="712"/>
      <c r="P6174" s="613"/>
      <c r="Q6174" s="614"/>
    </row>
    <row r="6175" spans="1:17" s="6" customFormat="1" ht="198.95" customHeight="1">
      <c r="A6175" s="715">
        <v>2</v>
      </c>
      <c r="B6175" s="723" t="s">
        <v>6170</v>
      </c>
      <c r="C6175" s="720" t="s">
        <v>6168</v>
      </c>
      <c r="D6175" s="725"/>
      <c r="E6175" s="738" t="s">
        <v>6172</v>
      </c>
      <c r="F6175" s="920">
        <v>33170000</v>
      </c>
      <c r="G6175" s="921">
        <v>33170000</v>
      </c>
      <c r="H6175" s="921">
        <v>33170000</v>
      </c>
      <c r="I6175" s="654"/>
      <c r="J6175" s="711"/>
      <c r="K6175" s="656"/>
      <c r="L6175" s="656"/>
      <c r="M6175" s="656"/>
      <c r="N6175" s="711"/>
      <c r="O6175" s="712"/>
      <c r="P6175" s="613"/>
      <c r="Q6175" s="614"/>
    </row>
    <row r="6176" spans="1:17" s="6" customFormat="1" ht="198.95" customHeight="1">
      <c r="A6176" s="715">
        <v>3</v>
      </c>
      <c r="B6176" s="723" t="s">
        <v>6170</v>
      </c>
      <c r="C6176" s="720" t="s">
        <v>6168</v>
      </c>
      <c r="D6176" s="725"/>
      <c r="E6176" s="738" t="s">
        <v>6173</v>
      </c>
      <c r="F6176" s="920">
        <v>43796000</v>
      </c>
      <c r="G6176" s="921">
        <v>43796000</v>
      </c>
      <c r="H6176" s="921">
        <v>43796000</v>
      </c>
      <c r="I6176" s="654"/>
      <c r="J6176" s="711"/>
      <c r="K6176" s="656"/>
      <c r="L6176" s="656"/>
      <c r="M6176" s="656"/>
      <c r="N6176" s="711"/>
      <c r="O6176" s="712"/>
      <c r="P6176" s="613"/>
      <c r="Q6176" s="614"/>
    </row>
    <row r="6177" spans="1:17" s="6" customFormat="1" ht="198.95" customHeight="1">
      <c r="A6177" s="715">
        <v>4</v>
      </c>
      <c r="B6177" s="723" t="s">
        <v>6170</v>
      </c>
      <c r="C6177" s="720" t="s">
        <v>6168</v>
      </c>
      <c r="D6177" s="725"/>
      <c r="E6177" s="738" t="s">
        <v>6174</v>
      </c>
      <c r="F6177" s="920">
        <v>51356000</v>
      </c>
      <c r="G6177" s="921">
        <v>51356000</v>
      </c>
      <c r="H6177" s="921">
        <v>51356000</v>
      </c>
      <c r="I6177" s="654"/>
      <c r="J6177" s="711"/>
      <c r="K6177" s="656"/>
      <c r="L6177" s="656"/>
      <c r="M6177" s="656"/>
      <c r="N6177" s="711"/>
      <c r="O6177" s="712"/>
      <c r="P6177" s="613"/>
      <c r="Q6177" s="614"/>
    </row>
    <row r="6178" spans="1:17" s="6" customFormat="1" ht="198.95" customHeight="1">
      <c r="A6178" s="715">
        <v>5</v>
      </c>
      <c r="B6178" s="723" t="s">
        <v>6170</v>
      </c>
      <c r="C6178" s="720" t="s">
        <v>6168</v>
      </c>
      <c r="D6178" s="725"/>
      <c r="E6178" s="738" t="s">
        <v>6175</v>
      </c>
      <c r="F6178" s="920">
        <v>59000000</v>
      </c>
      <c r="G6178" s="921">
        <v>59000000</v>
      </c>
      <c r="H6178" s="921">
        <v>59000000</v>
      </c>
      <c r="I6178" s="654"/>
      <c r="J6178" s="711"/>
      <c r="K6178" s="656"/>
      <c r="L6178" s="656"/>
      <c r="M6178" s="656"/>
      <c r="N6178" s="711"/>
      <c r="O6178" s="712"/>
      <c r="P6178" s="613"/>
      <c r="Q6178" s="614"/>
    </row>
    <row r="6179" spans="1:17" s="6" customFormat="1" ht="198.95" customHeight="1">
      <c r="A6179" s="715">
        <v>6</v>
      </c>
      <c r="B6179" s="723" t="s">
        <v>6170</v>
      </c>
      <c r="C6179" s="720" t="s">
        <v>6168</v>
      </c>
      <c r="D6179" s="725"/>
      <c r="E6179" s="738" t="s">
        <v>6176</v>
      </c>
      <c r="F6179" s="920">
        <v>69883000</v>
      </c>
      <c r="G6179" s="921">
        <v>69883000</v>
      </c>
      <c r="H6179" s="921">
        <v>69883000</v>
      </c>
      <c r="I6179" s="654"/>
      <c r="J6179" s="711"/>
      <c r="K6179" s="656"/>
      <c r="L6179" s="656"/>
      <c r="M6179" s="656"/>
      <c r="N6179" s="711"/>
      <c r="O6179" s="712"/>
      <c r="P6179" s="613"/>
      <c r="Q6179" s="614"/>
    </row>
    <row r="6180" spans="1:17" s="6" customFormat="1" ht="198.95" customHeight="1">
      <c r="A6180" s="715">
        <v>7</v>
      </c>
      <c r="B6180" s="723" t="s">
        <v>6170</v>
      </c>
      <c r="C6180" s="720" t="s">
        <v>6168</v>
      </c>
      <c r="D6180" s="725"/>
      <c r="E6180" s="738" t="s">
        <v>6177</v>
      </c>
      <c r="F6180" s="920">
        <v>96671000</v>
      </c>
      <c r="G6180" s="921">
        <v>96671000</v>
      </c>
      <c r="H6180" s="921">
        <v>96671000</v>
      </c>
      <c r="I6180" s="654"/>
      <c r="J6180" s="711"/>
      <c r="K6180" s="656"/>
      <c r="L6180" s="656"/>
      <c r="M6180" s="656"/>
      <c r="N6180" s="711"/>
      <c r="O6180" s="712"/>
      <c r="P6180" s="613"/>
      <c r="Q6180" s="614"/>
    </row>
    <row r="6181" spans="1:17" s="6" customFormat="1" ht="198.95" customHeight="1">
      <c r="A6181" s="715">
        <v>8</v>
      </c>
      <c r="B6181" s="723" t="s">
        <v>6170</v>
      </c>
      <c r="C6181" s="720" t="s">
        <v>6168</v>
      </c>
      <c r="D6181" s="725"/>
      <c r="E6181" s="738" t="s">
        <v>6178</v>
      </c>
      <c r="F6181" s="920">
        <v>112578000</v>
      </c>
      <c r="G6181" s="921">
        <v>112578000</v>
      </c>
      <c r="H6181" s="921">
        <v>112578000</v>
      </c>
      <c r="I6181" s="654"/>
      <c r="J6181" s="711"/>
      <c r="K6181" s="656"/>
      <c r="L6181" s="656"/>
      <c r="M6181" s="656"/>
      <c r="N6181" s="711"/>
      <c r="O6181" s="712"/>
      <c r="P6181" s="613"/>
      <c r="Q6181" s="614"/>
    </row>
    <row r="6182" spans="1:17" s="6" customFormat="1" ht="198.95" customHeight="1">
      <c r="A6182" s="715">
        <v>9</v>
      </c>
      <c r="B6182" s="723" t="s">
        <v>6170</v>
      </c>
      <c r="C6182" s="720" t="s">
        <v>6168</v>
      </c>
      <c r="D6182" s="725"/>
      <c r="E6182" s="738" t="s">
        <v>6179</v>
      </c>
      <c r="F6182" s="920">
        <v>119195000</v>
      </c>
      <c r="G6182" s="921">
        <v>119195000</v>
      </c>
      <c r="H6182" s="921">
        <v>119195000</v>
      </c>
      <c r="I6182" s="654"/>
      <c r="J6182" s="711"/>
      <c r="K6182" s="656"/>
      <c r="L6182" s="656"/>
      <c r="M6182" s="656"/>
      <c r="N6182" s="711"/>
      <c r="O6182" s="712"/>
      <c r="P6182" s="613"/>
      <c r="Q6182" s="614"/>
    </row>
    <row r="6183" spans="1:17" s="6" customFormat="1" ht="198.95" customHeight="1">
      <c r="A6183" s="715">
        <v>10</v>
      </c>
      <c r="B6183" s="723" t="s">
        <v>6170</v>
      </c>
      <c r="C6183" s="720" t="s">
        <v>6168</v>
      </c>
      <c r="D6183" s="725"/>
      <c r="E6183" s="738" t="s">
        <v>6180</v>
      </c>
      <c r="F6183" s="920">
        <v>141619000</v>
      </c>
      <c r="G6183" s="921">
        <v>141619000</v>
      </c>
      <c r="H6183" s="921">
        <v>141619000</v>
      </c>
      <c r="I6183" s="654"/>
      <c r="J6183" s="711"/>
      <c r="K6183" s="656"/>
      <c r="L6183" s="656"/>
      <c r="M6183" s="656"/>
      <c r="N6183" s="711"/>
      <c r="O6183" s="712"/>
      <c r="P6183" s="613"/>
      <c r="Q6183" s="614"/>
    </row>
    <row r="6184" spans="1:17" s="6" customFormat="1" ht="198.95" customHeight="1">
      <c r="A6184" s="715">
        <v>11</v>
      </c>
      <c r="B6184" s="723" t="s">
        <v>6170</v>
      </c>
      <c r="C6184" s="720" t="s">
        <v>6168</v>
      </c>
      <c r="D6184" s="725"/>
      <c r="E6184" s="738" t="s">
        <v>6181</v>
      </c>
      <c r="F6184" s="920">
        <v>160536000</v>
      </c>
      <c r="G6184" s="921">
        <v>160536000</v>
      </c>
      <c r="H6184" s="921">
        <v>160536000</v>
      </c>
      <c r="I6184" s="654"/>
      <c r="J6184" s="711"/>
      <c r="K6184" s="656"/>
      <c r="L6184" s="656"/>
      <c r="M6184" s="656"/>
      <c r="N6184" s="711"/>
      <c r="O6184" s="712"/>
      <c r="P6184" s="613"/>
      <c r="Q6184" s="614"/>
    </row>
    <row r="6185" spans="1:17" s="6" customFormat="1" ht="198.95" customHeight="1">
      <c r="A6185" s="715">
        <v>12</v>
      </c>
      <c r="B6185" s="723" t="s">
        <v>6170</v>
      </c>
      <c r="C6185" s="720" t="s">
        <v>6168</v>
      </c>
      <c r="D6185" s="725"/>
      <c r="E6185" s="738" t="s">
        <v>6182</v>
      </c>
      <c r="F6185" s="436">
        <v>204590000</v>
      </c>
      <c r="G6185" s="656">
        <v>204590000</v>
      </c>
      <c r="H6185" s="656">
        <v>204590000</v>
      </c>
      <c r="I6185" s="654"/>
      <c r="J6185" s="711"/>
      <c r="K6185" s="656"/>
      <c r="L6185" s="656"/>
      <c r="M6185" s="656"/>
      <c r="N6185" s="711"/>
      <c r="O6185" s="712"/>
      <c r="P6185" s="613"/>
      <c r="Q6185" s="614"/>
    </row>
    <row r="6186" spans="1:17" s="6" customFormat="1" ht="198.95" customHeight="1">
      <c r="A6186" s="715">
        <v>13</v>
      </c>
      <c r="B6186" s="723" t="s">
        <v>6170</v>
      </c>
      <c r="C6186" s="720" t="s">
        <v>6168</v>
      </c>
      <c r="D6186" s="725"/>
      <c r="E6186" s="738" t="s">
        <v>6183</v>
      </c>
      <c r="F6186" s="920">
        <v>241092000</v>
      </c>
      <c r="G6186" s="921">
        <v>241092000</v>
      </c>
      <c r="H6186" s="921">
        <v>241092000</v>
      </c>
      <c r="I6186" s="654"/>
      <c r="J6186" s="711"/>
      <c r="K6186" s="656"/>
      <c r="L6186" s="656"/>
      <c r="M6186" s="656"/>
      <c r="N6186" s="711"/>
      <c r="O6186" s="712"/>
      <c r="P6186" s="613"/>
      <c r="Q6186" s="614"/>
    </row>
    <row r="6187" spans="1:17" s="6" customFormat="1" ht="198.95" customHeight="1">
      <c r="A6187" s="715">
        <v>14</v>
      </c>
      <c r="B6187" s="723" t="s">
        <v>6170</v>
      </c>
      <c r="C6187" s="720" t="s">
        <v>6168</v>
      </c>
      <c r="D6187" s="725"/>
      <c r="E6187" s="738" t="s">
        <v>6184</v>
      </c>
      <c r="F6187" s="920">
        <v>290013000</v>
      </c>
      <c r="G6187" s="921">
        <v>290013000</v>
      </c>
      <c r="H6187" s="921">
        <v>290013000</v>
      </c>
      <c r="I6187" s="654"/>
      <c r="J6187" s="711"/>
      <c r="K6187" s="656"/>
      <c r="L6187" s="656"/>
      <c r="M6187" s="656"/>
      <c r="N6187" s="711"/>
      <c r="O6187" s="712"/>
      <c r="P6187" s="613"/>
      <c r="Q6187" s="614"/>
    </row>
    <row r="6188" spans="1:17" s="6" customFormat="1" ht="198.95" customHeight="1">
      <c r="A6188" s="715">
        <v>15</v>
      </c>
      <c r="B6188" s="723" t="s">
        <v>6170</v>
      </c>
      <c r="C6188" s="720" t="s">
        <v>6168</v>
      </c>
      <c r="D6188" s="725"/>
      <c r="E6188" s="738" t="s">
        <v>6185</v>
      </c>
      <c r="F6188" s="920">
        <v>317559000</v>
      </c>
      <c r="G6188" s="921">
        <v>317559000</v>
      </c>
      <c r="H6188" s="921">
        <v>317559000</v>
      </c>
      <c r="I6188" s="654"/>
      <c r="J6188" s="711"/>
      <c r="K6188" s="656"/>
      <c r="L6188" s="656"/>
      <c r="M6188" s="656"/>
      <c r="N6188" s="711"/>
      <c r="O6188" s="712"/>
      <c r="P6188" s="613"/>
      <c r="Q6188" s="614"/>
    </row>
    <row r="6189" spans="1:17" s="6" customFormat="1" ht="198.95" customHeight="1">
      <c r="A6189" s="715">
        <v>16</v>
      </c>
      <c r="B6189" s="723" t="s">
        <v>6170</v>
      </c>
      <c r="C6189" s="720" t="s">
        <v>6168</v>
      </c>
      <c r="D6189" s="725"/>
      <c r="E6189" s="738" t="s">
        <v>6186</v>
      </c>
      <c r="F6189" s="920">
        <v>325185000</v>
      </c>
      <c r="G6189" s="921">
        <v>325185000</v>
      </c>
      <c r="H6189" s="921">
        <v>325185000</v>
      </c>
      <c r="I6189" s="654"/>
      <c r="J6189" s="711"/>
      <c r="K6189" s="656"/>
      <c r="L6189" s="656"/>
      <c r="M6189" s="656"/>
      <c r="N6189" s="711"/>
      <c r="O6189" s="712"/>
      <c r="P6189" s="613"/>
      <c r="Q6189" s="614"/>
    </row>
    <row r="6190" spans="1:17" s="6" customFormat="1" ht="198.95" customHeight="1">
      <c r="A6190" s="715">
        <v>17</v>
      </c>
      <c r="B6190" s="723" t="s">
        <v>6170</v>
      </c>
      <c r="C6190" s="720" t="s">
        <v>6168</v>
      </c>
      <c r="D6190" s="725"/>
      <c r="E6190" s="738" t="s">
        <v>6187</v>
      </c>
      <c r="F6190" s="920">
        <v>362444000</v>
      </c>
      <c r="G6190" s="921">
        <v>362444000</v>
      </c>
      <c r="H6190" s="921">
        <v>362444000</v>
      </c>
      <c r="I6190" s="654"/>
      <c r="J6190" s="711"/>
      <c r="K6190" s="656"/>
      <c r="L6190" s="656"/>
      <c r="M6190" s="656"/>
      <c r="N6190" s="711"/>
      <c r="O6190" s="712"/>
      <c r="P6190" s="613"/>
      <c r="Q6190" s="614"/>
    </row>
    <row r="6191" spans="1:17" s="6" customFormat="1" ht="198.95" customHeight="1">
      <c r="A6191" s="715">
        <v>18</v>
      </c>
      <c r="B6191" s="723" t="s">
        <v>6170</v>
      </c>
      <c r="C6191" s="720" t="s">
        <v>6168</v>
      </c>
      <c r="D6191" s="725"/>
      <c r="E6191" s="738" t="s">
        <v>6188</v>
      </c>
      <c r="F6191" s="920">
        <v>368571000</v>
      </c>
      <c r="G6191" s="921">
        <v>368571000</v>
      </c>
      <c r="H6191" s="921">
        <v>368571000</v>
      </c>
      <c r="I6191" s="654"/>
      <c r="J6191" s="711"/>
      <c r="K6191" s="656"/>
      <c r="L6191" s="656"/>
      <c r="M6191" s="656"/>
      <c r="N6191" s="711"/>
      <c r="O6191" s="712"/>
      <c r="P6191" s="613"/>
      <c r="Q6191" s="614"/>
    </row>
    <row r="6192" spans="1:17" s="6" customFormat="1" ht="198.95" customHeight="1">
      <c r="A6192" s="715">
        <v>19</v>
      </c>
      <c r="B6192" s="723" t="s">
        <v>6170</v>
      </c>
      <c r="C6192" s="720" t="s">
        <v>6168</v>
      </c>
      <c r="D6192" s="725"/>
      <c r="E6192" s="738" t="s">
        <v>6189</v>
      </c>
      <c r="F6192" s="920">
        <v>471639000</v>
      </c>
      <c r="G6192" s="921">
        <v>471639000</v>
      </c>
      <c r="H6192" s="921">
        <v>471639000</v>
      </c>
      <c r="I6192" s="654"/>
      <c r="J6192" s="711"/>
      <c r="K6192" s="656"/>
      <c r="L6192" s="656"/>
      <c r="M6192" s="656"/>
      <c r="N6192" s="711"/>
      <c r="O6192" s="712"/>
      <c r="P6192" s="613"/>
      <c r="Q6192" s="614"/>
    </row>
    <row r="6193" spans="1:17" s="6" customFormat="1" ht="198.95" customHeight="1">
      <c r="A6193" s="715">
        <v>20</v>
      </c>
      <c r="B6193" s="723" t="s">
        <v>6170</v>
      </c>
      <c r="C6193" s="720" t="s">
        <v>6168</v>
      </c>
      <c r="D6193" s="725"/>
      <c r="E6193" s="738" t="s">
        <v>6190</v>
      </c>
      <c r="F6193" s="436">
        <v>541219000</v>
      </c>
      <c r="G6193" s="656">
        <v>541219000</v>
      </c>
      <c r="H6193" s="656">
        <v>541219000</v>
      </c>
      <c r="I6193" s="654"/>
      <c r="J6193" s="711"/>
      <c r="K6193" s="656"/>
      <c r="L6193" s="656"/>
      <c r="M6193" s="656"/>
      <c r="N6193" s="711"/>
      <c r="O6193" s="712"/>
      <c r="P6193" s="613"/>
      <c r="Q6193" s="614"/>
    </row>
    <row r="6194" spans="1:17" s="6" customFormat="1" ht="52.5" customHeight="1">
      <c r="A6194" s="710"/>
      <c r="B6194" s="1066" t="s">
        <v>6887</v>
      </c>
      <c r="C6194" s="1066"/>
      <c r="D6194" s="1066"/>
      <c r="E6194" s="1066"/>
      <c r="F6194" s="1066"/>
      <c r="G6194" s="1066"/>
      <c r="H6194" s="1066"/>
      <c r="I6194" s="654"/>
      <c r="J6194" s="711"/>
      <c r="K6194" s="656"/>
      <c r="L6194" s="656"/>
      <c r="M6194" s="656"/>
      <c r="N6194" s="711"/>
      <c r="O6194" s="712"/>
      <c r="P6194" s="613"/>
      <c r="Q6194" s="614"/>
    </row>
    <row r="6195" spans="1:17" s="376" customFormat="1" ht="31.5" customHeight="1">
      <c r="A6195" s="375"/>
      <c r="B6195" s="1154" t="s">
        <v>6219</v>
      </c>
      <c r="C6195" s="1155"/>
      <c r="D6195" s="1155"/>
      <c r="E6195" s="1155"/>
      <c r="F6195" s="1155"/>
      <c r="G6195" s="1155"/>
      <c r="H6195" s="1155"/>
    </row>
    <row r="6196" spans="1:17" s="376" customFormat="1" ht="31.5" customHeight="1">
      <c r="A6196" s="377">
        <v>1</v>
      </c>
      <c r="B6196" s="1123" t="s">
        <v>6756</v>
      </c>
      <c r="C6196" s="1124"/>
      <c r="D6196" s="1124"/>
      <c r="E6196" s="1124"/>
      <c r="F6196" s="1124"/>
      <c r="G6196" s="1124"/>
      <c r="H6196" s="1124"/>
    </row>
    <row r="6197" spans="1:17" s="376" customFormat="1" ht="19.5">
      <c r="A6197" s="378"/>
      <c r="B6197" s="379" t="s">
        <v>6220</v>
      </c>
      <c r="C6197" s="380" t="s">
        <v>3709</v>
      </c>
      <c r="D6197" s="380"/>
      <c r="E6197" s="380"/>
      <c r="F6197" s="380"/>
      <c r="G6197" s="922">
        <v>8200000</v>
      </c>
      <c r="H6197" s="922">
        <v>8200000</v>
      </c>
    </row>
    <row r="6198" spans="1:17" s="376" customFormat="1" ht="19.5">
      <c r="A6198" s="381"/>
      <c r="B6198" s="382" t="s">
        <v>6221</v>
      </c>
      <c r="C6198" s="380" t="s">
        <v>3709</v>
      </c>
      <c r="D6198" s="380"/>
      <c r="E6198" s="380"/>
      <c r="F6198" s="380"/>
      <c r="G6198" s="922">
        <v>8800000</v>
      </c>
      <c r="H6198" s="922">
        <v>8800000</v>
      </c>
    </row>
    <row r="6199" spans="1:17" s="376" customFormat="1" ht="19.5">
      <c r="A6199" s="381"/>
      <c r="B6199" s="382" t="s">
        <v>6222</v>
      </c>
      <c r="C6199" s="380" t="s">
        <v>3709</v>
      </c>
      <c r="D6199" s="380"/>
      <c r="E6199" s="380"/>
      <c r="F6199" s="380"/>
      <c r="G6199" s="922">
        <v>9100000</v>
      </c>
      <c r="H6199" s="922">
        <v>9100000</v>
      </c>
    </row>
    <row r="6200" spans="1:17" s="376" customFormat="1" ht="19.5">
      <c r="A6200" s="381"/>
      <c r="B6200" s="382" t="s">
        <v>6223</v>
      </c>
      <c r="C6200" s="380" t="s">
        <v>3709</v>
      </c>
      <c r="D6200" s="380"/>
      <c r="E6200" s="380"/>
      <c r="F6200" s="380"/>
      <c r="G6200" s="922">
        <v>9400000</v>
      </c>
      <c r="H6200" s="922">
        <v>9400000</v>
      </c>
    </row>
    <row r="6201" spans="1:17" s="376" customFormat="1" ht="19.5">
      <c r="A6201" s="381"/>
      <c r="B6201" s="382" t="s">
        <v>6224</v>
      </c>
      <c r="C6201" s="380" t="s">
        <v>3709</v>
      </c>
      <c r="D6201" s="380"/>
      <c r="E6201" s="380"/>
      <c r="F6201" s="380"/>
      <c r="G6201" s="922">
        <v>10000000</v>
      </c>
      <c r="H6201" s="922">
        <v>10000000</v>
      </c>
    </row>
    <row r="6202" spans="1:17" s="376" customFormat="1" ht="19.5">
      <c r="A6202" s="381"/>
      <c r="B6202" s="382" t="s">
        <v>6225</v>
      </c>
      <c r="C6202" s="380" t="s">
        <v>3709</v>
      </c>
      <c r="D6202" s="380"/>
      <c r="E6202" s="380"/>
      <c r="F6202" s="380"/>
      <c r="G6202" s="922">
        <v>10300000</v>
      </c>
      <c r="H6202" s="922">
        <v>10300000</v>
      </c>
    </row>
    <row r="6203" spans="1:17" s="376" customFormat="1" ht="19.5">
      <c r="A6203" s="381"/>
      <c r="B6203" s="382" t="s">
        <v>6226</v>
      </c>
      <c r="C6203" s="380" t="s">
        <v>3709</v>
      </c>
      <c r="D6203" s="380"/>
      <c r="E6203" s="380"/>
      <c r="F6203" s="380"/>
      <c r="G6203" s="922">
        <v>10900000</v>
      </c>
      <c r="H6203" s="922">
        <v>10900000</v>
      </c>
    </row>
    <row r="6204" spans="1:17" s="376" customFormat="1" ht="19.5">
      <c r="A6204" s="381"/>
      <c r="B6204" s="382" t="s">
        <v>6227</v>
      </c>
      <c r="C6204" s="380" t="s">
        <v>3709</v>
      </c>
      <c r="D6204" s="380"/>
      <c r="E6204" s="380"/>
      <c r="F6204" s="380"/>
      <c r="G6204" s="922">
        <v>11350000</v>
      </c>
      <c r="H6204" s="922">
        <v>11350000</v>
      </c>
    </row>
    <row r="6205" spans="1:17" s="376" customFormat="1" ht="19.5">
      <c r="A6205" s="381"/>
      <c r="B6205" s="382" t="s">
        <v>6228</v>
      </c>
      <c r="C6205" s="380" t="s">
        <v>3709</v>
      </c>
      <c r="D6205" s="380"/>
      <c r="E6205" s="380"/>
      <c r="F6205" s="380"/>
      <c r="G6205" s="922">
        <v>12100000</v>
      </c>
      <c r="H6205" s="922">
        <v>12100000</v>
      </c>
    </row>
    <row r="6206" spans="1:17" s="376" customFormat="1" ht="19.5">
      <c r="A6206" s="381"/>
      <c r="B6206" s="382" t="s">
        <v>6229</v>
      </c>
      <c r="C6206" s="380" t="s">
        <v>3709</v>
      </c>
      <c r="D6206" s="380"/>
      <c r="E6206" s="380"/>
      <c r="F6206" s="380"/>
      <c r="G6206" s="922">
        <v>12550000</v>
      </c>
      <c r="H6206" s="922">
        <v>12550000</v>
      </c>
    </row>
    <row r="6207" spans="1:17" s="376" customFormat="1" ht="19.5">
      <c r="A6207" s="381"/>
      <c r="B6207" s="382" t="s">
        <v>6230</v>
      </c>
      <c r="C6207" s="380" t="s">
        <v>3709</v>
      </c>
      <c r="D6207" s="380"/>
      <c r="E6207" s="380"/>
      <c r="F6207" s="380"/>
      <c r="G6207" s="922">
        <v>13000000</v>
      </c>
      <c r="H6207" s="922">
        <v>13000000</v>
      </c>
    </row>
    <row r="6208" spans="1:17" s="376" customFormat="1" ht="19.5">
      <c r="A6208" s="381"/>
      <c r="B6208" s="382" t="s">
        <v>6231</v>
      </c>
      <c r="C6208" s="380" t="s">
        <v>3709</v>
      </c>
      <c r="D6208" s="380"/>
      <c r="E6208" s="380"/>
      <c r="F6208" s="380"/>
      <c r="G6208" s="922">
        <v>13450000</v>
      </c>
      <c r="H6208" s="922">
        <v>13450000</v>
      </c>
    </row>
    <row r="6209" spans="1:8" s="376" customFormat="1" ht="19.5">
      <c r="A6209" s="381"/>
      <c r="B6209" s="382" t="s">
        <v>6232</v>
      </c>
      <c r="C6209" s="380" t="s">
        <v>3709</v>
      </c>
      <c r="D6209" s="380"/>
      <c r="E6209" s="380"/>
      <c r="F6209" s="380"/>
      <c r="G6209" s="922">
        <v>13900000</v>
      </c>
      <c r="H6209" s="922">
        <v>13900000</v>
      </c>
    </row>
    <row r="6210" spans="1:8" s="376" customFormat="1" ht="19.5">
      <c r="A6210" s="381"/>
      <c r="B6210" s="382" t="s">
        <v>6233</v>
      </c>
      <c r="C6210" s="380" t="s">
        <v>3709</v>
      </c>
      <c r="D6210" s="380"/>
      <c r="E6210" s="380"/>
      <c r="F6210" s="380"/>
      <c r="G6210" s="922">
        <v>14350000</v>
      </c>
      <c r="H6210" s="922">
        <v>14350000</v>
      </c>
    </row>
    <row r="6211" spans="1:8" s="376" customFormat="1" ht="19.5">
      <c r="A6211" s="381"/>
      <c r="B6211" s="382" t="s">
        <v>6234</v>
      </c>
      <c r="C6211" s="380" t="s">
        <v>3709</v>
      </c>
      <c r="D6211" s="380"/>
      <c r="E6211" s="380"/>
      <c r="F6211" s="380"/>
      <c r="G6211" s="922">
        <v>14800000</v>
      </c>
      <c r="H6211" s="922">
        <v>14800000</v>
      </c>
    </row>
    <row r="6212" spans="1:8" s="376" customFormat="1" ht="19.5">
      <c r="A6212" s="381"/>
      <c r="B6212" s="382" t="s">
        <v>6235</v>
      </c>
      <c r="C6212" s="380" t="s">
        <v>3709</v>
      </c>
      <c r="D6212" s="380"/>
      <c r="E6212" s="380"/>
      <c r="F6212" s="380"/>
      <c r="G6212" s="922">
        <v>15250000</v>
      </c>
      <c r="H6212" s="922">
        <v>15250000</v>
      </c>
    </row>
    <row r="6213" spans="1:8" s="376" customFormat="1" ht="19.5">
      <c r="A6213" s="381"/>
      <c r="B6213" s="382" t="s">
        <v>6236</v>
      </c>
      <c r="C6213" s="380" t="s">
        <v>3709</v>
      </c>
      <c r="D6213" s="380"/>
      <c r="E6213" s="380"/>
      <c r="F6213" s="380"/>
      <c r="G6213" s="922">
        <v>15700000</v>
      </c>
      <c r="H6213" s="922">
        <v>15700000</v>
      </c>
    </row>
    <row r="6214" spans="1:8" s="376" customFormat="1" ht="19.5">
      <c r="A6214" s="381"/>
      <c r="B6214" s="382" t="s">
        <v>6237</v>
      </c>
      <c r="C6214" s="380" t="s">
        <v>3709</v>
      </c>
      <c r="D6214" s="380"/>
      <c r="E6214" s="380"/>
      <c r="F6214" s="380"/>
      <c r="G6214" s="922">
        <v>16150000</v>
      </c>
      <c r="H6214" s="922">
        <v>16150000</v>
      </c>
    </row>
    <row r="6215" spans="1:8" s="376" customFormat="1" ht="19.5">
      <c r="A6215" s="383"/>
      <c r="B6215" s="384" t="s">
        <v>6238</v>
      </c>
      <c r="C6215" s="385" t="s">
        <v>3709</v>
      </c>
      <c r="D6215" s="385"/>
      <c r="E6215" s="385"/>
      <c r="F6215" s="385"/>
      <c r="G6215" s="923">
        <v>16600000</v>
      </c>
      <c r="H6215" s="923">
        <v>16600000</v>
      </c>
    </row>
    <row r="6216" spans="1:8" s="376" customFormat="1" ht="31.5" customHeight="1">
      <c r="A6216" s="386">
        <v>2</v>
      </c>
      <c r="B6216" s="1123" t="s">
        <v>6888</v>
      </c>
      <c r="C6216" s="1124"/>
      <c r="D6216" s="1124"/>
      <c r="E6216" s="1124"/>
      <c r="F6216" s="1124"/>
      <c r="G6216" s="1124"/>
      <c r="H6216" s="1124"/>
    </row>
    <row r="6217" spans="1:8" s="376" customFormat="1" ht="19.5">
      <c r="A6217" s="387"/>
      <c r="B6217" s="388" t="s">
        <v>6239</v>
      </c>
      <c r="C6217" s="389" t="s">
        <v>3709</v>
      </c>
      <c r="D6217" s="390"/>
      <c r="E6217" s="390"/>
      <c r="F6217" s="390"/>
      <c r="G6217" s="924">
        <v>8600000</v>
      </c>
      <c r="H6217" s="924">
        <v>8600000</v>
      </c>
    </row>
    <row r="6218" spans="1:8" s="376" customFormat="1" ht="19.5">
      <c r="A6218" s="391"/>
      <c r="B6218" s="392" t="s">
        <v>6240</v>
      </c>
      <c r="C6218" s="380" t="s">
        <v>3709</v>
      </c>
      <c r="D6218" s="393"/>
      <c r="E6218" s="393"/>
      <c r="F6218" s="393"/>
      <c r="G6218" s="925">
        <v>9200000</v>
      </c>
      <c r="H6218" s="925">
        <v>9200000</v>
      </c>
    </row>
    <row r="6219" spans="1:8" s="376" customFormat="1" ht="19.5">
      <c r="A6219" s="391"/>
      <c r="B6219" s="392" t="s">
        <v>6241</v>
      </c>
      <c r="C6219" s="380" t="s">
        <v>3709</v>
      </c>
      <c r="D6219" s="393"/>
      <c r="E6219" s="393"/>
      <c r="F6219" s="393"/>
      <c r="G6219" s="925">
        <v>9500000</v>
      </c>
      <c r="H6219" s="925">
        <v>9500000</v>
      </c>
    </row>
    <row r="6220" spans="1:8" s="376" customFormat="1" ht="19.5">
      <c r="A6220" s="391"/>
      <c r="B6220" s="392" t="s">
        <v>6242</v>
      </c>
      <c r="C6220" s="380" t="s">
        <v>3709</v>
      </c>
      <c r="D6220" s="393"/>
      <c r="E6220" s="393"/>
      <c r="F6220" s="393"/>
      <c r="G6220" s="925">
        <v>9800000</v>
      </c>
      <c r="H6220" s="925">
        <v>9800000</v>
      </c>
    </row>
    <row r="6221" spans="1:8" s="376" customFormat="1" ht="19.5">
      <c r="A6221" s="391"/>
      <c r="B6221" s="392" t="s">
        <v>6243</v>
      </c>
      <c r="C6221" s="380" t="s">
        <v>3709</v>
      </c>
      <c r="D6221" s="393"/>
      <c r="E6221" s="393"/>
      <c r="F6221" s="393"/>
      <c r="G6221" s="925">
        <v>10400000</v>
      </c>
      <c r="H6221" s="925">
        <v>10400000</v>
      </c>
    </row>
    <row r="6222" spans="1:8" s="376" customFormat="1" ht="19.5">
      <c r="A6222" s="391"/>
      <c r="B6222" s="392" t="s">
        <v>6244</v>
      </c>
      <c r="C6222" s="380" t="s">
        <v>3709</v>
      </c>
      <c r="D6222" s="393"/>
      <c r="E6222" s="393"/>
      <c r="F6222" s="393"/>
      <c r="G6222" s="925">
        <v>10700000</v>
      </c>
      <c r="H6222" s="925">
        <v>10700000</v>
      </c>
    </row>
    <row r="6223" spans="1:8" s="376" customFormat="1" ht="19.5">
      <c r="A6223" s="391"/>
      <c r="B6223" s="392" t="s">
        <v>6245</v>
      </c>
      <c r="C6223" s="380" t="s">
        <v>3709</v>
      </c>
      <c r="D6223" s="393"/>
      <c r="E6223" s="393"/>
      <c r="F6223" s="393"/>
      <c r="G6223" s="925">
        <v>11300000</v>
      </c>
      <c r="H6223" s="925">
        <v>11300000</v>
      </c>
    </row>
    <row r="6224" spans="1:8" s="376" customFormat="1" ht="19.5">
      <c r="A6224" s="391"/>
      <c r="B6224" s="392" t="s">
        <v>6246</v>
      </c>
      <c r="C6224" s="380" t="s">
        <v>3709</v>
      </c>
      <c r="D6224" s="393"/>
      <c r="E6224" s="393"/>
      <c r="F6224" s="393"/>
      <c r="G6224" s="925">
        <v>11750000</v>
      </c>
      <c r="H6224" s="925">
        <v>11750000</v>
      </c>
    </row>
    <row r="6225" spans="1:8" s="376" customFormat="1" ht="19.5">
      <c r="A6225" s="391"/>
      <c r="B6225" s="392" t="s">
        <v>6247</v>
      </c>
      <c r="C6225" s="380" t="s">
        <v>3709</v>
      </c>
      <c r="D6225" s="393"/>
      <c r="E6225" s="393"/>
      <c r="F6225" s="393"/>
      <c r="G6225" s="925">
        <v>12500000</v>
      </c>
      <c r="H6225" s="925">
        <v>12500000</v>
      </c>
    </row>
    <row r="6226" spans="1:8" s="376" customFormat="1" ht="19.5">
      <c r="A6226" s="391"/>
      <c r="B6226" s="392" t="s">
        <v>6248</v>
      </c>
      <c r="C6226" s="380" t="s">
        <v>3709</v>
      </c>
      <c r="D6226" s="393"/>
      <c r="E6226" s="393"/>
      <c r="F6226" s="393"/>
      <c r="G6226" s="925">
        <v>12950000</v>
      </c>
      <c r="H6226" s="925">
        <v>12950000</v>
      </c>
    </row>
    <row r="6227" spans="1:8" s="376" customFormat="1" ht="19.5">
      <c r="A6227" s="391"/>
      <c r="B6227" s="392" t="s">
        <v>6249</v>
      </c>
      <c r="C6227" s="380" t="s">
        <v>3709</v>
      </c>
      <c r="D6227" s="393"/>
      <c r="E6227" s="393"/>
      <c r="F6227" s="393"/>
      <c r="G6227" s="925">
        <v>13400000</v>
      </c>
      <c r="H6227" s="925">
        <v>13400000</v>
      </c>
    </row>
    <row r="6228" spans="1:8" s="376" customFormat="1" ht="19.5">
      <c r="A6228" s="391"/>
      <c r="B6228" s="392" t="s">
        <v>6250</v>
      </c>
      <c r="C6228" s="380" t="s">
        <v>3709</v>
      </c>
      <c r="D6228" s="393"/>
      <c r="E6228" s="393"/>
      <c r="F6228" s="393"/>
      <c r="G6228" s="925">
        <v>13850000</v>
      </c>
      <c r="H6228" s="925">
        <v>13850000</v>
      </c>
    </row>
    <row r="6229" spans="1:8" s="376" customFormat="1" ht="19.5">
      <c r="A6229" s="391"/>
      <c r="B6229" s="392" t="s">
        <v>6251</v>
      </c>
      <c r="C6229" s="380" t="s">
        <v>3709</v>
      </c>
      <c r="D6229" s="393"/>
      <c r="E6229" s="393"/>
      <c r="F6229" s="393"/>
      <c r="G6229" s="925">
        <v>14300000</v>
      </c>
      <c r="H6229" s="925">
        <v>14300000</v>
      </c>
    </row>
    <row r="6230" spans="1:8" s="376" customFormat="1" ht="19.5">
      <c r="A6230" s="391"/>
      <c r="B6230" s="392" t="s">
        <v>6252</v>
      </c>
      <c r="C6230" s="380" t="s">
        <v>3709</v>
      </c>
      <c r="D6230" s="393"/>
      <c r="E6230" s="393"/>
      <c r="F6230" s="393"/>
      <c r="G6230" s="925">
        <v>14750000</v>
      </c>
      <c r="H6230" s="925">
        <v>14750000</v>
      </c>
    </row>
    <row r="6231" spans="1:8" s="376" customFormat="1" ht="19.5">
      <c r="A6231" s="391"/>
      <c r="B6231" s="392" t="s">
        <v>6253</v>
      </c>
      <c r="C6231" s="380" t="s">
        <v>3709</v>
      </c>
      <c r="D6231" s="393"/>
      <c r="E6231" s="393"/>
      <c r="F6231" s="393"/>
      <c r="G6231" s="925">
        <v>15200000</v>
      </c>
      <c r="H6231" s="925">
        <v>15200000</v>
      </c>
    </row>
    <row r="6232" spans="1:8" s="376" customFormat="1" ht="19.5">
      <c r="A6232" s="391"/>
      <c r="B6232" s="392" t="s">
        <v>6254</v>
      </c>
      <c r="C6232" s="380" t="s">
        <v>3709</v>
      </c>
      <c r="D6232" s="393"/>
      <c r="E6232" s="393"/>
      <c r="F6232" s="393"/>
      <c r="G6232" s="925">
        <v>15650000</v>
      </c>
      <c r="H6232" s="925">
        <v>15650000</v>
      </c>
    </row>
    <row r="6233" spans="1:8" s="376" customFormat="1" ht="19.5">
      <c r="A6233" s="391"/>
      <c r="B6233" s="392" t="s">
        <v>6255</v>
      </c>
      <c r="C6233" s="380" t="s">
        <v>3709</v>
      </c>
      <c r="D6233" s="393"/>
      <c r="E6233" s="393"/>
      <c r="F6233" s="393"/>
      <c r="G6233" s="925">
        <v>16100000</v>
      </c>
      <c r="H6233" s="925">
        <v>16100000</v>
      </c>
    </row>
    <row r="6234" spans="1:8" s="376" customFormat="1" ht="19.5">
      <c r="A6234" s="391"/>
      <c r="B6234" s="392" t="s">
        <v>6256</v>
      </c>
      <c r="C6234" s="380" t="s">
        <v>3709</v>
      </c>
      <c r="D6234" s="393"/>
      <c r="E6234" s="393"/>
      <c r="F6234" s="393"/>
      <c r="G6234" s="925">
        <v>16550000</v>
      </c>
      <c r="H6234" s="925">
        <v>16550000</v>
      </c>
    </row>
    <row r="6235" spans="1:8" s="376" customFormat="1" ht="19.5">
      <c r="A6235" s="377"/>
      <c r="B6235" s="394" t="s">
        <v>6257</v>
      </c>
      <c r="C6235" s="385" t="s">
        <v>3709</v>
      </c>
      <c r="D6235" s="395"/>
      <c r="E6235" s="395"/>
      <c r="F6235" s="395"/>
      <c r="G6235" s="926">
        <v>17000000</v>
      </c>
      <c r="H6235" s="926">
        <v>17000000</v>
      </c>
    </row>
    <row r="6236" spans="1:8" s="376" customFormat="1" ht="31.5" customHeight="1">
      <c r="A6236" s="386">
        <v>3</v>
      </c>
      <c r="B6236" s="1123" t="s">
        <v>6889</v>
      </c>
      <c r="C6236" s="1124"/>
      <c r="D6236" s="1124"/>
      <c r="E6236" s="1124"/>
      <c r="F6236" s="1124"/>
      <c r="G6236" s="1124"/>
      <c r="H6236" s="1124"/>
    </row>
    <row r="6237" spans="1:8" s="376" customFormat="1" ht="19.5">
      <c r="A6237" s="391"/>
      <c r="B6237" s="388" t="s">
        <v>6258</v>
      </c>
      <c r="C6237" s="389" t="s">
        <v>3709</v>
      </c>
      <c r="D6237" s="389"/>
      <c r="E6237" s="389"/>
      <c r="F6237" s="396"/>
      <c r="G6237" s="922">
        <v>7900000</v>
      </c>
      <c r="H6237" s="922">
        <v>7900000</v>
      </c>
    </row>
    <row r="6238" spans="1:8" s="376" customFormat="1" ht="19.5">
      <c r="A6238" s="391"/>
      <c r="B6238" s="392" t="s">
        <v>6259</v>
      </c>
      <c r="C6238" s="380" t="s">
        <v>3709</v>
      </c>
      <c r="D6238" s="380"/>
      <c r="E6238" s="380"/>
      <c r="F6238" s="397"/>
      <c r="G6238" s="922">
        <v>8500000</v>
      </c>
      <c r="H6238" s="922">
        <v>8500000</v>
      </c>
    </row>
    <row r="6239" spans="1:8" s="376" customFormat="1" ht="19.5">
      <c r="A6239" s="391"/>
      <c r="B6239" s="392" t="s">
        <v>6260</v>
      </c>
      <c r="C6239" s="380" t="s">
        <v>3709</v>
      </c>
      <c r="D6239" s="380"/>
      <c r="E6239" s="380"/>
      <c r="F6239" s="397"/>
      <c r="G6239" s="922">
        <v>8800000</v>
      </c>
      <c r="H6239" s="922">
        <v>8800000</v>
      </c>
    </row>
    <row r="6240" spans="1:8" s="376" customFormat="1" ht="19.5">
      <c r="A6240" s="391"/>
      <c r="B6240" s="392" t="s">
        <v>6261</v>
      </c>
      <c r="C6240" s="380" t="s">
        <v>3709</v>
      </c>
      <c r="D6240" s="380"/>
      <c r="E6240" s="380"/>
      <c r="F6240" s="397"/>
      <c r="G6240" s="922">
        <v>9100000</v>
      </c>
      <c r="H6240" s="922">
        <v>9100000</v>
      </c>
    </row>
    <row r="6241" spans="1:8" s="376" customFormat="1" ht="19.5">
      <c r="A6241" s="391"/>
      <c r="B6241" s="392" t="s">
        <v>6262</v>
      </c>
      <c r="C6241" s="380" t="s">
        <v>3709</v>
      </c>
      <c r="D6241" s="380"/>
      <c r="E6241" s="380"/>
      <c r="F6241" s="397"/>
      <c r="G6241" s="922">
        <v>9700000</v>
      </c>
      <c r="H6241" s="922">
        <v>9700000</v>
      </c>
    </row>
    <row r="6242" spans="1:8" s="376" customFormat="1" ht="19.5">
      <c r="A6242" s="391"/>
      <c r="B6242" s="392" t="s">
        <v>6263</v>
      </c>
      <c r="C6242" s="380" t="s">
        <v>3709</v>
      </c>
      <c r="D6242" s="380"/>
      <c r="E6242" s="380"/>
      <c r="F6242" s="397"/>
      <c r="G6242" s="922">
        <v>10000000</v>
      </c>
      <c r="H6242" s="922">
        <v>10000000</v>
      </c>
    </row>
    <row r="6243" spans="1:8" s="376" customFormat="1" ht="19.5">
      <c r="A6243" s="391"/>
      <c r="B6243" s="392" t="s">
        <v>6264</v>
      </c>
      <c r="C6243" s="380" t="s">
        <v>3709</v>
      </c>
      <c r="D6243" s="380"/>
      <c r="E6243" s="380"/>
      <c r="F6243" s="397"/>
      <c r="G6243" s="922">
        <v>10600000</v>
      </c>
      <c r="H6243" s="922">
        <v>10600000</v>
      </c>
    </row>
    <row r="6244" spans="1:8" s="376" customFormat="1" ht="19.5">
      <c r="A6244" s="391"/>
      <c r="B6244" s="392" t="s">
        <v>6265</v>
      </c>
      <c r="C6244" s="380" t="s">
        <v>3709</v>
      </c>
      <c r="D6244" s="380"/>
      <c r="E6244" s="380"/>
      <c r="F6244" s="397"/>
      <c r="G6244" s="922">
        <v>11050000</v>
      </c>
      <c r="H6244" s="922">
        <v>11050000</v>
      </c>
    </row>
    <row r="6245" spans="1:8" s="376" customFormat="1" ht="19.5">
      <c r="A6245" s="391"/>
      <c r="B6245" s="392" t="s">
        <v>6266</v>
      </c>
      <c r="C6245" s="380" t="s">
        <v>3709</v>
      </c>
      <c r="D6245" s="380"/>
      <c r="E6245" s="380"/>
      <c r="F6245" s="397"/>
      <c r="G6245" s="922">
        <v>11800000</v>
      </c>
      <c r="H6245" s="922">
        <v>11800000</v>
      </c>
    </row>
    <row r="6246" spans="1:8" s="376" customFormat="1" ht="19.5">
      <c r="A6246" s="391"/>
      <c r="B6246" s="392" t="s">
        <v>6267</v>
      </c>
      <c r="C6246" s="380" t="s">
        <v>3709</v>
      </c>
      <c r="D6246" s="380"/>
      <c r="E6246" s="380"/>
      <c r="F6246" s="397"/>
      <c r="G6246" s="922">
        <v>12250000</v>
      </c>
      <c r="H6246" s="922">
        <v>12250000</v>
      </c>
    </row>
    <row r="6247" spans="1:8" s="376" customFormat="1" ht="19.5">
      <c r="A6247" s="391"/>
      <c r="B6247" s="392" t="s">
        <v>6268</v>
      </c>
      <c r="C6247" s="380" t="s">
        <v>3709</v>
      </c>
      <c r="D6247" s="380"/>
      <c r="E6247" s="380"/>
      <c r="F6247" s="397"/>
      <c r="G6247" s="922">
        <v>12700000</v>
      </c>
      <c r="H6247" s="922">
        <v>12700000</v>
      </c>
    </row>
    <row r="6248" spans="1:8" s="376" customFormat="1" ht="19.5">
      <c r="A6248" s="391"/>
      <c r="B6248" s="392" t="s">
        <v>6269</v>
      </c>
      <c r="C6248" s="380" t="s">
        <v>3709</v>
      </c>
      <c r="D6248" s="380"/>
      <c r="E6248" s="380"/>
      <c r="F6248" s="397"/>
      <c r="G6248" s="922">
        <v>13150000</v>
      </c>
      <c r="H6248" s="922">
        <v>13150000</v>
      </c>
    </row>
    <row r="6249" spans="1:8" s="376" customFormat="1" ht="19.5">
      <c r="A6249" s="391"/>
      <c r="B6249" s="392" t="s">
        <v>6270</v>
      </c>
      <c r="C6249" s="380" t="s">
        <v>3709</v>
      </c>
      <c r="D6249" s="380"/>
      <c r="E6249" s="380"/>
      <c r="F6249" s="397"/>
      <c r="G6249" s="922">
        <v>13600000</v>
      </c>
      <c r="H6249" s="922">
        <v>13600000</v>
      </c>
    </row>
    <row r="6250" spans="1:8" s="376" customFormat="1" ht="19.5">
      <c r="A6250" s="391"/>
      <c r="B6250" s="392" t="s">
        <v>6271</v>
      </c>
      <c r="C6250" s="380" t="s">
        <v>3709</v>
      </c>
      <c r="D6250" s="380"/>
      <c r="E6250" s="380"/>
      <c r="F6250" s="397"/>
      <c r="G6250" s="922">
        <v>14050000</v>
      </c>
      <c r="H6250" s="922">
        <v>14050000</v>
      </c>
    </row>
    <row r="6251" spans="1:8" s="376" customFormat="1" ht="19.5">
      <c r="A6251" s="391"/>
      <c r="B6251" s="392" t="s">
        <v>6272</v>
      </c>
      <c r="C6251" s="380" t="s">
        <v>3709</v>
      </c>
      <c r="D6251" s="380"/>
      <c r="E6251" s="380"/>
      <c r="F6251" s="397"/>
      <c r="G6251" s="922">
        <v>14500000</v>
      </c>
      <c r="H6251" s="922">
        <v>14500000</v>
      </c>
    </row>
    <row r="6252" spans="1:8" s="376" customFormat="1" ht="19.5">
      <c r="A6252" s="391"/>
      <c r="B6252" s="392" t="s">
        <v>6273</v>
      </c>
      <c r="C6252" s="380" t="s">
        <v>3709</v>
      </c>
      <c r="D6252" s="380"/>
      <c r="E6252" s="380"/>
      <c r="F6252" s="397"/>
      <c r="G6252" s="922">
        <v>14950000</v>
      </c>
      <c r="H6252" s="922">
        <v>14950000</v>
      </c>
    </row>
    <row r="6253" spans="1:8" s="376" customFormat="1" ht="19.5">
      <c r="A6253" s="391"/>
      <c r="B6253" s="392" t="s">
        <v>6274</v>
      </c>
      <c r="C6253" s="380" t="s">
        <v>3709</v>
      </c>
      <c r="D6253" s="380"/>
      <c r="E6253" s="380"/>
      <c r="F6253" s="397"/>
      <c r="G6253" s="922">
        <v>15400000</v>
      </c>
      <c r="H6253" s="922">
        <v>15400000</v>
      </c>
    </row>
    <row r="6254" spans="1:8" s="376" customFormat="1" ht="19.5">
      <c r="A6254" s="391"/>
      <c r="B6254" s="392" t="s">
        <v>6275</v>
      </c>
      <c r="C6254" s="380" t="s">
        <v>3709</v>
      </c>
      <c r="D6254" s="380"/>
      <c r="E6254" s="380"/>
      <c r="F6254" s="397"/>
      <c r="G6254" s="922">
        <v>15850000</v>
      </c>
      <c r="H6254" s="922">
        <v>15850000</v>
      </c>
    </row>
    <row r="6255" spans="1:8" s="376" customFormat="1" ht="19.5">
      <c r="A6255" s="377"/>
      <c r="B6255" s="394" t="s">
        <v>6276</v>
      </c>
      <c r="C6255" s="385" t="s">
        <v>3709</v>
      </c>
      <c r="D6255" s="385"/>
      <c r="E6255" s="385"/>
      <c r="F6255" s="398"/>
      <c r="G6255" s="923">
        <v>16300000</v>
      </c>
      <c r="H6255" s="923">
        <v>16300000</v>
      </c>
    </row>
    <row r="6256" spans="1:8" s="376" customFormat="1" ht="31.5" customHeight="1">
      <c r="A6256" s="386">
        <v>4</v>
      </c>
      <c r="B6256" s="1206" t="s">
        <v>6757</v>
      </c>
      <c r="C6256" s="1207"/>
      <c r="D6256" s="1207"/>
      <c r="E6256" s="1207"/>
      <c r="F6256" s="1207"/>
      <c r="G6256" s="1207"/>
      <c r="H6256" s="1207"/>
    </row>
    <row r="6257" spans="1:10" s="376" customFormat="1" ht="19.5">
      <c r="A6257" s="391"/>
      <c r="B6257" s="388" t="s">
        <v>6277</v>
      </c>
      <c r="C6257" s="380" t="s">
        <v>3709</v>
      </c>
      <c r="D6257" s="380"/>
      <c r="E6257" s="380"/>
      <c r="F6257" s="396"/>
      <c r="G6257" s="927">
        <v>7800000</v>
      </c>
      <c r="H6257" s="927">
        <v>7800000</v>
      </c>
    </row>
    <row r="6258" spans="1:10" s="376" customFormat="1" ht="19.5">
      <c r="A6258" s="391"/>
      <c r="B6258" s="392" t="s">
        <v>6278</v>
      </c>
      <c r="C6258" s="380" t="s">
        <v>3709</v>
      </c>
      <c r="D6258" s="380"/>
      <c r="E6258" s="380"/>
      <c r="F6258" s="397"/>
      <c r="G6258" s="922">
        <v>8400000</v>
      </c>
      <c r="H6258" s="922">
        <v>8400000</v>
      </c>
    </row>
    <row r="6259" spans="1:10" s="376" customFormat="1" ht="19.5">
      <c r="A6259" s="391"/>
      <c r="B6259" s="392" t="s">
        <v>6279</v>
      </c>
      <c r="C6259" s="380" t="s">
        <v>3709</v>
      </c>
      <c r="D6259" s="380"/>
      <c r="E6259" s="380"/>
      <c r="F6259" s="397"/>
      <c r="G6259" s="922">
        <v>8700000</v>
      </c>
      <c r="H6259" s="922">
        <v>8700000</v>
      </c>
    </row>
    <row r="6260" spans="1:10" s="376" customFormat="1" ht="19.5">
      <c r="A6260" s="391"/>
      <c r="B6260" s="392" t="s">
        <v>6280</v>
      </c>
      <c r="C6260" s="380" t="s">
        <v>3709</v>
      </c>
      <c r="D6260" s="380"/>
      <c r="E6260" s="380"/>
      <c r="F6260" s="397"/>
      <c r="G6260" s="922">
        <v>9000000</v>
      </c>
      <c r="H6260" s="922">
        <v>9000000</v>
      </c>
    </row>
    <row r="6261" spans="1:10" s="376" customFormat="1" ht="19.5">
      <c r="A6261" s="391"/>
      <c r="B6261" s="392" t="s">
        <v>6281</v>
      </c>
      <c r="C6261" s="380" t="s">
        <v>3709</v>
      </c>
      <c r="D6261" s="380"/>
      <c r="E6261" s="380"/>
      <c r="F6261" s="397"/>
      <c r="G6261" s="922">
        <v>9600000</v>
      </c>
      <c r="H6261" s="922">
        <v>9600000</v>
      </c>
    </row>
    <row r="6262" spans="1:10" s="376" customFormat="1" ht="19.5">
      <c r="A6262" s="391"/>
      <c r="B6262" s="392" t="s">
        <v>6282</v>
      </c>
      <c r="C6262" s="380" t="s">
        <v>3709</v>
      </c>
      <c r="D6262" s="380"/>
      <c r="E6262" s="380"/>
      <c r="F6262" s="397"/>
      <c r="G6262" s="922">
        <v>9900000</v>
      </c>
      <c r="H6262" s="922">
        <v>9900000</v>
      </c>
    </row>
    <row r="6263" spans="1:10" s="376" customFormat="1" ht="19.5">
      <c r="A6263" s="377"/>
      <c r="B6263" s="394" t="s">
        <v>6283</v>
      </c>
      <c r="C6263" s="385" t="s">
        <v>3709</v>
      </c>
      <c r="D6263" s="385"/>
      <c r="E6263" s="385"/>
      <c r="F6263" s="398"/>
      <c r="G6263" s="923">
        <v>10500000</v>
      </c>
      <c r="H6263" s="923">
        <v>10500000</v>
      </c>
    </row>
    <row r="6264" spans="1:10" s="376" customFormat="1" ht="31.5" customHeight="1">
      <c r="A6264" s="386">
        <v>5</v>
      </c>
      <c r="B6264" s="1206" t="s">
        <v>6284</v>
      </c>
      <c r="C6264" s="1207"/>
      <c r="D6264" s="1207"/>
      <c r="E6264" s="1207"/>
      <c r="F6264" s="1207"/>
      <c r="G6264" s="1207"/>
      <c r="H6264" s="1207"/>
    </row>
    <row r="6265" spans="1:10" s="1017" customFormat="1" ht="165">
      <c r="A6265" s="1144" t="s">
        <v>6904</v>
      </c>
      <c r="B6265" s="1012" t="s">
        <v>6905</v>
      </c>
      <c r="C6265" s="1013" t="s">
        <v>3709</v>
      </c>
      <c r="D6265" s="1013"/>
      <c r="E6265" s="1013"/>
      <c r="F6265" s="1014"/>
      <c r="G6265" s="1015">
        <v>3500000</v>
      </c>
      <c r="H6265" s="1015">
        <f>G6265</f>
        <v>3500000</v>
      </c>
      <c r="I6265" s="1016"/>
    </row>
    <row r="6266" spans="1:10" s="1017" customFormat="1" ht="18.75">
      <c r="A6266" s="1145"/>
      <c r="B6266" s="1012" t="s">
        <v>6906</v>
      </c>
      <c r="C6266" s="1013" t="s">
        <v>6899</v>
      </c>
      <c r="D6266" s="1013"/>
      <c r="E6266" s="1013"/>
      <c r="F6266" s="1014"/>
      <c r="G6266" s="1013">
        <v>300000</v>
      </c>
      <c r="H6266" s="1013">
        <v>300000</v>
      </c>
      <c r="I6266" s="1016"/>
    </row>
    <row r="6267" spans="1:10" s="1017" customFormat="1" ht="99">
      <c r="A6267" s="1144" t="s">
        <v>6907</v>
      </c>
      <c r="B6267" s="1018" t="s">
        <v>6908</v>
      </c>
      <c r="C6267" s="1013" t="s">
        <v>3709</v>
      </c>
      <c r="D6267" s="1013"/>
      <c r="E6267" s="1013"/>
      <c r="F6267" s="1014"/>
      <c r="G6267" s="1013">
        <f>H6267</f>
        <v>5950000</v>
      </c>
      <c r="H6267" s="1013">
        <v>5950000</v>
      </c>
      <c r="I6267" s="1016"/>
    </row>
    <row r="6268" spans="1:10" s="1017" customFormat="1" ht="18.75">
      <c r="A6268" s="1145"/>
      <c r="B6268" s="1019" t="s">
        <v>6909</v>
      </c>
      <c r="C6268" s="1013" t="s">
        <v>6899</v>
      </c>
      <c r="D6268" s="1013"/>
      <c r="E6268" s="1013"/>
      <c r="F6268" s="1014"/>
      <c r="G6268" s="1013">
        <v>400000</v>
      </c>
      <c r="H6268" s="1013">
        <v>400000</v>
      </c>
      <c r="I6268" s="1016"/>
    </row>
    <row r="6269" spans="1:10" s="1017" customFormat="1" ht="82.5">
      <c r="A6269" s="1020" t="s">
        <v>6910</v>
      </c>
      <c r="B6269" s="1018" t="s">
        <v>6911</v>
      </c>
      <c r="C6269" s="1013" t="s">
        <v>3709</v>
      </c>
      <c r="D6269" s="1013"/>
      <c r="E6269" s="1013"/>
      <c r="F6269" s="1014"/>
      <c r="G6269" s="1013">
        <v>6100000</v>
      </c>
      <c r="H6269" s="1013">
        <v>6100000</v>
      </c>
      <c r="I6269" s="1016"/>
    </row>
    <row r="6270" spans="1:10" s="1017" customFormat="1" ht="82.5">
      <c r="A6270" s="1020" t="s">
        <v>6912</v>
      </c>
      <c r="B6270" s="1018" t="s">
        <v>6913</v>
      </c>
      <c r="C6270" s="1013" t="s">
        <v>3709</v>
      </c>
      <c r="D6270" s="1013"/>
      <c r="E6270" s="1013"/>
      <c r="F6270" s="1014"/>
      <c r="G6270" s="1013">
        <v>7900000</v>
      </c>
      <c r="H6270" s="1013">
        <v>7900000</v>
      </c>
      <c r="I6270" s="1016"/>
      <c r="J6270" s="1021"/>
    </row>
    <row r="6271" spans="1:10" s="1017" customFormat="1" ht="82.5">
      <c r="A6271" s="1020" t="s">
        <v>6914</v>
      </c>
      <c r="B6271" s="1018" t="s">
        <v>6915</v>
      </c>
      <c r="C6271" s="1013" t="s">
        <v>3709</v>
      </c>
      <c r="D6271" s="1013"/>
      <c r="E6271" s="1013"/>
      <c r="F6271" s="1014"/>
      <c r="G6271" s="1013">
        <v>7800000</v>
      </c>
      <c r="H6271" s="1013">
        <f>G6271</f>
        <v>7800000</v>
      </c>
      <c r="I6271" s="1016"/>
    </row>
    <row r="6272" spans="1:10" s="1017" customFormat="1" ht="120.95" customHeight="1">
      <c r="A6272" s="1144" t="s">
        <v>6916</v>
      </c>
      <c r="B6272" s="1018" t="s">
        <v>6917</v>
      </c>
      <c r="C6272" s="1013" t="s">
        <v>3709</v>
      </c>
      <c r="D6272" s="1013"/>
      <c r="E6272" s="1013"/>
      <c r="F6272" s="1014"/>
      <c r="G6272" s="1013">
        <v>8450000</v>
      </c>
      <c r="H6272" s="1013">
        <f>G6272</f>
        <v>8450000</v>
      </c>
      <c r="I6272" s="1016"/>
    </row>
    <row r="6273" spans="1:9" s="1017" customFormat="1" ht="18.75">
      <c r="A6273" s="1145"/>
      <c r="B6273" s="1019" t="s">
        <v>6918</v>
      </c>
      <c r="C6273" s="1013" t="s">
        <v>6899</v>
      </c>
      <c r="D6273" s="1013"/>
      <c r="E6273" s="1013"/>
      <c r="F6273" s="1014"/>
      <c r="G6273" s="1013">
        <v>500000</v>
      </c>
      <c r="H6273" s="1013">
        <v>500000</v>
      </c>
      <c r="I6273" s="1016"/>
    </row>
    <row r="6274" spans="1:9" s="1017" customFormat="1" ht="82.5">
      <c r="A6274" s="1020" t="s">
        <v>6919</v>
      </c>
      <c r="B6274" s="1019" t="s">
        <v>6920</v>
      </c>
      <c r="C6274" s="1013" t="s">
        <v>3709</v>
      </c>
      <c r="D6274" s="1013"/>
      <c r="E6274" s="1013"/>
      <c r="F6274" s="1014"/>
      <c r="G6274" s="1013">
        <v>9800000</v>
      </c>
      <c r="H6274" s="1013">
        <f>G6274</f>
        <v>9800000</v>
      </c>
      <c r="I6274" s="1016"/>
    </row>
    <row r="6275" spans="1:9" s="1017" customFormat="1" ht="82.5">
      <c r="A6275" s="1020" t="s">
        <v>6921</v>
      </c>
      <c r="B6275" s="1019" t="s">
        <v>6922</v>
      </c>
      <c r="C6275" s="1013" t="s">
        <v>3709</v>
      </c>
      <c r="D6275" s="1013"/>
      <c r="E6275" s="1013"/>
      <c r="F6275" s="1014"/>
      <c r="G6275" s="1013">
        <v>11800000</v>
      </c>
      <c r="H6275" s="1013">
        <f>G6275</f>
        <v>11800000</v>
      </c>
      <c r="I6275" s="1016"/>
    </row>
    <row r="6276" spans="1:9" s="1023" customFormat="1" ht="132">
      <c r="A6276" s="1144" t="s">
        <v>6923</v>
      </c>
      <c r="B6276" s="1018" t="s">
        <v>6924</v>
      </c>
      <c r="C6276" s="1013" t="s">
        <v>3709</v>
      </c>
      <c r="D6276" s="1013"/>
      <c r="E6276" s="1013"/>
      <c r="F6276" s="1014"/>
      <c r="G6276" s="1015">
        <v>2200000</v>
      </c>
      <c r="H6276" s="1015">
        <f>G6276</f>
        <v>2200000</v>
      </c>
      <c r="I6276" s="1022"/>
    </row>
    <row r="6277" spans="1:9" s="1023" customFormat="1" ht="16.5">
      <c r="A6277" s="1145"/>
      <c r="B6277" s="1019" t="s">
        <v>6925</v>
      </c>
      <c r="C6277" s="1013" t="s">
        <v>6899</v>
      </c>
      <c r="D6277" s="1013"/>
      <c r="E6277" s="1013"/>
      <c r="F6277" s="1014"/>
      <c r="G6277" s="1015">
        <v>350000</v>
      </c>
      <c r="H6277" s="1015">
        <v>350000</v>
      </c>
      <c r="I6277" s="1022"/>
    </row>
    <row r="6278" spans="1:9" s="1023" customFormat="1" ht="115.5">
      <c r="A6278" s="1020" t="s">
        <v>6926</v>
      </c>
      <c r="B6278" s="1019" t="s">
        <v>6927</v>
      </c>
      <c r="C6278" s="1013" t="s">
        <v>3709</v>
      </c>
      <c r="D6278" s="1013"/>
      <c r="E6278" s="1013"/>
      <c r="F6278" s="1014"/>
      <c r="G6278" s="1015">
        <v>3750000</v>
      </c>
      <c r="H6278" s="1015">
        <f>G6278</f>
        <v>3750000</v>
      </c>
      <c r="I6278" s="1022"/>
    </row>
    <row r="6279" spans="1:9" s="1023" customFormat="1" ht="165">
      <c r="A6279" s="1144" t="s">
        <v>6928</v>
      </c>
      <c r="B6279" s="1024" t="s">
        <v>6929</v>
      </c>
      <c r="C6279" s="1013" t="s">
        <v>3709</v>
      </c>
      <c r="D6279" s="1013"/>
      <c r="E6279" s="1013"/>
      <c r="F6279" s="1014"/>
      <c r="G6279" s="1015">
        <v>4500000</v>
      </c>
      <c r="H6279" s="1015">
        <v>4500000</v>
      </c>
      <c r="I6279" s="1022"/>
    </row>
    <row r="6280" spans="1:9" s="1027" customFormat="1" ht="37.5" customHeight="1">
      <c r="A6280" s="1145"/>
      <c r="B6280" s="1025" t="s">
        <v>6930</v>
      </c>
      <c r="C6280" s="1013" t="s">
        <v>6899</v>
      </c>
      <c r="D6280" s="1013"/>
      <c r="E6280" s="1013"/>
      <c r="F6280" s="1026"/>
      <c r="G6280" s="1015">
        <v>450000</v>
      </c>
      <c r="H6280" s="1015">
        <v>450000</v>
      </c>
      <c r="I6280" s="1026"/>
    </row>
    <row r="6281" spans="1:9" s="376" customFormat="1" ht="31.5" customHeight="1">
      <c r="A6281" s="391">
        <v>6</v>
      </c>
      <c r="B6281" s="1123" t="s">
        <v>6285</v>
      </c>
      <c r="C6281" s="1124"/>
      <c r="D6281" s="1124"/>
      <c r="E6281" s="1124"/>
      <c r="F6281" s="1124"/>
      <c r="G6281" s="1124"/>
      <c r="H6281" s="1124"/>
    </row>
    <row r="6282" spans="1:9" s="376" customFormat="1" ht="19.5">
      <c r="A6282" s="386" t="s">
        <v>6286</v>
      </c>
      <c r="B6282" s="401" t="s">
        <v>6287</v>
      </c>
      <c r="C6282" s="385" t="s">
        <v>3709</v>
      </c>
      <c r="D6282" s="385"/>
      <c r="E6282" s="385"/>
      <c r="F6282" s="402"/>
      <c r="G6282" s="928">
        <v>35000000</v>
      </c>
      <c r="H6282" s="928">
        <v>35000000</v>
      </c>
    </row>
    <row r="6283" spans="1:9" s="376" customFormat="1" ht="19.5">
      <c r="A6283" s="386" t="s">
        <v>6288</v>
      </c>
      <c r="B6283" s="403" t="s">
        <v>6289</v>
      </c>
      <c r="C6283" s="385" t="s">
        <v>3709</v>
      </c>
      <c r="D6283" s="385"/>
      <c r="E6283" s="385"/>
      <c r="F6283" s="402"/>
      <c r="G6283" s="928">
        <v>3000000</v>
      </c>
      <c r="H6283" s="928">
        <v>3000000</v>
      </c>
    </row>
    <row r="6284" spans="1:9" s="376" customFormat="1" ht="31.5" customHeight="1">
      <c r="A6284" s="386" t="s">
        <v>6290</v>
      </c>
      <c r="B6284" s="1123" t="s">
        <v>6291</v>
      </c>
      <c r="C6284" s="1124"/>
      <c r="D6284" s="1124"/>
      <c r="E6284" s="1124"/>
      <c r="F6284" s="1124"/>
      <c r="G6284" s="1124"/>
      <c r="H6284" s="1124"/>
    </row>
    <row r="6285" spans="1:9" s="376" customFormat="1" ht="19.5">
      <c r="A6285" s="387"/>
      <c r="B6285" s="404" t="s">
        <v>6292</v>
      </c>
      <c r="C6285" s="389" t="s">
        <v>3709</v>
      </c>
      <c r="D6285" s="405"/>
      <c r="E6285" s="405"/>
      <c r="F6285" s="406"/>
      <c r="G6285" s="927">
        <v>9600000</v>
      </c>
      <c r="H6285" s="927">
        <v>9600000</v>
      </c>
    </row>
    <row r="6286" spans="1:9" s="376" customFormat="1" ht="19.5">
      <c r="A6286" s="381"/>
      <c r="B6286" s="382" t="s">
        <v>6293</v>
      </c>
      <c r="C6286" s="380" t="s">
        <v>3709</v>
      </c>
      <c r="D6286" s="380"/>
      <c r="E6286" s="380"/>
      <c r="F6286" s="380"/>
      <c r="G6286" s="922">
        <v>10750000</v>
      </c>
      <c r="H6286" s="922">
        <v>10750000</v>
      </c>
    </row>
    <row r="6287" spans="1:9" s="376" customFormat="1" ht="19.5">
      <c r="A6287" s="381"/>
      <c r="B6287" s="382" t="s">
        <v>6294</v>
      </c>
      <c r="C6287" s="380" t="s">
        <v>3709</v>
      </c>
      <c r="D6287" s="380"/>
      <c r="E6287" s="380"/>
      <c r="F6287" s="380"/>
      <c r="G6287" s="922">
        <v>11650000</v>
      </c>
      <c r="H6287" s="922">
        <v>11650000</v>
      </c>
    </row>
    <row r="6288" spans="1:9" s="376" customFormat="1" ht="15.75" customHeight="1">
      <c r="A6288" s="383"/>
      <c r="B6288" s="384" t="s">
        <v>6295</v>
      </c>
      <c r="C6288" s="385" t="s">
        <v>3709</v>
      </c>
      <c r="D6288" s="385"/>
      <c r="E6288" s="385"/>
      <c r="F6288" s="385"/>
      <c r="G6288" s="923">
        <v>12850000</v>
      </c>
      <c r="H6288" s="923">
        <v>12850000</v>
      </c>
    </row>
    <row r="6289" spans="1:8" s="376" customFormat="1" ht="15.75">
      <c r="A6289" s="386">
        <v>7</v>
      </c>
      <c r="B6289" s="1189" t="s">
        <v>6296</v>
      </c>
      <c r="C6289" s="1189"/>
      <c r="D6289" s="1189"/>
      <c r="E6289" s="1189"/>
      <c r="F6289" s="1189"/>
      <c r="G6289" s="1189"/>
      <c r="H6289" s="1189"/>
    </row>
    <row r="6290" spans="1:8" s="376" customFormat="1" ht="19.5">
      <c r="A6290" s="407"/>
      <c r="B6290" s="408" t="s">
        <v>6797</v>
      </c>
      <c r="C6290" s="378" t="s">
        <v>3709</v>
      </c>
      <c r="D6290" s="378"/>
      <c r="E6290" s="378"/>
      <c r="F6290" s="378"/>
      <c r="G6290" s="929">
        <v>750000</v>
      </c>
      <c r="H6290" s="930">
        <v>750000</v>
      </c>
    </row>
    <row r="6291" spans="1:8" s="376" customFormat="1" ht="19.5">
      <c r="A6291" s="399"/>
      <c r="B6291" s="409" t="s">
        <v>6890</v>
      </c>
      <c r="C6291" s="381" t="s">
        <v>3709</v>
      </c>
      <c r="D6291" s="381"/>
      <c r="E6291" s="381"/>
      <c r="F6291" s="381"/>
      <c r="G6291" s="931">
        <v>820000</v>
      </c>
      <c r="H6291" s="932">
        <v>820000</v>
      </c>
    </row>
    <row r="6292" spans="1:8" s="376" customFormat="1" ht="19.5">
      <c r="A6292" s="399"/>
      <c r="B6292" s="409" t="s">
        <v>6891</v>
      </c>
      <c r="C6292" s="381" t="s">
        <v>3709</v>
      </c>
      <c r="D6292" s="381"/>
      <c r="E6292" s="381"/>
      <c r="F6292" s="381"/>
      <c r="G6292" s="931">
        <v>890000</v>
      </c>
      <c r="H6292" s="932">
        <v>890000</v>
      </c>
    </row>
    <row r="6293" spans="1:8" s="376" customFormat="1" ht="19.5">
      <c r="A6293" s="399"/>
      <c r="B6293" s="409" t="s">
        <v>6892</v>
      </c>
      <c r="C6293" s="381" t="s">
        <v>3709</v>
      </c>
      <c r="D6293" s="381"/>
      <c r="E6293" s="381"/>
      <c r="F6293" s="381"/>
      <c r="G6293" s="931">
        <v>850000</v>
      </c>
      <c r="H6293" s="932">
        <v>850000</v>
      </c>
    </row>
    <row r="6294" spans="1:8" s="376" customFormat="1" ht="19.5">
      <c r="A6294" s="400"/>
      <c r="B6294" s="410" t="s">
        <v>6893</v>
      </c>
      <c r="C6294" s="381" t="s">
        <v>3709</v>
      </c>
      <c r="D6294" s="383"/>
      <c r="E6294" s="383"/>
      <c r="F6294" s="383"/>
      <c r="G6294" s="933">
        <v>920000</v>
      </c>
      <c r="H6294" s="934">
        <v>920000</v>
      </c>
    </row>
    <row r="6295" spans="1:8" s="376" customFormat="1" ht="19.5">
      <c r="A6295" s="399"/>
      <c r="B6295" s="409" t="s">
        <v>6894</v>
      </c>
      <c r="C6295" s="381" t="s">
        <v>3709</v>
      </c>
      <c r="D6295" s="381"/>
      <c r="E6295" s="381"/>
      <c r="F6295" s="381"/>
      <c r="G6295" s="931">
        <v>990000</v>
      </c>
      <c r="H6295" s="932">
        <v>990000</v>
      </c>
    </row>
    <row r="6296" spans="1:8" s="376" customFormat="1" ht="19.5">
      <c r="A6296" s="400"/>
      <c r="B6296" s="410" t="s">
        <v>6798</v>
      </c>
      <c r="C6296" s="381" t="s">
        <v>3709</v>
      </c>
      <c r="D6296" s="383"/>
      <c r="E6296" s="383"/>
      <c r="F6296" s="383"/>
      <c r="G6296" s="933">
        <v>820000</v>
      </c>
      <c r="H6296" s="934">
        <v>820000</v>
      </c>
    </row>
    <row r="6297" spans="1:8" s="376" customFormat="1" ht="19.5">
      <c r="A6297" s="407"/>
      <c r="B6297" s="408" t="s">
        <v>6895</v>
      </c>
      <c r="C6297" s="381" t="s">
        <v>3709</v>
      </c>
      <c r="D6297" s="378"/>
      <c r="E6297" s="378"/>
      <c r="F6297" s="378"/>
      <c r="G6297" s="929">
        <v>890000</v>
      </c>
      <c r="H6297" s="930">
        <v>890000</v>
      </c>
    </row>
    <row r="6298" spans="1:8" s="376" customFormat="1" ht="19.5">
      <c r="A6298" s="399"/>
      <c r="B6298" s="409" t="s">
        <v>6799</v>
      </c>
      <c r="C6298" s="381" t="s">
        <v>3709</v>
      </c>
      <c r="D6298" s="381"/>
      <c r="E6298" s="381"/>
      <c r="F6298" s="381"/>
      <c r="G6298" s="931">
        <v>800000</v>
      </c>
      <c r="H6298" s="932">
        <v>800000</v>
      </c>
    </row>
    <row r="6299" spans="1:8" s="376" customFormat="1" ht="19.5">
      <c r="A6299" s="399"/>
      <c r="B6299" s="409" t="s">
        <v>6896</v>
      </c>
      <c r="C6299" s="381" t="s">
        <v>3709</v>
      </c>
      <c r="D6299" s="381"/>
      <c r="E6299" s="381"/>
      <c r="F6299" s="381"/>
      <c r="G6299" s="931">
        <v>870000</v>
      </c>
      <c r="H6299" s="932">
        <v>870000</v>
      </c>
    </row>
    <row r="6300" spans="1:8" s="376" customFormat="1" ht="19.5">
      <c r="A6300" s="399"/>
      <c r="B6300" s="409" t="s">
        <v>6800</v>
      </c>
      <c r="C6300" s="381" t="s">
        <v>3709</v>
      </c>
      <c r="D6300" s="381"/>
      <c r="E6300" s="381"/>
      <c r="F6300" s="381"/>
      <c r="G6300" s="931">
        <v>990000</v>
      </c>
      <c r="H6300" s="932">
        <v>990000</v>
      </c>
    </row>
    <row r="6301" spans="1:8" s="376" customFormat="1" ht="19.5">
      <c r="A6301" s="400"/>
      <c r="B6301" s="410" t="s">
        <v>6801</v>
      </c>
      <c r="C6301" s="381" t="s">
        <v>3709</v>
      </c>
      <c r="D6301" s="383"/>
      <c r="E6301" s="383"/>
      <c r="F6301" s="383"/>
      <c r="G6301" s="933">
        <v>1060000</v>
      </c>
      <c r="H6301" s="934">
        <v>1060000</v>
      </c>
    </row>
    <row r="6302" spans="1:8" s="376" customFormat="1" ht="19.5">
      <c r="A6302" s="407"/>
      <c r="B6302" s="408" t="s">
        <v>6802</v>
      </c>
      <c r="C6302" s="378" t="s">
        <v>3709</v>
      </c>
      <c r="D6302" s="378"/>
      <c r="E6302" s="378"/>
      <c r="F6302" s="378"/>
      <c r="G6302" s="929">
        <v>1150000</v>
      </c>
      <c r="H6302" s="930">
        <v>1150000</v>
      </c>
    </row>
    <row r="6303" spans="1:8" s="376" customFormat="1" ht="29.25" customHeight="1">
      <c r="A6303" s="399"/>
      <c r="B6303" s="409" t="s">
        <v>6803</v>
      </c>
      <c r="C6303" s="378" t="s">
        <v>3709</v>
      </c>
      <c r="D6303" s="381"/>
      <c r="E6303" s="381"/>
      <c r="F6303" s="381"/>
      <c r="G6303" s="931">
        <v>1250000</v>
      </c>
      <c r="H6303" s="932">
        <v>1250000</v>
      </c>
    </row>
    <row r="6304" spans="1:8" s="376" customFormat="1" ht="34.5" customHeight="1">
      <c r="A6304" s="399"/>
      <c r="B6304" s="409" t="s">
        <v>6804</v>
      </c>
      <c r="C6304" s="378" t="s">
        <v>3709</v>
      </c>
      <c r="D6304" s="381"/>
      <c r="E6304" s="381"/>
      <c r="F6304" s="381"/>
      <c r="G6304" s="931">
        <v>1350000</v>
      </c>
      <c r="H6304" s="932">
        <v>1350000</v>
      </c>
    </row>
    <row r="6305" spans="1:8" s="376" customFormat="1" ht="19.5">
      <c r="A6305" s="399"/>
      <c r="B6305" s="409" t="s">
        <v>6897</v>
      </c>
      <c r="C6305" s="378" t="s">
        <v>3709</v>
      </c>
      <c r="D6305" s="381"/>
      <c r="E6305" s="381"/>
      <c r="F6305" s="381"/>
      <c r="G6305" s="931">
        <v>1500000</v>
      </c>
      <c r="H6305" s="932">
        <v>1500000</v>
      </c>
    </row>
    <row r="6306" spans="1:8" s="376" customFormat="1" ht="19.5">
      <c r="A6306" s="399"/>
      <c r="B6306" s="409" t="s">
        <v>6898</v>
      </c>
      <c r="C6306" s="1011" t="s">
        <v>6899</v>
      </c>
      <c r="D6306" s="381"/>
      <c r="E6306" s="381"/>
      <c r="F6306" s="381"/>
      <c r="G6306" s="931">
        <v>300000</v>
      </c>
      <c r="H6306" s="932">
        <v>300000</v>
      </c>
    </row>
    <row r="6307" spans="1:8" s="376" customFormat="1" ht="29.25" customHeight="1">
      <c r="A6307" s="399"/>
      <c r="B6307" s="409" t="s">
        <v>6900</v>
      </c>
      <c r="C6307" s="378" t="s">
        <v>6297</v>
      </c>
      <c r="D6307" s="381"/>
      <c r="E6307" s="381"/>
      <c r="F6307" s="381"/>
      <c r="G6307" s="931">
        <v>1800000</v>
      </c>
      <c r="H6307" s="932">
        <v>1800000</v>
      </c>
    </row>
    <row r="6308" spans="1:8" s="376" customFormat="1" ht="34.5" customHeight="1">
      <c r="A6308" s="399"/>
      <c r="B6308" s="409" t="s">
        <v>6901</v>
      </c>
      <c r="C6308" s="1011" t="s">
        <v>6899</v>
      </c>
      <c r="D6308" s="381"/>
      <c r="E6308" s="381"/>
      <c r="F6308" s="381"/>
      <c r="G6308" s="931">
        <v>500000</v>
      </c>
      <c r="H6308" s="932">
        <v>500000</v>
      </c>
    </row>
    <row r="6309" spans="1:8" s="376" customFormat="1" ht="19.5">
      <c r="A6309" s="399"/>
      <c r="B6309" s="409" t="s">
        <v>6298</v>
      </c>
      <c r="C6309" s="378" t="s">
        <v>6297</v>
      </c>
      <c r="D6309" s="381"/>
      <c r="E6309" s="381"/>
      <c r="F6309" s="381"/>
      <c r="G6309" s="931">
        <v>2600000</v>
      </c>
      <c r="H6309" s="932">
        <v>2600000</v>
      </c>
    </row>
    <row r="6310" spans="1:8" s="376" customFormat="1" ht="19.5">
      <c r="A6310" s="399"/>
      <c r="B6310" s="409" t="s">
        <v>6902</v>
      </c>
      <c r="C6310" s="378" t="s">
        <v>6297</v>
      </c>
      <c r="D6310" s="381"/>
      <c r="E6310" s="381"/>
      <c r="F6310" s="381"/>
      <c r="G6310" s="931">
        <v>3250000</v>
      </c>
      <c r="H6310" s="932">
        <v>3250000</v>
      </c>
    </row>
    <row r="6311" spans="1:8" s="376" customFormat="1" ht="19.5">
      <c r="A6311" s="400"/>
      <c r="B6311" s="412" t="s">
        <v>6903</v>
      </c>
      <c r="C6311" s="378" t="s">
        <v>6899</v>
      </c>
      <c r="D6311" s="383"/>
      <c r="E6311" s="383"/>
      <c r="F6311" s="400"/>
      <c r="G6311" s="935">
        <v>750000</v>
      </c>
      <c r="H6311" s="935">
        <v>750000</v>
      </c>
    </row>
    <row r="6312" spans="1:8" s="376" customFormat="1" ht="15.75">
      <c r="A6312" s="386">
        <v>8</v>
      </c>
      <c r="B6312" s="1189" t="s">
        <v>6673</v>
      </c>
      <c r="C6312" s="1189"/>
      <c r="D6312" s="1189"/>
      <c r="E6312" s="1189"/>
      <c r="F6312" s="1189"/>
      <c r="G6312" s="1189"/>
      <c r="H6312" s="1189"/>
    </row>
    <row r="6313" spans="1:8" s="376" customFormat="1" ht="34.5" customHeight="1">
      <c r="A6313" s="407"/>
      <c r="B6313" s="408" t="s">
        <v>6674</v>
      </c>
      <c r="C6313" s="378" t="s">
        <v>3709</v>
      </c>
      <c r="D6313" s="378"/>
      <c r="E6313" s="378"/>
      <c r="F6313" s="378"/>
      <c r="G6313" s="929">
        <v>3600000</v>
      </c>
      <c r="H6313" s="930">
        <v>3600000</v>
      </c>
    </row>
    <row r="6314" spans="1:8" s="376" customFormat="1" ht="19.5">
      <c r="A6314" s="399"/>
      <c r="B6314" s="409" t="s">
        <v>6675</v>
      </c>
      <c r="C6314" s="381" t="s">
        <v>3709</v>
      </c>
      <c r="D6314" s="381"/>
      <c r="E6314" s="381"/>
      <c r="F6314" s="381"/>
      <c r="G6314" s="931">
        <v>1600000</v>
      </c>
      <c r="H6314" s="932">
        <v>1600000</v>
      </c>
    </row>
    <row r="6315" spans="1:8" s="376" customFormat="1" ht="19.5">
      <c r="A6315" s="399"/>
      <c r="B6315" s="409" t="s">
        <v>6676</v>
      </c>
      <c r="C6315" s="381" t="s">
        <v>3709</v>
      </c>
      <c r="D6315" s="381"/>
      <c r="E6315" s="381"/>
      <c r="F6315" s="381"/>
      <c r="G6315" s="931">
        <v>1750000</v>
      </c>
      <c r="H6315" s="932">
        <v>1750000</v>
      </c>
    </row>
    <row r="6316" spans="1:8" s="376" customFormat="1" ht="19.5">
      <c r="A6316" s="399"/>
      <c r="B6316" s="409" t="s">
        <v>6677</v>
      </c>
      <c r="C6316" s="381" t="s">
        <v>3709</v>
      </c>
      <c r="D6316" s="381"/>
      <c r="E6316" s="381"/>
      <c r="F6316" s="381"/>
      <c r="G6316" s="931">
        <v>1800000</v>
      </c>
      <c r="H6316" s="932">
        <v>1800000</v>
      </c>
    </row>
    <row r="6317" spans="1:8" s="376" customFormat="1" ht="19.5">
      <c r="A6317" s="399"/>
      <c r="B6317" s="409" t="s">
        <v>6678</v>
      </c>
      <c r="C6317" s="381" t="s">
        <v>3709</v>
      </c>
      <c r="D6317" s="381"/>
      <c r="E6317" s="381"/>
      <c r="F6317" s="381"/>
      <c r="G6317" s="931">
        <v>1900000</v>
      </c>
      <c r="H6317" s="932">
        <v>1900000</v>
      </c>
    </row>
    <row r="6318" spans="1:8" s="376" customFormat="1" ht="19.5">
      <c r="A6318" s="399"/>
      <c r="B6318" s="409" t="s">
        <v>6679</v>
      </c>
      <c r="C6318" s="381" t="s">
        <v>3709</v>
      </c>
      <c r="D6318" s="381"/>
      <c r="E6318" s="381"/>
      <c r="F6318" s="381"/>
      <c r="G6318" s="931">
        <v>2000000</v>
      </c>
      <c r="H6318" s="932">
        <v>2000000</v>
      </c>
    </row>
    <row r="6319" spans="1:8" s="376" customFormat="1" ht="19.5">
      <c r="A6319" s="399"/>
      <c r="B6319" s="409" t="s">
        <v>6680</v>
      </c>
      <c r="C6319" s="381" t="s">
        <v>3709</v>
      </c>
      <c r="D6319" s="381"/>
      <c r="E6319" s="381"/>
      <c r="F6319" s="381"/>
      <c r="G6319" s="931">
        <v>2200000</v>
      </c>
      <c r="H6319" s="932">
        <v>2200000</v>
      </c>
    </row>
    <row r="6320" spans="1:8" s="376" customFormat="1" ht="19.5">
      <c r="A6320" s="399"/>
      <c r="B6320" s="409" t="s">
        <v>6681</v>
      </c>
      <c r="C6320" s="381" t="s">
        <v>3709</v>
      </c>
      <c r="D6320" s="381"/>
      <c r="E6320" s="381"/>
      <c r="F6320" s="381"/>
      <c r="G6320" s="931">
        <v>2500000</v>
      </c>
      <c r="H6320" s="932">
        <v>2500000</v>
      </c>
    </row>
    <row r="6321" spans="1:17" s="376" customFormat="1" ht="19.5">
      <c r="A6321" s="399"/>
      <c r="B6321" s="409" t="s">
        <v>6682</v>
      </c>
      <c r="C6321" s="381" t="s">
        <v>3709</v>
      </c>
      <c r="D6321" s="381"/>
      <c r="E6321" s="381"/>
      <c r="F6321" s="381"/>
      <c r="G6321" s="931">
        <v>2100000</v>
      </c>
      <c r="H6321" s="932">
        <v>2100000</v>
      </c>
    </row>
    <row r="6322" spans="1:17" s="376" customFormat="1" ht="19.5">
      <c r="A6322" s="399"/>
      <c r="B6322" s="411" t="s">
        <v>6683</v>
      </c>
      <c r="C6322" s="381" t="s">
        <v>6297</v>
      </c>
      <c r="D6322" s="381"/>
      <c r="E6322" s="381"/>
      <c r="F6322" s="381"/>
      <c r="G6322" s="936">
        <v>1650000</v>
      </c>
      <c r="H6322" s="936">
        <v>1650000</v>
      </c>
    </row>
    <row r="6323" spans="1:17" s="376" customFormat="1" ht="19.5">
      <c r="A6323" s="400"/>
      <c r="B6323" s="412" t="s">
        <v>6684</v>
      </c>
      <c r="C6323" s="383" t="s">
        <v>6297</v>
      </c>
      <c r="D6323" s="383"/>
      <c r="E6323" s="383"/>
      <c r="F6323" s="400"/>
      <c r="G6323" s="935">
        <v>1750000</v>
      </c>
      <c r="H6323" s="935">
        <v>1750000</v>
      </c>
    </row>
    <row r="6324" spans="1:17" s="6" customFormat="1" ht="71.25" customHeight="1">
      <c r="A6324" s="710"/>
      <c r="B6324" s="1066" t="s">
        <v>6738</v>
      </c>
      <c r="C6324" s="1066"/>
      <c r="D6324" s="1066"/>
      <c r="E6324" s="1066"/>
      <c r="F6324" s="1066"/>
      <c r="G6324" s="1066"/>
      <c r="H6324" s="1066"/>
      <c r="I6324" s="654"/>
      <c r="J6324" s="711"/>
      <c r="K6324" s="656"/>
      <c r="L6324" s="656"/>
      <c r="M6324" s="656"/>
      <c r="N6324" s="711"/>
      <c r="O6324" s="712"/>
      <c r="P6324" s="613"/>
      <c r="Q6324" s="614"/>
    </row>
    <row r="6325" spans="1:17" s="376" customFormat="1" ht="15.75">
      <c r="A6325" s="840"/>
      <c r="B6325" s="841" t="s">
        <v>6724</v>
      </c>
      <c r="C6325" s="842"/>
      <c r="D6325" s="843"/>
      <c r="E6325" s="843"/>
      <c r="F6325" s="843"/>
      <c r="G6325" s="843"/>
      <c r="H6325" s="843"/>
    </row>
    <row r="6326" spans="1:17" s="376" customFormat="1" ht="31.5">
      <c r="A6326" s="844"/>
      <c r="B6326" s="845" t="s">
        <v>6725</v>
      </c>
      <c r="C6326" s="846"/>
      <c r="D6326" s="847"/>
      <c r="E6326" s="847"/>
      <c r="F6326" s="937">
        <v>7550000</v>
      </c>
      <c r="G6326" s="847"/>
      <c r="H6326" s="847"/>
    </row>
    <row r="6327" spans="1:17" s="376" customFormat="1" ht="31.5">
      <c r="A6327" s="844"/>
      <c r="B6327" s="845" t="s">
        <v>6726</v>
      </c>
      <c r="C6327" s="846"/>
      <c r="D6327" s="847"/>
      <c r="E6327" s="847"/>
      <c r="F6327" s="937">
        <v>8670000</v>
      </c>
      <c r="G6327" s="847"/>
      <c r="H6327" s="847"/>
    </row>
    <row r="6328" spans="1:17" s="376" customFormat="1" ht="31.5">
      <c r="A6328" s="844"/>
      <c r="B6328" s="845" t="s">
        <v>6727</v>
      </c>
      <c r="C6328" s="846"/>
      <c r="D6328" s="847"/>
      <c r="E6328" s="847"/>
      <c r="F6328" s="937">
        <v>9650000</v>
      </c>
      <c r="G6328" s="847"/>
      <c r="H6328" s="847"/>
    </row>
    <row r="6329" spans="1:17" s="376" customFormat="1" ht="31.5">
      <c r="A6329" s="844"/>
      <c r="B6329" s="845" t="s">
        <v>6728</v>
      </c>
      <c r="C6329" s="846"/>
      <c r="D6329" s="847"/>
      <c r="E6329" s="847"/>
      <c r="F6329" s="937">
        <v>11680000</v>
      </c>
      <c r="G6329" s="847"/>
      <c r="H6329" s="847"/>
    </row>
    <row r="6330" spans="1:17" s="376" customFormat="1" ht="31.5">
      <c r="A6330" s="844"/>
      <c r="B6330" s="845" t="s">
        <v>6729</v>
      </c>
      <c r="C6330" s="846"/>
      <c r="D6330" s="847"/>
      <c r="E6330" s="847"/>
      <c r="F6330" s="937">
        <v>12680000</v>
      </c>
      <c r="G6330" s="847"/>
      <c r="H6330" s="847"/>
    </row>
    <row r="6331" spans="1:17" s="376" customFormat="1" ht="19.5">
      <c r="A6331" s="844"/>
      <c r="B6331" s="848" t="s">
        <v>6730</v>
      </c>
      <c r="C6331" s="846"/>
      <c r="D6331" s="847"/>
      <c r="E6331" s="847"/>
      <c r="F6331" s="937"/>
      <c r="G6331" s="847"/>
      <c r="H6331" s="847"/>
    </row>
    <row r="6332" spans="1:17" s="376" customFormat="1" ht="31.5">
      <c r="A6332" s="844"/>
      <c r="B6332" s="845" t="s">
        <v>5065</v>
      </c>
      <c r="C6332" s="846"/>
      <c r="D6332" s="847"/>
      <c r="E6332" s="847"/>
      <c r="F6332" s="937">
        <v>8700000</v>
      </c>
      <c r="G6332" s="847"/>
      <c r="H6332" s="847"/>
    </row>
    <row r="6333" spans="1:17" s="376" customFormat="1" ht="31.5">
      <c r="A6333" s="844"/>
      <c r="B6333" s="845" t="s">
        <v>5066</v>
      </c>
      <c r="C6333" s="846"/>
      <c r="D6333" s="847"/>
      <c r="E6333" s="847"/>
      <c r="F6333" s="937">
        <v>9850000</v>
      </c>
      <c r="G6333" s="847"/>
      <c r="H6333" s="847"/>
    </row>
    <row r="6334" spans="1:17" s="376" customFormat="1" ht="31.5">
      <c r="A6334" s="844"/>
      <c r="B6334" s="845" t="s">
        <v>5067</v>
      </c>
      <c r="C6334" s="846"/>
      <c r="D6334" s="847"/>
      <c r="E6334" s="847"/>
      <c r="F6334" s="937">
        <v>11560000</v>
      </c>
      <c r="G6334" s="847"/>
      <c r="H6334" s="847"/>
    </row>
    <row r="6335" spans="1:17" s="376" customFormat="1" ht="19.5">
      <c r="A6335" s="844"/>
      <c r="B6335" s="845" t="s">
        <v>6731</v>
      </c>
      <c r="C6335" s="846"/>
      <c r="D6335" s="847"/>
      <c r="E6335" s="847"/>
      <c r="F6335" s="937"/>
      <c r="G6335" s="847"/>
      <c r="H6335" s="847"/>
    </row>
    <row r="6336" spans="1:17" s="376" customFormat="1" ht="31.5">
      <c r="A6336" s="844"/>
      <c r="B6336" s="845" t="s">
        <v>5068</v>
      </c>
      <c r="C6336" s="846"/>
      <c r="D6336" s="847"/>
      <c r="E6336" s="847"/>
      <c r="F6336" s="937">
        <v>6700000</v>
      </c>
      <c r="G6336" s="847"/>
      <c r="H6336" s="847"/>
    </row>
    <row r="6337" spans="1:17" s="376" customFormat="1" ht="31.5">
      <c r="A6337" s="844"/>
      <c r="B6337" s="845" t="s">
        <v>5069</v>
      </c>
      <c r="C6337" s="846"/>
      <c r="D6337" s="847"/>
      <c r="E6337" s="847"/>
      <c r="F6337" s="937">
        <v>7230000</v>
      </c>
      <c r="G6337" s="847"/>
      <c r="H6337" s="847"/>
    </row>
    <row r="6338" spans="1:17" s="376" customFormat="1" ht="31.5">
      <c r="A6338" s="844"/>
      <c r="B6338" s="845" t="s">
        <v>6732</v>
      </c>
      <c r="C6338" s="846"/>
      <c r="D6338" s="847"/>
      <c r="E6338" s="847"/>
      <c r="F6338" s="937">
        <v>8300000</v>
      </c>
      <c r="G6338" s="847"/>
      <c r="H6338" s="847"/>
    </row>
    <row r="6339" spans="1:17" s="376" customFormat="1" ht="31.5">
      <c r="A6339" s="844"/>
      <c r="B6339" s="845" t="s">
        <v>5071</v>
      </c>
      <c r="C6339" s="846"/>
      <c r="D6339" s="847"/>
      <c r="E6339" s="847"/>
      <c r="F6339" s="937">
        <v>9650000</v>
      </c>
      <c r="G6339" s="847"/>
      <c r="H6339" s="847"/>
    </row>
    <row r="6340" spans="1:17" s="376" customFormat="1" ht="19.5">
      <c r="A6340" s="844"/>
      <c r="B6340" s="848" t="s">
        <v>6733</v>
      </c>
      <c r="C6340" s="846"/>
      <c r="D6340" s="847"/>
      <c r="E6340" s="847"/>
      <c r="F6340" s="937"/>
      <c r="G6340" s="847"/>
      <c r="H6340" s="847"/>
    </row>
    <row r="6341" spans="1:17" s="376" customFormat="1" ht="31.5">
      <c r="A6341" s="844"/>
      <c r="B6341" s="845" t="s">
        <v>5072</v>
      </c>
      <c r="C6341" s="846"/>
      <c r="D6341" s="847"/>
      <c r="E6341" s="847"/>
      <c r="F6341" s="937">
        <v>7450000</v>
      </c>
      <c r="G6341" s="847"/>
      <c r="H6341" s="847"/>
    </row>
    <row r="6342" spans="1:17" s="376" customFormat="1" ht="31.5">
      <c r="A6342" s="844"/>
      <c r="B6342" s="845" t="s">
        <v>5073</v>
      </c>
      <c r="C6342" s="846"/>
      <c r="D6342" s="847"/>
      <c r="E6342" s="847"/>
      <c r="F6342" s="937">
        <v>8370000</v>
      </c>
      <c r="G6342" s="847"/>
      <c r="H6342" s="847"/>
    </row>
    <row r="6343" spans="1:17" s="376" customFormat="1" ht="31.5">
      <c r="A6343" s="844"/>
      <c r="B6343" s="845" t="s">
        <v>5074</v>
      </c>
      <c r="C6343" s="846"/>
      <c r="D6343" s="847"/>
      <c r="E6343" s="847"/>
      <c r="F6343" s="937">
        <v>9150000</v>
      </c>
      <c r="G6343" s="847"/>
      <c r="H6343" s="847"/>
    </row>
    <row r="6344" spans="1:17" s="376" customFormat="1" ht="31.5">
      <c r="A6344" s="844"/>
      <c r="B6344" s="845" t="s">
        <v>5075</v>
      </c>
      <c r="C6344" s="846"/>
      <c r="D6344" s="847"/>
      <c r="E6344" s="847"/>
      <c r="F6344" s="937">
        <v>11280000</v>
      </c>
      <c r="G6344" s="847"/>
      <c r="H6344" s="847"/>
    </row>
    <row r="6345" spans="1:17" s="376" customFormat="1" ht="19.5">
      <c r="A6345" s="844"/>
      <c r="B6345" s="848" t="s">
        <v>6734</v>
      </c>
      <c r="C6345" s="846"/>
      <c r="D6345" s="847"/>
      <c r="E6345" s="847"/>
      <c r="F6345" s="937"/>
      <c r="G6345" s="847"/>
      <c r="H6345" s="847"/>
    </row>
    <row r="6346" spans="1:17" s="376" customFormat="1" ht="47.25">
      <c r="A6346" s="844"/>
      <c r="B6346" s="845" t="s">
        <v>5076</v>
      </c>
      <c r="C6346" s="846"/>
      <c r="D6346" s="847"/>
      <c r="E6346" s="847"/>
      <c r="F6346" s="937">
        <v>8900000</v>
      </c>
      <c r="G6346" s="847"/>
      <c r="H6346" s="847"/>
    </row>
    <row r="6347" spans="1:17" s="376" customFormat="1" ht="47.25">
      <c r="A6347" s="844"/>
      <c r="B6347" s="845" t="s">
        <v>5077</v>
      </c>
      <c r="C6347" s="846"/>
      <c r="D6347" s="847"/>
      <c r="E6347" s="847"/>
      <c r="F6347" s="937">
        <v>9880000</v>
      </c>
      <c r="G6347" s="847"/>
      <c r="H6347" s="847"/>
    </row>
    <row r="6348" spans="1:17" s="376" customFormat="1" ht="94.5">
      <c r="A6348" s="844"/>
      <c r="B6348" s="845" t="s">
        <v>6735</v>
      </c>
      <c r="C6348" s="846"/>
      <c r="D6348" s="847"/>
      <c r="E6348" s="847"/>
      <c r="F6348" s="937">
        <v>3890000</v>
      </c>
      <c r="G6348" s="847"/>
      <c r="H6348" s="847"/>
    </row>
    <row r="6349" spans="1:17" s="376" customFormat="1" ht="126">
      <c r="A6349" s="844"/>
      <c r="B6349" s="845" t="s">
        <v>6736</v>
      </c>
      <c r="C6349" s="846"/>
      <c r="D6349" s="847"/>
      <c r="E6349" s="847"/>
      <c r="F6349" s="937">
        <v>4280000</v>
      </c>
      <c r="G6349" s="847"/>
      <c r="H6349" s="847"/>
    </row>
    <row r="6350" spans="1:17" s="376" customFormat="1" ht="126">
      <c r="A6350" s="844"/>
      <c r="B6350" s="845" t="s">
        <v>6737</v>
      </c>
      <c r="C6350" s="846"/>
      <c r="D6350" s="847"/>
      <c r="E6350" s="847"/>
      <c r="F6350" s="937">
        <v>3950000</v>
      </c>
      <c r="G6350" s="847"/>
      <c r="H6350" s="847"/>
    </row>
    <row r="6351" spans="1:17" s="17" customFormat="1" ht="36" customHeight="1">
      <c r="A6351" s="157" t="s">
        <v>1946</v>
      </c>
      <c r="B6351" s="1105" t="s">
        <v>2559</v>
      </c>
      <c r="C6351" s="1106"/>
      <c r="D6351" s="1106"/>
      <c r="E6351" s="1106"/>
      <c r="F6351" s="1106"/>
      <c r="G6351" s="1106"/>
      <c r="H6351" s="1107"/>
      <c r="I6351" s="126"/>
      <c r="J6351" s="127"/>
      <c r="K6351" s="129"/>
      <c r="L6351" s="129"/>
      <c r="M6351" s="129"/>
      <c r="N6351" s="127"/>
      <c r="O6351" s="253"/>
      <c r="P6351" s="231"/>
      <c r="Q6351" s="255"/>
    </row>
    <row r="6352" spans="1:17" s="430" customFormat="1" ht="66.75" hidden="1" customHeight="1">
      <c r="A6352" s="100"/>
      <c r="B6352" s="1109" t="s">
        <v>5642</v>
      </c>
      <c r="C6352" s="1109"/>
      <c r="D6352" s="1109"/>
      <c r="E6352" s="1109"/>
      <c r="F6352" s="1109"/>
      <c r="G6352" s="1109"/>
      <c r="H6352" s="1109"/>
      <c r="I6352" s="739"/>
      <c r="J6352" s="740"/>
      <c r="K6352" s="740"/>
      <c r="L6352" s="740"/>
      <c r="M6352" s="740"/>
      <c r="N6352" s="740"/>
      <c r="O6352" s="741"/>
      <c r="P6352" s="742"/>
      <c r="Q6352" s="5"/>
    </row>
    <row r="6353" spans="1:17" s="6" customFormat="1" ht="66.75" hidden="1" customHeight="1">
      <c r="A6353" s="743"/>
      <c r="B6353" s="588" t="s">
        <v>2560</v>
      </c>
      <c r="C6353" s="744"/>
      <c r="D6353" s="744"/>
      <c r="E6353" s="744"/>
      <c r="F6353" s="505"/>
      <c r="G6353" s="505"/>
      <c r="H6353" s="505"/>
      <c r="I6353" s="504"/>
      <c r="J6353" s="220"/>
      <c r="K6353" s="505"/>
      <c r="L6353" s="505"/>
      <c r="M6353" s="505"/>
      <c r="N6353" s="220"/>
      <c r="O6353" s="745"/>
      <c r="P6353" s="746"/>
      <c r="Q6353" s="747"/>
    </row>
    <row r="6354" spans="1:17" s="6" customFormat="1" ht="18.75" hidden="1">
      <c r="A6354" s="332">
        <v>1</v>
      </c>
      <c r="B6354" s="333" t="s">
        <v>2561</v>
      </c>
      <c r="C6354" s="334" t="s">
        <v>855</v>
      </c>
      <c r="D6354" s="334"/>
      <c r="E6354" s="334"/>
      <c r="F6354" s="748">
        <v>1200000</v>
      </c>
      <c r="G6354" s="748">
        <f>F6354</f>
        <v>1200000</v>
      </c>
      <c r="H6354" s="748">
        <f>G6354</f>
        <v>1200000</v>
      </c>
      <c r="I6354" s="749"/>
      <c r="J6354" s="750"/>
      <c r="K6354" s="748">
        <v>1200000</v>
      </c>
      <c r="L6354" s="748">
        <f>K6354</f>
        <v>1200000</v>
      </c>
      <c r="M6354" s="748">
        <f>L6354</f>
        <v>1200000</v>
      </c>
      <c r="N6354" s="750"/>
      <c r="O6354" s="751"/>
      <c r="P6354" s="746"/>
      <c r="Q6354" s="747"/>
    </row>
    <row r="6355" spans="1:17" s="6" customFormat="1" ht="18.75" hidden="1">
      <c r="A6355" s="332">
        <v>2</v>
      </c>
      <c r="B6355" s="333" t="s">
        <v>2562</v>
      </c>
      <c r="C6355" s="334" t="s">
        <v>855</v>
      </c>
      <c r="D6355" s="334"/>
      <c r="E6355" s="334"/>
      <c r="F6355" s="748">
        <v>1330000</v>
      </c>
      <c r="G6355" s="748">
        <f t="shared" ref="G6355:G6369" si="391">F6355</f>
        <v>1330000</v>
      </c>
      <c r="H6355" s="748">
        <f t="shared" ref="H6355:H6369" si="392">G6355</f>
        <v>1330000</v>
      </c>
      <c r="I6355" s="749"/>
      <c r="J6355" s="750"/>
      <c r="K6355" s="748">
        <v>1330000</v>
      </c>
      <c r="L6355" s="748">
        <f t="shared" ref="L6355:L6369" si="393">K6355</f>
        <v>1330000</v>
      </c>
      <c r="M6355" s="748">
        <f t="shared" ref="M6355:M6369" si="394">L6355</f>
        <v>1330000</v>
      </c>
      <c r="N6355" s="750"/>
      <c r="O6355" s="751"/>
      <c r="P6355" s="746"/>
      <c r="Q6355" s="747"/>
    </row>
    <row r="6356" spans="1:17" s="6" customFormat="1" ht="18.75" hidden="1">
      <c r="A6356" s="332">
        <v>3</v>
      </c>
      <c r="B6356" s="333" t="s">
        <v>2563</v>
      </c>
      <c r="C6356" s="334" t="s">
        <v>855</v>
      </c>
      <c r="D6356" s="334"/>
      <c r="E6356" s="334"/>
      <c r="F6356" s="748">
        <v>1500000</v>
      </c>
      <c r="G6356" s="748">
        <f t="shared" si="391"/>
        <v>1500000</v>
      </c>
      <c r="H6356" s="748">
        <f t="shared" si="392"/>
        <v>1500000</v>
      </c>
      <c r="I6356" s="749"/>
      <c r="J6356" s="750"/>
      <c r="K6356" s="748">
        <v>1500000</v>
      </c>
      <c r="L6356" s="748">
        <f t="shared" si="393"/>
        <v>1500000</v>
      </c>
      <c r="M6356" s="748">
        <f t="shared" si="394"/>
        <v>1500000</v>
      </c>
      <c r="N6356" s="750"/>
      <c r="O6356" s="751"/>
      <c r="P6356" s="746"/>
      <c r="Q6356" s="747"/>
    </row>
    <row r="6357" spans="1:17" s="6" customFormat="1" ht="18.75" hidden="1">
      <c r="A6357" s="332">
        <v>4</v>
      </c>
      <c r="B6357" s="333" t="s">
        <v>2564</v>
      </c>
      <c r="C6357" s="334" t="s">
        <v>855</v>
      </c>
      <c r="D6357" s="334"/>
      <c r="E6357" s="334"/>
      <c r="F6357" s="748">
        <v>1330000</v>
      </c>
      <c r="G6357" s="748">
        <f t="shared" si="391"/>
        <v>1330000</v>
      </c>
      <c r="H6357" s="748">
        <f t="shared" si="392"/>
        <v>1330000</v>
      </c>
      <c r="I6357" s="749"/>
      <c r="J6357" s="750"/>
      <c r="K6357" s="748">
        <v>1330000</v>
      </c>
      <c r="L6357" s="748">
        <f t="shared" si="393"/>
        <v>1330000</v>
      </c>
      <c r="M6357" s="748">
        <f t="shared" si="394"/>
        <v>1330000</v>
      </c>
      <c r="N6357" s="750"/>
      <c r="O6357" s="751"/>
      <c r="P6357" s="746"/>
      <c r="Q6357" s="747"/>
    </row>
    <row r="6358" spans="1:17" s="6" customFormat="1" ht="18.75" hidden="1">
      <c r="A6358" s="332">
        <v>5</v>
      </c>
      <c r="B6358" s="333" t="s">
        <v>2565</v>
      </c>
      <c r="C6358" s="334" t="s">
        <v>855</v>
      </c>
      <c r="D6358" s="334"/>
      <c r="E6358" s="334"/>
      <c r="F6358" s="748">
        <v>1500000</v>
      </c>
      <c r="G6358" s="748">
        <f t="shared" si="391"/>
        <v>1500000</v>
      </c>
      <c r="H6358" s="748">
        <f t="shared" si="392"/>
        <v>1500000</v>
      </c>
      <c r="I6358" s="749"/>
      <c r="J6358" s="750"/>
      <c r="K6358" s="748">
        <v>1500000</v>
      </c>
      <c r="L6358" s="748">
        <f t="shared" si="393"/>
        <v>1500000</v>
      </c>
      <c r="M6358" s="748">
        <f t="shared" si="394"/>
        <v>1500000</v>
      </c>
      <c r="N6358" s="750"/>
      <c r="O6358" s="751"/>
      <c r="P6358" s="746"/>
      <c r="Q6358" s="747"/>
    </row>
    <row r="6359" spans="1:17" s="6" customFormat="1" ht="18.75" hidden="1">
      <c r="A6359" s="332">
        <v>6</v>
      </c>
      <c r="B6359" s="333" t="s">
        <v>2566</v>
      </c>
      <c r="C6359" s="334" t="s">
        <v>855</v>
      </c>
      <c r="D6359" s="334"/>
      <c r="E6359" s="334"/>
      <c r="F6359" s="748">
        <v>1600000</v>
      </c>
      <c r="G6359" s="748">
        <f t="shared" si="391"/>
        <v>1600000</v>
      </c>
      <c r="H6359" s="748">
        <f t="shared" si="392"/>
        <v>1600000</v>
      </c>
      <c r="I6359" s="749"/>
      <c r="J6359" s="750"/>
      <c r="K6359" s="748">
        <v>1600000</v>
      </c>
      <c r="L6359" s="748">
        <f t="shared" si="393"/>
        <v>1600000</v>
      </c>
      <c r="M6359" s="748">
        <f t="shared" si="394"/>
        <v>1600000</v>
      </c>
      <c r="N6359" s="750"/>
      <c r="O6359" s="751"/>
      <c r="P6359" s="746"/>
      <c r="Q6359" s="747"/>
    </row>
    <row r="6360" spans="1:17" s="6" customFormat="1" ht="18.75" hidden="1">
      <c r="A6360" s="332">
        <v>7</v>
      </c>
      <c r="B6360" s="333" t="s">
        <v>2567</v>
      </c>
      <c r="C6360" s="334" t="s">
        <v>855</v>
      </c>
      <c r="D6360" s="334"/>
      <c r="E6360" s="334"/>
      <c r="F6360" s="748">
        <v>1150000</v>
      </c>
      <c r="G6360" s="748">
        <f t="shared" si="391"/>
        <v>1150000</v>
      </c>
      <c r="H6360" s="748">
        <f t="shared" si="392"/>
        <v>1150000</v>
      </c>
      <c r="I6360" s="749"/>
      <c r="J6360" s="750"/>
      <c r="K6360" s="748">
        <v>1150000</v>
      </c>
      <c r="L6360" s="748">
        <f t="shared" si="393"/>
        <v>1150000</v>
      </c>
      <c r="M6360" s="748">
        <f t="shared" si="394"/>
        <v>1150000</v>
      </c>
      <c r="N6360" s="750"/>
      <c r="O6360" s="751"/>
      <c r="P6360" s="746"/>
      <c r="Q6360" s="747"/>
    </row>
    <row r="6361" spans="1:17" s="6" customFormat="1" ht="18.75" hidden="1">
      <c r="A6361" s="332">
        <v>8</v>
      </c>
      <c r="B6361" s="333" t="s">
        <v>2568</v>
      </c>
      <c r="C6361" s="334" t="s">
        <v>855</v>
      </c>
      <c r="D6361" s="334"/>
      <c r="E6361" s="334"/>
      <c r="F6361" s="748">
        <v>1300000</v>
      </c>
      <c r="G6361" s="748">
        <f t="shared" si="391"/>
        <v>1300000</v>
      </c>
      <c r="H6361" s="748">
        <f t="shared" si="392"/>
        <v>1300000</v>
      </c>
      <c r="I6361" s="749"/>
      <c r="J6361" s="750"/>
      <c r="K6361" s="748">
        <v>1300000</v>
      </c>
      <c r="L6361" s="748">
        <f t="shared" si="393"/>
        <v>1300000</v>
      </c>
      <c r="M6361" s="748">
        <f t="shared" si="394"/>
        <v>1300000</v>
      </c>
      <c r="N6361" s="750"/>
      <c r="O6361" s="751"/>
      <c r="P6361" s="746"/>
      <c r="Q6361" s="747"/>
    </row>
    <row r="6362" spans="1:17" s="6" customFormat="1" ht="18.75" hidden="1">
      <c r="A6362" s="332">
        <v>9</v>
      </c>
      <c r="B6362" s="333" t="s">
        <v>2569</v>
      </c>
      <c r="C6362" s="334" t="s">
        <v>855</v>
      </c>
      <c r="D6362" s="334"/>
      <c r="E6362" s="334"/>
      <c r="F6362" s="748">
        <v>1950000</v>
      </c>
      <c r="G6362" s="748">
        <f t="shared" si="391"/>
        <v>1950000</v>
      </c>
      <c r="H6362" s="748">
        <f t="shared" si="392"/>
        <v>1950000</v>
      </c>
      <c r="I6362" s="749"/>
      <c r="J6362" s="750"/>
      <c r="K6362" s="748">
        <v>1950000</v>
      </c>
      <c r="L6362" s="748">
        <f t="shared" si="393"/>
        <v>1950000</v>
      </c>
      <c r="M6362" s="748">
        <f t="shared" si="394"/>
        <v>1950000</v>
      </c>
      <c r="N6362" s="750"/>
      <c r="O6362" s="751"/>
      <c r="P6362" s="746"/>
      <c r="Q6362" s="747"/>
    </row>
    <row r="6363" spans="1:17" s="6" customFormat="1" ht="18.75" hidden="1">
      <c r="A6363" s="332">
        <v>10</v>
      </c>
      <c r="B6363" s="333" t="s">
        <v>2570</v>
      </c>
      <c r="C6363" s="334" t="s">
        <v>855</v>
      </c>
      <c r="D6363" s="334"/>
      <c r="E6363" s="334"/>
      <c r="F6363" s="748">
        <v>2100000</v>
      </c>
      <c r="G6363" s="748">
        <f t="shared" si="391"/>
        <v>2100000</v>
      </c>
      <c r="H6363" s="748">
        <f t="shared" si="392"/>
        <v>2100000</v>
      </c>
      <c r="I6363" s="749"/>
      <c r="J6363" s="750"/>
      <c r="K6363" s="748">
        <v>2100000</v>
      </c>
      <c r="L6363" s="748">
        <f t="shared" si="393"/>
        <v>2100000</v>
      </c>
      <c r="M6363" s="748">
        <f t="shared" si="394"/>
        <v>2100000</v>
      </c>
      <c r="N6363" s="750"/>
      <c r="O6363" s="751"/>
      <c r="P6363" s="746"/>
      <c r="Q6363" s="747"/>
    </row>
    <row r="6364" spans="1:17" s="6" customFormat="1" ht="18.75" hidden="1">
      <c r="A6364" s="332">
        <v>11</v>
      </c>
      <c r="B6364" s="333" t="s">
        <v>2571</v>
      </c>
      <c r="C6364" s="334" t="s">
        <v>855</v>
      </c>
      <c r="D6364" s="334"/>
      <c r="E6364" s="334"/>
      <c r="F6364" s="748">
        <v>1400000</v>
      </c>
      <c r="G6364" s="748">
        <f t="shared" si="391"/>
        <v>1400000</v>
      </c>
      <c r="H6364" s="748">
        <f t="shared" si="392"/>
        <v>1400000</v>
      </c>
      <c r="I6364" s="749"/>
      <c r="J6364" s="750"/>
      <c r="K6364" s="748">
        <v>1400000</v>
      </c>
      <c r="L6364" s="748">
        <f t="shared" si="393"/>
        <v>1400000</v>
      </c>
      <c r="M6364" s="748">
        <f t="shared" si="394"/>
        <v>1400000</v>
      </c>
      <c r="N6364" s="750"/>
      <c r="O6364" s="751"/>
      <c r="P6364" s="746"/>
      <c r="Q6364" s="747"/>
    </row>
    <row r="6365" spans="1:17" s="6" customFormat="1" ht="18.75" hidden="1">
      <c r="A6365" s="332">
        <v>12</v>
      </c>
      <c r="B6365" s="333" t="s">
        <v>2572</v>
      </c>
      <c r="C6365" s="334" t="s">
        <v>855</v>
      </c>
      <c r="D6365" s="334"/>
      <c r="E6365" s="334"/>
      <c r="F6365" s="748">
        <v>1480000</v>
      </c>
      <c r="G6365" s="748">
        <f t="shared" si="391"/>
        <v>1480000</v>
      </c>
      <c r="H6365" s="748">
        <f t="shared" si="392"/>
        <v>1480000</v>
      </c>
      <c r="I6365" s="749"/>
      <c r="J6365" s="750"/>
      <c r="K6365" s="748">
        <v>1480000</v>
      </c>
      <c r="L6365" s="748">
        <f t="shared" si="393"/>
        <v>1480000</v>
      </c>
      <c r="M6365" s="748">
        <f t="shared" si="394"/>
        <v>1480000</v>
      </c>
      <c r="N6365" s="750"/>
      <c r="O6365" s="751"/>
      <c r="P6365" s="746"/>
      <c r="Q6365" s="747"/>
    </row>
    <row r="6366" spans="1:17" s="6" customFormat="1" ht="18.75" hidden="1">
      <c r="A6366" s="332">
        <v>13</v>
      </c>
      <c r="B6366" s="333" t="s">
        <v>2573</v>
      </c>
      <c r="C6366" s="334" t="s">
        <v>855</v>
      </c>
      <c r="D6366" s="334"/>
      <c r="E6366" s="334"/>
      <c r="F6366" s="748">
        <v>1500000</v>
      </c>
      <c r="G6366" s="748">
        <f t="shared" si="391"/>
        <v>1500000</v>
      </c>
      <c r="H6366" s="748">
        <f t="shared" si="392"/>
        <v>1500000</v>
      </c>
      <c r="I6366" s="749"/>
      <c r="J6366" s="750"/>
      <c r="K6366" s="748">
        <v>1500000</v>
      </c>
      <c r="L6366" s="748">
        <f t="shared" si="393"/>
        <v>1500000</v>
      </c>
      <c r="M6366" s="748">
        <f t="shared" si="394"/>
        <v>1500000</v>
      </c>
      <c r="N6366" s="750"/>
      <c r="O6366" s="751"/>
      <c r="P6366" s="746"/>
      <c r="Q6366" s="747"/>
    </row>
    <row r="6367" spans="1:17" s="6" customFormat="1" ht="18.75" hidden="1">
      <c r="A6367" s="332">
        <v>14</v>
      </c>
      <c r="B6367" s="333" t="s">
        <v>2574</v>
      </c>
      <c r="C6367" s="334" t="s">
        <v>855</v>
      </c>
      <c r="D6367" s="334"/>
      <c r="E6367" s="334"/>
      <c r="F6367" s="748">
        <v>1650000</v>
      </c>
      <c r="G6367" s="748">
        <f t="shared" si="391"/>
        <v>1650000</v>
      </c>
      <c r="H6367" s="748">
        <f t="shared" si="392"/>
        <v>1650000</v>
      </c>
      <c r="I6367" s="749"/>
      <c r="J6367" s="750"/>
      <c r="K6367" s="748">
        <v>1650000</v>
      </c>
      <c r="L6367" s="748">
        <f t="shared" si="393"/>
        <v>1650000</v>
      </c>
      <c r="M6367" s="748">
        <f t="shared" si="394"/>
        <v>1650000</v>
      </c>
      <c r="N6367" s="750"/>
      <c r="O6367" s="751"/>
      <c r="P6367" s="746"/>
      <c r="Q6367" s="747"/>
    </row>
    <row r="6368" spans="1:17" s="6" customFormat="1" ht="18.75" hidden="1">
      <c r="A6368" s="332">
        <v>15</v>
      </c>
      <c r="B6368" s="333" t="s">
        <v>2575</v>
      </c>
      <c r="C6368" s="334" t="s">
        <v>855</v>
      </c>
      <c r="D6368" s="334"/>
      <c r="E6368" s="334"/>
      <c r="F6368" s="748">
        <v>1770000</v>
      </c>
      <c r="G6368" s="748">
        <f t="shared" si="391"/>
        <v>1770000</v>
      </c>
      <c r="H6368" s="748">
        <f t="shared" si="392"/>
        <v>1770000</v>
      </c>
      <c r="I6368" s="749"/>
      <c r="J6368" s="750"/>
      <c r="K6368" s="748">
        <v>1770000</v>
      </c>
      <c r="L6368" s="748">
        <f t="shared" si="393"/>
        <v>1770000</v>
      </c>
      <c r="M6368" s="748">
        <f t="shared" si="394"/>
        <v>1770000</v>
      </c>
      <c r="N6368" s="750"/>
      <c r="O6368" s="751"/>
      <c r="P6368" s="746"/>
      <c r="Q6368" s="747"/>
    </row>
    <row r="6369" spans="1:17" s="6" customFormat="1" ht="18.75" hidden="1">
      <c r="A6369" s="332">
        <v>16</v>
      </c>
      <c r="B6369" s="333" t="s">
        <v>2576</v>
      </c>
      <c r="C6369" s="334" t="s">
        <v>855</v>
      </c>
      <c r="D6369" s="334"/>
      <c r="E6369" s="334"/>
      <c r="F6369" s="748">
        <v>1150000</v>
      </c>
      <c r="G6369" s="748">
        <f t="shared" si="391"/>
        <v>1150000</v>
      </c>
      <c r="H6369" s="748">
        <f t="shared" si="392"/>
        <v>1150000</v>
      </c>
      <c r="I6369" s="749"/>
      <c r="J6369" s="750"/>
      <c r="K6369" s="748">
        <v>1150000</v>
      </c>
      <c r="L6369" s="748">
        <f t="shared" si="393"/>
        <v>1150000</v>
      </c>
      <c r="M6369" s="748">
        <f t="shared" si="394"/>
        <v>1150000</v>
      </c>
      <c r="N6369" s="750"/>
      <c r="O6369" s="751"/>
      <c r="P6369" s="746"/>
      <c r="Q6369" s="747"/>
    </row>
    <row r="6370" spans="1:17" s="6" customFormat="1" ht="18.75" hidden="1">
      <c r="A6370" s="332"/>
      <c r="B6370" s="588" t="s">
        <v>2577</v>
      </c>
      <c r="C6370" s="752"/>
      <c r="D6370" s="752"/>
      <c r="E6370" s="752"/>
      <c r="F6370" s="748"/>
      <c r="G6370" s="748"/>
      <c r="H6370" s="748"/>
      <c r="I6370" s="749"/>
      <c r="J6370" s="750"/>
      <c r="K6370" s="748"/>
      <c r="L6370" s="748"/>
      <c r="M6370" s="748"/>
      <c r="N6370" s="750"/>
      <c r="O6370" s="751"/>
      <c r="P6370" s="746"/>
      <c r="Q6370" s="747"/>
    </row>
    <row r="6371" spans="1:17" s="6" customFormat="1" ht="18.75" hidden="1">
      <c r="A6371" s="332">
        <v>1</v>
      </c>
      <c r="B6371" s="333" t="s">
        <v>2578</v>
      </c>
      <c r="C6371" s="334" t="s">
        <v>855</v>
      </c>
      <c r="D6371" s="334"/>
      <c r="E6371" s="334"/>
      <c r="F6371" s="748">
        <v>1300000</v>
      </c>
      <c r="G6371" s="748">
        <f t="shared" ref="G6371:G6378" si="395">F6371</f>
        <v>1300000</v>
      </c>
      <c r="H6371" s="748">
        <f t="shared" ref="H6371:H6378" si="396">G6371</f>
        <v>1300000</v>
      </c>
      <c r="I6371" s="749"/>
      <c r="J6371" s="750"/>
      <c r="K6371" s="748">
        <v>1300000</v>
      </c>
      <c r="L6371" s="748">
        <f t="shared" ref="L6371:L6378" si="397">K6371</f>
        <v>1300000</v>
      </c>
      <c r="M6371" s="748">
        <f t="shared" ref="M6371:M6378" si="398">L6371</f>
        <v>1300000</v>
      </c>
      <c r="N6371" s="750"/>
      <c r="O6371" s="751"/>
      <c r="P6371" s="746"/>
      <c r="Q6371" s="747"/>
    </row>
    <row r="6372" spans="1:17" s="6" customFormat="1" ht="18.75" hidden="1">
      <c r="A6372" s="332">
        <v>2</v>
      </c>
      <c r="B6372" s="333" t="s">
        <v>2579</v>
      </c>
      <c r="C6372" s="334" t="s">
        <v>855</v>
      </c>
      <c r="D6372" s="334"/>
      <c r="E6372" s="334"/>
      <c r="F6372" s="748">
        <v>1540000</v>
      </c>
      <c r="G6372" s="748">
        <f t="shared" si="395"/>
        <v>1540000</v>
      </c>
      <c r="H6372" s="748">
        <f t="shared" si="396"/>
        <v>1540000</v>
      </c>
      <c r="I6372" s="749"/>
      <c r="J6372" s="750"/>
      <c r="K6372" s="748">
        <v>1540000</v>
      </c>
      <c r="L6372" s="748">
        <f t="shared" si="397"/>
        <v>1540000</v>
      </c>
      <c r="M6372" s="748">
        <f t="shared" si="398"/>
        <v>1540000</v>
      </c>
      <c r="N6372" s="750"/>
      <c r="O6372" s="751"/>
      <c r="P6372" s="746"/>
      <c r="Q6372" s="747"/>
    </row>
    <row r="6373" spans="1:17" s="6" customFormat="1" ht="18.75" hidden="1">
      <c r="A6373" s="332">
        <v>3</v>
      </c>
      <c r="B6373" s="333" t="s">
        <v>2580</v>
      </c>
      <c r="C6373" s="334" t="s">
        <v>855</v>
      </c>
      <c r="D6373" s="334"/>
      <c r="E6373" s="334"/>
      <c r="F6373" s="748">
        <v>1870000</v>
      </c>
      <c r="G6373" s="748">
        <f t="shared" si="395"/>
        <v>1870000</v>
      </c>
      <c r="H6373" s="748">
        <f t="shared" si="396"/>
        <v>1870000</v>
      </c>
      <c r="I6373" s="749"/>
      <c r="J6373" s="750"/>
      <c r="K6373" s="748">
        <v>1870000</v>
      </c>
      <c r="L6373" s="748">
        <f t="shared" si="397"/>
        <v>1870000</v>
      </c>
      <c r="M6373" s="748">
        <f t="shared" si="398"/>
        <v>1870000</v>
      </c>
      <c r="N6373" s="750"/>
      <c r="O6373" s="751"/>
      <c r="P6373" s="746"/>
      <c r="Q6373" s="747"/>
    </row>
    <row r="6374" spans="1:17" s="6" customFormat="1" ht="18.75" hidden="1">
      <c r="A6374" s="332">
        <v>4</v>
      </c>
      <c r="B6374" s="333" t="s">
        <v>2581</v>
      </c>
      <c r="C6374" s="334" t="s">
        <v>855</v>
      </c>
      <c r="D6374" s="334"/>
      <c r="E6374" s="334"/>
      <c r="F6374" s="748">
        <v>2080000</v>
      </c>
      <c r="G6374" s="748">
        <f t="shared" si="395"/>
        <v>2080000</v>
      </c>
      <c r="H6374" s="748">
        <f t="shared" si="396"/>
        <v>2080000</v>
      </c>
      <c r="I6374" s="749"/>
      <c r="J6374" s="750"/>
      <c r="K6374" s="748">
        <v>2080000</v>
      </c>
      <c r="L6374" s="748">
        <f t="shared" si="397"/>
        <v>2080000</v>
      </c>
      <c r="M6374" s="748">
        <f t="shared" si="398"/>
        <v>2080000</v>
      </c>
      <c r="N6374" s="750"/>
      <c r="O6374" s="751"/>
      <c r="P6374" s="746"/>
      <c r="Q6374" s="747"/>
    </row>
    <row r="6375" spans="1:17" s="6" customFormat="1" ht="18.75" hidden="1">
      <c r="A6375" s="332">
        <v>5</v>
      </c>
      <c r="B6375" s="333" t="s">
        <v>2582</v>
      </c>
      <c r="C6375" s="334" t="s">
        <v>855</v>
      </c>
      <c r="D6375" s="334"/>
      <c r="E6375" s="334"/>
      <c r="F6375" s="748">
        <v>1070000</v>
      </c>
      <c r="G6375" s="748">
        <f t="shared" si="395"/>
        <v>1070000</v>
      </c>
      <c r="H6375" s="748">
        <f t="shared" si="396"/>
        <v>1070000</v>
      </c>
      <c r="I6375" s="749"/>
      <c r="J6375" s="750"/>
      <c r="K6375" s="748">
        <v>1070000</v>
      </c>
      <c r="L6375" s="748">
        <f t="shared" si="397"/>
        <v>1070000</v>
      </c>
      <c r="M6375" s="748">
        <f t="shared" si="398"/>
        <v>1070000</v>
      </c>
      <c r="N6375" s="750"/>
      <c r="O6375" s="751"/>
      <c r="P6375" s="746"/>
      <c r="Q6375" s="747"/>
    </row>
    <row r="6376" spans="1:17" s="6" customFormat="1" ht="18.75" hidden="1">
      <c r="A6376" s="332">
        <v>6</v>
      </c>
      <c r="B6376" s="333" t="s">
        <v>2583</v>
      </c>
      <c r="C6376" s="334" t="s">
        <v>855</v>
      </c>
      <c r="D6376" s="334"/>
      <c r="E6376" s="334"/>
      <c r="F6376" s="748">
        <v>1350000</v>
      </c>
      <c r="G6376" s="748">
        <f t="shared" si="395"/>
        <v>1350000</v>
      </c>
      <c r="H6376" s="748">
        <f t="shared" si="396"/>
        <v>1350000</v>
      </c>
      <c r="I6376" s="749"/>
      <c r="J6376" s="750"/>
      <c r="K6376" s="748">
        <v>1350000</v>
      </c>
      <c r="L6376" s="748">
        <f t="shared" si="397"/>
        <v>1350000</v>
      </c>
      <c r="M6376" s="748">
        <f t="shared" si="398"/>
        <v>1350000</v>
      </c>
      <c r="N6376" s="750"/>
      <c r="O6376" s="751"/>
      <c r="P6376" s="746"/>
      <c r="Q6376" s="747"/>
    </row>
    <row r="6377" spans="1:17" s="6" customFormat="1" ht="18.75" hidden="1">
      <c r="A6377" s="332">
        <v>7</v>
      </c>
      <c r="B6377" s="333" t="s">
        <v>2584</v>
      </c>
      <c r="C6377" s="334" t="s">
        <v>855</v>
      </c>
      <c r="D6377" s="334"/>
      <c r="E6377" s="334"/>
      <c r="F6377" s="748">
        <v>1070000</v>
      </c>
      <c r="G6377" s="748">
        <f t="shared" si="395"/>
        <v>1070000</v>
      </c>
      <c r="H6377" s="748">
        <f t="shared" si="396"/>
        <v>1070000</v>
      </c>
      <c r="I6377" s="749"/>
      <c r="J6377" s="750"/>
      <c r="K6377" s="748">
        <v>1070000</v>
      </c>
      <c r="L6377" s="748">
        <f t="shared" si="397"/>
        <v>1070000</v>
      </c>
      <c r="M6377" s="748">
        <f t="shared" si="398"/>
        <v>1070000</v>
      </c>
      <c r="N6377" s="750"/>
      <c r="O6377" s="751"/>
      <c r="P6377" s="746"/>
      <c r="Q6377" s="747"/>
    </row>
    <row r="6378" spans="1:17" s="6" customFormat="1" ht="18.75" hidden="1">
      <c r="A6378" s="332">
        <v>8</v>
      </c>
      <c r="B6378" s="333" t="s">
        <v>2585</v>
      </c>
      <c r="C6378" s="334" t="s">
        <v>855</v>
      </c>
      <c r="D6378" s="334"/>
      <c r="E6378" s="334"/>
      <c r="F6378" s="748">
        <v>1350000</v>
      </c>
      <c r="G6378" s="748">
        <f t="shared" si="395"/>
        <v>1350000</v>
      </c>
      <c r="H6378" s="748">
        <f t="shared" si="396"/>
        <v>1350000</v>
      </c>
      <c r="I6378" s="749"/>
      <c r="J6378" s="750"/>
      <c r="K6378" s="748">
        <v>1350000</v>
      </c>
      <c r="L6378" s="748">
        <f t="shared" si="397"/>
        <v>1350000</v>
      </c>
      <c r="M6378" s="748">
        <f t="shared" si="398"/>
        <v>1350000</v>
      </c>
      <c r="N6378" s="750"/>
      <c r="O6378" s="751"/>
      <c r="P6378" s="746"/>
      <c r="Q6378" s="747"/>
    </row>
    <row r="6379" spans="1:17" s="6" customFormat="1" ht="66.75" hidden="1" customHeight="1">
      <c r="A6379" s="1109" t="s">
        <v>2586</v>
      </c>
      <c r="B6379" s="1109"/>
      <c r="C6379" s="1109"/>
      <c r="D6379" s="1109"/>
      <c r="E6379" s="1109"/>
      <c r="F6379" s="1109"/>
      <c r="G6379" s="1109"/>
      <c r="H6379" s="1109"/>
      <c r="I6379" s="506"/>
      <c r="J6379" s="506"/>
      <c r="K6379" s="506"/>
      <c r="L6379" s="506"/>
      <c r="M6379" s="506"/>
      <c r="N6379" s="506"/>
      <c r="O6379" s="293"/>
      <c r="P6379" s="341"/>
      <c r="Q6379" s="5"/>
    </row>
    <row r="6380" spans="1:17" s="6" customFormat="1" ht="66.75" hidden="1" customHeight="1">
      <c r="A6380" s="336"/>
      <c r="B6380" s="604" t="s">
        <v>2587</v>
      </c>
      <c r="C6380" s="327"/>
      <c r="D6380" s="327"/>
      <c r="E6380" s="327"/>
      <c r="F6380" s="339"/>
      <c r="G6380" s="339"/>
      <c r="H6380" s="328"/>
      <c r="I6380" s="119"/>
      <c r="J6380" s="12"/>
      <c r="K6380" s="339"/>
      <c r="L6380" s="339"/>
      <c r="M6380" s="328"/>
      <c r="N6380" s="12"/>
      <c r="O6380" s="13"/>
      <c r="P6380" s="341"/>
      <c r="Q6380" s="5"/>
    </row>
    <row r="6381" spans="1:17" s="6" customFormat="1" ht="66.75" hidden="1" customHeight="1">
      <c r="A6381" s="336">
        <v>1</v>
      </c>
      <c r="B6381" s="574" t="s">
        <v>4129</v>
      </c>
      <c r="C6381" s="336" t="s">
        <v>855</v>
      </c>
      <c r="D6381" s="336"/>
      <c r="E6381" s="336"/>
      <c r="F6381" s="339"/>
      <c r="G6381" s="339">
        <v>1687345</v>
      </c>
      <c r="H6381" s="328"/>
      <c r="I6381" s="119"/>
      <c r="J6381" s="12"/>
      <c r="K6381" s="339"/>
      <c r="L6381" s="339">
        <v>1687345</v>
      </c>
      <c r="M6381" s="328"/>
      <c r="N6381" s="12"/>
      <c r="O6381" s="13"/>
      <c r="P6381" s="341"/>
      <c r="Q6381" s="5"/>
    </row>
    <row r="6382" spans="1:17" s="6" customFormat="1" ht="66.75" hidden="1" customHeight="1">
      <c r="A6382" s="336">
        <f>A6381+1</f>
        <v>2</v>
      </c>
      <c r="B6382" s="574" t="s">
        <v>2588</v>
      </c>
      <c r="C6382" s="336" t="s">
        <v>855</v>
      </c>
      <c r="D6382" s="336"/>
      <c r="E6382" s="336"/>
      <c r="F6382" s="339"/>
      <c r="G6382" s="339">
        <v>2542454</v>
      </c>
      <c r="H6382" s="328"/>
      <c r="I6382" s="119"/>
      <c r="J6382" s="12"/>
      <c r="K6382" s="339"/>
      <c r="L6382" s="339">
        <v>2542454</v>
      </c>
      <c r="M6382" s="328"/>
      <c r="N6382" s="12"/>
      <c r="O6382" s="13"/>
      <c r="P6382" s="341"/>
      <c r="Q6382" s="5"/>
    </row>
    <row r="6383" spans="1:17" s="6" customFormat="1" ht="66.75" hidden="1" customHeight="1">
      <c r="A6383" s="336">
        <f>A6382+1</f>
        <v>3</v>
      </c>
      <c r="B6383" s="574" t="s">
        <v>2589</v>
      </c>
      <c r="C6383" s="336" t="s">
        <v>855</v>
      </c>
      <c r="D6383" s="336"/>
      <c r="E6383" s="336"/>
      <c r="F6383" s="339"/>
      <c r="G6383" s="339">
        <v>3819245</v>
      </c>
      <c r="H6383" s="328"/>
      <c r="I6383" s="119"/>
      <c r="J6383" s="12"/>
      <c r="K6383" s="339"/>
      <c r="L6383" s="339">
        <v>3819245</v>
      </c>
      <c r="M6383" s="328"/>
      <c r="N6383" s="12"/>
      <c r="O6383" s="13"/>
      <c r="P6383" s="341"/>
      <c r="Q6383" s="5"/>
    </row>
    <row r="6384" spans="1:17" s="6" customFormat="1" ht="66.75" hidden="1" customHeight="1">
      <c r="A6384" s="336">
        <f>A6383+1</f>
        <v>4</v>
      </c>
      <c r="B6384" s="574" t="s">
        <v>2590</v>
      </c>
      <c r="C6384" s="336" t="s">
        <v>855</v>
      </c>
      <c r="D6384" s="336"/>
      <c r="E6384" s="336"/>
      <c r="F6384" s="339"/>
      <c r="G6384" s="339">
        <v>5852845</v>
      </c>
      <c r="H6384" s="328"/>
      <c r="I6384" s="119"/>
      <c r="J6384" s="12"/>
      <c r="K6384" s="339"/>
      <c r="L6384" s="339">
        <v>5852845</v>
      </c>
      <c r="M6384" s="328"/>
      <c r="N6384" s="12"/>
      <c r="O6384" s="13"/>
      <c r="P6384" s="341"/>
      <c r="Q6384" s="5"/>
    </row>
    <row r="6385" spans="1:17" s="6" customFormat="1" ht="66.75" hidden="1" customHeight="1">
      <c r="A6385" s="336">
        <f t="shared" ref="A6385:A6392" si="399">A6384+1</f>
        <v>5</v>
      </c>
      <c r="B6385" s="574" t="s">
        <v>2591</v>
      </c>
      <c r="C6385" s="336" t="s">
        <v>855</v>
      </c>
      <c r="D6385" s="336"/>
      <c r="E6385" s="336"/>
      <c r="F6385" s="339"/>
      <c r="G6385" s="339">
        <v>5761905</v>
      </c>
      <c r="H6385" s="328"/>
      <c r="I6385" s="119"/>
      <c r="J6385" s="12"/>
      <c r="K6385" s="339"/>
      <c r="L6385" s="339">
        <v>5761905</v>
      </c>
      <c r="M6385" s="328"/>
      <c r="N6385" s="12"/>
      <c r="O6385" s="13"/>
      <c r="P6385" s="341"/>
      <c r="Q6385" s="5"/>
    </row>
    <row r="6386" spans="1:17" s="6" customFormat="1" ht="66.75" hidden="1" customHeight="1">
      <c r="A6386" s="336">
        <f t="shared" si="399"/>
        <v>6</v>
      </c>
      <c r="B6386" s="574" t="s">
        <v>2592</v>
      </c>
      <c r="C6386" s="336" t="s">
        <v>855</v>
      </c>
      <c r="D6386" s="336"/>
      <c r="E6386" s="336"/>
      <c r="F6386" s="339" t="e">
        <f>#REF!</f>
        <v>#REF!</v>
      </c>
      <c r="G6386" s="339">
        <v>5590920</v>
      </c>
      <c r="H6386" s="328"/>
      <c r="I6386" s="119"/>
      <c r="J6386" s="12"/>
      <c r="K6386" s="339" t="e">
        <f>#REF!</f>
        <v>#REF!</v>
      </c>
      <c r="L6386" s="339">
        <v>5590920</v>
      </c>
      <c r="M6386" s="328"/>
      <c r="N6386" s="12"/>
      <c r="O6386" s="13"/>
      <c r="P6386" s="341"/>
      <c r="Q6386" s="5"/>
    </row>
    <row r="6387" spans="1:17" s="6" customFormat="1" ht="66.75" hidden="1" customHeight="1">
      <c r="A6387" s="336">
        <f t="shared" si="399"/>
        <v>7</v>
      </c>
      <c r="B6387" s="574" t="s">
        <v>2593</v>
      </c>
      <c r="C6387" s="336" t="s">
        <v>855</v>
      </c>
      <c r="D6387" s="336"/>
      <c r="E6387" s="336"/>
      <c r="F6387" s="339"/>
      <c r="G6387" s="339">
        <v>6217454</v>
      </c>
      <c r="H6387" s="328"/>
      <c r="I6387" s="119"/>
      <c r="J6387" s="12"/>
      <c r="K6387" s="339"/>
      <c r="L6387" s="339">
        <v>6217454</v>
      </c>
      <c r="M6387" s="328"/>
      <c r="N6387" s="12"/>
      <c r="O6387" s="13"/>
      <c r="P6387" s="341"/>
      <c r="Q6387" s="5"/>
    </row>
    <row r="6388" spans="1:17" s="6" customFormat="1" ht="66.75" hidden="1" customHeight="1">
      <c r="A6388" s="336">
        <f t="shared" si="399"/>
        <v>8</v>
      </c>
      <c r="B6388" s="574" t="s">
        <v>2594</v>
      </c>
      <c r="C6388" s="336" t="s">
        <v>855</v>
      </c>
      <c r="D6388" s="336"/>
      <c r="E6388" s="336"/>
      <c r="F6388" s="339"/>
      <c r="G6388" s="339">
        <v>6406763</v>
      </c>
      <c r="H6388" s="328"/>
      <c r="I6388" s="119"/>
      <c r="J6388" s="12"/>
      <c r="K6388" s="339"/>
      <c r="L6388" s="339">
        <v>6406763</v>
      </c>
      <c r="M6388" s="328"/>
      <c r="N6388" s="12"/>
      <c r="O6388" s="13"/>
      <c r="P6388" s="341"/>
      <c r="Q6388" s="5"/>
    </row>
    <row r="6389" spans="1:17" s="6" customFormat="1" ht="66.75" hidden="1" customHeight="1">
      <c r="A6389" s="336">
        <f t="shared" si="399"/>
        <v>9</v>
      </c>
      <c r="B6389" s="574" t="s">
        <v>2595</v>
      </c>
      <c r="C6389" s="336" t="s">
        <v>855</v>
      </c>
      <c r="D6389" s="336"/>
      <c r="E6389" s="336"/>
      <c r="F6389" s="339"/>
      <c r="G6389" s="339">
        <v>7031997</v>
      </c>
      <c r="H6389" s="328"/>
      <c r="I6389" s="119"/>
      <c r="J6389" s="12"/>
      <c r="K6389" s="339"/>
      <c r="L6389" s="339">
        <v>7031997</v>
      </c>
      <c r="M6389" s="328"/>
      <c r="N6389" s="12"/>
      <c r="O6389" s="13"/>
      <c r="P6389" s="341"/>
      <c r="Q6389" s="5"/>
    </row>
    <row r="6390" spans="1:17" s="6" customFormat="1" ht="66.75" hidden="1" customHeight="1">
      <c r="A6390" s="336">
        <f t="shared" si="399"/>
        <v>10</v>
      </c>
      <c r="B6390" s="574" t="s">
        <v>2596</v>
      </c>
      <c r="C6390" s="336" t="s">
        <v>855</v>
      </c>
      <c r="D6390" s="336"/>
      <c r="E6390" s="336"/>
      <c r="F6390" s="339"/>
      <c r="G6390" s="339">
        <v>7733350</v>
      </c>
      <c r="H6390" s="328"/>
      <c r="I6390" s="119"/>
      <c r="J6390" s="12"/>
      <c r="K6390" s="339"/>
      <c r="L6390" s="339">
        <v>7733350</v>
      </c>
      <c r="M6390" s="328"/>
      <c r="N6390" s="12"/>
      <c r="O6390" s="13"/>
      <c r="P6390" s="341"/>
      <c r="Q6390" s="5"/>
    </row>
    <row r="6391" spans="1:17" s="6" customFormat="1" ht="66.75" hidden="1" customHeight="1">
      <c r="A6391" s="336">
        <f t="shared" si="399"/>
        <v>11</v>
      </c>
      <c r="B6391" s="574" t="s">
        <v>2597</v>
      </c>
      <c r="C6391" s="336"/>
      <c r="D6391" s="336"/>
      <c r="E6391" s="336"/>
      <c r="F6391" s="339"/>
      <c r="G6391" s="339">
        <v>5062498</v>
      </c>
      <c r="H6391" s="328"/>
      <c r="I6391" s="119"/>
      <c r="J6391" s="12"/>
      <c r="K6391" s="339"/>
      <c r="L6391" s="339">
        <v>5062498</v>
      </c>
      <c r="M6391" s="328"/>
      <c r="N6391" s="12"/>
      <c r="O6391" s="13"/>
      <c r="P6391" s="341"/>
      <c r="Q6391" s="5"/>
    </row>
    <row r="6392" spans="1:17" s="6" customFormat="1" ht="66.75" hidden="1" customHeight="1">
      <c r="A6392" s="336">
        <f t="shared" si="399"/>
        <v>12</v>
      </c>
      <c r="B6392" s="574" t="s">
        <v>2598</v>
      </c>
      <c r="C6392" s="336"/>
      <c r="D6392" s="336"/>
      <c r="E6392" s="336"/>
      <c r="F6392" s="339"/>
      <c r="G6392" s="339">
        <v>7358260</v>
      </c>
      <c r="H6392" s="328"/>
      <c r="I6392" s="119"/>
      <c r="J6392" s="12"/>
      <c r="K6392" s="339"/>
      <c r="L6392" s="339">
        <v>7358260</v>
      </c>
      <c r="M6392" s="328"/>
      <c r="N6392" s="12"/>
      <c r="O6392" s="13"/>
      <c r="P6392" s="341"/>
      <c r="Q6392" s="5"/>
    </row>
    <row r="6393" spans="1:17" s="6" customFormat="1" ht="66.75" hidden="1" customHeight="1">
      <c r="A6393" s="336"/>
      <c r="B6393" s="604" t="s">
        <v>2599</v>
      </c>
      <c r="C6393" s="327"/>
      <c r="D6393" s="327"/>
      <c r="E6393" s="327"/>
      <c r="F6393" s="328"/>
      <c r="G6393" s="328"/>
      <c r="H6393" s="328"/>
      <c r="I6393" s="119"/>
      <c r="J6393" s="12"/>
      <c r="K6393" s="328"/>
      <c r="L6393" s="328"/>
      <c r="M6393" s="328"/>
      <c r="N6393" s="12"/>
      <c r="O6393" s="13"/>
      <c r="P6393" s="341"/>
      <c r="Q6393" s="5"/>
    </row>
    <row r="6394" spans="1:17" s="6" customFormat="1" ht="66.75" hidden="1" customHeight="1">
      <c r="A6394" s="336">
        <v>1</v>
      </c>
      <c r="B6394" s="574" t="s">
        <v>2600</v>
      </c>
      <c r="C6394" s="336" t="s">
        <v>855</v>
      </c>
      <c r="D6394" s="336"/>
      <c r="E6394" s="336"/>
      <c r="F6394" s="339" t="e">
        <f>#REF!</f>
        <v>#REF!</v>
      </c>
      <c r="G6394" s="339" t="s">
        <v>2601</v>
      </c>
      <c r="H6394" s="328"/>
      <c r="I6394" s="119"/>
      <c r="J6394" s="12"/>
      <c r="K6394" s="339" t="e">
        <f>#REF!</f>
        <v>#REF!</v>
      </c>
      <c r="L6394" s="339" t="s">
        <v>2601</v>
      </c>
      <c r="M6394" s="328"/>
      <c r="N6394" s="12"/>
      <c r="O6394" s="13"/>
      <c r="P6394" s="341"/>
      <c r="Q6394" s="5"/>
    </row>
    <row r="6395" spans="1:17" s="6" customFormat="1" ht="66.75" hidden="1" customHeight="1">
      <c r="A6395" s="336">
        <f t="shared" ref="A6395:A6404" si="400">A6394+1</f>
        <v>2</v>
      </c>
      <c r="B6395" s="574" t="s">
        <v>2602</v>
      </c>
      <c r="C6395" s="336" t="s">
        <v>855</v>
      </c>
      <c r="D6395" s="336"/>
      <c r="E6395" s="336"/>
      <c r="F6395" s="339" t="e">
        <f>#REF!</f>
        <v>#REF!</v>
      </c>
      <c r="G6395" s="339">
        <v>2671339</v>
      </c>
      <c r="H6395" s="328"/>
      <c r="I6395" s="119"/>
      <c r="J6395" s="12"/>
      <c r="K6395" s="339" t="e">
        <f>#REF!</f>
        <v>#REF!</v>
      </c>
      <c r="L6395" s="339">
        <v>2671339</v>
      </c>
      <c r="M6395" s="328"/>
      <c r="N6395" s="12"/>
      <c r="O6395" s="13"/>
      <c r="P6395" s="341"/>
      <c r="Q6395" s="5"/>
    </row>
    <row r="6396" spans="1:17" s="6" customFormat="1" ht="66.75" hidden="1" customHeight="1">
      <c r="A6396" s="336">
        <f t="shared" si="400"/>
        <v>3</v>
      </c>
      <c r="B6396" s="574" t="s">
        <v>2603</v>
      </c>
      <c r="C6396" s="336" t="s">
        <v>855</v>
      </c>
      <c r="D6396" s="336"/>
      <c r="E6396" s="336"/>
      <c r="F6396" s="339" t="e">
        <f>#REF!</f>
        <v>#REF!</v>
      </c>
      <c r="G6396" s="339">
        <v>3431131</v>
      </c>
      <c r="H6396" s="328"/>
      <c r="I6396" s="119"/>
      <c r="J6396" s="12"/>
      <c r="K6396" s="339" t="e">
        <f>#REF!</f>
        <v>#REF!</v>
      </c>
      <c r="L6396" s="339">
        <v>3431131</v>
      </c>
      <c r="M6396" s="328"/>
      <c r="N6396" s="12"/>
      <c r="O6396" s="13"/>
      <c r="P6396" s="341"/>
      <c r="Q6396" s="5"/>
    </row>
    <row r="6397" spans="1:17" s="6" customFormat="1" ht="66.75" hidden="1" customHeight="1">
      <c r="A6397" s="336">
        <f t="shared" si="400"/>
        <v>4</v>
      </c>
      <c r="B6397" s="574" t="s">
        <v>2604</v>
      </c>
      <c r="C6397" s="336" t="s">
        <v>855</v>
      </c>
      <c r="D6397" s="336"/>
      <c r="E6397" s="336"/>
      <c r="F6397" s="339" t="e">
        <f>#REF!</f>
        <v>#REF!</v>
      </c>
      <c r="G6397" s="339">
        <v>3160696</v>
      </c>
      <c r="H6397" s="328"/>
      <c r="I6397" s="119"/>
      <c r="J6397" s="12"/>
      <c r="K6397" s="339" t="e">
        <f>#REF!</f>
        <v>#REF!</v>
      </c>
      <c r="L6397" s="339">
        <v>3160696</v>
      </c>
      <c r="M6397" s="328"/>
      <c r="N6397" s="12"/>
      <c r="O6397" s="13"/>
      <c r="P6397" s="341"/>
      <c r="Q6397" s="5"/>
    </row>
    <row r="6398" spans="1:17" s="6" customFormat="1" ht="66.75" hidden="1" customHeight="1">
      <c r="A6398" s="336">
        <f t="shared" si="400"/>
        <v>5</v>
      </c>
      <c r="B6398" s="574" t="s">
        <v>2605</v>
      </c>
      <c r="C6398" s="336" t="s">
        <v>855</v>
      </c>
      <c r="D6398" s="336"/>
      <c r="E6398" s="336"/>
      <c r="F6398" s="339" t="e">
        <f>#REF!</f>
        <v>#REF!</v>
      </c>
      <c r="G6398" s="339">
        <v>3479722</v>
      </c>
      <c r="H6398" s="328"/>
      <c r="I6398" s="119"/>
      <c r="J6398" s="12"/>
      <c r="K6398" s="339" t="e">
        <f>#REF!</f>
        <v>#REF!</v>
      </c>
      <c r="L6398" s="339">
        <v>3479722</v>
      </c>
      <c r="M6398" s="328"/>
      <c r="N6398" s="12"/>
      <c r="O6398" s="13"/>
      <c r="P6398" s="341"/>
      <c r="Q6398" s="5"/>
    </row>
    <row r="6399" spans="1:17" s="6" customFormat="1" ht="66.75" hidden="1" customHeight="1">
      <c r="A6399" s="336">
        <f t="shared" si="400"/>
        <v>6</v>
      </c>
      <c r="B6399" s="574" t="s">
        <v>2606</v>
      </c>
      <c r="C6399" s="336" t="s">
        <v>855</v>
      </c>
      <c r="D6399" s="336"/>
      <c r="E6399" s="336"/>
      <c r="F6399" s="339" t="e">
        <f>#REF!</f>
        <v>#REF!</v>
      </c>
      <c r="G6399" s="339">
        <v>3859700</v>
      </c>
      <c r="H6399" s="328"/>
      <c r="I6399" s="119"/>
      <c r="J6399" s="12"/>
      <c r="K6399" s="339" t="e">
        <f>#REF!</f>
        <v>#REF!</v>
      </c>
      <c r="L6399" s="339">
        <v>3859700</v>
      </c>
      <c r="M6399" s="328"/>
      <c r="N6399" s="12"/>
      <c r="O6399" s="13"/>
      <c r="P6399" s="341"/>
      <c r="Q6399" s="5"/>
    </row>
    <row r="6400" spans="1:17" s="6" customFormat="1" ht="66.75" hidden="1" customHeight="1">
      <c r="A6400" s="336">
        <f t="shared" si="400"/>
        <v>7</v>
      </c>
      <c r="B6400" s="574" t="s">
        <v>2607</v>
      </c>
      <c r="C6400" s="336" t="s">
        <v>855</v>
      </c>
      <c r="D6400" s="336"/>
      <c r="E6400" s="336"/>
      <c r="F6400" s="339" t="e">
        <f>#REF!</f>
        <v>#REF!</v>
      </c>
      <c r="G6400" s="339">
        <v>3546950</v>
      </c>
      <c r="H6400" s="328"/>
      <c r="I6400" s="119"/>
      <c r="J6400" s="12"/>
      <c r="K6400" s="339" t="e">
        <f>#REF!</f>
        <v>#REF!</v>
      </c>
      <c r="L6400" s="339">
        <v>3546950</v>
      </c>
      <c r="M6400" s="328"/>
      <c r="N6400" s="12"/>
      <c r="O6400" s="13"/>
      <c r="P6400" s="341"/>
      <c r="Q6400" s="5"/>
    </row>
    <row r="6401" spans="1:17" s="6" customFormat="1" ht="66.75" hidden="1" customHeight="1">
      <c r="A6401" s="336">
        <f t="shared" si="400"/>
        <v>8</v>
      </c>
      <c r="B6401" s="574" t="s">
        <v>2608</v>
      </c>
      <c r="C6401" s="336" t="s">
        <v>855</v>
      </c>
      <c r="D6401" s="336"/>
      <c r="E6401" s="336"/>
      <c r="F6401" s="339"/>
      <c r="G6401" s="339">
        <v>3677456</v>
      </c>
      <c r="H6401" s="328"/>
      <c r="I6401" s="119"/>
      <c r="J6401" s="12"/>
      <c r="K6401" s="339"/>
      <c r="L6401" s="339">
        <v>3677456</v>
      </c>
      <c r="M6401" s="328"/>
      <c r="N6401" s="12"/>
      <c r="O6401" s="13"/>
      <c r="P6401" s="341"/>
      <c r="Q6401" s="5"/>
    </row>
    <row r="6402" spans="1:17" s="6" customFormat="1" ht="66.75" hidden="1" customHeight="1">
      <c r="A6402" s="336">
        <f t="shared" si="400"/>
        <v>9</v>
      </c>
      <c r="B6402" s="574" t="s">
        <v>2609</v>
      </c>
      <c r="C6402" s="336" t="s">
        <v>855</v>
      </c>
      <c r="D6402" s="336"/>
      <c r="E6402" s="336"/>
      <c r="F6402" s="339"/>
      <c r="G6402" s="339">
        <v>3856560</v>
      </c>
      <c r="H6402" s="328"/>
      <c r="I6402" s="119"/>
      <c r="J6402" s="12"/>
      <c r="K6402" s="339"/>
      <c r="L6402" s="339">
        <v>3856560</v>
      </c>
      <c r="M6402" s="328"/>
      <c r="N6402" s="12"/>
      <c r="O6402" s="13"/>
      <c r="P6402" s="341"/>
      <c r="Q6402" s="5"/>
    </row>
    <row r="6403" spans="1:17" s="6" customFormat="1" ht="66.75" hidden="1" customHeight="1">
      <c r="A6403" s="336">
        <f t="shared" si="400"/>
        <v>10</v>
      </c>
      <c r="B6403" s="574" t="s">
        <v>2610</v>
      </c>
      <c r="C6403" s="336" t="s">
        <v>855</v>
      </c>
      <c r="D6403" s="336"/>
      <c r="E6403" s="336"/>
      <c r="F6403" s="339"/>
      <c r="G6403" s="339">
        <v>2692581</v>
      </c>
      <c r="H6403" s="328"/>
      <c r="I6403" s="119"/>
      <c r="J6403" s="12"/>
      <c r="K6403" s="339"/>
      <c r="L6403" s="339">
        <v>2692581</v>
      </c>
      <c r="M6403" s="328"/>
      <c r="N6403" s="12"/>
      <c r="O6403" s="13"/>
      <c r="P6403" s="341"/>
      <c r="Q6403" s="5"/>
    </row>
    <row r="6404" spans="1:17" s="6" customFormat="1" ht="66.75" hidden="1" customHeight="1">
      <c r="A6404" s="336">
        <f t="shared" si="400"/>
        <v>11</v>
      </c>
      <c r="B6404" s="574" t="s">
        <v>2611</v>
      </c>
      <c r="C6404" s="336" t="s">
        <v>855</v>
      </c>
      <c r="D6404" s="336"/>
      <c r="E6404" s="336"/>
      <c r="F6404" s="339"/>
      <c r="G6404" s="339">
        <v>3771133</v>
      </c>
      <c r="H6404" s="328"/>
      <c r="I6404" s="119"/>
      <c r="J6404" s="12"/>
      <c r="K6404" s="339"/>
      <c r="L6404" s="339">
        <v>3771133</v>
      </c>
      <c r="M6404" s="328"/>
      <c r="N6404" s="12"/>
      <c r="O6404" s="13"/>
      <c r="P6404" s="9"/>
      <c r="Q6404" s="5"/>
    </row>
    <row r="6405" spans="1:17" s="757" customFormat="1" ht="66.75" hidden="1" customHeight="1">
      <c r="A6405" s="539"/>
      <c r="B6405" s="753" t="s">
        <v>2612</v>
      </c>
      <c r="C6405" s="753"/>
      <c r="D6405" s="753"/>
      <c r="E6405" s="753"/>
      <c r="F6405" s="753"/>
      <c r="G6405" s="753"/>
      <c r="H6405" s="754"/>
      <c r="I6405" s="755"/>
      <c r="J6405" s="756"/>
      <c r="K6405" s="753"/>
      <c r="L6405" s="753"/>
      <c r="M6405" s="753"/>
      <c r="N6405" s="756"/>
      <c r="O6405" s="673"/>
    </row>
    <row r="6406" spans="1:17" s="757" customFormat="1" ht="66" hidden="1">
      <c r="A6406" s="514">
        <v>1</v>
      </c>
      <c r="B6406" s="433" t="s">
        <v>4250</v>
      </c>
      <c r="C6406" s="432" t="s">
        <v>855</v>
      </c>
      <c r="D6406" s="432"/>
      <c r="E6406" s="432"/>
      <c r="F6406" s="473">
        <v>2880000</v>
      </c>
      <c r="G6406" s="473">
        <f>F6406</f>
        <v>2880000</v>
      </c>
      <c r="H6406" s="339">
        <f>G6406</f>
        <v>2880000</v>
      </c>
      <c r="I6406" s="758"/>
      <c r="J6406" s="759"/>
      <c r="K6406" s="473">
        <v>2880000</v>
      </c>
      <c r="L6406" s="473">
        <f>K6406</f>
        <v>2880000</v>
      </c>
      <c r="M6406" s="473">
        <f>L6406</f>
        <v>2880000</v>
      </c>
      <c r="N6406" s="759"/>
      <c r="O6406" s="760"/>
    </row>
    <row r="6407" spans="1:17" s="757" customFormat="1" ht="66" hidden="1">
      <c r="A6407" s="514">
        <v>2</v>
      </c>
      <c r="B6407" s="433" t="s">
        <v>4251</v>
      </c>
      <c r="C6407" s="432" t="s">
        <v>855</v>
      </c>
      <c r="D6407" s="432"/>
      <c r="E6407" s="432"/>
      <c r="F6407" s="473">
        <v>2880000</v>
      </c>
      <c r="G6407" s="473">
        <f t="shared" ref="G6407:G6428" si="401">F6407</f>
        <v>2880000</v>
      </c>
      <c r="H6407" s="339">
        <f t="shared" ref="H6407:H6428" si="402">G6407</f>
        <v>2880000</v>
      </c>
      <c r="I6407" s="758"/>
      <c r="J6407" s="759"/>
      <c r="K6407" s="473">
        <v>2880000</v>
      </c>
      <c r="L6407" s="473">
        <f t="shared" ref="L6407:L6428" si="403">K6407</f>
        <v>2880000</v>
      </c>
      <c r="M6407" s="473">
        <f t="shared" ref="M6407:M6428" si="404">L6407</f>
        <v>2880000</v>
      </c>
      <c r="N6407" s="759"/>
      <c r="O6407" s="761"/>
    </row>
    <row r="6408" spans="1:17" s="757" customFormat="1" ht="66" hidden="1">
      <c r="A6408" s="514">
        <v>3</v>
      </c>
      <c r="B6408" s="433" t="s">
        <v>4252</v>
      </c>
      <c r="C6408" s="432" t="s">
        <v>855</v>
      </c>
      <c r="D6408" s="432"/>
      <c r="E6408" s="432"/>
      <c r="F6408" s="473">
        <v>2880000</v>
      </c>
      <c r="G6408" s="473">
        <f t="shared" si="401"/>
        <v>2880000</v>
      </c>
      <c r="H6408" s="339">
        <f t="shared" si="402"/>
        <v>2880000</v>
      </c>
      <c r="I6408" s="758"/>
      <c r="J6408" s="759"/>
      <c r="K6408" s="473">
        <v>2880000</v>
      </c>
      <c r="L6408" s="473">
        <f t="shared" si="403"/>
        <v>2880000</v>
      </c>
      <c r="M6408" s="473">
        <f t="shared" si="404"/>
        <v>2880000</v>
      </c>
      <c r="N6408" s="759"/>
      <c r="O6408" s="761"/>
    </row>
    <row r="6409" spans="1:17" s="757" customFormat="1" ht="66" hidden="1">
      <c r="A6409" s="514">
        <v>4</v>
      </c>
      <c r="B6409" s="433" t="s">
        <v>4253</v>
      </c>
      <c r="C6409" s="432" t="s">
        <v>855</v>
      </c>
      <c r="D6409" s="432"/>
      <c r="E6409" s="432"/>
      <c r="F6409" s="473">
        <v>2880000</v>
      </c>
      <c r="G6409" s="473">
        <f t="shared" si="401"/>
        <v>2880000</v>
      </c>
      <c r="H6409" s="339">
        <f t="shared" si="402"/>
        <v>2880000</v>
      </c>
      <c r="I6409" s="758"/>
      <c r="J6409" s="759"/>
      <c r="K6409" s="473">
        <v>2880000</v>
      </c>
      <c r="L6409" s="473">
        <f t="shared" si="403"/>
        <v>2880000</v>
      </c>
      <c r="M6409" s="473">
        <f t="shared" si="404"/>
        <v>2880000</v>
      </c>
      <c r="N6409" s="759"/>
      <c r="O6409" s="761"/>
    </row>
    <row r="6410" spans="1:17" s="757" customFormat="1" ht="66" hidden="1">
      <c r="A6410" s="514">
        <v>5</v>
      </c>
      <c r="B6410" s="433" t="s">
        <v>4254</v>
      </c>
      <c r="C6410" s="432" t="s">
        <v>855</v>
      </c>
      <c r="D6410" s="432"/>
      <c r="E6410" s="432"/>
      <c r="F6410" s="473">
        <v>2880000</v>
      </c>
      <c r="G6410" s="473">
        <f t="shared" si="401"/>
        <v>2880000</v>
      </c>
      <c r="H6410" s="339">
        <f t="shared" si="402"/>
        <v>2880000</v>
      </c>
      <c r="I6410" s="758"/>
      <c r="J6410" s="759"/>
      <c r="K6410" s="473">
        <v>2880000</v>
      </c>
      <c r="L6410" s="473">
        <f t="shared" si="403"/>
        <v>2880000</v>
      </c>
      <c r="M6410" s="473">
        <f t="shared" si="404"/>
        <v>2880000</v>
      </c>
      <c r="N6410" s="759"/>
      <c r="O6410" s="761"/>
    </row>
    <row r="6411" spans="1:17" s="757" customFormat="1" ht="49.5" hidden="1">
      <c r="A6411" s="514">
        <v>6</v>
      </c>
      <c r="B6411" s="433" t="s">
        <v>4255</v>
      </c>
      <c r="C6411" s="432" t="s">
        <v>855</v>
      </c>
      <c r="D6411" s="432"/>
      <c r="E6411" s="432"/>
      <c r="F6411" s="473">
        <v>2880000</v>
      </c>
      <c r="G6411" s="473">
        <f t="shared" si="401"/>
        <v>2880000</v>
      </c>
      <c r="H6411" s="339">
        <f t="shared" si="402"/>
        <v>2880000</v>
      </c>
      <c r="I6411" s="758"/>
      <c r="J6411" s="759"/>
      <c r="K6411" s="473">
        <v>2880000</v>
      </c>
      <c r="L6411" s="473">
        <f t="shared" si="403"/>
        <v>2880000</v>
      </c>
      <c r="M6411" s="473">
        <f t="shared" si="404"/>
        <v>2880000</v>
      </c>
      <c r="N6411" s="759"/>
      <c r="O6411" s="761"/>
    </row>
    <row r="6412" spans="1:17" s="757" customFormat="1" ht="66" hidden="1">
      <c r="A6412" s="514">
        <v>7</v>
      </c>
      <c r="B6412" s="433" t="s">
        <v>4256</v>
      </c>
      <c r="C6412" s="432" t="s">
        <v>855</v>
      </c>
      <c r="D6412" s="432"/>
      <c r="E6412" s="432"/>
      <c r="F6412" s="473">
        <v>2880000</v>
      </c>
      <c r="G6412" s="473">
        <f t="shared" si="401"/>
        <v>2880000</v>
      </c>
      <c r="H6412" s="339">
        <f t="shared" si="402"/>
        <v>2880000</v>
      </c>
      <c r="I6412" s="758"/>
      <c r="J6412" s="759"/>
      <c r="K6412" s="473">
        <v>2880000</v>
      </c>
      <c r="L6412" s="473">
        <f t="shared" si="403"/>
        <v>2880000</v>
      </c>
      <c r="M6412" s="473">
        <f t="shared" si="404"/>
        <v>2880000</v>
      </c>
      <c r="N6412" s="759"/>
      <c r="O6412" s="762"/>
    </row>
    <row r="6413" spans="1:17" s="757" customFormat="1" ht="66" hidden="1">
      <c r="A6413" s="514">
        <v>8</v>
      </c>
      <c r="B6413" s="433" t="s">
        <v>4257</v>
      </c>
      <c r="C6413" s="432" t="s">
        <v>855</v>
      </c>
      <c r="D6413" s="432"/>
      <c r="E6413" s="432"/>
      <c r="F6413" s="473">
        <v>2880000</v>
      </c>
      <c r="G6413" s="473">
        <f t="shared" si="401"/>
        <v>2880000</v>
      </c>
      <c r="H6413" s="339">
        <f t="shared" si="402"/>
        <v>2880000</v>
      </c>
      <c r="I6413" s="758"/>
      <c r="J6413" s="759"/>
      <c r="K6413" s="473">
        <v>2880000</v>
      </c>
      <c r="L6413" s="473">
        <f t="shared" si="403"/>
        <v>2880000</v>
      </c>
      <c r="M6413" s="473">
        <f t="shared" si="404"/>
        <v>2880000</v>
      </c>
      <c r="N6413" s="759"/>
      <c r="O6413" s="762"/>
    </row>
    <row r="6414" spans="1:17" s="757" customFormat="1" ht="49.5" hidden="1">
      <c r="A6414" s="514">
        <v>9</v>
      </c>
      <c r="B6414" s="433" t="s">
        <v>4258</v>
      </c>
      <c r="C6414" s="432" t="s">
        <v>855</v>
      </c>
      <c r="D6414" s="432"/>
      <c r="E6414" s="432"/>
      <c r="F6414" s="473">
        <v>2530000</v>
      </c>
      <c r="G6414" s="473">
        <f t="shared" si="401"/>
        <v>2530000</v>
      </c>
      <c r="H6414" s="339">
        <f t="shared" si="402"/>
        <v>2530000</v>
      </c>
      <c r="I6414" s="758"/>
      <c r="J6414" s="759"/>
      <c r="K6414" s="473">
        <v>2530000</v>
      </c>
      <c r="L6414" s="473">
        <f t="shared" si="403"/>
        <v>2530000</v>
      </c>
      <c r="M6414" s="473">
        <f t="shared" si="404"/>
        <v>2530000</v>
      </c>
      <c r="N6414" s="759"/>
      <c r="O6414" s="762"/>
    </row>
    <row r="6415" spans="1:17" s="757" customFormat="1" ht="49.5" hidden="1">
      <c r="A6415" s="514">
        <v>10</v>
      </c>
      <c r="B6415" s="433" t="s">
        <v>4259</v>
      </c>
      <c r="C6415" s="432" t="s">
        <v>855</v>
      </c>
      <c r="D6415" s="432"/>
      <c r="E6415" s="432"/>
      <c r="F6415" s="473">
        <v>2530000</v>
      </c>
      <c r="G6415" s="473">
        <f t="shared" si="401"/>
        <v>2530000</v>
      </c>
      <c r="H6415" s="339">
        <f t="shared" si="402"/>
        <v>2530000</v>
      </c>
      <c r="I6415" s="758"/>
      <c r="J6415" s="759"/>
      <c r="K6415" s="473">
        <v>2530000</v>
      </c>
      <c r="L6415" s="473">
        <f t="shared" si="403"/>
        <v>2530000</v>
      </c>
      <c r="M6415" s="473">
        <f t="shared" si="404"/>
        <v>2530000</v>
      </c>
      <c r="N6415" s="759"/>
      <c r="O6415" s="761"/>
    </row>
    <row r="6416" spans="1:17" s="757" customFormat="1" ht="66" hidden="1">
      <c r="A6416" s="514">
        <v>11</v>
      </c>
      <c r="B6416" s="433" t="s">
        <v>4260</v>
      </c>
      <c r="C6416" s="432" t="s">
        <v>855</v>
      </c>
      <c r="D6416" s="432"/>
      <c r="E6416" s="432"/>
      <c r="F6416" s="473">
        <v>2990000</v>
      </c>
      <c r="G6416" s="473">
        <f t="shared" si="401"/>
        <v>2990000</v>
      </c>
      <c r="H6416" s="339">
        <f t="shared" si="402"/>
        <v>2990000</v>
      </c>
      <c r="I6416" s="758"/>
      <c r="J6416" s="759"/>
      <c r="K6416" s="473">
        <v>2990000</v>
      </c>
      <c r="L6416" s="473">
        <f t="shared" si="403"/>
        <v>2990000</v>
      </c>
      <c r="M6416" s="473">
        <f t="shared" si="404"/>
        <v>2990000</v>
      </c>
      <c r="N6416" s="759"/>
      <c r="O6416" s="761"/>
    </row>
    <row r="6417" spans="1:17" s="757" customFormat="1" ht="66" hidden="1">
      <c r="A6417" s="514">
        <v>12</v>
      </c>
      <c r="B6417" s="433" t="s">
        <v>4261</v>
      </c>
      <c r="C6417" s="432" t="s">
        <v>855</v>
      </c>
      <c r="D6417" s="432"/>
      <c r="E6417" s="432"/>
      <c r="F6417" s="473">
        <v>2990000</v>
      </c>
      <c r="G6417" s="473">
        <f t="shared" si="401"/>
        <v>2990000</v>
      </c>
      <c r="H6417" s="339">
        <f t="shared" si="402"/>
        <v>2990000</v>
      </c>
      <c r="I6417" s="758"/>
      <c r="J6417" s="759"/>
      <c r="K6417" s="473">
        <v>2990000</v>
      </c>
      <c r="L6417" s="473">
        <f t="shared" si="403"/>
        <v>2990000</v>
      </c>
      <c r="M6417" s="473">
        <f t="shared" si="404"/>
        <v>2990000</v>
      </c>
      <c r="N6417" s="759"/>
      <c r="O6417" s="761"/>
    </row>
    <row r="6418" spans="1:17" s="757" customFormat="1" ht="66" hidden="1">
      <c r="A6418" s="514">
        <v>13</v>
      </c>
      <c r="B6418" s="433" t="s">
        <v>4262</v>
      </c>
      <c r="C6418" s="432" t="s">
        <v>855</v>
      </c>
      <c r="D6418" s="432"/>
      <c r="E6418" s="432"/>
      <c r="F6418" s="473">
        <v>2990000</v>
      </c>
      <c r="G6418" s="473">
        <f t="shared" si="401"/>
        <v>2990000</v>
      </c>
      <c r="H6418" s="339">
        <f t="shared" si="402"/>
        <v>2990000</v>
      </c>
      <c r="I6418" s="758"/>
      <c r="J6418" s="759"/>
      <c r="K6418" s="473">
        <v>2990000</v>
      </c>
      <c r="L6418" s="473">
        <f t="shared" si="403"/>
        <v>2990000</v>
      </c>
      <c r="M6418" s="473">
        <f t="shared" si="404"/>
        <v>2990000</v>
      </c>
      <c r="N6418" s="759"/>
      <c r="O6418" s="761"/>
    </row>
    <row r="6419" spans="1:17" s="757" customFormat="1" ht="66" hidden="1">
      <c r="A6419" s="514">
        <v>14</v>
      </c>
      <c r="B6419" s="433" t="s">
        <v>4263</v>
      </c>
      <c r="C6419" s="432" t="s">
        <v>855</v>
      </c>
      <c r="D6419" s="432"/>
      <c r="E6419" s="432"/>
      <c r="F6419" s="473">
        <v>2990000</v>
      </c>
      <c r="G6419" s="473">
        <f t="shared" si="401"/>
        <v>2990000</v>
      </c>
      <c r="H6419" s="339">
        <f t="shared" si="402"/>
        <v>2990000</v>
      </c>
      <c r="I6419" s="758"/>
      <c r="J6419" s="759"/>
      <c r="K6419" s="473">
        <v>2990000</v>
      </c>
      <c r="L6419" s="473">
        <f t="shared" si="403"/>
        <v>2990000</v>
      </c>
      <c r="M6419" s="473">
        <f t="shared" si="404"/>
        <v>2990000</v>
      </c>
      <c r="N6419" s="759"/>
      <c r="O6419" s="761"/>
    </row>
    <row r="6420" spans="1:17" s="757" customFormat="1" ht="66" hidden="1">
      <c r="A6420" s="514">
        <v>15</v>
      </c>
      <c r="B6420" s="433" t="s">
        <v>4264</v>
      </c>
      <c r="C6420" s="432" t="s">
        <v>855</v>
      </c>
      <c r="D6420" s="432"/>
      <c r="E6420" s="432"/>
      <c r="F6420" s="473">
        <v>2990000</v>
      </c>
      <c r="G6420" s="473">
        <f t="shared" si="401"/>
        <v>2990000</v>
      </c>
      <c r="H6420" s="339">
        <f t="shared" si="402"/>
        <v>2990000</v>
      </c>
      <c r="I6420" s="758"/>
      <c r="J6420" s="759"/>
      <c r="K6420" s="473">
        <v>2990000</v>
      </c>
      <c r="L6420" s="473">
        <f t="shared" si="403"/>
        <v>2990000</v>
      </c>
      <c r="M6420" s="473">
        <f t="shared" si="404"/>
        <v>2990000</v>
      </c>
      <c r="N6420" s="759"/>
      <c r="O6420" s="761"/>
    </row>
    <row r="6421" spans="1:17" s="757" customFormat="1" ht="66" hidden="1">
      <c r="A6421" s="514">
        <v>16</v>
      </c>
      <c r="B6421" s="433" t="s">
        <v>4265</v>
      </c>
      <c r="C6421" s="432" t="s">
        <v>855</v>
      </c>
      <c r="D6421" s="432"/>
      <c r="E6421" s="432"/>
      <c r="F6421" s="473">
        <v>2990000</v>
      </c>
      <c r="G6421" s="473">
        <f t="shared" si="401"/>
        <v>2990000</v>
      </c>
      <c r="H6421" s="339">
        <f t="shared" si="402"/>
        <v>2990000</v>
      </c>
      <c r="I6421" s="758"/>
      <c r="J6421" s="759"/>
      <c r="K6421" s="473">
        <v>2990000</v>
      </c>
      <c r="L6421" s="473">
        <f t="shared" si="403"/>
        <v>2990000</v>
      </c>
      <c r="M6421" s="473">
        <f t="shared" si="404"/>
        <v>2990000</v>
      </c>
      <c r="N6421" s="759"/>
      <c r="O6421" s="761"/>
    </row>
    <row r="6422" spans="1:17" s="757" customFormat="1" ht="49.5" hidden="1">
      <c r="A6422" s="514">
        <v>17</v>
      </c>
      <c r="B6422" s="433" t="s">
        <v>4266</v>
      </c>
      <c r="C6422" s="432" t="s">
        <v>855</v>
      </c>
      <c r="D6422" s="432"/>
      <c r="E6422" s="432"/>
      <c r="F6422" s="473">
        <v>3200000</v>
      </c>
      <c r="G6422" s="473">
        <f t="shared" si="401"/>
        <v>3200000</v>
      </c>
      <c r="H6422" s="339">
        <f t="shared" si="402"/>
        <v>3200000</v>
      </c>
      <c r="I6422" s="758"/>
      <c r="J6422" s="759"/>
      <c r="K6422" s="473">
        <v>3200000</v>
      </c>
      <c r="L6422" s="473">
        <f t="shared" si="403"/>
        <v>3200000</v>
      </c>
      <c r="M6422" s="473">
        <f t="shared" si="404"/>
        <v>3200000</v>
      </c>
      <c r="N6422" s="759"/>
      <c r="O6422" s="761"/>
    </row>
    <row r="6423" spans="1:17" s="757" customFormat="1" ht="49.5" hidden="1">
      <c r="A6423" s="514">
        <v>18</v>
      </c>
      <c r="B6423" s="433" t="s">
        <v>4267</v>
      </c>
      <c r="C6423" s="432" t="s">
        <v>855</v>
      </c>
      <c r="D6423" s="432"/>
      <c r="E6423" s="432"/>
      <c r="F6423" s="473">
        <v>3200000</v>
      </c>
      <c r="G6423" s="473">
        <f t="shared" si="401"/>
        <v>3200000</v>
      </c>
      <c r="H6423" s="339">
        <f t="shared" si="402"/>
        <v>3200000</v>
      </c>
      <c r="I6423" s="758"/>
      <c r="J6423" s="759"/>
      <c r="K6423" s="473">
        <v>3200000</v>
      </c>
      <c r="L6423" s="473">
        <f t="shared" si="403"/>
        <v>3200000</v>
      </c>
      <c r="M6423" s="473">
        <f t="shared" si="404"/>
        <v>3200000</v>
      </c>
      <c r="N6423" s="759"/>
      <c r="O6423" s="761"/>
    </row>
    <row r="6424" spans="1:17" s="757" customFormat="1" ht="49.5" hidden="1">
      <c r="A6424" s="514">
        <v>19</v>
      </c>
      <c r="B6424" s="433" t="s">
        <v>4268</v>
      </c>
      <c r="C6424" s="432" t="s">
        <v>855</v>
      </c>
      <c r="D6424" s="432"/>
      <c r="E6424" s="432"/>
      <c r="F6424" s="473">
        <v>3200000</v>
      </c>
      <c r="G6424" s="473">
        <f t="shared" si="401"/>
        <v>3200000</v>
      </c>
      <c r="H6424" s="339">
        <f t="shared" si="402"/>
        <v>3200000</v>
      </c>
      <c r="I6424" s="758"/>
      <c r="J6424" s="759"/>
      <c r="K6424" s="473">
        <v>3200000</v>
      </c>
      <c r="L6424" s="473">
        <f t="shared" si="403"/>
        <v>3200000</v>
      </c>
      <c r="M6424" s="473">
        <f t="shared" si="404"/>
        <v>3200000</v>
      </c>
      <c r="N6424" s="759"/>
      <c r="O6424" s="761"/>
    </row>
    <row r="6425" spans="1:17" s="757" customFormat="1" ht="66" hidden="1">
      <c r="A6425" s="514">
        <v>20</v>
      </c>
      <c r="B6425" s="433" t="s">
        <v>4269</v>
      </c>
      <c r="C6425" s="432" t="s">
        <v>855</v>
      </c>
      <c r="D6425" s="432"/>
      <c r="E6425" s="432"/>
      <c r="F6425" s="473">
        <v>3200000</v>
      </c>
      <c r="G6425" s="473">
        <f t="shared" si="401"/>
        <v>3200000</v>
      </c>
      <c r="H6425" s="339">
        <f t="shared" si="402"/>
        <v>3200000</v>
      </c>
      <c r="I6425" s="758"/>
      <c r="J6425" s="759"/>
      <c r="K6425" s="473">
        <v>3200000</v>
      </c>
      <c r="L6425" s="473">
        <f t="shared" si="403"/>
        <v>3200000</v>
      </c>
      <c r="M6425" s="473">
        <f t="shared" si="404"/>
        <v>3200000</v>
      </c>
      <c r="N6425" s="759"/>
      <c r="O6425" s="761"/>
    </row>
    <row r="6426" spans="1:17" s="757" customFormat="1" ht="49.5" hidden="1">
      <c r="A6426" s="514">
        <v>21</v>
      </c>
      <c r="B6426" s="433" t="s">
        <v>4270</v>
      </c>
      <c r="C6426" s="432" t="s">
        <v>855</v>
      </c>
      <c r="D6426" s="432"/>
      <c r="E6426" s="432"/>
      <c r="F6426" s="473">
        <v>3100000</v>
      </c>
      <c r="G6426" s="473">
        <f t="shared" si="401"/>
        <v>3100000</v>
      </c>
      <c r="H6426" s="339">
        <f t="shared" si="402"/>
        <v>3100000</v>
      </c>
      <c r="I6426" s="758"/>
      <c r="J6426" s="759"/>
      <c r="K6426" s="473">
        <v>3100000</v>
      </c>
      <c r="L6426" s="473">
        <f t="shared" si="403"/>
        <v>3100000</v>
      </c>
      <c r="M6426" s="473">
        <f t="shared" si="404"/>
        <v>3100000</v>
      </c>
      <c r="N6426" s="759"/>
      <c r="O6426" s="761"/>
    </row>
    <row r="6427" spans="1:17" s="757" customFormat="1" ht="49.5" hidden="1">
      <c r="A6427" s="514">
        <v>22</v>
      </c>
      <c r="B6427" s="433" t="s">
        <v>4271</v>
      </c>
      <c r="C6427" s="432" t="s">
        <v>855</v>
      </c>
      <c r="D6427" s="432"/>
      <c r="E6427" s="432"/>
      <c r="F6427" s="473">
        <v>3100000</v>
      </c>
      <c r="G6427" s="473">
        <f t="shared" si="401"/>
        <v>3100000</v>
      </c>
      <c r="H6427" s="339">
        <f t="shared" si="402"/>
        <v>3100000</v>
      </c>
      <c r="I6427" s="758"/>
      <c r="J6427" s="759"/>
      <c r="K6427" s="473">
        <v>3100000</v>
      </c>
      <c r="L6427" s="473">
        <f t="shared" si="403"/>
        <v>3100000</v>
      </c>
      <c r="M6427" s="473">
        <f t="shared" si="404"/>
        <v>3100000</v>
      </c>
      <c r="N6427" s="759"/>
      <c r="O6427" s="761"/>
    </row>
    <row r="6428" spans="1:17" s="757" customFormat="1" ht="66" hidden="1">
      <c r="A6428" s="514">
        <v>23</v>
      </c>
      <c r="B6428" s="433" t="s">
        <v>4272</v>
      </c>
      <c r="C6428" s="432" t="s">
        <v>855</v>
      </c>
      <c r="D6428" s="432"/>
      <c r="E6428" s="432"/>
      <c r="F6428" s="763">
        <v>2300000</v>
      </c>
      <c r="G6428" s="473">
        <f t="shared" si="401"/>
        <v>2300000</v>
      </c>
      <c r="H6428" s="339">
        <f t="shared" si="402"/>
        <v>2300000</v>
      </c>
      <c r="I6428" s="758"/>
      <c r="J6428" s="759"/>
      <c r="K6428" s="763">
        <v>2300000</v>
      </c>
      <c r="L6428" s="473">
        <f t="shared" si="403"/>
        <v>2300000</v>
      </c>
      <c r="M6428" s="473">
        <f t="shared" si="404"/>
        <v>2300000</v>
      </c>
      <c r="N6428" s="759"/>
      <c r="O6428" s="761"/>
    </row>
    <row r="6429" spans="1:17" s="17" customFormat="1" ht="66.75" hidden="1" customHeight="1">
      <c r="A6429" s="764" t="s">
        <v>1946</v>
      </c>
      <c r="B6429" s="1105" t="s">
        <v>2613</v>
      </c>
      <c r="C6429" s="1106"/>
      <c r="D6429" s="1106"/>
      <c r="E6429" s="1106"/>
      <c r="F6429" s="1106"/>
      <c r="G6429" s="1106"/>
      <c r="H6429" s="1107"/>
      <c r="I6429" s="10"/>
      <c r="J6429" s="11"/>
      <c r="K6429" s="112"/>
      <c r="L6429" s="112"/>
      <c r="M6429" s="112"/>
      <c r="N6429" s="11"/>
      <c r="O6429" s="18"/>
      <c r="P6429" s="15"/>
      <c r="Q6429" s="16"/>
    </row>
    <row r="6430" spans="1:17" s="17" customFormat="1" ht="66.75" hidden="1" customHeight="1">
      <c r="A6430" s="131"/>
      <c r="B6430" s="1112" t="s">
        <v>4273</v>
      </c>
      <c r="C6430" s="1112"/>
      <c r="D6430" s="1112"/>
      <c r="E6430" s="1112"/>
      <c r="F6430" s="1112"/>
      <c r="G6430" s="1112"/>
      <c r="H6430" s="1112"/>
      <c r="I6430" s="208"/>
      <c r="J6430" s="208"/>
      <c r="K6430" s="208"/>
      <c r="L6430" s="208"/>
      <c r="M6430" s="208"/>
      <c r="N6430" s="208"/>
      <c r="O6430" s="209"/>
      <c r="P6430" s="15"/>
      <c r="Q6430" s="16"/>
    </row>
    <row r="6431" spans="1:17" s="17" customFormat="1" ht="66.75" hidden="1" customHeight="1">
      <c r="A6431" s="107">
        <v>1</v>
      </c>
      <c r="B6431" s="174" t="s">
        <v>2614</v>
      </c>
      <c r="C6431" s="174"/>
      <c r="D6431" s="174"/>
      <c r="E6431" s="174"/>
      <c r="F6431" s="174"/>
      <c r="G6431" s="174"/>
      <c r="H6431" s="765"/>
      <c r="I6431" s="106"/>
      <c r="J6431" s="106"/>
      <c r="K6431" s="106"/>
      <c r="L6431" s="106"/>
      <c r="M6431" s="106"/>
      <c r="N6431" s="106"/>
      <c r="O6431" s="120"/>
      <c r="P6431" s="15"/>
      <c r="Q6431" s="16"/>
    </row>
    <row r="6432" spans="1:17" s="17" customFormat="1" ht="66.75" hidden="1" customHeight="1">
      <c r="A6432" s="107"/>
      <c r="B6432" s="108" t="s">
        <v>2615</v>
      </c>
      <c r="C6432" s="107" t="s">
        <v>187</v>
      </c>
      <c r="D6432" s="107"/>
      <c r="E6432" s="107"/>
      <c r="F6432" s="111">
        <v>6300000</v>
      </c>
      <c r="G6432" s="112"/>
      <c r="H6432" s="112"/>
      <c r="I6432" s="10"/>
      <c r="J6432" s="11"/>
      <c r="K6432" s="111">
        <v>6300000</v>
      </c>
      <c r="L6432" s="112"/>
      <c r="M6432" s="112"/>
      <c r="N6432" s="11"/>
      <c r="O6432" s="18"/>
      <c r="P6432" s="38"/>
      <c r="Q6432" s="16"/>
    </row>
    <row r="6433" spans="1:17" s="17" customFormat="1" ht="66.75" hidden="1" customHeight="1">
      <c r="A6433" s="107"/>
      <c r="B6433" s="108" t="s">
        <v>2616</v>
      </c>
      <c r="C6433" s="107" t="s">
        <v>187</v>
      </c>
      <c r="D6433" s="107"/>
      <c r="E6433" s="107"/>
      <c r="F6433" s="111">
        <v>7682000</v>
      </c>
      <c r="G6433" s="112"/>
      <c r="H6433" s="112"/>
      <c r="I6433" s="10"/>
      <c r="J6433" s="11"/>
      <c r="K6433" s="111">
        <v>7682000</v>
      </c>
      <c r="L6433" s="112"/>
      <c r="M6433" s="112"/>
      <c r="N6433" s="11"/>
      <c r="O6433" s="18"/>
      <c r="P6433" s="38"/>
      <c r="Q6433" s="16"/>
    </row>
    <row r="6434" spans="1:17" s="17" customFormat="1" ht="66.75" hidden="1" customHeight="1">
      <c r="A6434" s="107">
        <v>2</v>
      </c>
      <c r="B6434" s="174" t="s">
        <v>2617</v>
      </c>
      <c r="C6434" s="174"/>
      <c r="D6434" s="174"/>
      <c r="E6434" s="174"/>
      <c r="F6434" s="174"/>
      <c r="G6434" s="174"/>
      <c r="H6434" s="765"/>
      <c r="I6434" s="106"/>
      <c r="J6434" s="106"/>
      <c r="K6434" s="106"/>
      <c r="L6434" s="106"/>
      <c r="M6434" s="106"/>
      <c r="N6434" s="106"/>
      <c r="O6434" s="120"/>
      <c r="P6434" s="15"/>
      <c r="Q6434" s="16"/>
    </row>
    <row r="6435" spans="1:17" s="17" customFormat="1" ht="66.75" hidden="1" customHeight="1">
      <c r="A6435" s="107"/>
      <c r="B6435" s="108" t="s">
        <v>2615</v>
      </c>
      <c r="C6435" s="107" t="s">
        <v>187</v>
      </c>
      <c r="D6435" s="107"/>
      <c r="E6435" s="107"/>
      <c r="F6435" s="111">
        <v>6800000</v>
      </c>
      <c r="G6435" s="112"/>
      <c r="H6435" s="112"/>
      <c r="I6435" s="10"/>
      <c r="J6435" s="11"/>
      <c r="K6435" s="111">
        <v>6800000</v>
      </c>
      <c r="L6435" s="112"/>
      <c r="M6435" s="112"/>
      <c r="N6435" s="11"/>
      <c r="O6435" s="18"/>
      <c r="P6435" s="38"/>
      <c r="Q6435" s="16"/>
    </row>
    <row r="6436" spans="1:17" s="17" customFormat="1" ht="66.75" hidden="1" customHeight="1">
      <c r="A6436" s="107"/>
      <c r="B6436" s="108" t="s">
        <v>2616</v>
      </c>
      <c r="C6436" s="107" t="s">
        <v>187</v>
      </c>
      <c r="D6436" s="107"/>
      <c r="E6436" s="107"/>
      <c r="F6436" s="111">
        <v>8280000</v>
      </c>
      <c r="G6436" s="112"/>
      <c r="H6436" s="112"/>
      <c r="I6436" s="10"/>
      <c r="J6436" s="11"/>
      <c r="K6436" s="111">
        <v>8280000</v>
      </c>
      <c r="L6436" s="112"/>
      <c r="M6436" s="112"/>
      <c r="N6436" s="11"/>
      <c r="O6436" s="18"/>
      <c r="P6436" s="38"/>
      <c r="Q6436" s="16"/>
    </row>
    <row r="6437" spans="1:17" s="17" customFormat="1" ht="66.75" hidden="1" customHeight="1">
      <c r="A6437" s="107">
        <v>3</v>
      </c>
      <c r="B6437" s="174" t="s">
        <v>2618</v>
      </c>
      <c r="C6437" s="174"/>
      <c r="D6437" s="174"/>
      <c r="E6437" s="174"/>
      <c r="F6437" s="174"/>
      <c r="G6437" s="174"/>
      <c r="H6437" s="765"/>
      <c r="I6437" s="106"/>
      <c r="J6437" s="106"/>
      <c r="K6437" s="106"/>
      <c r="L6437" s="106"/>
      <c r="M6437" s="106"/>
      <c r="N6437" s="106"/>
      <c r="O6437" s="120"/>
      <c r="P6437" s="15"/>
      <c r="Q6437" s="16"/>
    </row>
    <row r="6438" spans="1:17" s="17" customFormat="1" ht="66.75" hidden="1" customHeight="1">
      <c r="A6438" s="107"/>
      <c r="B6438" s="108" t="s">
        <v>2615</v>
      </c>
      <c r="C6438" s="107" t="s">
        <v>187</v>
      </c>
      <c r="D6438" s="107"/>
      <c r="E6438" s="107"/>
      <c r="F6438" s="111">
        <v>7500000</v>
      </c>
      <c r="G6438" s="112"/>
      <c r="H6438" s="112"/>
      <c r="I6438" s="10"/>
      <c r="J6438" s="11"/>
      <c r="K6438" s="111">
        <v>7500000</v>
      </c>
      <c r="L6438" s="112"/>
      <c r="M6438" s="112"/>
      <c r="N6438" s="11"/>
      <c r="O6438" s="18"/>
      <c r="P6438" s="38"/>
      <c r="Q6438" s="16"/>
    </row>
    <row r="6439" spans="1:17" s="17" customFormat="1" ht="66.75" hidden="1" customHeight="1">
      <c r="A6439" s="107"/>
      <c r="B6439" s="108" t="s">
        <v>2616</v>
      </c>
      <c r="C6439" s="107" t="s">
        <v>187</v>
      </c>
      <c r="D6439" s="107"/>
      <c r="E6439" s="107"/>
      <c r="F6439" s="111">
        <v>9200000</v>
      </c>
      <c r="G6439" s="112"/>
      <c r="H6439" s="112"/>
      <c r="I6439" s="10"/>
      <c r="J6439" s="11"/>
      <c r="K6439" s="111">
        <v>9200000</v>
      </c>
      <c r="L6439" s="112"/>
      <c r="M6439" s="112"/>
      <c r="N6439" s="11"/>
      <c r="O6439" s="18"/>
      <c r="P6439" s="38"/>
      <c r="Q6439" s="16"/>
    </row>
    <row r="6440" spans="1:17" s="17" customFormat="1" ht="66.75" hidden="1" customHeight="1">
      <c r="A6440" s="107">
        <v>4</v>
      </c>
      <c r="B6440" s="174" t="s">
        <v>2619</v>
      </c>
      <c r="C6440" s="174"/>
      <c r="D6440" s="174"/>
      <c r="E6440" s="174"/>
      <c r="F6440" s="174"/>
      <c r="G6440" s="174"/>
      <c r="H6440" s="174"/>
      <c r="I6440" s="106"/>
      <c r="J6440" s="106"/>
      <c r="K6440" s="106"/>
      <c r="L6440" s="106"/>
      <c r="M6440" s="106"/>
      <c r="N6440" s="106"/>
      <c r="O6440" s="120"/>
      <c r="P6440" s="15"/>
      <c r="Q6440" s="16"/>
    </row>
    <row r="6441" spans="1:17" s="17" customFormat="1" ht="66.75" hidden="1" customHeight="1">
      <c r="A6441" s="107"/>
      <c r="B6441" s="108" t="s">
        <v>2615</v>
      </c>
      <c r="C6441" s="107" t="s">
        <v>187</v>
      </c>
      <c r="D6441" s="107"/>
      <c r="E6441" s="107"/>
      <c r="F6441" s="111">
        <v>8700000</v>
      </c>
      <c r="G6441" s="112"/>
      <c r="H6441" s="112"/>
      <c r="I6441" s="10"/>
      <c r="J6441" s="11"/>
      <c r="K6441" s="111">
        <v>8700000</v>
      </c>
      <c r="L6441" s="112"/>
      <c r="M6441" s="112"/>
      <c r="N6441" s="11"/>
      <c r="O6441" s="18"/>
      <c r="P6441" s="38"/>
      <c r="Q6441" s="16"/>
    </row>
    <row r="6442" spans="1:17" s="17" customFormat="1" ht="66.75" hidden="1" customHeight="1">
      <c r="A6442" s="107"/>
      <c r="B6442" s="108" t="s">
        <v>2616</v>
      </c>
      <c r="C6442" s="107" t="s">
        <v>187</v>
      </c>
      <c r="D6442" s="107"/>
      <c r="E6442" s="107"/>
      <c r="F6442" s="111">
        <v>10580000</v>
      </c>
      <c r="G6442" s="112"/>
      <c r="H6442" s="112"/>
      <c r="I6442" s="10"/>
      <c r="J6442" s="11"/>
      <c r="K6442" s="111">
        <v>10580000</v>
      </c>
      <c r="L6442" s="112"/>
      <c r="M6442" s="112"/>
      <c r="N6442" s="11"/>
      <c r="O6442" s="18"/>
      <c r="P6442" s="38"/>
      <c r="Q6442" s="16"/>
    </row>
    <row r="6443" spans="1:17" s="17" customFormat="1" ht="66.75" hidden="1" customHeight="1">
      <c r="A6443" s="107">
        <v>5</v>
      </c>
      <c r="B6443" s="174" t="s">
        <v>2620</v>
      </c>
      <c r="C6443" s="174"/>
      <c r="D6443" s="174"/>
      <c r="E6443" s="174"/>
      <c r="F6443" s="174"/>
      <c r="G6443" s="174"/>
      <c r="H6443" s="765"/>
      <c r="I6443" s="106"/>
      <c r="J6443" s="106"/>
      <c r="K6443" s="106"/>
      <c r="L6443" s="106"/>
      <c r="M6443" s="106"/>
      <c r="N6443" s="106"/>
      <c r="O6443" s="120"/>
      <c r="P6443" s="15"/>
      <c r="Q6443" s="16"/>
    </row>
    <row r="6444" spans="1:17" s="17" customFormat="1" ht="66.75" hidden="1" customHeight="1">
      <c r="A6444" s="107"/>
      <c r="B6444" s="108" t="s">
        <v>2615</v>
      </c>
      <c r="C6444" s="107" t="s">
        <v>187</v>
      </c>
      <c r="D6444" s="107"/>
      <c r="E6444" s="107"/>
      <c r="F6444" s="111">
        <v>8700000</v>
      </c>
      <c r="G6444" s="112"/>
      <c r="H6444" s="112"/>
      <c r="I6444" s="10"/>
      <c r="J6444" s="11"/>
      <c r="K6444" s="111">
        <v>8700000</v>
      </c>
      <c r="L6444" s="112"/>
      <c r="M6444" s="112"/>
      <c r="N6444" s="11"/>
      <c r="O6444" s="18"/>
      <c r="P6444" s="38"/>
      <c r="Q6444" s="16"/>
    </row>
    <row r="6445" spans="1:17" s="17" customFormat="1" ht="66.75" hidden="1" customHeight="1">
      <c r="A6445" s="107"/>
      <c r="B6445" s="108" t="s">
        <v>2616</v>
      </c>
      <c r="C6445" s="107" t="s">
        <v>187</v>
      </c>
      <c r="D6445" s="107"/>
      <c r="E6445" s="107"/>
      <c r="F6445" s="111">
        <v>10580000</v>
      </c>
      <c r="G6445" s="112"/>
      <c r="H6445" s="112"/>
      <c r="I6445" s="10"/>
      <c r="J6445" s="11"/>
      <c r="K6445" s="111">
        <v>10580000</v>
      </c>
      <c r="L6445" s="112"/>
      <c r="M6445" s="112"/>
      <c r="N6445" s="11"/>
      <c r="O6445" s="18"/>
      <c r="P6445" s="38"/>
      <c r="Q6445" s="16"/>
    </row>
    <row r="6446" spans="1:17" s="17" customFormat="1" ht="66.75" hidden="1" customHeight="1">
      <c r="A6446" s="107">
        <v>6</v>
      </c>
      <c r="B6446" s="174" t="s">
        <v>2621</v>
      </c>
      <c r="C6446" s="174"/>
      <c r="D6446" s="174"/>
      <c r="E6446" s="174"/>
      <c r="F6446" s="174"/>
      <c r="G6446" s="174"/>
      <c r="H6446" s="765"/>
      <c r="I6446" s="106"/>
      <c r="J6446" s="106"/>
      <c r="K6446" s="106"/>
      <c r="L6446" s="106"/>
      <c r="M6446" s="106"/>
      <c r="N6446" s="106"/>
      <c r="O6446" s="120"/>
      <c r="P6446" s="15"/>
      <c r="Q6446" s="16"/>
    </row>
    <row r="6447" spans="1:17" s="17" customFormat="1" ht="66.75" hidden="1" customHeight="1">
      <c r="A6447" s="107"/>
      <c r="B6447" s="108" t="s">
        <v>2615</v>
      </c>
      <c r="C6447" s="107" t="s">
        <v>187</v>
      </c>
      <c r="D6447" s="107"/>
      <c r="E6447" s="107"/>
      <c r="F6447" s="111">
        <v>7800000</v>
      </c>
      <c r="G6447" s="112"/>
      <c r="H6447" s="112"/>
      <c r="I6447" s="10"/>
      <c r="J6447" s="11"/>
      <c r="K6447" s="111">
        <v>7800000</v>
      </c>
      <c r="L6447" s="112"/>
      <c r="M6447" s="112"/>
      <c r="N6447" s="11"/>
      <c r="O6447" s="18"/>
      <c r="P6447" s="38"/>
      <c r="Q6447" s="16"/>
    </row>
    <row r="6448" spans="1:17" s="17" customFormat="1" ht="66.75" hidden="1" customHeight="1">
      <c r="A6448" s="107"/>
      <c r="B6448" s="108" t="s">
        <v>2616</v>
      </c>
      <c r="C6448" s="107" t="s">
        <v>187</v>
      </c>
      <c r="D6448" s="107"/>
      <c r="E6448" s="107"/>
      <c r="F6448" s="111">
        <v>9430000</v>
      </c>
      <c r="G6448" s="112"/>
      <c r="H6448" s="112"/>
      <c r="I6448" s="10"/>
      <c r="J6448" s="11"/>
      <c r="K6448" s="111">
        <v>9430000</v>
      </c>
      <c r="L6448" s="112"/>
      <c r="M6448" s="112"/>
      <c r="N6448" s="11"/>
      <c r="O6448" s="18"/>
      <c r="P6448" s="38"/>
      <c r="Q6448" s="16"/>
    </row>
    <row r="6449" spans="1:17" s="17" customFormat="1" ht="66.75" hidden="1" customHeight="1">
      <c r="A6449" s="107">
        <v>7</v>
      </c>
      <c r="B6449" s="174" t="s">
        <v>2622</v>
      </c>
      <c r="C6449" s="174"/>
      <c r="D6449" s="174"/>
      <c r="E6449" s="174"/>
      <c r="F6449" s="174"/>
      <c r="G6449" s="174"/>
      <c r="H6449" s="765"/>
      <c r="I6449" s="106"/>
      <c r="J6449" s="106"/>
      <c r="K6449" s="106"/>
      <c r="L6449" s="106"/>
      <c r="M6449" s="106"/>
      <c r="N6449" s="106"/>
      <c r="O6449" s="120"/>
      <c r="P6449" s="15"/>
      <c r="Q6449" s="16"/>
    </row>
    <row r="6450" spans="1:17" s="17" customFormat="1" ht="66.75" hidden="1" customHeight="1">
      <c r="A6450" s="107"/>
      <c r="B6450" s="108" t="s">
        <v>2615</v>
      </c>
      <c r="C6450" s="107" t="s">
        <v>187</v>
      </c>
      <c r="D6450" s="107"/>
      <c r="E6450" s="107"/>
      <c r="F6450" s="111">
        <v>8500000</v>
      </c>
      <c r="G6450" s="112"/>
      <c r="H6450" s="112"/>
      <c r="I6450" s="10"/>
      <c r="J6450" s="11"/>
      <c r="K6450" s="111">
        <v>8500000</v>
      </c>
      <c r="L6450" s="112"/>
      <c r="M6450" s="112"/>
      <c r="N6450" s="11"/>
      <c r="O6450" s="18"/>
      <c r="P6450" s="38"/>
      <c r="Q6450" s="16"/>
    </row>
    <row r="6451" spans="1:17" s="17" customFormat="1" ht="66.75" hidden="1" customHeight="1">
      <c r="A6451" s="107"/>
      <c r="B6451" s="108" t="s">
        <v>2616</v>
      </c>
      <c r="C6451" s="107" t="s">
        <v>187</v>
      </c>
      <c r="D6451" s="107"/>
      <c r="E6451" s="107"/>
      <c r="F6451" s="111">
        <v>10350000</v>
      </c>
      <c r="G6451" s="112"/>
      <c r="H6451" s="112"/>
      <c r="I6451" s="10"/>
      <c r="J6451" s="11"/>
      <c r="K6451" s="111">
        <v>10350000</v>
      </c>
      <c r="L6451" s="112"/>
      <c r="M6451" s="112"/>
      <c r="N6451" s="11"/>
      <c r="O6451" s="18"/>
      <c r="P6451" s="38"/>
      <c r="Q6451" s="16"/>
    </row>
    <row r="6452" spans="1:17" s="17" customFormat="1" ht="66.75" hidden="1" customHeight="1">
      <c r="A6452" s="107">
        <v>8</v>
      </c>
      <c r="B6452" s="174" t="s">
        <v>2623</v>
      </c>
      <c r="C6452" s="174"/>
      <c r="D6452" s="174"/>
      <c r="E6452" s="174"/>
      <c r="F6452" s="174"/>
      <c r="G6452" s="174"/>
      <c r="H6452" s="765"/>
      <c r="I6452" s="106"/>
      <c r="J6452" s="106"/>
      <c r="K6452" s="106"/>
      <c r="L6452" s="106"/>
      <c r="M6452" s="106"/>
      <c r="N6452" s="106"/>
      <c r="O6452" s="120"/>
      <c r="P6452" s="15"/>
      <c r="Q6452" s="16"/>
    </row>
    <row r="6453" spans="1:17" s="17" customFormat="1" ht="66.75" hidden="1" customHeight="1">
      <c r="A6453" s="107"/>
      <c r="B6453" s="108" t="s">
        <v>2615</v>
      </c>
      <c r="C6453" s="107" t="s">
        <v>187</v>
      </c>
      <c r="D6453" s="107"/>
      <c r="E6453" s="107"/>
      <c r="F6453" s="111">
        <v>9000000</v>
      </c>
      <c r="G6453" s="112"/>
      <c r="H6453" s="112"/>
      <c r="I6453" s="10"/>
      <c r="J6453" s="11"/>
      <c r="K6453" s="111">
        <v>9000000</v>
      </c>
      <c r="L6453" s="112"/>
      <c r="M6453" s="112"/>
      <c r="N6453" s="11"/>
      <c r="O6453" s="18"/>
      <c r="P6453" s="38"/>
      <c r="Q6453" s="16"/>
    </row>
    <row r="6454" spans="1:17" s="17" customFormat="1" ht="66.75" hidden="1" customHeight="1">
      <c r="A6454" s="107"/>
      <c r="B6454" s="108" t="s">
        <v>2616</v>
      </c>
      <c r="C6454" s="107" t="s">
        <v>187</v>
      </c>
      <c r="D6454" s="107"/>
      <c r="E6454" s="107"/>
      <c r="F6454" s="111">
        <v>11270000</v>
      </c>
      <c r="G6454" s="112"/>
      <c r="H6454" s="112"/>
      <c r="I6454" s="10"/>
      <c r="J6454" s="11"/>
      <c r="K6454" s="111">
        <v>11270000</v>
      </c>
      <c r="L6454" s="112"/>
      <c r="M6454" s="112"/>
      <c r="N6454" s="11"/>
      <c r="O6454" s="18"/>
      <c r="P6454" s="38"/>
      <c r="Q6454" s="16"/>
    </row>
    <row r="6455" spans="1:17" s="17" customFormat="1" ht="66.75" hidden="1" customHeight="1">
      <c r="A6455" s="107">
        <v>9</v>
      </c>
      <c r="B6455" s="174" t="s">
        <v>2624</v>
      </c>
      <c r="C6455" s="174"/>
      <c r="D6455" s="174"/>
      <c r="E6455" s="174"/>
      <c r="F6455" s="174"/>
      <c r="G6455" s="174"/>
      <c r="H6455" s="765"/>
      <c r="I6455" s="106"/>
      <c r="J6455" s="106"/>
      <c r="K6455" s="106"/>
      <c r="L6455" s="106"/>
      <c r="M6455" s="106"/>
      <c r="N6455" s="106"/>
      <c r="O6455" s="120"/>
      <c r="P6455" s="15"/>
      <c r="Q6455" s="16"/>
    </row>
    <row r="6456" spans="1:17" s="17" customFormat="1" ht="66.75" hidden="1" customHeight="1">
      <c r="A6456" s="107"/>
      <c r="B6456" s="108" t="s">
        <v>2615</v>
      </c>
      <c r="C6456" s="107" t="s">
        <v>187</v>
      </c>
      <c r="D6456" s="107"/>
      <c r="E6456" s="107"/>
      <c r="F6456" s="111">
        <v>10200000</v>
      </c>
      <c r="G6456" s="112"/>
      <c r="H6456" s="112"/>
      <c r="I6456" s="10"/>
      <c r="J6456" s="11"/>
      <c r="K6456" s="111">
        <v>10200000</v>
      </c>
      <c r="L6456" s="112"/>
      <c r="M6456" s="112"/>
      <c r="N6456" s="11"/>
      <c r="O6456" s="18"/>
      <c r="P6456" s="38"/>
      <c r="Q6456" s="16"/>
    </row>
    <row r="6457" spans="1:17" s="17" customFormat="1" ht="66.75" hidden="1" customHeight="1">
      <c r="A6457" s="107"/>
      <c r="B6457" s="108" t="s">
        <v>2616</v>
      </c>
      <c r="C6457" s="107" t="s">
        <v>187</v>
      </c>
      <c r="D6457" s="107"/>
      <c r="E6457" s="107"/>
      <c r="F6457" s="111">
        <v>12420000</v>
      </c>
      <c r="G6457" s="112"/>
      <c r="H6457" s="112"/>
      <c r="I6457" s="10"/>
      <c r="J6457" s="11"/>
      <c r="K6457" s="111">
        <v>12420000</v>
      </c>
      <c r="L6457" s="112"/>
      <c r="M6457" s="112"/>
      <c r="N6457" s="11"/>
      <c r="O6457" s="18"/>
      <c r="P6457" s="38"/>
      <c r="Q6457" s="16"/>
    </row>
    <row r="6458" spans="1:17" s="17" customFormat="1" ht="66.75" hidden="1" customHeight="1">
      <c r="A6458" s="107">
        <v>10</v>
      </c>
      <c r="B6458" s="174" t="s">
        <v>2625</v>
      </c>
      <c r="C6458" s="174"/>
      <c r="D6458" s="174"/>
      <c r="E6458" s="174"/>
      <c r="F6458" s="174"/>
      <c r="G6458" s="174"/>
      <c r="H6458" s="765"/>
      <c r="I6458" s="106"/>
      <c r="J6458" s="106"/>
      <c r="K6458" s="106"/>
      <c r="L6458" s="106"/>
      <c r="M6458" s="106"/>
      <c r="N6458" s="106"/>
      <c r="O6458" s="120"/>
      <c r="P6458" s="15"/>
      <c r="Q6458" s="16"/>
    </row>
    <row r="6459" spans="1:17" s="17" customFormat="1" ht="66.75" hidden="1" customHeight="1">
      <c r="A6459" s="107"/>
      <c r="B6459" s="108" t="s">
        <v>2615</v>
      </c>
      <c r="C6459" s="107" t="s">
        <v>187</v>
      </c>
      <c r="D6459" s="107"/>
      <c r="E6459" s="107"/>
      <c r="F6459" s="111">
        <v>10800000</v>
      </c>
      <c r="G6459" s="112"/>
      <c r="H6459" s="112"/>
      <c r="I6459" s="10"/>
      <c r="J6459" s="11"/>
      <c r="K6459" s="111">
        <v>10800000</v>
      </c>
      <c r="L6459" s="112"/>
      <c r="M6459" s="112"/>
      <c r="N6459" s="11"/>
      <c r="O6459" s="18"/>
      <c r="P6459" s="38"/>
      <c r="Q6459" s="16"/>
    </row>
    <row r="6460" spans="1:17" s="17" customFormat="1" ht="66.75" hidden="1" customHeight="1">
      <c r="A6460" s="107"/>
      <c r="B6460" s="108" t="s">
        <v>2616</v>
      </c>
      <c r="C6460" s="107" t="s">
        <v>187</v>
      </c>
      <c r="D6460" s="107"/>
      <c r="E6460" s="107"/>
      <c r="F6460" s="111">
        <v>13294000</v>
      </c>
      <c r="G6460" s="112"/>
      <c r="H6460" s="112"/>
      <c r="I6460" s="10"/>
      <c r="J6460" s="11"/>
      <c r="K6460" s="111">
        <v>13294000</v>
      </c>
      <c r="L6460" s="112"/>
      <c r="M6460" s="112"/>
      <c r="N6460" s="11"/>
      <c r="O6460" s="18"/>
      <c r="P6460" s="38"/>
      <c r="Q6460" s="16"/>
    </row>
    <row r="6461" spans="1:17" s="17" customFormat="1" ht="66.75" hidden="1" customHeight="1">
      <c r="A6461" s="107">
        <v>11</v>
      </c>
      <c r="B6461" s="174" t="s">
        <v>2626</v>
      </c>
      <c r="C6461" s="174"/>
      <c r="D6461" s="174"/>
      <c r="E6461" s="174"/>
      <c r="F6461" s="174"/>
      <c r="G6461" s="174"/>
      <c r="H6461" s="765"/>
      <c r="I6461" s="106"/>
      <c r="J6461" s="106"/>
      <c r="K6461" s="106"/>
      <c r="L6461" s="106"/>
      <c r="M6461" s="106"/>
      <c r="N6461" s="106"/>
      <c r="O6461" s="120"/>
      <c r="P6461" s="15"/>
      <c r="Q6461" s="16"/>
    </row>
    <row r="6462" spans="1:17" s="17" customFormat="1" ht="66.75" hidden="1" customHeight="1">
      <c r="A6462" s="107"/>
      <c r="B6462" s="108" t="s">
        <v>2615</v>
      </c>
      <c r="C6462" s="107" t="s">
        <v>187</v>
      </c>
      <c r="D6462" s="107"/>
      <c r="E6462" s="107"/>
      <c r="F6462" s="111">
        <v>15100000</v>
      </c>
      <c r="G6462" s="112"/>
      <c r="H6462" s="112"/>
      <c r="I6462" s="10"/>
      <c r="J6462" s="11"/>
      <c r="K6462" s="111">
        <v>15100000</v>
      </c>
      <c r="L6462" s="112"/>
      <c r="M6462" s="112"/>
      <c r="N6462" s="11"/>
      <c r="O6462" s="18"/>
      <c r="P6462" s="38"/>
      <c r="Q6462" s="16"/>
    </row>
    <row r="6463" spans="1:17" s="17" customFormat="1" ht="66.75" hidden="1" customHeight="1">
      <c r="A6463" s="107"/>
      <c r="B6463" s="108" t="s">
        <v>2616</v>
      </c>
      <c r="C6463" s="107" t="s">
        <v>187</v>
      </c>
      <c r="D6463" s="107"/>
      <c r="E6463" s="107"/>
      <c r="F6463" s="111">
        <v>18400000</v>
      </c>
      <c r="G6463" s="112"/>
      <c r="H6463" s="112"/>
      <c r="I6463" s="10"/>
      <c r="J6463" s="11"/>
      <c r="K6463" s="111">
        <v>18400000</v>
      </c>
      <c r="L6463" s="112"/>
      <c r="M6463" s="112"/>
      <c r="N6463" s="11"/>
      <c r="O6463" s="18"/>
      <c r="P6463" s="38"/>
      <c r="Q6463" s="16"/>
    </row>
    <row r="6464" spans="1:17" s="17" customFormat="1" ht="66.75" hidden="1" customHeight="1">
      <c r="A6464" s="107">
        <v>12</v>
      </c>
      <c r="B6464" s="766" t="s">
        <v>2627</v>
      </c>
      <c r="C6464" s="174"/>
      <c r="D6464" s="174"/>
      <c r="E6464" s="174"/>
      <c r="F6464" s="174"/>
      <c r="G6464" s="174"/>
      <c r="H6464" s="765"/>
      <c r="I6464" s="106"/>
      <c r="J6464" s="106"/>
      <c r="K6464" s="106"/>
      <c r="L6464" s="106"/>
      <c r="M6464" s="106"/>
      <c r="N6464" s="106"/>
      <c r="O6464" s="120"/>
      <c r="P6464" s="15"/>
      <c r="Q6464" s="16"/>
    </row>
    <row r="6465" spans="1:17" s="17" customFormat="1" ht="66.75" hidden="1" customHeight="1">
      <c r="A6465" s="107"/>
      <c r="B6465" s="108" t="s">
        <v>2615</v>
      </c>
      <c r="C6465" s="107" t="s">
        <v>187</v>
      </c>
      <c r="D6465" s="107"/>
      <c r="E6465" s="107"/>
      <c r="F6465" s="111">
        <v>12100000</v>
      </c>
      <c r="G6465" s="112"/>
      <c r="H6465" s="112"/>
      <c r="I6465" s="10"/>
      <c r="J6465" s="11"/>
      <c r="K6465" s="111">
        <v>12100000</v>
      </c>
      <c r="L6465" s="112"/>
      <c r="M6465" s="112"/>
      <c r="N6465" s="11"/>
      <c r="O6465" s="18"/>
      <c r="P6465" s="38"/>
      <c r="Q6465" s="16"/>
    </row>
    <row r="6466" spans="1:17" s="17" customFormat="1" ht="66.75" hidden="1" customHeight="1">
      <c r="A6466" s="107"/>
      <c r="B6466" s="108" t="s">
        <v>2616</v>
      </c>
      <c r="C6466" s="107" t="s">
        <v>187</v>
      </c>
      <c r="D6466" s="107"/>
      <c r="E6466" s="107"/>
      <c r="F6466" s="111">
        <v>14720000</v>
      </c>
      <c r="G6466" s="112"/>
      <c r="H6466" s="112"/>
      <c r="I6466" s="10"/>
      <c r="J6466" s="11"/>
      <c r="K6466" s="111">
        <v>14720000</v>
      </c>
      <c r="L6466" s="112"/>
      <c r="M6466" s="112"/>
      <c r="N6466" s="11"/>
      <c r="O6466" s="18"/>
      <c r="P6466" s="38"/>
      <c r="Q6466" s="16"/>
    </row>
    <row r="6467" spans="1:17" s="17" customFormat="1" ht="66.75" hidden="1" customHeight="1">
      <c r="A6467" s="107">
        <v>13</v>
      </c>
      <c r="B6467" s="766" t="s">
        <v>2628</v>
      </c>
      <c r="C6467" s="766"/>
      <c r="D6467" s="766"/>
      <c r="E6467" s="766"/>
      <c r="F6467" s="766"/>
      <c r="G6467" s="766"/>
      <c r="H6467" s="767"/>
      <c r="I6467" s="106"/>
      <c r="J6467" s="106"/>
      <c r="K6467" s="106"/>
      <c r="L6467" s="106"/>
      <c r="M6467" s="106"/>
      <c r="N6467" s="106"/>
      <c r="O6467" s="120"/>
      <c r="P6467" s="15"/>
      <c r="Q6467" s="16"/>
    </row>
    <row r="6468" spans="1:17" s="17" customFormat="1" ht="66.75" hidden="1" customHeight="1">
      <c r="A6468" s="107"/>
      <c r="B6468" s="108" t="s">
        <v>2615</v>
      </c>
      <c r="C6468" s="107" t="s">
        <v>187</v>
      </c>
      <c r="D6468" s="107"/>
      <c r="E6468" s="107"/>
      <c r="F6468" s="111">
        <v>12500000</v>
      </c>
      <c r="G6468" s="112"/>
      <c r="H6468" s="112"/>
      <c r="I6468" s="10"/>
      <c r="J6468" s="11"/>
      <c r="K6468" s="111">
        <v>12500000</v>
      </c>
      <c r="L6468" s="112"/>
      <c r="M6468" s="112"/>
      <c r="N6468" s="11"/>
      <c r="O6468" s="18"/>
      <c r="P6468" s="38"/>
      <c r="Q6468" s="16"/>
    </row>
    <row r="6469" spans="1:17" s="17" customFormat="1" ht="66.75" hidden="1" customHeight="1">
      <c r="A6469" s="107"/>
      <c r="B6469" s="108" t="s">
        <v>2616</v>
      </c>
      <c r="C6469" s="107" t="s">
        <v>187</v>
      </c>
      <c r="D6469" s="107"/>
      <c r="E6469" s="107"/>
      <c r="F6469" s="111">
        <v>15272000</v>
      </c>
      <c r="G6469" s="112"/>
      <c r="H6469" s="112"/>
      <c r="I6469" s="10"/>
      <c r="J6469" s="11"/>
      <c r="K6469" s="111">
        <v>15272000</v>
      </c>
      <c r="L6469" s="112"/>
      <c r="M6469" s="112"/>
      <c r="N6469" s="11"/>
      <c r="O6469" s="18"/>
      <c r="P6469" s="38"/>
      <c r="Q6469" s="16"/>
    </row>
    <row r="6470" spans="1:17" s="17" customFormat="1" ht="66.75" hidden="1" customHeight="1">
      <c r="A6470" s="107">
        <v>14</v>
      </c>
      <c r="B6470" s="766" t="s">
        <v>2629</v>
      </c>
      <c r="C6470" s="766"/>
      <c r="D6470" s="766"/>
      <c r="E6470" s="766"/>
      <c r="F6470" s="766"/>
      <c r="G6470" s="766"/>
      <c r="H6470" s="767"/>
      <c r="I6470" s="106"/>
      <c r="J6470" s="106"/>
      <c r="K6470" s="106"/>
      <c r="L6470" s="106"/>
      <c r="M6470" s="106"/>
      <c r="N6470" s="106"/>
      <c r="O6470" s="120"/>
      <c r="P6470" s="15"/>
      <c r="Q6470" s="16"/>
    </row>
    <row r="6471" spans="1:17" s="17" customFormat="1" ht="66.75" hidden="1" customHeight="1">
      <c r="A6471" s="107"/>
      <c r="B6471" s="108" t="s">
        <v>2615</v>
      </c>
      <c r="C6471" s="107" t="s">
        <v>187</v>
      </c>
      <c r="D6471" s="107"/>
      <c r="E6471" s="107"/>
      <c r="F6471" s="111">
        <v>13400000</v>
      </c>
      <c r="G6471" s="112"/>
      <c r="H6471" s="112"/>
      <c r="I6471" s="10"/>
      <c r="J6471" s="11"/>
      <c r="K6471" s="111">
        <v>13400000</v>
      </c>
      <c r="L6471" s="112"/>
      <c r="M6471" s="112"/>
      <c r="N6471" s="11"/>
      <c r="O6471" s="18"/>
      <c r="P6471" s="38"/>
      <c r="Q6471" s="16"/>
    </row>
    <row r="6472" spans="1:17" s="17" customFormat="1" ht="66.75" hidden="1" customHeight="1">
      <c r="A6472" s="107"/>
      <c r="B6472" s="108" t="s">
        <v>2616</v>
      </c>
      <c r="C6472" s="107" t="s">
        <v>187</v>
      </c>
      <c r="D6472" s="107"/>
      <c r="E6472" s="107"/>
      <c r="F6472" s="111">
        <v>16330000</v>
      </c>
      <c r="G6472" s="112"/>
      <c r="H6472" s="112"/>
      <c r="I6472" s="10"/>
      <c r="J6472" s="11"/>
      <c r="K6472" s="111">
        <v>16330000</v>
      </c>
      <c r="L6472" s="112"/>
      <c r="M6472" s="112"/>
      <c r="N6472" s="11"/>
      <c r="O6472" s="18"/>
      <c r="P6472" s="38"/>
      <c r="Q6472" s="16"/>
    </row>
    <row r="6473" spans="1:17" s="17" customFormat="1" ht="66.75" hidden="1" customHeight="1">
      <c r="A6473" s="107">
        <v>15</v>
      </c>
      <c r="B6473" s="766" t="s">
        <v>2630</v>
      </c>
      <c r="C6473" s="766"/>
      <c r="D6473" s="766"/>
      <c r="E6473" s="766"/>
      <c r="F6473" s="766"/>
      <c r="G6473" s="766"/>
      <c r="H6473" s="767"/>
      <c r="I6473" s="106"/>
      <c r="J6473" s="106"/>
      <c r="K6473" s="106"/>
      <c r="L6473" s="106"/>
      <c r="M6473" s="106"/>
      <c r="N6473" s="106"/>
      <c r="O6473" s="120"/>
      <c r="P6473" s="15"/>
      <c r="Q6473" s="16"/>
    </row>
    <row r="6474" spans="1:17" s="17" customFormat="1" ht="66.75" hidden="1" customHeight="1">
      <c r="A6474" s="107"/>
      <c r="B6474" s="108" t="s">
        <v>2615</v>
      </c>
      <c r="C6474" s="107" t="s">
        <v>187</v>
      </c>
      <c r="D6474" s="107"/>
      <c r="E6474" s="107"/>
      <c r="F6474" s="111">
        <v>13900000</v>
      </c>
      <c r="G6474" s="112"/>
      <c r="H6474" s="112"/>
      <c r="I6474" s="10"/>
      <c r="J6474" s="11"/>
      <c r="K6474" s="111">
        <v>13900000</v>
      </c>
      <c r="L6474" s="112"/>
      <c r="M6474" s="112"/>
      <c r="N6474" s="11"/>
      <c r="O6474" s="18"/>
      <c r="P6474" s="38"/>
      <c r="Q6474" s="16"/>
    </row>
    <row r="6475" spans="1:17" s="17" customFormat="1" ht="66.75" hidden="1" customHeight="1">
      <c r="A6475" s="107"/>
      <c r="B6475" s="108" t="s">
        <v>2616</v>
      </c>
      <c r="C6475" s="107" t="s">
        <v>187</v>
      </c>
      <c r="D6475" s="107"/>
      <c r="E6475" s="107"/>
      <c r="F6475" s="111">
        <v>17020000</v>
      </c>
      <c r="G6475" s="112"/>
      <c r="H6475" s="112"/>
      <c r="I6475" s="10"/>
      <c r="J6475" s="11"/>
      <c r="K6475" s="111">
        <v>17020000</v>
      </c>
      <c r="L6475" s="112"/>
      <c r="M6475" s="112"/>
      <c r="N6475" s="11"/>
      <c r="O6475" s="18"/>
      <c r="P6475" s="38"/>
      <c r="Q6475" s="16"/>
    </row>
    <row r="6476" spans="1:17" s="17" customFormat="1" ht="66.75" hidden="1" customHeight="1">
      <c r="A6476" s="107">
        <v>16</v>
      </c>
      <c r="B6476" s="766" t="s">
        <v>2631</v>
      </c>
      <c r="C6476" s="766"/>
      <c r="D6476" s="766"/>
      <c r="E6476" s="766"/>
      <c r="F6476" s="766"/>
      <c r="G6476" s="766"/>
      <c r="H6476" s="767"/>
      <c r="I6476" s="106"/>
      <c r="J6476" s="106"/>
      <c r="K6476" s="106"/>
      <c r="L6476" s="106"/>
      <c r="M6476" s="106"/>
      <c r="N6476" s="106"/>
      <c r="O6476" s="120"/>
      <c r="P6476" s="15"/>
      <c r="Q6476" s="16"/>
    </row>
    <row r="6477" spans="1:17" s="17" customFormat="1" ht="66.75" hidden="1" customHeight="1">
      <c r="A6477" s="107"/>
      <c r="B6477" s="108" t="s">
        <v>2615</v>
      </c>
      <c r="C6477" s="107" t="s">
        <v>187</v>
      </c>
      <c r="D6477" s="107"/>
      <c r="E6477" s="107"/>
      <c r="F6477" s="111">
        <v>18000000</v>
      </c>
      <c r="G6477" s="112"/>
      <c r="H6477" s="112"/>
      <c r="I6477" s="10"/>
      <c r="J6477" s="11"/>
      <c r="K6477" s="111">
        <v>18000000</v>
      </c>
      <c r="L6477" s="112"/>
      <c r="M6477" s="112"/>
      <c r="N6477" s="11"/>
      <c r="O6477" s="18"/>
      <c r="P6477" s="38"/>
      <c r="Q6477" s="16"/>
    </row>
    <row r="6478" spans="1:17" s="17" customFormat="1" ht="66.75" hidden="1" customHeight="1">
      <c r="A6478" s="107"/>
      <c r="B6478" s="108" t="s">
        <v>2616</v>
      </c>
      <c r="C6478" s="107" t="s">
        <v>187</v>
      </c>
      <c r="D6478" s="107"/>
      <c r="E6478" s="107"/>
      <c r="F6478" s="111">
        <v>22080000</v>
      </c>
      <c r="G6478" s="112"/>
      <c r="H6478" s="112"/>
      <c r="I6478" s="10"/>
      <c r="J6478" s="11"/>
      <c r="K6478" s="111">
        <v>22080000</v>
      </c>
      <c r="L6478" s="112"/>
      <c r="M6478" s="112"/>
      <c r="N6478" s="11"/>
      <c r="O6478" s="18"/>
      <c r="P6478" s="38"/>
      <c r="Q6478" s="16"/>
    </row>
    <row r="6479" spans="1:17" s="17" customFormat="1" ht="66.75" hidden="1" customHeight="1">
      <c r="A6479" s="107">
        <v>17</v>
      </c>
      <c r="B6479" s="766" t="s">
        <v>2632</v>
      </c>
      <c r="C6479" s="766"/>
      <c r="D6479" s="766"/>
      <c r="E6479" s="766"/>
      <c r="F6479" s="766"/>
      <c r="G6479" s="766"/>
      <c r="H6479" s="767"/>
      <c r="I6479" s="106"/>
      <c r="J6479" s="106"/>
      <c r="K6479" s="106"/>
      <c r="L6479" s="106"/>
      <c r="M6479" s="106"/>
      <c r="N6479" s="106"/>
      <c r="O6479" s="120"/>
      <c r="P6479" s="15"/>
      <c r="Q6479" s="16"/>
    </row>
    <row r="6480" spans="1:17" s="17" customFormat="1" ht="66.75" hidden="1" customHeight="1">
      <c r="A6480" s="107"/>
      <c r="B6480" s="108" t="s">
        <v>2615</v>
      </c>
      <c r="C6480" s="107" t="s">
        <v>187</v>
      </c>
      <c r="D6480" s="107"/>
      <c r="E6480" s="107"/>
      <c r="F6480" s="111">
        <v>22200000</v>
      </c>
      <c r="G6480" s="112"/>
      <c r="H6480" s="112"/>
      <c r="I6480" s="10"/>
      <c r="J6480" s="11"/>
      <c r="K6480" s="111">
        <v>22200000</v>
      </c>
      <c r="L6480" s="112"/>
      <c r="M6480" s="112"/>
      <c r="N6480" s="11"/>
      <c r="O6480" s="18"/>
      <c r="P6480" s="38"/>
      <c r="Q6480" s="16"/>
    </row>
    <row r="6481" spans="1:17" s="17" customFormat="1" ht="66.75" hidden="1" customHeight="1">
      <c r="A6481" s="107"/>
      <c r="B6481" s="108" t="s">
        <v>2616</v>
      </c>
      <c r="C6481" s="107" t="s">
        <v>187</v>
      </c>
      <c r="D6481" s="107"/>
      <c r="E6481" s="107"/>
      <c r="F6481" s="111">
        <v>27140000</v>
      </c>
      <c r="G6481" s="112"/>
      <c r="H6481" s="112"/>
      <c r="I6481" s="10"/>
      <c r="J6481" s="11"/>
      <c r="K6481" s="111">
        <v>27140000</v>
      </c>
      <c r="L6481" s="112"/>
      <c r="M6481" s="112"/>
      <c r="N6481" s="11"/>
      <c r="O6481" s="18"/>
      <c r="P6481" s="38"/>
      <c r="Q6481" s="16"/>
    </row>
    <row r="6482" spans="1:17" s="17" customFormat="1" ht="66.75" hidden="1" customHeight="1">
      <c r="A6482" s="107">
        <v>18</v>
      </c>
      <c r="B6482" s="766" t="s">
        <v>2633</v>
      </c>
      <c r="C6482" s="766"/>
      <c r="D6482" s="766"/>
      <c r="E6482" s="766"/>
      <c r="F6482" s="766"/>
      <c r="G6482" s="766"/>
      <c r="H6482" s="767"/>
      <c r="I6482" s="106"/>
      <c r="J6482" s="106"/>
      <c r="K6482" s="106"/>
      <c r="L6482" s="106"/>
      <c r="M6482" s="106"/>
      <c r="N6482" s="106"/>
      <c r="O6482" s="120"/>
      <c r="P6482" s="15"/>
      <c r="Q6482" s="16"/>
    </row>
    <row r="6483" spans="1:17" s="17" customFormat="1" ht="66.75" hidden="1" customHeight="1">
      <c r="A6483" s="107"/>
      <c r="B6483" s="108" t="s">
        <v>2615</v>
      </c>
      <c r="C6483" s="107" t="s">
        <v>187</v>
      </c>
      <c r="D6483" s="107"/>
      <c r="E6483" s="107"/>
      <c r="F6483" s="111">
        <v>25000000</v>
      </c>
      <c r="G6483" s="112"/>
      <c r="H6483" s="112"/>
      <c r="I6483" s="10"/>
      <c r="J6483" s="11"/>
      <c r="K6483" s="111">
        <v>25000000</v>
      </c>
      <c r="L6483" s="112"/>
      <c r="M6483" s="112"/>
      <c r="N6483" s="11"/>
      <c r="O6483" s="18"/>
      <c r="P6483" s="38"/>
      <c r="Q6483" s="16"/>
    </row>
    <row r="6484" spans="1:17" s="17" customFormat="1" ht="66.75" hidden="1" customHeight="1">
      <c r="A6484" s="107"/>
      <c r="B6484" s="108" t="s">
        <v>2616</v>
      </c>
      <c r="C6484" s="107" t="s">
        <v>187</v>
      </c>
      <c r="D6484" s="107"/>
      <c r="E6484" s="107"/>
      <c r="F6484" s="111">
        <v>30590000</v>
      </c>
      <c r="G6484" s="112"/>
      <c r="H6484" s="112"/>
      <c r="I6484" s="10"/>
      <c r="J6484" s="11"/>
      <c r="K6484" s="111">
        <v>30590000</v>
      </c>
      <c r="L6484" s="112"/>
      <c r="M6484" s="112"/>
      <c r="N6484" s="11"/>
      <c r="O6484" s="18"/>
      <c r="P6484" s="38"/>
      <c r="Q6484" s="16"/>
    </row>
    <row r="6485" spans="1:17" s="17" customFormat="1" ht="66.75" hidden="1" customHeight="1">
      <c r="A6485" s="107">
        <v>19</v>
      </c>
      <c r="B6485" s="766" t="s">
        <v>2634</v>
      </c>
      <c r="C6485" s="766"/>
      <c r="D6485" s="766"/>
      <c r="E6485" s="766"/>
      <c r="F6485" s="766"/>
      <c r="G6485" s="766"/>
      <c r="H6485" s="767"/>
      <c r="I6485" s="106"/>
      <c r="J6485" s="106"/>
      <c r="K6485" s="106"/>
      <c r="L6485" s="106"/>
      <c r="M6485" s="106"/>
      <c r="N6485" s="106"/>
      <c r="O6485" s="120"/>
      <c r="P6485" s="121"/>
      <c r="Q6485" s="16"/>
    </row>
    <row r="6486" spans="1:17" s="17" customFormat="1" ht="66.75" hidden="1" customHeight="1">
      <c r="A6486" s="107"/>
      <c r="B6486" s="108" t="s">
        <v>2635</v>
      </c>
      <c r="C6486" s="107" t="s">
        <v>187</v>
      </c>
      <c r="D6486" s="107"/>
      <c r="E6486" s="107"/>
      <c r="F6486" s="111">
        <v>15800000</v>
      </c>
      <c r="G6486" s="112"/>
      <c r="H6486" s="112"/>
      <c r="I6486" s="10"/>
      <c r="J6486" s="11"/>
      <c r="K6486" s="111">
        <v>15800000</v>
      </c>
      <c r="L6486" s="112"/>
      <c r="M6486" s="112"/>
      <c r="N6486" s="11"/>
      <c r="O6486" s="18"/>
      <c r="P6486" s="121"/>
      <c r="Q6486" s="16"/>
    </row>
    <row r="6487" spans="1:17" s="17" customFormat="1" ht="66.75" hidden="1" customHeight="1">
      <c r="A6487" s="107"/>
      <c r="B6487" s="108" t="s">
        <v>2636</v>
      </c>
      <c r="C6487" s="107" t="s">
        <v>187</v>
      </c>
      <c r="D6487" s="107"/>
      <c r="E6487" s="107"/>
      <c r="F6487" s="111">
        <v>19320000</v>
      </c>
      <c r="G6487" s="112"/>
      <c r="H6487" s="112"/>
      <c r="I6487" s="10"/>
      <c r="J6487" s="11"/>
      <c r="K6487" s="111">
        <v>19320000</v>
      </c>
      <c r="L6487" s="112"/>
      <c r="M6487" s="112"/>
      <c r="N6487" s="11"/>
      <c r="O6487" s="18"/>
      <c r="P6487" s="15"/>
      <c r="Q6487" s="16"/>
    </row>
    <row r="6488" spans="1:17" s="17" customFormat="1" ht="66.75" hidden="1" customHeight="1">
      <c r="A6488" s="107">
        <v>20</v>
      </c>
      <c r="B6488" s="766" t="s">
        <v>2637</v>
      </c>
      <c r="C6488" s="766"/>
      <c r="D6488" s="766"/>
      <c r="E6488" s="766"/>
      <c r="F6488" s="766"/>
      <c r="G6488" s="766"/>
      <c r="H6488" s="767"/>
      <c r="I6488" s="106"/>
      <c r="J6488" s="106"/>
      <c r="K6488" s="106"/>
      <c r="L6488" s="106"/>
      <c r="M6488" s="106"/>
      <c r="N6488" s="106"/>
      <c r="O6488" s="120"/>
      <c r="P6488" s="15"/>
      <c r="Q6488" s="16"/>
    </row>
    <row r="6489" spans="1:17" s="17" customFormat="1" ht="66.75" hidden="1" customHeight="1">
      <c r="A6489" s="107"/>
      <c r="B6489" s="108" t="s">
        <v>2635</v>
      </c>
      <c r="C6489" s="107" t="s">
        <v>187</v>
      </c>
      <c r="D6489" s="107"/>
      <c r="E6489" s="107"/>
      <c r="F6489" s="111">
        <v>16800000</v>
      </c>
      <c r="G6489" s="112"/>
      <c r="H6489" s="112"/>
      <c r="I6489" s="10"/>
      <c r="J6489" s="11"/>
      <c r="K6489" s="111">
        <v>16800000</v>
      </c>
      <c r="L6489" s="112"/>
      <c r="M6489" s="112"/>
      <c r="N6489" s="11"/>
      <c r="O6489" s="18"/>
      <c r="P6489" s="38"/>
      <c r="Q6489" s="16"/>
    </row>
    <row r="6490" spans="1:17" s="17" customFormat="1" ht="66.75" hidden="1" customHeight="1">
      <c r="A6490" s="107"/>
      <c r="B6490" s="108" t="s">
        <v>2616</v>
      </c>
      <c r="C6490" s="107" t="s">
        <v>187</v>
      </c>
      <c r="D6490" s="107"/>
      <c r="E6490" s="107"/>
      <c r="F6490" s="111">
        <v>20470000</v>
      </c>
      <c r="G6490" s="112"/>
      <c r="H6490" s="112"/>
      <c r="I6490" s="10"/>
      <c r="J6490" s="11"/>
      <c r="K6490" s="111">
        <v>20470000</v>
      </c>
      <c r="L6490" s="112"/>
      <c r="M6490" s="112"/>
      <c r="N6490" s="11"/>
      <c r="O6490" s="18"/>
      <c r="P6490" s="38"/>
      <c r="Q6490" s="16"/>
    </row>
    <row r="6491" spans="1:17" s="17" customFormat="1" ht="66.75" hidden="1" customHeight="1">
      <c r="A6491" s="107">
        <v>21</v>
      </c>
      <c r="B6491" s="766" t="s">
        <v>2638</v>
      </c>
      <c r="C6491" s="766"/>
      <c r="D6491" s="766"/>
      <c r="E6491" s="766"/>
      <c r="F6491" s="766"/>
      <c r="G6491" s="766"/>
      <c r="H6491" s="767"/>
      <c r="I6491" s="106"/>
      <c r="J6491" s="106"/>
      <c r="K6491" s="106"/>
      <c r="L6491" s="106"/>
      <c r="M6491" s="106"/>
      <c r="N6491" s="106"/>
      <c r="O6491" s="120"/>
      <c r="P6491" s="38"/>
      <c r="Q6491" s="16"/>
    </row>
    <row r="6492" spans="1:17" s="17" customFormat="1" ht="66.75" hidden="1" customHeight="1">
      <c r="A6492" s="107"/>
      <c r="B6492" s="108" t="s">
        <v>2635</v>
      </c>
      <c r="C6492" s="107" t="s">
        <v>187</v>
      </c>
      <c r="D6492" s="107"/>
      <c r="E6492" s="107"/>
      <c r="F6492" s="111">
        <v>16200000</v>
      </c>
      <c r="G6492" s="112"/>
      <c r="H6492" s="112"/>
      <c r="I6492" s="10"/>
      <c r="J6492" s="11"/>
      <c r="K6492" s="111">
        <v>16200000</v>
      </c>
      <c r="L6492" s="112"/>
      <c r="M6492" s="112"/>
      <c r="N6492" s="11"/>
      <c r="O6492" s="18"/>
      <c r="P6492" s="38"/>
      <c r="Q6492" s="16"/>
    </row>
    <row r="6493" spans="1:17" s="17" customFormat="1" ht="66.75" hidden="1" customHeight="1">
      <c r="A6493" s="107"/>
      <c r="B6493" s="108" t="s">
        <v>2636</v>
      </c>
      <c r="C6493" s="107" t="s">
        <v>187</v>
      </c>
      <c r="D6493" s="107"/>
      <c r="E6493" s="107"/>
      <c r="F6493" s="111">
        <v>19826000</v>
      </c>
      <c r="G6493" s="112"/>
      <c r="H6493" s="112"/>
      <c r="I6493" s="10"/>
      <c r="J6493" s="11"/>
      <c r="K6493" s="111">
        <v>19826000</v>
      </c>
      <c r="L6493" s="112"/>
      <c r="M6493" s="112"/>
      <c r="N6493" s="11"/>
      <c r="O6493" s="18"/>
      <c r="P6493" s="38"/>
      <c r="Q6493" s="16"/>
    </row>
    <row r="6494" spans="1:17" s="17" customFormat="1" ht="66.75" hidden="1" customHeight="1">
      <c r="A6494" s="107">
        <v>22</v>
      </c>
      <c r="B6494" s="766" t="s">
        <v>2639</v>
      </c>
      <c r="C6494" s="766"/>
      <c r="D6494" s="766"/>
      <c r="E6494" s="766"/>
      <c r="F6494" s="766"/>
      <c r="G6494" s="766"/>
      <c r="H6494" s="767"/>
      <c r="I6494" s="106"/>
      <c r="J6494" s="106"/>
      <c r="K6494" s="106"/>
      <c r="L6494" s="106"/>
      <c r="M6494" s="106"/>
      <c r="N6494" s="106"/>
      <c r="O6494" s="120"/>
      <c r="P6494" s="38"/>
      <c r="Q6494" s="16"/>
    </row>
    <row r="6495" spans="1:17" s="17" customFormat="1" ht="66.75" hidden="1" customHeight="1">
      <c r="A6495" s="107"/>
      <c r="B6495" s="108" t="s">
        <v>2615</v>
      </c>
      <c r="C6495" s="107" t="s">
        <v>187</v>
      </c>
      <c r="D6495" s="107"/>
      <c r="E6495" s="107"/>
      <c r="F6495" s="111">
        <v>19200000</v>
      </c>
      <c r="G6495" s="112"/>
      <c r="H6495" s="112"/>
      <c r="I6495" s="10"/>
      <c r="J6495" s="11"/>
      <c r="K6495" s="111">
        <v>19200000</v>
      </c>
      <c r="L6495" s="112"/>
      <c r="M6495" s="112"/>
      <c r="N6495" s="11"/>
      <c r="O6495" s="18"/>
      <c r="P6495" s="38"/>
      <c r="Q6495" s="16"/>
    </row>
    <row r="6496" spans="1:17" s="17" customFormat="1" ht="66.75" hidden="1" customHeight="1">
      <c r="A6496" s="107"/>
      <c r="B6496" s="108" t="s">
        <v>2616</v>
      </c>
      <c r="C6496" s="107" t="s">
        <v>187</v>
      </c>
      <c r="D6496" s="107"/>
      <c r="E6496" s="107"/>
      <c r="F6496" s="111">
        <v>23460000</v>
      </c>
      <c r="G6496" s="112"/>
      <c r="H6496" s="112"/>
      <c r="I6496" s="10"/>
      <c r="J6496" s="11"/>
      <c r="K6496" s="111">
        <v>23460000</v>
      </c>
      <c r="L6496" s="112"/>
      <c r="M6496" s="112"/>
      <c r="N6496" s="11"/>
      <c r="O6496" s="18"/>
      <c r="P6496" s="38"/>
      <c r="Q6496" s="16"/>
    </row>
    <row r="6497" spans="1:17" s="17" customFormat="1" ht="66.75" hidden="1" customHeight="1">
      <c r="A6497" s="107">
        <v>23</v>
      </c>
      <c r="B6497" s="766" t="s">
        <v>2640</v>
      </c>
      <c r="C6497" s="766"/>
      <c r="D6497" s="766"/>
      <c r="E6497" s="766"/>
      <c r="F6497" s="766"/>
      <c r="G6497" s="766"/>
      <c r="H6497" s="767"/>
      <c r="I6497" s="106"/>
      <c r="J6497" s="106"/>
      <c r="K6497" s="106"/>
      <c r="L6497" s="106"/>
      <c r="M6497" s="106"/>
      <c r="N6497" s="106"/>
      <c r="O6497" s="120"/>
      <c r="P6497" s="38"/>
      <c r="Q6497" s="16"/>
    </row>
    <row r="6498" spans="1:17" s="17" customFormat="1" ht="66.75" hidden="1" customHeight="1">
      <c r="A6498" s="107"/>
      <c r="B6498" s="108" t="s">
        <v>2635</v>
      </c>
      <c r="C6498" s="107" t="s">
        <v>187</v>
      </c>
      <c r="D6498" s="107"/>
      <c r="E6498" s="107"/>
      <c r="F6498" s="111">
        <v>21000000</v>
      </c>
      <c r="G6498" s="112"/>
      <c r="H6498" s="112"/>
      <c r="I6498" s="10"/>
      <c r="J6498" s="11"/>
      <c r="K6498" s="111">
        <v>21000000</v>
      </c>
      <c r="L6498" s="112"/>
      <c r="M6498" s="112"/>
      <c r="N6498" s="11"/>
      <c r="O6498" s="18"/>
      <c r="P6498" s="38"/>
      <c r="Q6498" s="16"/>
    </row>
    <row r="6499" spans="1:17" s="17" customFormat="1" ht="66.75" hidden="1" customHeight="1">
      <c r="A6499" s="107"/>
      <c r="B6499" s="108" t="s">
        <v>2616</v>
      </c>
      <c r="C6499" s="107" t="s">
        <v>187</v>
      </c>
      <c r="D6499" s="107"/>
      <c r="E6499" s="107"/>
      <c r="F6499" s="111">
        <v>25760000</v>
      </c>
      <c r="G6499" s="112"/>
      <c r="H6499" s="112"/>
      <c r="I6499" s="10"/>
      <c r="J6499" s="11"/>
      <c r="K6499" s="111">
        <v>25760000</v>
      </c>
      <c r="L6499" s="112"/>
      <c r="M6499" s="112"/>
      <c r="N6499" s="11"/>
      <c r="O6499" s="18"/>
      <c r="P6499" s="38"/>
      <c r="Q6499" s="16"/>
    </row>
    <row r="6500" spans="1:17" s="17" customFormat="1" ht="66.75" hidden="1" customHeight="1">
      <c r="A6500" s="107">
        <v>24</v>
      </c>
      <c r="B6500" s="766" t="s">
        <v>2641</v>
      </c>
      <c r="C6500" s="766"/>
      <c r="D6500" s="766"/>
      <c r="E6500" s="766"/>
      <c r="F6500" s="766"/>
      <c r="G6500" s="766"/>
      <c r="H6500" s="767"/>
      <c r="I6500" s="106"/>
      <c r="J6500" s="106"/>
      <c r="K6500" s="106"/>
      <c r="L6500" s="106"/>
      <c r="M6500" s="106"/>
      <c r="N6500" s="106"/>
      <c r="O6500" s="120"/>
      <c r="P6500" s="38"/>
      <c r="Q6500" s="16"/>
    </row>
    <row r="6501" spans="1:17" s="17" customFormat="1" ht="66.75" hidden="1" customHeight="1">
      <c r="A6501" s="107"/>
      <c r="B6501" s="108" t="s">
        <v>2635</v>
      </c>
      <c r="C6501" s="107" t="s">
        <v>187</v>
      </c>
      <c r="D6501" s="107"/>
      <c r="E6501" s="107"/>
      <c r="F6501" s="111">
        <v>23700000</v>
      </c>
      <c r="G6501" s="112"/>
      <c r="H6501" s="112"/>
      <c r="I6501" s="10"/>
      <c r="J6501" s="11"/>
      <c r="K6501" s="111">
        <v>23700000</v>
      </c>
      <c r="L6501" s="112"/>
      <c r="M6501" s="112"/>
      <c r="N6501" s="11"/>
      <c r="O6501" s="18"/>
      <c r="P6501" s="38"/>
      <c r="Q6501" s="16"/>
    </row>
    <row r="6502" spans="1:17" s="17" customFormat="1" ht="66.75" hidden="1" customHeight="1">
      <c r="A6502" s="107"/>
      <c r="B6502" s="108" t="s">
        <v>2616</v>
      </c>
      <c r="C6502" s="107" t="s">
        <v>187</v>
      </c>
      <c r="D6502" s="107"/>
      <c r="E6502" s="107"/>
      <c r="F6502" s="111">
        <v>28980000</v>
      </c>
      <c r="G6502" s="112"/>
      <c r="H6502" s="112"/>
      <c r="I6502" s="10"/>
      <c r="J6502" s="11"/>
      <c r="K6502" s="111">
        <v>28980000</v>
      </c>
      <c r="L6502" s="112"/>
      <c r="M6502" s="112"/>
      <c r="N6502" s="11"/>
      <c r="O6502" s="18"/>
      <c r="P6502" s="15"/>
      <c r="Q6502" s="16"/>
    </row>
    <row r="6503" spans="1:17" s="17" customFormat="1" ht="66.75" hidden="1" customHeight="1">
      <c r="A6503" s="107">
        <v>25</v>
      </c>
      <c r="B6503" s="766" t="s">
        <v>2642</v>
      </c>
      <c r="C6503" s="766"/>
      <c r="D6503" s="766"/>
      <c r="E6503" s="766"/>
      <c r="F6503" s="766"/>
      <c r="G6503" s="766"/>
      <c r="H6503" s="767"/>
      <c r="I6503" s="106"/>
      <c r="J6503" s="106"/>
      <c r="K6503" s="106"/>
      <c r="L6503" s="106"/>
      <c r="M6503" s="106"/>
      <c r="N6503" s="106"/>
      <c r="O6503" s="120"/>
      <c r="P6503" s="15"/>
      <c r="Q6503" s="16"/>
    </row>
    <row r="6504" spans="1:17" s="17" customFormat="1" ht="66.75" hidden="1" customHeight="1">
      <c r="A6504" s="107"/>
      <c r="B6504" s="108" t="s">
        <v>2615</v>
      </c>
      <c r="C6504" s="107" t="s">
        <v>187</v>
      </c>
      <c r="D6504" s="107"/>
      <c r="E6504" s="107"/>
      <c r="F6504" s="111">
        <v>26500000</v>
      </c>
      <c r="G6504" s="112"/>
      <c r="H6504" s="112"/>
      <c r="I6504" s="10"/>
      <c r="J6504" s="11"/>
      <c r="K6504" s="111">
        <v>26500000</v>
      </c>
      <c r="L6504" s="112"/>
      <c r="M6504" s="112"/>
      <c r="N6504" s="11"/>
      <c r="O6504" s="18"/>
      <c r="P6504" s="38"/>
      <c r="Q6504" s="16"/>
    </row>
    <row r="6505" spans="1:17" s="17" customFormat="1" ht="66.75" hidden="1" customHeight="1">
      <c r="A6505" s="107"/>
      <c r="B6505" s="108" t="s">
        <v>2616</v>
      </c>
      <c r="C6505" s="107" t="s">
        <v>187</v>
      </c>
      <c r="D6505" s="107"/>
      <c r="E6505" s="107"/>
      <c r="F6505" s="111">
        <v>32430000</v>
      </c>
      <c r="G6505" s="112"/>
      <c r="H6505" s="112"/>
      <c r="I6505" s="10"/>
      <c r="J6505" s="11"/>
      <c r="K6505" s="111">
        <v>32430000</v>
      </c>
      <c r="L6505" s="112"/>
      <c r="M6505" s="112"/>
      <c r="N6505" s="11"/>
      <c r="O6505" s="18"/>
      <c r="P6505" s="15"/>
      <c r="Q6505" s="16"/>
    </row>
    <row r="6506" spans="1:17" s="17" customFormat="1" ht="66.75" hidden="1" customHeight="1">
      <c r="A6506" s="107">
        <v>26</v>
      </c>
      <c r="B6506" s="766" t="s">
        <v>2643</v>
      </c>
      <c r="C6506" s="766"/>
      <c r="D6506" s="766"/>
      <c r="E6506" s="766"/>
      <c r="F6506" s="766"/>
      <c r="G6506" s="766"/>
      <c r="H6506" s="767"/>
      <c r="I6506" s="106"/>
      <c r="J6506" s="106"/>
      <c r="K6506" s="106"/>
      <c r="L6506" s="106"/>
      <c r="M6506" s="106"/>
      <c r="N6506" s="106"/>
      <c r="O6506" s="120"/>
      <c r="P6506" s="15"/>
      <c r="Q6506" s="16"/>
    </row>
    <row r="6507" spans="1:17" s="17" customFormat="1" ht="66.75" hidden="1" customHeight="1">
      <c r="A6507" s="107"/>
      <c r="B6507" s="108" t="s">
        <v>2635</v>
      </c>
      <c r="C6507" s="107" t="s">
        <v>187</v>
      </c>
      <c r="D6507" s="107"/>
      <c r="E6507" s="107"/>
      <c r="F6507" s="111">
        <v>20100000</v>
      </c>
      <c r="G6507" s="112"/>
      <c r="H6507" s="112"/>
      <c r="I6507" s="10"/>
      <c r="J6507" s="11"/>
      <c r="K6507" s="111">
        <v>20100000</v>
      </c>
      <c r="L6507" s="112"/>
      <c r="M6507" s="112"/>
      <c r="N6507" s="11"/>
      <c r="O6507" s="18"/>
      <c r="P6507" s="38"/>
      <c r="Q6507" s="16"/>
    </row>
    <row r="6508" spans="1:17" s="17" customFormat="1" ht="66.75" hidden="1" customHeight="1">
      <c r="A6508" s="107"/>
      <c r="B6508" s="108" t="s">
        <v>2616</v>
      </c>
      <c r="C6508" s="107" t="s">
        <v>187</v>
      </c>
      <c r="D6508" s="107"/>
      <c r="E6508" s="107"/>
      <c r="F6508" s="111">
        <v>22080000</v>
      </c>
      <c r="G6508" s="112"/>
      <c r="H6508" s="112"/>
      <c r="I6508" s="10"/>
      <c r="J6508" s="11"/>
      <c r="K6508" s="111">
        <v>22080000</v>
      </c>
      <c r="L6508" s="112"/>
      <c r="M6508" s="112"/>
      <c r="N6508" s="11"/>
      <c r="O6508" s="18"/>
      <c r="P6508" s="38"/>
      <c r="Q6508" s="16"/>
    </row>
    <row r="6509" spans="1:17" s="17" customFormat="1" ht="66.75" hidden="1" customHeight="1">
      <c r="A6509" s="107">
        <v>27</v>
      </c>
      <c r="B6509" s="766" t="s">
        <v>2644</v>
      </c>
      <c r="C6509" s="766"/>
      <c r="D6509" s="766"/>
      <c r="E6509" s="766"/>
      <c r="F6509" s="766"/>
      <c r="G6509" s="766"/>
      <c r="H6509" s="767"/>
      <c r="I6509" s="106"/>
      <c r="J6509" s="106"/>
      <c r="K6509" s="106"/>
      <c r="L6509" s="106"/>
      <c r="M6509" s="106"/>
      <c r="N6509" s="106"/>
      <c r="O6509" s="120"/>
      <c r="P6509" s="15"/>
      <c r="Q6509" s="16"/>
    </row>
    <row r="6510" spans="1:17" s="17" customFormat="1" ht="66.75" hidden="1" customHeight="1">
      <c r="A6510" s="107"/>
      <c r="B6510" s="108" t="s">
        <v>2615</v>
      </c>
      <c r="C6510" s="107" t="s">
        <v>187</v>
      </c>
      <c r="D6510" s="107"/>
      <c r="E6510" s="107"/>
      <c r="F6510" s="111">
        <v>21100000</v>
      </c>
      <c r="G6510" s="112"/>
      <c r="H6510" s="112"/>
      <c r="I6510" s="10"/>
      <c r="J6510" s="11"/>
      <c r="K6510" s="111">
        <v>21100000</v>
      </c>
      <c r="L6510" s="112"/>
      <c r="M6510" s="112"/>
      <c r="N6510" s="11"/>
      <c r="O6510" s="18"/>
      <c r="P6510" s="38"/>
      <c r="Q6510" s="16"/>
    </row>
    <row r="6511" spans="1:17" s="17" customFormat="1" ht="66.75" hidden="1" customHeight="1">
      <c r="A6511" s="107"/>
      <c r="B6511" s="108" t="s">
        <v>2616</v>
      </c>
      <c r="C6511" s="107" t="s">
        <v>187</v>
      </c>
      <c r="D6511" s="107"/>
      <c r="E6511" s="107"/>
      <c r="F6511" s="111">
        <v>23230000</v>
      </c>
      <c r="G6511" s="112"/>
      <c r="H6511" s="112"/>
      <c r="I6511" s="10"/>
      <c r="J6511" s="11"/>
      <c r="K6511" s="111">
        <v>23230000</v>
      </c>
      <c r="L6511" s="112"/>
      <c r="M6511" s="112"/>
      <c r="N6511" s="11"/>
      <c r="O6511" s="18"/>
      <c r="P6511" s="38"/>
      <c r="Q6511" s="16"/>
    </row>
    <row r="6512" spans="1:17" s="17" customFormat="1" ht="66.75" hidden="1" customHeight="1">
      <c r="A6512" s="107">
        <v>28</v>
      </c>
      <c r="B6512" s="766" t="s">
        <v>2645</v>
      </c>
      <c r="C6512" s="766"/>
      <c r="D6512" s="766"/>
      <c r="E6512" s="766"/>
      <c r="F6512" s="766"/>
      <c r="G6512" s="766"/>
      <c r="H6512" s="767"/>
      <c r="I6512" s="106"/>
      <c r="J6512" s="106"/>
      <c r="K6512" s="106"/>
      <c r="L6512" s="106"/>
      <c r="M6512" s="106"/>
      <c r="N6512" s="106"/>
      <c r="O6512" s="120"/>
      <c r="P6512" s="15"/>
      <c r="Q6512" s="16"/>
    </row>
    <row r="6513" spans="1:17" s="17" customFormat="1" ht="66.75" hidden="1" customHeight="1">
      <c r="A6513" s="107"/>
      <c r="B6513" s="108" t="s">
        <v>2615</v>
      </c>
      <c r="C6513" s="107" t="s">
        <v>187</v>
      </c>
      <c r="D6513" s="107"/>
      <c r="E6513" s="107"/>
      <c r="F6513" s="111">
        <v>21400000</v>
      </c>
      <c r="G6513" s="112"/>
      <c r="H6513" s="112"/>
      <c r="I6513" s="10"/>
      <c r="J6513" s="11"/>
      <c r="K6513" s="111">
        <v>21400000</v>
      </c>
      <c r="L6513" s="112"/>
      <c r="M6513" s="112"/>
      <c r="N6513" s="11"/>
      <c r="O6513" s="18"/>
      <c r="P6513" s="38"/>
      <c r="Q6513" s="16"/>
    </row>
    <row r="6514" spans="1:17" s="17" customFormat="1" ht="66.75" hidden="1" customHeight="1">
      <c r="A6514" s="107"/>
      <c r="B6514" s="108" t="s">
        <v>2616</v>
      </c>
      <c r="C6514" s="107" t="s">
        <v>187</v>
      </c>
      <c r="D6514" s="107"/>
      <c r="E6514" s="107"/>
      <c r="F6514" s="111">
        <v>26220000</v>
      </c>
      <c r="G6514" s="112"/>
      <c r="H6514" s="112"/>
      <c r="I6514" s="10"/>
      <c r="J6514" s="11"/>
      <c r="K6514" s="111">
        <v>26220000</v>
      </c>
      <c r="L6514" s="112"/>
      <c r="M6514" s="112"/>
      <c r="N6514" s="11"/>
      <c r="O6514" s="18"/>
      <c r="P6514" s="38"/>
      <c r="Q6514" s="16"/>
    </row>
    <row r="6515" spans="1:17" s="17" customFormat="1" ht="66.75" hidden="1" customHeight="1">
      <c r="A6515" s="107">
        <v>29</v>
      </c>
      <c r="B6515" s="766" t="s">
        <v>2646</v>
      </c>
      <c r="C6515" s="766"/>
      <c r="D6515" s="766"/>
      <c r="E6515" s="766"/>
      <c r="F6515" s="766"/>
      <c r="G6515" s="766"/>
      <c r="H6515" s="767"/>
      <c r="I6515" s="106"/>
      <c r="J6515" s="106"/>
      <c r="K6515" s="106"/>
      <c r="L6515" s="106"/>
      <c r="M6515" s="106"/>
      <c r="N6515" s="106"/>
      <c r="O6515" s="120"/>
      <c r="P6515" s="15"/>
      <c r="Q6515" s="16"/>
    </row>
    <row r="6516" spans="1:17" s="17" customFormat="1" ht="66.75" hidden="1" customHeight="1">
      <c r="A6516" s="107"/>
      <c r="B6516" s="108" t="s">
        <v>2615</v>
      </c>
      <c r="C6516" s="107" t="s">
        <v>187</v>
      </c>
      <c r="D6516" s="107"/>
      <c r="E6516" s="107"/>
      <c r="F6516" s="111">
        <v>23300000</v>
      </c>
      <c r="G6516" s="112"/>
      <c r="H6516" s="112"/>
      <c r="I6516" s="10"/>
      <c r="J6516" s="11"/>
      <c r="K6516" s="111">
        <v>23300000</v>
      </c>
      <c r="L6516" s="112"/>
      <c r="M6516" s="112"/>
      <c r="N6516" s="11"/>
      <c r="O6516" s="18"/>
      <c r="P6516" s="38"/>
      <c r="Q6516" s="16"/>
    </row>
    <row r="6517" spans="1:17" s="17" customFormat="1" ht="66.75" hidden="1" customHeight="1">
      <c r="A6517" s="107"/>
      <c r="B6517" s="108" t="s">
        <v>2616</v>
      </c>
      <c r="C6517" s="107" t="s">
        <v>187</v>
      </c>
      <c r="D6517" s="107"/>
      <c r="E6517" s="107"/>
      <c r="F6517" s="111">
        <v>28520000</v>
      </c>
      <c r="G6517" s="112"/>
      <c r="H6517" s="112"/>
      <c r="I6517" s="10"/>
      <c r="J6517" s="11"/>
      <c r="K6517" s="111">
        <v>28520000</v>
      </c>
      <c r="L6517" s="112"/>
      <c r="M6517" s="112"/>
      <c r="N6517" s="11"/>
      <c r="O6517" s="18"/>
      <c r="P6517" s="38"/>
      <c r="Q6517" s="16"/>
    </row>
    <row r="6518" spans="1:17" s="17" customFormat="1" ht="66.75" hidden="1" customHeight="1">
      <c r="A6518" s="107">
        <v>30</v>
      </c>
      <c r="B6518" s="766" t="s">
        <v>2647</v>
      </c>
      <c r="C6518" s="766"/>
      <c r="D6518" s="766"/>
      <c r="E6518" s="766"/>
      <c r="F6518" s="766"/>
      <c r="G6518" s="766"/>
      <c r="H6518" s="767"/>
      <c r="I6518" s="106"/>
      <c r="J6518" s="106"/>
      <c r="K6518" s="106"/>
      <c r="L6518" s="106"/>
      <c r="M6518" s="106"/>
      <c r="N6518" s="106"/>
      <c r="O6518" s="120"/>
      <c r="P6518" s="15"/>
      <c r="Q6518" s="16"/>
    </row>
    <row r="6519" spans="1:17" s="17" customFormat="1" ht="66.75" hidden="1" customHeight="1">
      <c r="A6519" s="107"/>
      <c r="B6519" s="108" t="s">
        <v>2615</v>
      </c>
      <c r="C6519" s="107" t="s">
        <v>187</v>
      </c>
      <c r="D6519" s="107"/>
      <c r="E6519" s="107"/>
      <c r="F6519" s="111">
        <v>25900000</v>
      </c>
      <c r="G6519" s="112"/>
      <c r="H6519" s="112"/>
      <c r="I6519" s="10"/>
      <c r="J6519" s="11"/>
      <c r="K6519" s="111">
        <v>25900000</v>
      </c>
      <c r="L6519" s="112"/>
      <c r="M6519" s="112"/>
      <c r="N6519" s="11"/>
      <c r="O6519" s="18"/>
      <c r="P6519" s="38"/>
      <c r="Q6519" s="16"/>
    </row>
    <row r="6520" spans="1:17" s="17" customFormat="1" ht="66.75" hidden="1" customHeight="1">
      <c r="A6520" s="107"/>
      <c r="B6520" s="108" t="s">
        <v>2616</v>
      </c>
      <c r="C6520" s="107" t="s">
        <v>187</v>
      </c>
      <c r="D6520" s="107"/>
      <c r="E6520" s="107"/>
      <c r="F6520" s="111">
        <v>31740000</v>
      </c>
      <c r="G6520" s="112"/>
      <c r="H6520" s="112"/>
      <c r="I6520" s="10"/>
      <c r="J6520" s="11"/>
      <c r="K6520" s="111">
        <v>31740000</v>
      </c>
      <c r="L6520" s="112"/>
      <c r="M6520" s="112"/>
      <c r="N6520" s="11"/>
      <c r="O6520" s="18"/>
      <c r="P6520" s="38"/>
      <c r="Q6520" s="16"/>
    </row>
    <row r="6521" spans="1:17" s="17" customFormat="1" ht="66.75" hidden="1" customHeight="1">
      <c r="A6521" s="107">
        <v>31</v>
      </c>
      <c r="B6521" s="766" t="s">
        <v>2648</v>
      </c>
      <c r="C6521" s="766"/>
      <c r="D6521" s="766"/>
      <c r="E6521" s="766"/>
      <c r="F6521" s="766"/>
      <c r="G6521" s="766"/>
      <c r="H6521" s="767"/>
      <c r="I6521" s="106"/>
      <c r="J6521" s="106"/>
      <c r="K6521" s="106"/>
      <c r="L6521" s="106"/>
      <c r="M6521" s="106"/>
      <c r="N6521" s="106"/>
      <c r="O6521" s="120"/>
      <c r="P6521" s="15"/>
      <c r="Q6521" s="16"/>
    </row>
    <row r="6522" spans="1:17" s="17" customFormat="1" ht="66.75" hidden="1" customHeight="1">
      <c r="A6522" s="107"/>
      <c r="B6522" s="108" t="s">
        <v>2615</v>
      </c>
      <c r="C6522" s="107" t="s">
        <v>187</v>
      </c>
      <c r="D6522" s="107"/>
      <c r="E6522" s="107"/>
      <c r="F6522" s="111">
        <v>28800000</v>
      </c>
      <c r="G6522" s="112"/>
      <c r="H6522" s="112"/>
      <c r="I6522" s="10"/>
      <c r="J6522" s="11"/>
      <c r="K6522" s="111">
        <v>28800000</v>
      </c>
      <c r="L6522" s="112"/>
      <c r="M6522" s="112"/>
      <c r="N6522" s="11"/>
      <c r="O6522" s="18"/>
      <c r="P6522" s="38"/>
      <c r="Q6522" s="16"/>
    </row>
    <row r="6523" spans="1:17" s="17" customFormat="1" ht="66.75" hidden="1" customHeight="1">
      <c r="A6523" s="107"/>
      <c r="B6523" s="108" t="s">
        <v>2616</v>
      </c>
      <c r="C6523" s="107" t="s">
        <v>187</v>
      </c>
      <c r="D6523" s="107"/>
      <c r="E6523" s="107"/>
      <c r="F6523" s="111">
        <v>35190000</v>
      </c>
      <c r="G6523" s="112"/>
      <c r="H6523" s="112"/>
      <c r="I6523" s="10"/>
      <c r="J6523" s="11"/>
      <c r="K6523" s="111">
        <v>35190000</v>
      </c>
      <c r="L6523" s="112"/>
      <c r="M6523" s="112"/>
      <c r="N6523" s="11"/>
      <c r="O6523" s="18"/>
      <c r="P6523" s="38"/>
      <c r="Q6523" s="16"/>
    </row>
    <row r="6524" spans="1:17" s="17" customFormat="1" ht="66.75" hidden="1" customHeight="1">
      <c r="A6524" s="107">
        <v>32</v>
      </c>
      <c r="B6524" s="766" t="s">
        <v>2649</v>
      </c>
      <c r="C6524" s="766"/>
      <c r="D6524" s="766"/>
      <c r="E6524" s="766"/>
      <c r="F6524" s="766"/>
      <c r="G6524" s="766"/>
      <c r="H6524" s="767"/>
      <c r="I6524" s="106"/>
      <c r="J6524" s="106"/>
      <c r="K6524" s="106"/>
      <c r="L6524" s="106"/>
      <c r="M6524" s="106"/>
      <c r="N6524" s="106"/>
      <c r="O6524" s="120"/>
      <c r="P6524" s="15"/>
      <c r="Q6524" s="16"/>
    </row>
    <row r="6525" spans="1:17" s="17" customFormat="1" ht="66.75" hidden="1" customHeight="1">
      <c r="A6525" s="107"/>
      <c r="B6525" s="108" t="s">
        <v>2615</v>
      </c>
      <c r="C6525" s="107" t="s">
        <v>187</v>
      </c>
      <c r="D6525" s="107"/>
      <c r="E6525" s="107"/>
      <c r="F6525" s="111">
        <v>22500000</v>
      </c>
      <c r="G6525" s="112"/>
      <c r="H6525" s="112"/>
      <c r="I6525" s="10"/>
      <c r="J6525" s="11"/>
      <c r="K6525" s="111">
        <v>22500000</v>
      </c>
      <c r="L6525" s="112"/>
      <c r="M6525" s="112"/>
      <c r="N6525" s="11"/>
      <c r="O6525" s="18"/>
      <c r="P6525" s="38"/>
      <c r="Q6525" s="16"/>
    </row>
    <row r="6526" spans="1:17" s="17" customFormat="1" ht="66.75" hidden="1" customHeight="1">
      <c r="A6526" s="107"/>
      <c r="B6526" s="108" t="s">
        <v>2616</v>
      </c>
      <c r="C6526" s="107" t="s">
        <v>187</v>
      </c>
      <c r="D6526" s="107"/>
      <c r="E6526" s="107"/>
      <c r="F6526" s="111">
        <v>27600000</v>
      </c>
      <c r="G6526" s="112"/>
      <c r="H6526" s="112"/>
      <c r="I6526" s="10"/>
      <c r="J6526" s="11"/>
      <c r="K6526" s="111">
        <v>27600000</v>
      </c>
      <c r="L6526" s="112"/>
      <c r="M6526" s="112"/>
      <c r="N6526" s="11"/>
      <c r="O6526" s="18"/>
      <c r="P6526" s="38"/>
      <c r="Q6526" s="16"/>
    </row>
    <row r="6527" spans="1:17" s="17" customFormat="1" ht="66.75" hidden="1" customHeight="1">
      <c r="A6527" s="107">
        <v>33</v>
      </c>
      <c r="B6527" s="766" t="s">
        <v>2650</v>
      </c>
      <c r="C6527" s="766"/>
      <c r="D6527" s="766"/>
      <c r="E6527" s="766"/>
      <c r="F6527" s="766"/>
      <c r="G6527" s="766"/>
      <c r="H6527" s="767"/>
      <c r="I6527" s="106"/>
      <c r="J6527" s="106"/>
      <c r="K6527" s="106"/>
      <c r="L6527" s="106"/>
      <c r="M6527" s="106"/>
      <c r="N6527" s="106"/>
      <c r="O6527" s="120"/>
      <c r="P6527" s="15"/>
      <c r="Q6527" s="16"/>
    </row>
    <row r="6528" spans="1:17" s="17" customFormat="1" ht="66.75" hidden="1" customHeight="1">
      <c r="A6528" s="107"/>
      <c r="B6528" s="108" t="s">
        <v>2615</v>
      </c>
      <c r="C6528" s="107" t="s">
        <v>187</v>
      </c>
      <c r="D6528" s="107"/>
      <c r="E6528" s="107"/>
      <c r="F6528" s="111">
        <v>25000000</v>
      </c>
      <c r="G6528" s="112"/>
      <c r="H6528" s="112"/>
      <c r="I6528" s="10"/>
      <c r="J6528" s="11"/>
      <c r="K6528" s="111">
        <v>25000000</v>
      </c>
      <c r="L6528" s="112"/>
      <c r="M6528" s="112"/>
      <c r="N6528" s="11"/>
      <c r="O6528" s="18"/>
      <c r="P6528" s="38"/>
      <c r="Q6528" s="16"/>
    </row>
    <row r="6529" spans="1:17" s="17" customFormat="1" ht="66.75" hidden="1" customHeight="1">
      <c r="A6529" s="107"/>
      <c r="B6529" s="108" t="s">
        <v>2616</v>
      </c>
      <c r="C6529" s="107" t="s">
        <v>187</v>
      </c>
      <c r="D6529" s="107"/>
      <c r="E6529" s="107"/>
      <c r="F6529" s="111">
        <v>30590000</v>
      </c>
      <c r="G6529" s="112"/>
      <c r="H6529" s="112"/>
      <c r="I6529" s="10"/>
      <c r="J6529" s="11"/>
      <c r="K6529" s="111">
        <v>30590000</v>
      </c>
      <c r="L6529" s="112"/>
      <c r="M6529" s="112"/>
      <c r="N6529" s="11"/>
      <c r="O6529" s="18"/>
      <c r="P6529" s="38"/>
      <c r="Q6529" s="16"/>
    </row>
    <row r="6530" spans="1:17" s="17" customFormat="1" ht="66.75" hidden="1" customHeight="1">
      <c r="A6530" s="107">
        <v>34</v>
      </c>
      <c r="B6530" s="766" t="s">
        <v>2651</v>
      </c>
      <c r="C6530" s="766"/>
      <c r="D6530" s="766"/>
      <c r="E6530" s="766"/>
      <c r="F6530" s="766"/>
      <c r="G6530" s="766"/>
      <c r="H6530" s="767"/>
      <c r="I6530" s="106"/>
      <c r="J6530" s="106"/>
      <c r="K6530" s="106"/>
      <c r="L6530" s="106"/>
      <c r="M6530" s="106"/>
      <c r="N6530" s="106"/>
      <c r="O6530" s="120"/>
      <c r="P6530" s="15"/>
      <c r="Q6530" s="16"/>
    </row>
    <row r="6531" spans="1:17" s="17" customFormat="1" ht="66.75" hidden="1" customHeight="1">
      <c r="A6531" s="107"/>
      <c r="B6531" s="108" t="s">
        <v>2615</v>
      </c>
      <c r="C6531" s="107" t="s">
        <v>187</v>
      </c>
      <c r="D6531" s="107"/>
      <c r="E6531" s="107"/>
      <c r="F6531" s="111">
        <v>26900000</v>
      </c>
      <c r="G6531" s="112"/>
      <c r="H6531" s="112"/>
      <c r="I6531" s="10"/>
      <c r="J6531" s="11"/>
      <c r="K6531" s="111">
        <v>26900000</v>
      </c>
      <c r="L6531" s="112"/>
      <c r="M6531" s="112"/>
      <c r="N6531" s="11"/>
      <c r="O6531" s="18"/>
      <c r="P6531" s="38"/>
      <c r="Q6531" s="16"/>
    </row>
    <row r="6532" spans="1:17" s="17" customFormat="1" ht="66.75" hidden="1" customHeight="1">
      <c r="A6532" s="107"/>
      <c r="B6532" s="108" t="s">
        <v>2636</v>
      </c>
      <c r="C6532" s="107" t="s">
        <v>187</v>
      </c>
      <c r="D6532" s="107"/>
      <c r="E6532" s="107"/>
      <c r="F6532" s="111">
        <v>32890000</v>
      </c>
      <c r="G6532" s="112"/>
      <c r="H6532" s="112"/>
      <c r="I6532" s="10"/>
      <c r="J6532" s="11"/>
      <c r="K6532" s="111">
        <v>32890000</v>
      </c>
      <c r="L6532" s="112"/>
      <c r="M6532" s="112"/>
      <c r="N6532" s="11"/>
      <c r="O6532" s="18"/>
      <c r="P6532" s="38"/>
      <c r="Q6532" s="16"/>
    </row>
    <row r="6533" spans="1:17" s="17" customFormat="1" ht="66.75" hidden="1" customHeight="1">
      <c r="A6533" s="107">
        <v>35</v>
      </c>
      <c r="B6533" s="766" t="s">
        <v>2652</v>
      </c>
      <c r="C6533" s="766"/>
      <c r="D6533" s="766"/>
      <c r="E6533" s="766"/>
      <c r="F6533" s="766"/>
      <c r="G6533" s="766"/>
      <c r="H6533" s="767"/>
      <c r="I6533" s="106"/>
      <c r="J6533" s="106"/>
      <c r="K6533" s="106"/>
      <c r="L6533" s="106"/>
      <c r="M6533" s="106"/>
      <c r="N6533" s="106"/>
      <c r="O6533" s="120"/>
      <c r="P6533" s="15"/>
      <c r="Q6533" s="16"/>
    </row>
    <row r="6534" spans="1:17" s="17" customFormat="1" ht="66.75" hidden="1" customHeight="1">
      <c r="A6534" s="107"/>
      <c r="B6534" s="108" t="s">
        <v>2615</v>
      </c>
      <c r="C6534" s="107" t="s">
        <v>187</v>
      </c>
      <c r="D6534" s="107"/>
      <c r="E6534" s="107"/>
      <c r="F6534" s="111">
        <v>29500000</v>
      </c>
      <c r="G6534" s="112"/>
      <c r="H6534" s="112"/>
      <c r="I6534" s="10"/>
      <c r="J6534" s="11"/>
      <c r="K6534" s="111">
        <v>29500000</v>
      </c>
      <c r="L6534" s="112"/>
      <c r="M6534" s="112"/>
      <c r="N6534" s="11"/>
      <c r="O6534" s="18"/>
      <c r="P6534" s="38"/>
      <c r="Q6534" s="16"/>
    </row>
    <row r="6535" spans="1:17" s="17" customFormat="1" ht="66.75" hidden="1" customHeight="1">
      <c r="A6535" s="107"/>
      <c r="B6535" s="108" t="s">
        <v>2636</v>
      </c>
      <c r="C6535" s="107" t="s">
        <v>187</v>
      </c>
      <c r="D6535" s="107"/>
      <c r="E6535" s="107"/>
      <c r="F6535" s="111">
        <v>36110000</v>
      </c>
      <c r="G6535" s="112"/>
      <c r="H6535" s="112"/>
      <c r="I6535" s="10"/>
      <c r="J6535" s="11"/>
      <c r="K6535" s="111">
        <v>36110000</v>
      </c>
      <c r="L6535" s="112"/>
      <c r="M6535" s="112"/>
      <c r="N6535" s="11"/>
      <c r="O6535" s="18"/>
      <c r="P6535" s="38"/>
      <c r="Q6535" s="16"/>
    </row>
    <row r="6536" spans="1:17" s="17" customFormat="1" ht="66.75" hidden="1" customHeight="1">
      <c r="A6536" s="107">
        <v>36</v>
      </c>
      <c r="B6536" s="766" t="s">
        <v>2653</v>
      </c>
      <c r="C6536" s="766"/>
      <c r="D6536" s="766"/>
      <c r="E6536" s="766"/>
      <c r="F6536" s="766"/>
      <c r="G6536" s="766"/>
      <c r="H6536" s="767"/>
      <c r="I6536" s="106"/>
      <c r="J6536" s="106"/>
      <c r="K6536" s="106"/>
      <c r="L6536" s="106"/>
      <c r="M6536" s="106"/>
      <c r="N6536" s="106"/>
      <c r="O6536" s="120"/>
      <c r="P6536" s="15"/>
      <c r="Q6536" s="16"/>
    </row>
    <row r="6537" spans="1:17" s="17" customFormat="1" ht="66.75" hidden="1" customHeight="1">
      <c r="A6537" s="107"/>
      <c r="B6537" s="108" t="s">
        <v>2615</v>
      </c>
      <c r="C6537" s="107" t="s">
        <v>187</v>
      </c>
      <c r="D6537" s="107"/>
      <c r="E6537" s="107"/>
      <c r="F6537" s="111">
        <v>32300000</v>
      </c>
      <c r="G6537" s="112"/>
      <c r="H6537" s="112"/>
      <c r="I6537" s="10"/>
      <c r="J6537" s="11"/>
      <c r="K6537" s="111">
        <v>32300000</v>
      </c>
      <c r="L6537" s="112"/>
      <c r="M6537" s="112"/>
      <c r="N6537" s="11"/>
      <c r="O6537" s="18"/>
      <c r="P6537" s="38"/>
      <c r="Q6537" s="16"/>
    </row>
    <row r="6538" spans="1:17" s="17" customFormat="1" ht="66.75" hidden="1" customHeight="1">
      <c r="A6538" s="107"/>
      <c r="B6538" s="108" t="s">
        <v>2616</v>
      </c>
      <c r="C6538" s="107" t="s">
        <v>187</v>
      </c>
      <c r="D6538" s="107"/>
      <c r="E6538" s="107"/>
      <c r="F6538" s="111">
        <v>39560000</v>
      </c>
      <c r="G6538" s="112"/>
      <c r="H6538" s="112"/>
      <c r="I6538" s="10"/>
      <c r="J6538" s="11"/>
      <c r="K6538" s="111">
        <v>39560000</v>
      </c>
      <c r="L6538" s="112"/>
      <c r="M6538" s="112"/>
      <c r="N6538" s="11"/>
      <c r="O6538" s="18"/>
      <c r="P6538" s="38"/>
      <c r="Q6538" s="16"/>
    </row>
    <row r="6539" spans="1:17" s="17" customFormat="1" ht="66.75" hidden="1" customHeight="1">
      <c r="A6539" s="107">
        <v>37</v>
      </c>
      <c r="B6539" s="766" t="s">
        <v>2654</v>
      </c>
      <c r="C6539" s="766"/>
      <c r="D6539" s="766"/>
      <c r="E6539" s="766"/>
      <c r="F6539" s="766"/>
      <c r="G6539" s="766"/>
      <c r="H6539" s="767"/>
      <c r="I6539" s="106"/>
      <c r="J6539" s="106"/>
      <c r="K6539" s="106"/>
      <c r="L6539" s="106"/>
      <c r="M6539" s="106"/>
      <c r="N6539" s="106"/>
      <c r="O6539" s="120"/>
      <c r="P6539" s="15"/>
      <c r="Q6539" s="16"/>
    </row>
    <row r="6540" spans="1:17" s="17" customFormat="1" ht="66.75" hidden="1" customHeight="1">
      <c r="A6540" s="107"/>
      <c r="B6540" s="108" t="s">
        <v>2615</v>
      </c>
      <c r="C6540" s="107" t="s">
        <v>187</v>
      </c>
      <c r="D6540" s="107"/>
      <c r="E6540" s="107"/>
      <c r="F6540" s="111">
        <v>37900000</v>
      </c>
      <c r="G6540" s="112"/>
      <c r="H6540" s="112"/>
      <c r="I6540" s="10"/>
      <c r="J6540" s="11"/>
      <c r="K6540" s="111">
        <v>37900000</v>
      </c>
      <c r="L6540" s="112"/>
      <c r="M6540" s="112"/>
      <c r="N6540" s="11"/>
      <c r="O6540" s="18"/>
      <c r="P6540" s="38"/>
      <c r="Q6540" s="16"/>
    </row>
    <row r="6541" spans="1:17" s="17" customFormat="1" ht="66.75" hidden="1" customHeight="1">
      <c r="A6541" s="107"/>
      <c r="B6541" s="108" t="s">
        <v>2616</v>
      </c>
      <c r="C6541" s="107" t="s">
        <v>187</v>
      </c>
      <c r="D6541" s="107"/>
      <c r="E6541" s="107"/>
      <c r="F6541" s="111">
        <v>46460000</v>
      </c>
      <c r="G6541" s="112"/>
      <c r="H6541" s="112"/>
      <c r="I6541" s="10"/>
      <c r="J6541" s="11"/>
      <c r="K6541" s="111">
        <v>46460000</v>
      </c>
      <c r="L6541" s="112"/>
      <c r="M6541" s="112"/>
      <c r="N6541" s="11"/>
      <c r="O6541" s="18"/>
      <c r="P6541" s="38"/>
      <c r="Q6541" s="16"/>
    </row>
    <row r="6542" spans="1:17" s="17" customFormat="1" ht="66.75" hidden="1" customHeight="1">
      <c r="A6542" s="107">
        <v>38</v>
      </c>
      <c r="B6542" s="766" t="s">
        <v>2655</v>
      </c>
      <c r="C6542" s="766"/>
      <c r="D6542" s="766"/>
      <c r="E6542" s="766"/>
      <c r="F6542" s="766"/>
      <c r="G6542" s="766"/>
      <c r="H6542" s="767"/>
      <c r="I6542" s="106"/>
      <c r="J6542" s="106"/>
      <c r="K6542" s="106"/>
      <c r="L6542" s="106"/>
      <c r="M6542" s="106"/>
      <c r="N6542" s="106"/>
      <c r="O6542" s="120"/>
      <c r="P6542" s="15"/>
      <c r="Q6542" s="16"/>
    </row>
    <row r="6543" spans="1:17" s="17" customFormat="1" ht="66.75" hidden="1" customHeight="1">
      <c r="A6543" s="107"/>
      <c r="B6543" s="108" t="s">
        <v>2635</v>
      </c>
      <c r="C6543" s="107" t="s">
        <v>187</v>
      </c>
      <c r="D6543" s="107"/>
      <c r="E6543" s="107"/>
      <c r="F6543" s="111">
        <v>34500000</v>
      </c>
      <c r="G6543" s="112"/>
      <c r="H6543" s="112"/>
      <c r="I6543" s="10"/>
      <c r="J6543" s="11"/>
      <c r="K6543" s="111">
        <v>34500000</v>
      </c>
      <c r="L6543" s="112"/>
      <c r="M6543" s="112"/>
      <c r="N6543" s="11"/>
      <c r="O6543" s="18"/>
      <c r="P6543" s="38"/>
      <c r="Q6543" s="16"/>
    </row>
    <row r="6544" spans="1:17" s="17" customFormat="1" ht="66.75" hidden="1" customHeight="1">
      <c r="A6544" s="107"/>
      <c r="B6544" s="108" t="s">
        <v>2636</v>
      </c>
      <c r="C6544" s="107" t="s">
        <v>187</v>
      </c>
      <c r="D6544" s="107"/>
      <c r="E6544" s="107"/>
      <c r="F6544" s="111">
        <v>42320000</v>
      </c>
      <c r="G6544" s="112"/>
      <c r="H6544" s="112"/>
      <c r="I6544" s="10"/>
      <c r="J6544" s="11"/>
      <c r="K6544" s="111">
        <v>42320000</v>
      </c>
      <c r="L6544" s="112"/>
      <c r="M6544" s="112"/>
      <c r="N6544" s="11"/>
      <c r="O6544" s="18"/>
      <c r="P6544" s="38"/>
      <c r="Q6544" s="16"/>
    </row>
    <row r="6545" spans="1:17" s="17" customFormat="1" ht="66.75" hidden="1" customHeight="1">
      <c r="A6545" s="107">
        <v>39</v>
      </c>
      <c r="B6545" s="766" t="s">
        <v>2656</v>
      </c>
      <c r="C6545" s="766"/>
      <c r="D6545" s="766"/>
      <c r="E6545" s="766"/>
      <c r="F6545" s="766"/>
      <c r="G6545" s="766"/>
      <c r="H6545" s="767"/>
      <c r="I6545" s="106"/>
      <c r="J6545" s="106"/>
      <c r="K6545" s="106"/>
      <c r="L6545" s="106"/>
      <c r="M6545" s="106"/>
      <c r="N6545" s="106"/>
      <c r="O6545" s="120"/>
      <c r="P6545" s="15"/>
      <c r="Q6545" s="16"/>
    </row>
    <row r="6546" spans="1:17" s="17" customFormat="1" ht="66.75" hidden="1" customHeight="1">
      <c r="A6546" s="107"/>
      <c r="B6546" s="108" t="s">
        <v>2615</v>
      </c>
      <c r="C6546" s="107" t="s">
        <v>187</v>
      </c>
      <c r="D6546" s="107"/>
      <c r="E6546" s="107"/>
      <c r="F6546" s="111">
        <v>24800000</v>
      </c>
      <c r="G6546" s="112"/>
      <c r="H6546" s="112"/>
      <c r="I6546" s="10"/>
      <c r="J6546" s="11"/>
      <c r="K6546" s="111">
        <v>24800000</v>
      </c>
      <c r="L6546" s="112"/>
      <c r="M6546" s="112"/>
      <c r="N6546" s="11"/>
      <c r="O6546" s="18"/>
      <c r="P6546" s="38"/>
      <c r="Q6546" s="16"/>
    </row>
    <row r="6547" spans="1:17" s="17" customFormat="1" ht="66.75" hidden="1" customHeight="1">
      <c r="A6547" s="107"/>
      <c r="B6547" s="108" t="s">
        <v>2616</v>
      </c>
      <c r="C6547" s="107" t="s">
        <v>187</v>
      </c>
      <c r="D6547" s="107"/>
      <c r="E6547" s="107"/>
      <c r="F6547" s="111">
        <v>30360000</v>
      </c>
      <c r="G6547" s="112"/>
      <c r="H6547" s="112"/>
      <c r="I6547" s="10"/>
      <c r="J6547" s="11"/>
      <c r="K6547" s="111">
        <v>30360000</v>
      </c>
      <c r="L6547" s="112"/>
      <c r="M6547" s="112"/>
      <c r="N6547" s="11"/>
      <c r="O6547" s="18"/>
      <c r="P6547" s="38"/>
      <c r="Q6547" s="16"/>
    </row>
    <row r="6548" spans="1:17" s="17" customFormat="1" ht="66.75" hidden="1" customHeight="1">
      <c r="A6548" s="107">
        <v>40</v>
      </c>
      <c r="B6548" s="766" t="s">
        <v>2657</v>
      </c>
      <c r="C6548" s="766"/>
      <c r="D6548" s="766"/>
      <c r="E6548" s="766"/>
      <c r="F6548" s="766"/>
      <c r="G6548" s="766"/>
      <c r="H6548" s="767"/>
      <c r="I6548" s="106"/>
      <c r="J6548" s="106"/>
      <c r="K6548" s="106"/>
      <c r="L6548" s="106"/>
      <c r="M6548" s="106"/>
      <c r="N6548" s="106"/>
      <c r="O6548" s="120"/>
      <c r="P6548" s="15"/>
      <c r="Q6548" s="16"/>
    </row>
    <row r="6549" spans="1:17" s="17" customFormat="1" ht="66.75" hidden="1" customHeight="1">
      <c r="A6549" s="107"/>
      <c r="B6549" s="108" t="s">
        <v>2615</v>
      </c>
      <c r="C6549" s="107" t="s">
        <v>187</v>
      </c>
      <c r="D6549" s="107"/>
      <c r="E6549" s="107"/>
      <c r="F6549" s="111">
        <v>27300000</v>
      </c>
      <c r="G6549" s="112"/>
      <c r="H6549" s="112"/>
      <c r="I6549" s="10"/>
      <c r="J6549" s="11"/>
      <c r="K6549" s="111">
        <v>27300000</v>
      </c>
      <c r="L6549" s="112"/>
      <c r="M6549" s="112"/>
      <c r="N6549" s="11"/>
      <c r="O6549" s="18"/>
      <c r="P6549" s="38"/>
      <c r="Q6549" s="16"/>
    </row>
    <row r="6550" spans="1:17" s="17" customFormat="1" ht="66.75" hidden="1" customHeight="1">
      <c r="A6550" s="107"/>
      <c r="B6550" s="108" t="s">
        <v>2616</v>
      </c>
      <c r="C6550" s="107" t="s">
        <v>187</v>
      </c>
      <c r="D6550" s="107"/>
      <c r="E6550" s="107"/>
      <c r="F6550" s="111">
        <v>33350000</v>
      </c>
      <c r="G6550" s="112"/>
      <c r="H6550" s="112"/>
      <c r="I6550" s="10"/>
      <c r="J6550" s="11"/>
      <c r="K6550" s="111">
        <v>33350000</v>
      </c>
      <c r="L6550" s="112"/>
      <c r="M6550" s="112"/>
      <c r="N6550" s="11"/>
      <c r="O6550" s="18"/>
      <c r="P6550" s="38"/>
      <c r="Q6550" s="16"/>
    </row>
    <row r="6551" spans="1:17" s="17" customFormat="1" ht="66.75" hidden="1" customHeight="1">
      <c r="A6551" s="107">
        <v>41</v>
      </c>
      <c r="B6551" s="766" t="s">
        <v>2658</v>
      </c>
      <c r="C6551" s="766"/>
      <c r="D6551" s="766"/>
      <c r="E6551" s="766"/>
      <c r="F6551" s="766"/>
      <c r="G6551" s="766"/>
      <c r="H6551" s="767"/>
      <c r="I6551" s="106"/>
      <c r="J6551" s="106"/>
      <c r="K6551" s="106"/>
      <c r="L6551" s="106"/>
      <c r="M6551" s="106"/>
      <c r="N6551" s="106"/>
      <c r="O6551" s="120"/>
      <c r="P6551" s="15"/>
      <c r="Q6551" s="16"/>
    </row>
    <row r="6552" spans="1:17" s="17" customFormat="1" ht="66.75" hidden="1" customHeight="1">
      <c r="A6552" s="107"/>
      <c r="B6552" s="108" t="s">
        <v>2615</v>
      </c>
      <c r="C6552" s="107" t="s">
        <v>187</v>
      </c>
      <c r="D6552" s="107"/>
      <c r="E6552" s="107"/>
      <c r="F6552" s="111">
        <v>29100000</v>
      </c>
      <c r="G6552" s="112"/>
      <c r="H6552" s="112"/>
      <c r="I6552" s="10"/>
      <c r="J6552" s="11"/>
      <c r="K6552" s="111">
        <v>29100000</v>
      </c>
      <c r="L6552" s="112"/>
      <c r="M6552" s="112"/>
      <c r="N6552" s="11"/>
      <c r="O6552" s="18"/>
      <c r="P6552" s="38"/>
      <c r="Q6552" s="16"/>
    </row>
    <row r="6553" spans="1:17" s="17" customFormat="1" ht="66.75" hidden="1" customHeight="1">
      <c r="A6553" s="107"/>
      <c r="B6553" s="108" t="s">
        <v>2616</v>
      </c>
      <c r="C6553" s="107" t="s">
        <v>187</v>
      </c>
      <c r="D6553" s="107"/>
      <c r="E6553" s="107"/>
      <c r="F6553" s="111">
        <v>35650000</v>
      </c>
      <c r="G6553" s="112"/>
      <c r="H6553" s="112"/>
      <c r="I6553" s="10"/>
      <c r="J6553" s="11"/>
      <c r="K6553" s="111">
        <v>35650000</v>
      </c>
      <c r="L6553" s="112"/>
      <c r="M6553" s="112"/>
      <c r="N6553" s="11"/>
      <c r="O6553" s="18"/>
      <c r="P6553" s="38"/>
      <c r="Q6553" s="16"/>
    </row>
    <row r="6554" spans="1:17" s="17" customFormat="1" ht="66.75" hidden="1" customHeight="1">
      <c r="A6554" s="107">
        <v>42</v>
      </c>
      <c r="B6554" s="766" t="s">
        <v>2659</v>
      </c>
      <c r="C6554" s="766"/>
      <c r="D6554" s="766"/>
      <c r="E6554" s="766"/>
      <c r="F6554" s="766"/>
      <c r="G6554" s="766"/>
      <c r="H6554" s="767"/>
      <c r="I6554" s="106"/>
      <c r="J6554" s="106"/>
      <c r="K6554" s="106"/>
      <c r="L6554" s="106"/>
      <c r="M6554" s="106"/>
      <c r="N6554" s="106"/>
      <c r="O6554" s="120"/>
      <c r="P6554" s="15"/>
      <c r="Q6554" s="16"/>
    </row>
    <row r="6555" spans="1:17" s="17" customFormat="1" ht="66.75" hidden="1" customHeight="1">
      <c r="A6555" s="107"/>
      <c r="B6555" s="108" t="s">
        <v>2615</v>
      </c>
      <c r="C6555" s="107" t="s">
        <v>187</v>
      </c>
      <c r="D6555" s="107"/>
      <c r="E6555" s="107"/>
      <c r="F6555" s="111">
        <v>31700000</v>
      </c>
      <c r="G6555" s="112"/>
      <c r="H6555" s="112"/>
      <c r="I6555" s="10"/>
      <c r="J6555" s="11"/>
      <c r="K6555" s="111">
        <v>31700000</v>
      </c>
      <c r="L6555" s="112"/>
      <c r="M6555" s="112"/>
      <c r="N6555" s="11"/>
      <c r="O6555" s="18"/>
      <c r="P6555" s="38"/>
      <c r="Q6555" s="16"/>
    </row>
    <row r="6556" spans="1:17" s="17" customFormat="1" ht="66.75" hidden="1" customHeight="1">
      <c r="A6556" s="107"/>
      <c r="B6556" s="108" t="s">
        <v>2616</v>
      </c>
      <c r="C6556" s="107" t="s">
        <v>187</v>
      </c>
      <c r="D6556" s="107"/>
      <c r="E6556" s="107"/>
      <c r="F6556" s="111">
        <v>38870000</v>
      </c>
      <c r="G6556" s="112"/>
      <c r="H6556" s="112"/>
      <c r="I6556" s="10"/>
      <c r="J6556" s="11"/>
      <c r="K6556" s="111">
        <v>38870000</v>
      </c>
      <c r="L6556" s="112"/>
      <c r="M6556" s="112"/>
      <c r="N6556" s="11"/>
      <c r="O6556" s="18"/>
      <c r="P6556" s="38"/>
      <c r="Q6556" s="16"/>
    </row>
    <row r="6557" spans="1:17" s="17" customFormat="1" ht="66.75" hidden="1" customHeight="1">
      <c r="A6557" s="107">
        <v>43</v>
      </c>
      <c r="B6557" s="766" t="s">
        <v>2660</v>
      </c>
      <c r="C6557" s="766"/>
      <c r="D6557" s="766"/>
      <c r="E6557" s="766"/>
      <c r="F6557" s="766"/>
      <c r="G6557" s="766"/>
      <c r="H6557" s="767"/>
      <c r="I6557" s="106"/>
      <c r="J6557" s="106"/>
      <c r="K6557" s="106"/>
      <c r="L6557" s="106"/>
      <c r="M6557" s="106"/>
      <c r="N6557" s="106"/>
      <c r="O6557" s="120"/>
      <c r="P6557" s="15"/>
      <c r="Q6557" s="16"/>
    </row>
    <row r="6558" spans="1:17" s="17" customFormat="1" ht="66.75" hidden="1" customHeight="1">
      <c r="A6558" s="107"/>
      <c r="B6558" s="108" t="s">
        <v>2615</v>
      </c>
      <c r="C6558" s="107" t="s">
        <v>187</v>
      </c>
      <c r="D6558" s="107"/>
      <c r="E6558" s="107"/>
      <c r="F6558" s="111">
        <v>34500000</v>
      </c>
      <c r="G6558" s="112"/>
      <c r="H6558" s="112"/>
      <c r="I6558" s="10"/>
      <c r="J6558" s="11"/>
      <c r="K6558" s="111">
        <v>34500000</v>
      </c>
      <c r="L6558" s="112"/>
      <c r="M6558" s="112"/>
      <c r="N6558" s="11"/>
      <c r="O6558" s="18"/>
      <c r="P6558" s="38"/>
      <c r="Q6558" s="16"/>
    </row>
    <row r="6559" spans="1:17" s="17" customFormat="1" ht="66.75" hidden="1" customHeight="1">
      <c r="A6559" s="107"/>
      <c r="B6559" s="108" t="s">
        <v>2616</v>
      </c>
      <c r="C6559" s="107" t="s">
        <v>187</v>
      </c>
      <c r="D6559" s="107"/>
      <c r="E6559" s="107"/>
      <c r="F6559" s="111">
        <v>42320000</v>
      </c>
      <c r="G6559" s="112"/>
      <c r="H6559" s="112"/>
      <c r="I6559" s="10"/>
      <c r="J6559" s="11"/>
      <c r="K6559" s="111">
        <v>42320000</v>
      </c>
      <c r="L6559" s="112"/>
      <c r="M6559" s="112"/>
      <c r="N6559" s="11"/>
      <c r="O6559" s="18"/>
      <c r="P6559" s="38"/>
      <c r="Q6559" s="16"/>
    </row>
    <row r="6560" spans="1:17" s="17" customFormat="1" ht="66.75" hidden="1" customHeight="1">
      <c r="A6560" s="107">
        <v>44</v>
      </c>
      <c r="B6560" s="766" t="s">
        <v>2661</v>
      </c>
      <c r="C6560" s="766"/>
      <c r="D6560" s="766"/>
      <c r="E6560" s="766"/>
      <c r="F6560" s="766"/>
      <c r="G6560" s="766"/>
      <c r="H6560" s="767"/>
      <c r="I6560" s="106"/>
      <c r="J6560" s="106"/>
      <c r="K6560" s="106"/>
      <c r="L6560" s="106"/>
      <c r="M6560" s="106"/>
      <c r="N6560" s="106"/>
      <c r="O6560" s="120"/>
      <c r="P6560" s="15"/>
      <c r="Q6560" s="16"/>
    </row>
    <row r="6561" spans="1:17" s="17" customFormat="1" ht="66.75" hidden="1" customHeight="1">
      <c r="A6561" s="107"/>
      <c r="B6561" s="108" t="s">
        <v>2615</v>
      </c>
      <c r="C6561" s="107" t="s">
        <v>187</v>
      </c>
      <c r="D6561" s="107"/>
      <c r="E6561" s="107"/>
      <c r="F6561" s="111">
        <v>40100000</v>
      </c>
      <c r="G6561" s="112"/>
      <c r="H6561" s="112"/>
      <c r="I6561" s="10"/>
      <c r="J6561" s="11"/>
      <c r="K6561" s="111">
        <v>40100000</v>
      </c>
      <c r="L6561" s="112"/>
      <c r="M6561" s="112"/>
      <c r="N6561" s="11"/>
      <c r="O6561" s="18"/>
      <c r="P6561" s="38"/>
      <c r="Q6561" s="16"/>
    </row>
    <row r="6562" spans="1:17" s="17" customFormat="1" ht="66.75" hidden="1" customHeight="1">
      <c r="A6562" s="107"/>
      <c r="B6562" s="108" t="s">
        <v>2616</v>
      </c>
      <c r="C6562" s="107" t="s">
        <v>187</v>
      </c>
      <c r="D6562" s="107"/>
      <c r="E6562" s="107"/>
      <c r="F6562" s="111">
        <v>49220000</v>
      </c>
      <c r="G6562" s="112"/>
      <c r="H6562" s="112"/>
      <c r="I6562" s="10"/>
      <c r="J6562" s="11"/>
      <c r="K6562" s="111">
        <v>49220000</v>
      </c>
      <c r="L6562" s="112"/>
      <c r="M6562" s="112"/>
      <c r="N6562" s="11"/>
      <c r="O6562" s="18"/>
      <c r="P6562" s="38"/>
      <c r="Q6562" s="16"/>
    </row>
    <row r="6563" spans="1:17" s="17" customFormat="1" ht="66.75" hidden="1" customHeight="1">
      <c r="A6563" s="107">
        <v>45</v>
      </c>
      <c r="B6563" s="766" t="s">
        <v>2662</v>
      </c>
      <c r="C6563" s="766"/>
      <c r="D6563" s="766"/>
      <c r="E6563" s="766"/>
      <c r="F6563" s="766"/>
      <c r="G6563" s="766"/>
      <c r="H6563" s="767"/>
      <c r="I6563" s="106"/>
      <c r="J6563" s="106"/>
      <c r="K6563" s="106"/>
      <c r="L6563" s="106"/>
      <c r="M6563" s="106"/>
      <c r="N6563" s="106"/>
      <c r="O6563" s="120"/>
      <c r="P6563" s="15"/>
      <c r="Q6563" s="16"/>
    </row>
    <row r="6564" spans="1:17" s="17" customFormat="1" ht="66.75" hidden="1" customHeight="1">
      <c r="A6564" s="107"/>
      <c r="B6564" s="108" t="s">
        <v>2615</v>
      </c>
      <c r="C6564" s="107" t="s">
        <v>187</v>
      </c>
      <c r="D6564" s="107"/>
      <c r="E6564" s="107"/>
      <c r="F6564" s="111">
        <v>28000000</v>
      </c>
      <c r="G6564" s="112"/>
      <c r="H6564" s="112"/>
      <c r="I6564" s="10"/>
      <c r="J6564" s="11"/>
      <c r="K6564" s="111">
        <v>28000000</v>
      </c>
      <c r="L6564" s="112"/>
      <c r="M6564" s="112"/>
      <c r="N6564" s="11"/>
      <c r="O6564" s="18"/>
      <c r="P6564" s="38"/>
      <c r="Q6564" s="16"/>
    </row>
    <row r="6565" spans="1:17" s="17" customFormat="1" ht="66.75" hidden="1" customHeight="1">
      <c r="A6565" s="107"/>
      <c r="B6565" s="108" t="s">
        <v>2616</v>
      </c>
      <c r="C6565" s="107" t="s">
        <v>187</v>
      </c>
      <c r="D6565" s="107"/>
      <c r="E6565" s="107"/>
      <c r="F6565" s="111">
        <v>39100000</v>
      </c>
      <c r="G6565" s="112"/>
      <c r="H6565" s="112"/>
      <c r="I6565" s="10"/>
      <c r="J6565" s="11"/>
      <c r="K6565" s="111">
        <v>39100000</v>
      </c>
      <c r="L6565" s="112"/>
      <c r="M6565" s="112"/>
      <c r="N6565" s="11"/>
      <c r="O6565" s="18"/>
      <c r="P6565" s="38"/>
      <c r="Q6565" s="16"/>
    </row>
    <row r="6566" spans="1:17" s="17" customFormat="1" ht="66.75" hidden="1" customHeight="1">
      <c r="A6566" s="107">
        <v>46</v>
      </c>
      <c r="B6566" s="766" t="s">
        <v>2663</v>
      </c>
      <c r="C6566" s="766"/>
      <c r="D6566" s="766"/>
      <c r="E6566" s="766"/>
      <c r="F6566" s="766"/>
      <c r="G6566" s="766"/>
      <c r="H6566" s="767"/>
      <c r="I6566" s="106"/>
      <c r="J6566" s="106"/>
      <c r="K6566" s="106"/>
      <c r="L6566" s="106"/>
      <c r="M6566" s="106"/>
      <c r="N6566" s="106"/>
      <c r="O6566" s="120"/>
      <c r="P6566" s="15"/>
      <c r="Q6566" s="16"/>
    </row>
    <row r="6567" spans="1:17" s="17" customFormat="1" ht="66.75" hidden="1" customHeight="1">
      <c r="A6567" s="107"/>
      <c r="B6567" s="108" t="s">
        <v>2615</v>
      </c>
      <c r="C6567" s="107" t="s">
        <v>187</v>
      </c>
      <c r="D6567" s="107"/>
      <c r="E6567" s="107"/>
      <c r="F6567" s="111">
        <v>29800000</v>
      </c>
      <c r="G6567" s="112"/>
      <c r="H6567" s="112"/>
      <c r="I6567" s="10"/>
      <c r="J6567" s="11"/>
      <c r="K6567" s="111">
        <v>29800000</v>
      </c>
      <c r="L6567" s="112"/>
      <c r="M6567" s="112"/>
      <c r="N6567" s="11"/>
      <c r="O6567" s="18"/>
      <c r="P6567" s="38"/>
      <c r="Q6567" s="16"/>
    </row>
    <row r="6568" spans="1:17" s="17" customFormat="1" ht="66.75" hidden="1" customHeight="1">
      <c r="A6568" s="107"/>
      <c r="B6568" s="108" t="s">
        <v>2616</v>
      </c>
      <c r="C6568" s="107" t="s">
        <v>187</v>
      </c>
      <c r="D6568" s="107"/>
      <c r="E6568" s="107"/>
      <c r="F6568" s="111">
        <v>36570000</v>
      </c>
      <c r="G6568" s="112"/>
      <c r="H6568" s="112"/>
      <c r="I6568" s="10"/>
      <c r="J6568" s="11"/>
      <c r="K6568" s="111">
        <v>36570000</v>
      </c>
      <c r="L6568" s="112"/>
      <c r="M6568" s="112"/>
      <c r="N6568" s="11"/>
      <c r="O6568" s="18"/>
      <c r="P6568" s="38"/>
      <c r="Q6568" s="16"/>
    </row>
    <row r="6569" spans="1:17" s="17" customFormat="1" ht="66.75" hidden="1" customHeight="1">
      <c r="A6569" s="107">
        <v>47</v>
      </c>
      <c r="B6569" s="766" t="s">
        <v>2664</v>
      </c>
      <c r="C6569" s="766"/>
      <c r="D6569" s="766"/>
      <c r="E6569" s="766"/>
      <c r="F6569" s="766"/>
      <c r="G6569" s="766"/>
      <c r="H6569" s="767"/>
      <c r="I6569" s="106"/>
      <c r="J6569" s="106"/>
      <c r="K6569" s="106"/>
      <c r="L6569" s="106"/>
      <c r="M6569" s="106"/>
      <c r="N6569" s="106"/>
      <c r="O6569" s="120"/>
      <c r="P6569" s="15"/>
      <c r="Q6569" s="16"/>
    </row>
    <row r="6570" spans="1:17" s="17" customFormat="1" ht="66.75" hidden="1" customHeight="1">
      <c r="A6570" s="107"/>
      <c r="B6570" s="108" t="s">
        <v>2635</v>
      </c>
      <c r="C6570" s="107" t="s">
        <v>187</v>
      </c>
      <c r="D6570" s="107"/>
      <c r="E6570" s="107"/>
      <c r="F6570" s="111">
        <v>32500000</v>
      </c>
      <c r="G6570" s="112"/>
      <c r="H6570" s="112"/>
      <c r="I6570" s="10"/>
      <c r="J6570" s="11"/>
      <c r="K6570" s="111">
        <v>32500000</v>
      </c>
      <c r="L6570" s="112"/>
      <c r="M6570" s="112"/>
      <c r="N6570" s="11"/>
      <c r="O6570" s="18"/>
      <c r="P6570" s="38"/>
      <c r="Q6570" s="16"/>
    </row>
    <row r="6571" spans="1:17" s="17" customFormat="1" ht="66.75" hidden="1" customHeight="1">
      <c r="A6571" s="107"/>
      <c r="B6571" s="108" t="s">
        <v>2616</v>
      </c>
      <c r="C6571" s="107" t="s">
        <v>187</v>
      </c>
      <c r="D6571" s="107"/>
      <c r="E6571" s="107"/>
      <c r="F6571" s="111">
        <v>39790000</v>
      </c>
      <c r="G6571" s="112"/>
      <c r="H6571" s="112"/>
      <c r="I6571" s="10"/>
      <c r="J6571" s="11"/>
      <c r="K6571" s="111">
        <v>39790000</v>
      </c>
      <c r="L6571" s="112"/>
      <c r="M6571" s="112"/>
      <c r="N6571" s="11"/>
      <c r="O6571" s="18"/>
      <c r="P6571" s="38"/>
      <c r="Q6571" s="16"/>
    </row>
    <row r="6572" spans="1:17" s="17" customFormat="1" ht="66.75" hidden="1" customHeight="1">
      <c r="A6572" s="107">
        <v>48</v>
      </c>
      <c r="B6572" s="766" t="s">
        <v>2665</v>
      </c>
      <c r="C6572" s="766"/>
      <c r="D6572" s="766"/>
      <c r="E6572" s="766"/>
      <c r="F6572" s="766"/>
      <c r="G6572" s="766"/>
      <c r="H6572" s="767"/>
      <c r="I6572" s="106"/>
      <c r="J6572" s="106"/>
      <c r="K6572" s="106"/>
      <c r="L6572" s="106"/>
      <c r="M6572" s="106"/>
      <c r="N6572" s="106"/>
      <c r="O6572" s="120"/>
      <c r="P6572" s="15"/>
      <c r="Q6572" s="16"/>
    </row>
    <row r="6573" spans="1:17" s="17" customFormat="1" ht="66.75" hidden="1" customHeight="1">
      <c r="A6573" s="107"/>
      <c r="B6573" s="108" t="s">
        <v>2615</v>
      </c>
      <c r="C6573" s="107" t="s">
        <v>187</v>
      </c>
      <c r="D6573" s="107"/>
      <c r="E6573" s="107"/>
      <c r="F6573" s="111">
        <v>35400000</v>
      </c>
      <c r="G6573" s="112"/>
      <c r="H6573" s="112"/>
      <c r="I6573" s="10"/>
      <c r="J6573" s="11"/>
      <c r="K6573" s="111">
        <v>35400000</v>
      </c>
      <c r="L6573" s="112"/>
      <c r="M6573" s="112"/>
      <c r="N6573" s="11"/>
      <c r="O6573" s="18"/>
      <c r="P6573" s="38"/>
      <c r="Q6573" s="16"/>
    </row>
    <row r="6574" spans="1:17" s="17" customFormat="1" ht="66.75" hidden="1" customHeight="1">
      <c r="A6574" s="107"/>
      <c r="B6574" s="108" t="s">
        <v>2616</v>
      </c>
      <c r="C6574" s="107" t="s">
        <v>187</v>
      </c>
      <c r="D6574" s="107"/>
      <c r="E6574" s="107"/>
      <c r="F6574" s="111">
        <v>43240000</v>
      </c>
      <c r="G6574" s="112"/>
      <c r="H6574" s="112"/>
      <c r="I6574" s="10"/>
      <c r="J6574" s="11"/>
      <c r="K6574" s="111">
        <v>43240000</v>
      </c>
      <c r="L6574" s="112"/>
      <c r="M6574" s="112"/>
      <c r="N6574" s="11"/>
      <c r="O6574" s="18"/>
      <c r="P6574" s="38"/>
      <c r="Q6574" s="16"/>
    </row>
    <row r="6575" spans="1:17" s="17" customFormat="1" ht="66.75" hidden="1" customHeight="1">
      <c r="A6575" s="107">
        <v>49</v>
      </c>
      <c r="B6575" s="766" t="s">
        <v>2666</v>
      </c>
      <c r="C6575" s="766"/>
      <c r="D6575" s="766"/>
      <c r="E6575" s="766"/>
      <c r="F6575" s="766"/>
      <c r="G6575" s="766"/>
      <c r="H6575" s="767"/>
      <c r="I6575" s="106"/>
      <c r="J6575" s="106"/>
      <c r="K6575" s="106"/>
      <c r="L6575" s="106"/>
      <c r="M6575" s="106"/>
      <c r="N6575" s="106"/>
      <c r="O6575" s="120"/>
      <c r="P6575" s="15"/>
      <c r="Q6575" s="16"/>
    </row>
    <row r="6576" spans="1:17" s="17" customFormat="1" ht="66.75" hidden="1" customHeight="1">
      <c r="A6576" s="107"/>
      <c r="B6576" s="108" t="s">
        <v>2615</v>
      </c>
      <c r="C6576" s="107" t="s">
        <v>187</v>
      </c>
      <c r="D6576" s="107"/>
      <c r="E6576" s="107"/>
      <c r="F6576" s="111">
        <v>40900000</v>
      </c>
      <c r="G6576" s="112"/>
      <c r="H6576" s="112"/>
      <c r="I6576" s="10"/>
      <c r="J6576" s="11"/>
      <c r="K6576" s="111">
        <v>40900000</v>
      </c>
      <c r="L6576" s="112"/>
      <c r="M6576" s="112"/>
      <c r="N6576" s="11"/>
      <c r="O6576" s="18"/>
      <c r="P6576" s="38"/>
      <c r="Q6576" s="16"/>
    </row>
    <row r="6577" spans="1:18" s="17" customFormat="1" ht="66.75" hidden="1" customHeight="1">
      <c r="A6577" s="107"/>
      <c r="B6577" s="108" t="s">
        <v>2616</v>
      </c>
      <c r="C6577" s="107" t="s">
        <v>187</v>
      </c>
      <c r="D6577" s="107"/>
      <c r="E6577" s="107"/>
      <c r="F6577" s="111">
        <v>50140000</v>
      </c>
      <c r="G6577" s="112"/>
      <c r="H6577" s="112"/>
      <c r="I6577" s="10"/>
      <c r="J6577" s="11"/>
      <c r="K6577" s="111">
        <v>50140000</v>
      </c>
      <c r="L6577" s="112"/>
      <c r="M6577" s="112"/>
      <c r="N6577" s="11"/>
      <c r="O6577" s="18"/>
      <c r="P6577" s="38"/>
      <c r="Q6577" s="16"/>
    </row>
    <row r="6578" spans="1:18" s="17" customFormat="1" ht="66.75" hidden="1" customHeight="1">
      <c r="A6578" s="107">
        <v>50</v>
      </c>
      <c r="B6578" s="766" t="s">
        <v>2667</v>
      </c>
      <c r="C6578" s="766"/>
      <c r="D6578" s="766"/>
      <c r="E6578" s="766"/>
      <c r="F6578" s="766"/>
      <c r="G6578" s="766"/>
      <c r="H6578" s="767"/>
      <c r="I6578" s="106"/>
      <c r="J6578" s="106"/>
      <c r="K6578" s="106"/>
      <c r="L6578" s="106"/>
      <c r="M6578" s="106"/>
      <c r="N6578" s="106"/>
      <c r="O6578" s="120"/>
      <c r="P6578" s="15"/>
      <c r="Q6578" s="16"/>
    </row>
    <row r="6579" spans="1:18" s="17" customFormat="1" ht="66.75" hidden="1" customHeight="1">
      <c r="A6579" s="107"/>
      <c r="B6579" s="108" t="s">
        <v>2635</v>
      </c>
      <c r="C6579" s="107" t="s">
        <v>187</v>
      </c>
      <c r="D6579" s="107"/>
      <c r="E6579" s="107"/>
      <c r="F6579" s="111">
        <v>38900000</v>
      </c>
      <c r="G6579" s="112"/>
      <c r="H6579" s="112"/>
      <c r="I6579" s="10"/>
      <c r="J6579" s="11"/>
      <c r="K6579" s="111">
        <v>38900000</v>
      </c>
      <c r="L6579" s="112"/>
      <c r="M6579" s="112"/>
      <c r="N6579" s="11"/>
      <c r="O6579" s="18"/>
      <c r="P6579" s="38"/>
      <c r="Q6579" s="16"/>
    </row>
    <row r="6580" spans="1:18" s="17" customFormat="1" ht="66.75" hidden="1" customHeight="1">
      <c r="A6580" s="107"/>
      <c r="B6580" s="108" t="s">
        <v>2616</v>
      </c>
      <c r="C6580" s="107" t="s">
        <v>187</v>
      </c>
      <c r="D6580" s="107"/>
      <c r="E6580" s="107"/>
      <c r="F6580" s="111">
        <v>47610000</v>
      </c>
      <c r="G6580" s="112"/>
      <c r="H6580" s="112"/>
      <c r="I6580" s="10"/>
      <c r="J6580" s="11"/>
      <c r="K6580" s="111">
        <v>47610000</v>
      </c>
      <c r="L6580" s="112"/>
      <c r="M6580" s="112"/>
      <c r="N6580" s="11"/>
      <c r="O6580" s="18"/>
      <c r="P6580" s="38"/>
      <c r="Q6580" s="16"/>
    </row>
    <row r="6581" spans="1:18" s="17" customFormat="1" ht="66.75" hidden="1" customHeight="1">
      <c r="A6581" s="107">
        <v>51</v>
      </c>
      <c r="B6581" s="766" t="s">
        <v>2668</v>
      </c>
      <c r="C6581" s="766"/>
      <c r="D6581" s="766"/>
      <c r="E6581" s="766"/>
      <c r="F6581" s="766"/>
      <c r="G6581" s="766"/>
      <c r="H6581" s="767"/>
      <c r="I6581" s="106"/>
      <c r="J6581" s="106"/>
      <c r="K6581" s="106"/>
      <c r="L6581" s="106"/>
      <c r="M6581" s="106"/>
      <c r="N6581" s="106"/>
      <c r="O6581" s="120"/>
      <c r="P6581" s="15"/>
      <c r="Q6581" s="16"/>
    </row>
    <row r="6582" spans="1:18" s="17" customFormat="1" ht="66.75" hidden="1" customHeight="1">
      <c r="A6582" s="107"/>
      <c r="B6582" s="108" t="s">
        <v>2615</v>
      </c>
      <c r="C6582" s="107" t="s">
        <v>187</v>
      </c>
      <c r="D6582" s="107"/>
      <c r="E6582" s="107"/>
      <c r="F6582" s="111">
        <v>41700000</v>
      </c>
      <c r="G6582" s="112"/>
      <c r="H6582" s="112"/>
      <c r="I6582" s="10"/>
      <c r="J6582" s="11"/>
      <c r="K6582" s="111">
        <v>41700000</v>
      </c>
      <c r="L6582" s="112"/>
      <c r="M6582" s="112"/>
      <c r="N6582" s="11"/>
      <c r="O6582" s="18"/>
      <c r="P6582" s="38"/>
      <c r="Q6582" s="16"/>
    </row>
    <row r="6583" spans="1:18" s="17" customFormat="1" ht="66.75" hidden="1" customHeight="1">
      <c r="A6583" s="107"/>
      <c r="B6583" s="108" t="s">
        <v>2616</v>
      </c>
      <c r="C6583" s="107" t="s">
        <v>187</v>
      </c>
      <c r="D6583" s="107"/>
      <c r="E6583" s="107"/>
      <c r="F6583" s="111">
        <v>51060000</v>
      </c>
      <c r="G6583" s="112"/>
      <c r="H6583" s="112"/>
      <c r="I6583" s="10"/>
      <c r="J6583" s="11"/>
      <c r="K6583" s="111">
        <v>51060000</v>
      </c>
      <c r="L6583" s="112"/>
      <c r="M6583" s="112"/>
      <c r="N6583" s="11"/>
      <c r="O6583" s="18"/>
      <c r="P6583" s="38"/>
      <c r="Q6583" s="16"/>
    </row>
    <row r="6584" spans="1:18" s="17" customFormat="1" ht="66.75" hidden="1" customHeight="1">
      <c r="A6584" s="107">
        <v>52</v>
      </c>
      <c r="B6584" s="766" t="s">
        <v>2669</v>
      </c>
      <c r="C6584" s="766"/>
      <c r="D6584" s="766"/>
      <c r="E6584" s="766"/>
      <c r="F6584" s="766"/>
      <c r="G6584" s="766"/>
      <c r="H6584" s="767"/>
      <c r="I6584" s="106"/>
      <c r="J6584" s="106"/>
      <c r="K6584" s="106"/>
      <c r="L6584" s="106"/>
      <c r="M6584" s="106"/>
      <c r="N6584" s="106"/>
      <c r="O6584" s="120"/>
      <c r="P6584" s="15"/>
      <c r="Q6584" s="16"/>
    </row>
    <row r="6585" spans="1:18" s="17" customFormat="1" ht="66.75" hidden="1" customHeight="1">
      <c r="A6585" s="107"/>
      <c r="B6585" s="108" t="s">
        <v>2615</v>
      </c>
      <c r="C6585" s="107" t="s">
        <v>187</v>
      </c>
      <c r="D6585" s="107"/>
      <c r="E6585" s="107"/>
      <c r="F6585" s="111">
        <v>48800000</v>
      </c>
      <c r="G6585" s="112"/>
      <c r="H6585" s="112"/>
      <c r="I6585" s="10"/>
      <c r="J6585" s="11"/>
      <c r="K6585" s="111">
        <v>48800000</v>
      </c>
      <c r="L6585" s="112"/>
      <c r="M6585" s="112"/>
      <c r="N6585" s="11"/>
      <c r="O6585" s="18"/>
      <c r="P6585" s="38"/>
      <c r="Q6585" s="16"/>
    </row>
    <row r="6586" spans="1:18" s="17" customFormat="1" ht="66.75" hidden="1" customHeight="1">
      <c r="A6586" s="107"/>
      <c r="B6586" s="108" t="s">
        <v>2616</v>
      </c>
      <c r="C6586" s="107" t="s">
        <v>187</v>
      </c>
      <c r="D6586" s="107"/>
      <c r="E6586" s="107"/>
      <c r="F6586" s="111">
        <v>59800000</v>
      </c>
      <c r="G6586" s="112"/>
      <c r="H6586" s="112"/>
      <c r="I6586" s="10"/>
      <c r="J6586" s="11"/>
      <c r="K6586" s="111">
        <v>59800000</v>
      </c>
      <c r="L6586" s="112"/>
      <c r="M6586" s="112"/>
      <c r="N6586" s="11"/>
      <c r="O6586" s="18"/>
      <c r="P6586" s="38"/>
      <c r="Q6586" s="16"/>
    </row>
    <row r="6587" spans="1:18" s="17" customFormat="1" ht="16.5" hidden="1">
      <c r="A6587" s="107">
        <v>53</v>
      </c>
      <c r="B6587" s="766" t="s">
        <v>2670</v>
      </c>
      <c r="C6587" s="766"/>
      <c r="D6587" s="766"/>
      <c r="E6587" s="766"/>
      <c r="F6587" s="766"/>
      <c r="G6587" s="766"/>
      <c r="H6587" s="767"/>
      <c r="I6587" s="10"/>
      <c r="J6587" s="10"/>
      <c r="K6587" s="111"/>
      <c r="L6587" s="112"/>
      <c r="M6587" s="112"/>
      <c r="N6587" s="10"/>
      <c r="O6587" s="19"/>
      <c r="P6587" s="38"/>
      <c r="Q6587" s="16"/>
    </row>
    <row r="6588" spans="1:18" s="17" customFormat="1" ht="66.75" hidden="1" customHeight="1">
      <c r="A6588" s="107"/>
      <c r="B6588" s="108" t="s">
        <v>2615</v>
      </c>
      <c r="C6588" s="107" t="s">
        <v>187</v>
      </c>
      <c r="D6588" s="107"/>
      <c r="E6588" s="107"/>
      <c r="F6588" s="111">
        <v>22000000</v>
      </c>
      <c r="G6588" s="112"/>
      <c r="H6588" s="112"/>
      <c r="I6588" s="10"/>
      <c r="J6588" s="10"/>
      <c r="K6588" s="111">
        <f>V6588</f>
        <v>0</v>
      </c>
      <c r="L6588" s="112"/>
      <c r="M6588" s="112"/>
      <c r="N6588" s="10"/>
      <c r="O6588" s="19"/>
      <c r="P6588" s="38"/>
      <c r="Q6588" s="217">
        <v>22000000</v>
      </c>
    </row>
    <row r="6589" spans="1:18" s="17" customFormat="1" ht="66.75" hidden="1" customHeight="1">
      <c r="A6589" s="107"/>
      <c r="B6589" s="108" t="s">
        <v>2616</v>
      </c>
      <c r="C6589" s="107" t="s">
        <v>187</v>
      </c>
      <c r="D6589" s="107"/>
      <c r="E6589" s="107"/>
      <c r="F6589" s="111">
        <v>25852000</v>
      </c>
      <c r="G6589" s="112"/>
      <c r="H6589" s="112"/>
      <c r="I6589" s="10"/>
      <c r="J6589" s="10"/>
      <c r="K6589" s="111">
        <f>W6589</f>
        <v>0</v>
      </c>
      <c r="L6589" s="112"/>
      <c r="M6589" s="112"/>
      <c r="N6589" s="10"/>
      <c r="O6589" s="19"/>
      <c r="P6589" s="38"/>
      <c r="Q6589" s="217"/>
      <c r="R6589" s="290">
        <v>25852000</v>
      </c>
    </row>
    <row r="6590" spans="1:18" s="17" customFormat="1" ht="16.5" hidden="1">
      <c r="A6590" s="107">
        <v>54</v>
      </c>
      <c r="B6590" s="766" t="s">
        <v>2671</v>
      </c>
      <c r="C6590" s="766"/>
      <c r="D6590" s="766"/>
      <c r="E6590" s="766"/>
      <c r="F6590" s="766"/>
      <c r="G6590" s="766"/>
      <c r="H6590" s="767"/>
      <c r="I6590" s="10"/>
      <c r="J6590" s="10"/>
      <c r="K6590" s="111"/>
      <c r="L6590" s="112"/>
      <c r="M6590" s="112"/>
      <c r="N6590" s="10"/>
      <c r="O6590" s="19"/>
      <c r="P6590" s="38"/>
      <c r="Q6590" s="217"/>
      <c r="R6590" s="290"/>
    </row>
    <row r="6591" spans="1:18" s="17" customFormat="1" ht="66.75" hidden="1" customHeight="1">
      <c r="A6591" s="107"/>
      <c r="B6591" s="108" t="s">
        <v>2615</v>
      </c>
      <c r="C6591" s="107" t="s">
        <v>187</v>
      </c>
      <c r="D6591" s="107"/>
      <c r="E6591" s="107"/>
      <c r="F6591" s="111">
        <v>23900000</v>
      </c>
      <c r="G6591" s="112"/>
      <c r="H6591" s="112"/>
      <c r="I6591" s="10"/>
      <c r="J6591" s="10"/>
      <c r="K6591" s="111">
        <v>23900000</v>
      </c>
      <c r="L6591" s="112"/>
      <c r="M6591" s="112"/>
      <c r="N6591" s="10"/>
      <c r="O6591" s="19"/>
      <c r="P6591" s="38"/>
      <c r="Q6591" s="217">
        <v>23900000</v>
      </c>
      <c r="R6591" s="290"/>
    </row>
    <row r="6592" spans="1:18" s="17" customFormat="1" ht="66.75" hidden="1" customHeight="1">
      <c r="A6592" s="107"/>
      <c r="B6592" s="108" t="s">
        <v>2616</v>
      </c>
      <c r="C6592" s="107" t="s">
        <v>187</v>
      </c>
      <c r="D6592" s="107"/>
      <c r="E6592" s="107"/>
      <c r="F6592" s="111">
        <v>28336000</v>
      </c>
      <c r="G6592" s="112"/>
      <c r="H6592" s="112"/>
      <c r="I6592" s="10"/>
      <c r="J6592" s="10"/>
      <c r="K6592" s="111">
        <f>W6592</f>
        <v>0</v>
      </c>
      <c r="L6592" s="112"/>
      <c r="M6592" s="112"/>
      <c r="N6592" s="10"/>
      <c r="O6592" s="19"/>
      <c r="P6592" s="38"/>
      <c r="Q6592" s="217"/>
      <c r="R6592" s="290">
        <v>28336000</v>
      </c>
    </row>
    <row r="6593" spans="1:18" s="17" customFormat="1" ht="16.5" hidden="1">
      <c r="A6593" s="107">
        <v>55</v>
      </c>
      <c r="B6593" s="766" t="s">
        <v>2672</v>
      </c>
      <c r="C6593" s="766"/>
      <c r="D6593" s="766"/>
      <c r="E6593" s="766"/>
      <c r="F6593" s="766"/>
      <c r="G6593" s="766"/>
      <c r="H6593" s="767"/>
      <c r="I6593" s="10"/>
      <c r="J6593" s="10"/>
      <c r="K6593" s="111"/>
      <c r="L6593" s="112"/>
      <c r="M6593" s="112"/>
      <c r="N6593" s="10"/>
      <c r="O6593" s="19"/>
      <c r="P6593" s="38"/>
      <c r="Q6593" s="217"/>
      <c r="R6593" s="290"/>
    </row>
    <row r="6594" spans="1:18" s="17" customFormat="1" ht="66.75" hidden="1" customHeight="1">
      <c r="A6594" s="107"/>
      <c r="B6594" s="108" t="s">
        <v>2615</v>
      </c>
      <c r="C6594" s="107" t="s">
        <v>187</v>
      </c>
      <c r="D6594" s="107"/>
      <c r="E6594" s="107"/>
      <c r="F6594" s="111">
        <v>26500000</v>
      </c>
      <c r="G6594" s="112"/>
      <c r="H6594" s="112"/>
      <c r="I6594" s="10"/>
      <c r="J6594" s="10"/>
      <c r="K6594" s="111">
        <v>26500000</v>
      </c>
      <c r="L6594" s="112"/>
      <c r="M6594" s="112"/>
      <c r="N6594" s="10"/>
      <c r="O6594" s="19"/>
      <c r="P6594" s="38"/>
      <c r="Q6594" s="217">
        <v>26500000</v>
      </c>
      <c r="R6594" s="290"/>
    </row>
    <row r="6595" spans="1:18" s="17" customFormat="1" ht="66.75" hidden="1" customHeight="1">
      <c r="A6595" s="107"/>
      <c r="B6595" s="108" t="s">
        <v>2616</v>
      </c>
      <c r="C6595" s="107" t="s">
        <v>187</v>
      </c>
      <c r="D6595" s="107"/>
      <c r="E6595" s="107"/>
      <c r="F6595" s="111">
        <v>31556000</v>
      </c>
      <c r="G6595" s="112"/>
      <c r="H6595" s="112"/>
      <c r="I6595" s="10"/>
      <c r="J6595" s="10"/>
      <c r="K6595" s="111">
        <f>W6595</f>
        <v>0</v>
      </c>
      <c r="L6595" s="112"/>
      <c r="M6595" s="112"/>
      <c r="N6595" s="10"/>
      <c r="O6595" s="19"/>
      <c r="P6595" s="38"/>
      <c r="Q6595" s="217"/>
      <c r="R6595" s="290">
        <v>31556000</v>
      </c>
    </row>
    <row r="6596" spans="1:18" s="17" customFormat="1" ht="16.5" hidden="1">
      <c r="A6596" s="107">
        <v>56</v>
      </c>
      <c r="B6596" s="766" t="s">
        <v>2673</v>
      </c>
      <c r="C6596" s="766"/>
      <c r="D6596" s="766"/>
      <c r="E6596" s="766"/>
      <c r="F6596" s="766"/>
      <c r="G6596" s="766"/>
      <c r="H6596" s="767"/>
      <c r="I6596" s="10"/>
      <c r="J6596" s="10"/>
      <c r="K6596" s="111"/>
      <c r="L6596" s="112"/>
      <c r="M6596" s="112"/>
      <c r="N6596" s="10"/>
      <c r="O6596" s="19"/>
      <c r="P6596" s="38"/>
      <c r="Q6596" s="217"/>
      <c r="R6596" s="290"/>
    </row>
    <row r="6597" spans="1:18" s="17" customFormat="1" ht="66.75" hidden="1" customHeight="1">
      <c r="A6597" s="107"/>
      <c r="B6597" s="108" t="s">
        <v>2615</v>
      </c>
      <c r="C6597" s="107" t="s">
        <v>187</v>
      </c>
      <c r="D6597" s="107"/>
      <c r="E6597" s="107"/>
      <c r="F6597" s="111">
        <v>28200000</v>
      </c>
      <c r="G6597" s="112"/>
      <c r="H6597" s="112"/>
      <c r="I6597" s="10"/>
      <c r="J6597" s="10"/>
      <c r="K6597" s="111">
        <v>28200000</v>
      </c>
      <c r="L6597" s="112"/>
      <c r="M6597" s="112"/>
      <c r="N6597" s="10"/>
      <c r="O6597" s="19"/>
      <c r="P6597" s="38"/>
      <c r="Q6597" s="217">
        <v>28200000</v>
      </c>
      <c r="R6597" s="290"/>
    </row>
    <row r="6598" spans="1:18" s="17" customFormat="1" ht="66.75" hidden="1" customHeight="1">
      <c r="A6598" s="107"/>
      <c r="B6598" s="108" t="s">
        <v>2616</v>
      </c>
      <c r="C6598" s="107" t="s">
        <v>187</v>
      </c>
      <c r="D6598" s="107"/>
      <c r="E6598" s="107"/>
      <c r="F6598" s="111">
        <v>33120000</v>
      </c>
      <c r="G6598" s="112"/>
      <c r="H6598" s="112"/>
      <c r="I6598" s="10"/>
      <c r="J6598" s="10"/>
      <c r="K6598" s="111">
        <f>W6598</f>
        <v>0</v>
      </c>
      <c r="L6598" s="112"/>
      <c r="M6598" s="112"/>
      <c r="N6598" s="10"/>
      <c r="O6598" s="19"/>
      <c r="P6598" s="38"/>
      <c r="Q6598" s="217"/>
      <c r="R6598" s="290">
        <v>33120000</v>
      </c>
    </row>
    <row r="6599" spans="1:18" s="17" customFormat="1" ht="16.5" hidden="1">
      <c r="A6599" s="107">
        <v>57</v>
      </c>
      <c r="B6599" s="766" t="s">
        <v>2674</v>
      </c>
      <c r="C6599" s="766"/>
      <c r="D6599" s="766"/>
      <c r="E6599" s="766"/>
      <c r="F6599" s="766"/>
      <c r="G6599" s="766"/>
      <c r="H6599" s="767"/>
      <c r="I6599" s="10"/>
      <c r="J6599" s="10"/>
      <c r="K6599" s="111"/>
      <c r="L6599" s="112"/>
      <c r="M6599" s="112"/>
      <c r="N6599" s="10"/>
      <c r="O6599" s="19"/>
      <c r="P6599" s="38"/>
      <c r="Q6599" s="217"/>
      <c r="R6599" s="290"/>
    </row>
    <row r="6600" spans="1:18" s="17" customFormat="1" ht="66.75" hidden="1" customHeight="1">
      <c r="A6600" s="107"/>
      <c r="B6600" s="108" t="s">
        <v>2615</v>
      </c>
      <c r="C6600" s="107" t="s">
        <v>187</v>
      </c>
      <c r="D6600" s="107"/>
      <c r="E6600" s="107"/>
      <c r="F6600" s="111">
        <v>29700000</v>
      </c>
      <c r="G6600" s="112"/>
      <c r="H6600" s="112"/>
      <c r="I6600" s="10"/>
      <c r="J6600" s="10"/>
      <c r="K6600" s="111">
        <v>29700000</v>
      </c>
      <c r="L6600" s="112"/>
      <c r="M6600" s="112"/>
      <c r="N6600" s="10"/>
      <c r="O6600" s="19"/>
      <c r="P6600" s="38"/>
      <c r="Q6600" s="217">
        <v>29700000</v>
      </c>
      <c r="R6600" s="290"/>
    </row>
    <row r="6601" spans="1:18" s="17" customFormat="1" ht="66.75" hidden="1" customHeight="1">
      <c r="A6601" s="107"/>
      <c r="B6601" s="108" t="s">
        <v>2616</v>
      </c>
      <c r="C6601" s="107" t="s">
        <v>187</v>
      </c>
      <c r="D6601" s="107"/>
      <c r="E6601" s="107"/>
      <c r="F6601" s="111">
        <v>35420000</v>
      </c>
      <c r="G6601" s="112"/>
      <c r="H6601" s="112"/>
      <c r="I6601" s="10"/>
      <c r="J6601" s="10"/>
      <c r="K6601" s="111">
        <f>W6601</f>
        <v>0</v>
      </c>
      <c r="L6601" s="112"/>
      <c r="M6601" s="112"/>
      <c r="N6601" s="10"/>
      <c r="O6601" s="19"/>
      <c r="P6601" s="38"/>
      <c r="Q6601" s="217"/>
      <c r="R6601" s="290">
        <v>35420000</v>
      </c>
    </row>
    <row r="6602" spans="1:18" s="17" customFormat="1" ht="16.5" hidden="1">
      <c r="A6602" s="107">
        <v>58</v>
      </c>
      <c r="B6602" s="766" t="s">
        <v>2675</v>
      </c>
      <c r="C6602" s="766"/>
      <c r="D6602" s="766"/>
      <c r="E6602" s="766"/>
      <c r="F6602" s="766"/>
      <c r="G6602" s="766"/>
      <c r="H6602" s="767"/>
      <c r="I6602" s="10"/>
      <c r="J6602" s="10"/>
      <c r="K6602" s="111"/>
      <c r="L6602" s="112"/>
      <c r="M6602" s="112"/>
      <c r="N6602" s="10"/>
      <c r="O6602" s="19"/>
      <c r="P6602" s="38"/>
      <c r="Q6602" s="217"/>
      <c r="R6602" s="290"/>
    </row>
    <row r="6603" spans="1:18" s="17" customFormat="1" ht="66.75" hidden="1" customHeight="1">
      <c r="A6603" s="107"/>
      <c r="B6603" s="108" t="s">
        <v>2615</v>
      </c>
      <c r="C6603" s="107" t="s">
        <v>187</v>
      </c>
      <c r="D6603" s="107"/>
      <c r="E6603" s="107"/>
      <c r="F6603" s="111">
        <v>26600000</v>
      </c>
      <c r="G6603" s="112"/>
      <c r="H6603" s="112"/>
      <c r="I6603" s="10"/>
      <c r="J6603" s="10"/>
      <c r="K6603" s="111">
        <v>26600000</v>
      </c>
      <c r="L6603" s="112"/>
      <c r="M6603" s="112"/>
      <c r="N6603" s="10"/>
      <c r="O6603" s="19"/>
      <c r="P6603" s="38"/>
      <c r="Q6603" s="217">
        <v>26600000</v>
      </c>
      <c r="R6603" s="290"/>
    </row>
    <row r="6604" spans="1:18" s="17" customFormat="1" ht="66.75" hidden="1" customHeight="1">
      <c r="A6604" s="107"/>
      <c r="B6604" s="108" t="s">
        <v>2616</v>
      </c>
      <c r="C6604" s="107" t="s">
        <v>187</v>
      </c>
      <c r="D6604" s="107"/>
      <c r="E6604" s="107"/>
      <c r="F6604" s="111">
        <v>31372000</v>
      </c>
      <c r="G6604" s="112"/>
      <c r="H6604" s="112"/>
      <c r="I6604" s="10"/>
      <c r="J6604" s="10"/>
      <c r="K6604" s="111">
        <f>W6604</f>
        <v>0</v>
      </c>
      <c r="L6604" s="112"/>
      <c r="M6604" s="112"/>
      <c r="N6604" s="10"/>
      <c r="O6604" s="19"/>
      <c r="P6604" s="38"/>
      <c r="Q6604" s="217"/>
      <c r="R6604" s="290">
        <v>31372000</v>
      </c>
    </row>
    <row r="6605" spans="1:18" s="17" customFormat="1" ht="16.5" hidden="1">
      <c r="A6605" s="107">
        <v>59</v>
      </c>
      <c r="B6605" s="766" t="s">
        <v>2676</v>
      </c>
      <c r="C6605" s="766"/>
      <c r="D6605" s="766"/>
      <c r="E6605" s="766"/>
      <c r="F6605" s="766"/>
      <c r="G6605" s="766"/>
      <c r="H6605" s="767"/>
      <c r="I6605" s="10"/>
      <c r="J6605" s="10"/>
      <c r="K6605" s="111"/>
      <c r="L6605" s="112"/>
      <c r="M6605" s="112"/>
      <c r="N6605" s="10"/>
      <c r="O6605" s="19"/>
      <c r="P6605" s="38"/>
      <c r="Q6605" s="217"/>
      <c r="R6605" s="290"/>
    </row>
    <row r="6606" spans="1:18" s="17" customFormat="1" ht="66.75" hidden="1" customHeight="1">
      <c r="A6606" s="107"/>
      <c r="B6606" s="108" t="s">
        <v>2615</v>
      </c>
      <c r="C6606" s="107" t="s">
        <v>187</v>
      </c>
      <c r="D6606" s="107"/>
      <c r="E6606" s="107"/>
      <c r="F6606" s="111">
        <v>28700000</v>
      </c>
      <c r="G6606" s="112"/>
      <c r="H6606" s="112"/>
      <c r="I6606" s="10"/>
      <c r="J6606" s="10"/>
      <c r="K6606" s="111">
        <v>28700000</v>
      </c>
      <c r="L6606" s="112"/>
      <c r="M6606" s="112"/>
      <c r="N6606" s="10"/>
      <c r="O6606" s="19"/>
      <c r="P6606" s="38"/>
      <c r="Q6606" s="217">
        <v>28700000</v>
      </c>
      <c r="R6606" s="290"/>
    </row>
    <row r="6607" spans="1:18" s="17" customFormat="1" ht="66.75" hidden="1" customHeight="1">
      <c r="A6607" s="107"/>
      <c r="B6607" s="108" t="s">
        <v>2616</v>
      </c>
      <c r="C6607" s="107" t="s">
        <v>187</v>
      </c>
      <c r="D6607" s="107"/>
      <c r="E6607" s="107"/>
      <c r="F6607" s="111">
        <v>33810000</v>
      </c>
      <c r="G6607" s="112"/>
      <c r="H6607" s="112"/>
      <c r="I6607" s="10"/>
      <c r="J6607" s="10"/>
      <c r="K6607" s="111">
        <f>W6607</f>
        <v>0</v>
      </c>
      <c r="L6607" s="112"/>
      <c r="M6607" s="112"/>
      <c r="N6607" s="10"/>
      <c r="O6607" s="19"/>
      <c r="P6607" s="38"/>
      <c r="Q6607" s="217"/>
      <c r="R6607" s="290">
        <v>33810000</v>
      </c>
    </row>
    <row r="6608" spans="1:18" s="17" customFormat="1" ht="16.5" hidden="1">
      <c r="A6608" s="107">
        <v>60</v>
      </c>
      <c r="B6608" s="766" t="s">
        <v>2677</v>
      </c>
      <c r="C6608" s="766"/>
      <c r="D6608" s="766"/>
      <c r="E6608" s="766"/>
      <c r="F6608" s="766"/>
      <c r="G6608" s="766"/>
      <c r="H6608" s="767"/>
      <c r="I6608" s="10"/>
      <c r="J6608" s="10"/>
      <c r="K6608" s="111"/>
      <c r="L6608" s="112"/>
      <c r="M6608" s="112"/>
      <c r="N6608" s="10"/>
      <c r="O6608" s="19"/>
      <c r="P6608" s="38"/>
      <c r="Q6608" s="217"/>
      <c r="R6608" s="290"/>
    </row>
    <row r="6609" spans="1:18" s="17" customFormat="1" ht="66.75" hidden="1" customHeight="1">
      <c r="A6609" s="107"/>
      <c r="B6609" s="108" t="s">
        <v>2615</v>
      </c>
      <c r="C6609" s="107" t="s">
        <v>187</v>
      </c>
      <c r="D6609" s="107"/>
      <c r="E6609" s="107"/>
      <c r="F6609" s="111">
        <v>31300000</v>
      </c>
      <c r="G6609" s="112"/>
      <c r="H6609" s="112"/>
      <c r="I6609" s="10"/>
      <c r="J6609" s="10"/>
      <c r="K6609" s="111">
        <v>31300000</v>
      </c>
      <c r="L6609" s="112"/>
      <c r="M6609" s="112"/>
      <c r="N6609" s="10"/>
      <c r="O6609" s="19"/>
      <c r="P6609" s="38"/>
      <c r="Q6609" s="217">
        <v>31300000</v>
      </c>
      <c r="R6609" s="290"/>
    </row>
    <row r="6610" spans="1:18" s="17" customFormat="1" ht="66.75" hidden="1" customHeight="1">
      <c r="A6610" s="107"/>
      <c r="B6610" s="108" t="s">
        <v>2616</v>
      </c>
      <c r="C6610" s="107" t="s">
        <v>187</v>
      </c>
      <c r="D6610" s="107"/>
      <c r="E6610" s="107"/>
      <c r="F6610" s="111">
        <v>37122000</v>
      </c>
      <c r="G6610" s="112"/>
      <c r="H6610" s="112"/>
      <c r="I6610" s="10"/>
      <c r="J6610" s="10"/>
      <c r="K6610" s="111">
        <f>W6610</f>
        <v>0</v>
      </c>
      <c r="L6610" s="112"/>
      <c r="M6610" s="112"/>
      <c r="N6610" s="10"/>
      <c r="O6610" s="19"/>
      <c r="P6610" s="38"/>
      <c r="Q6610" s="217"/>
      <c r="R6610" s="290">
        <v>37122000</v>
      </c>
    </row>
    <row r="6611" spans="1:18" s="17" customFormat="1" ht="16.5" hidden="1">
      <c r="A6611" s="107">
        <v>61</v>
      </c>
      <c r="B6611" s="766" t="s">
        <v>2678</v>
      </c>
      <c r="C6611" s="766"/>
      <c r="D6611" s="766"/>
      <c r="E6611" s="766"/>
      <c r="F6611" s="766"/>
      <c r="G6611" s="766"/>
      <c r="H6611" s="767"/>
      <c r="I6611" s="10"/>
      <c r="J6611" s="10"/>
      <c r="K6611" s="111"/>
      <c r="L6611" s="112"/>
      <c r="M6611" s="112"/>
      <c r="N6611" s="10"/>
      <c r="O6611" s="19"/>
      <c r="P6611" s="38"/>
      <c r="Q6611" s="217"/>
      <c r="R6611" s="290"/>
    </row>
    <row r="6612" spans="1:18" s="17" customFormat="1" ht="16.5" hidden="1">
      <c r="A6612" s="107"/>
      <c r="B6612" s="108" t="s">
        <v>2615</v>
      </c>
      <c r="C6612" s="107" t="s">
        <v>187</v>
      </c>
      <c r="D6612" s="107"/>
      <c r="E6612" s="107"/>
      <c r="F6612" s="111">
        <v>32900000</v>
      </c>
      <c r="G6612" s="112"/>
      <c r="H6612" s="112"/>
      <c r="I6612" s="10"/>
      <c r="J6612" s="10"/>
      <c r="K6612" s="111">
        <v>32900000</v>
      </c>
      <c r="L6612" s="112"/>
      <c r="M6612" s="112"/>
      <c r="N6612" s="10"/>
      <c r="O6612" s="19"/>
      <c r="P6612" s="38"/>
      <c r="Q6612" s="217">
        <v>32900000</v>
      </c>
      <c r="R6612" s="290"/>
    </row>
    <row r="6613" spans="1:18" s="17" customFormat="1" ht="16.5" hidden="1">
      <c r="A6613" s="107"/>
      <c r="B6613" s="108" t="s">
        <v>2616</v>
      </c>
      <c r="C6613" s="107" t="s">
        <v>187</v>
      </c>
      <c r="D6613" s="107"/>
      <c r="E6613" s="107"/>
      <c r="F6613" s="111">
        <v>38502000</v>
      </c>
      <c r="G6613" s="112"/>
      <c r="H6613" s="112"/>
      <c r="I6613" s="10"/>
      <c r="J6613" s="10"/>
      <c r="K6613" s="111">
        <f>W6613</f>
        <v>0</v>
      </c>
      <c r="L6613" s="112"/>
      <c r="M6613" s="112"/>
      <c r="N6613" s="10"/>
      <c r="O6613" s="19"/>
      <c r="P6613" s="38"/>
      <c r="Q6613" s="217"/>
      <c r="R6613" s="290">
        <v>38502000</v>
      </c>
    </row>
    <row r="6614" spans="1:18" s="17" customFormat="1" ht="16.5" hidden="1">
      <c r="A6614" s="107">
        <v>62</v>
      </c>
      <c r="B6614" s="766" t="s">
        <v>2679</v>
      </c>
      <c r="C6614" s="766"/>
      <c r="D6614" s="766"/>
      <c r="E6614" s="766"/>
      <c r="F6614" s="766"/>
      <c r="G6614" s="766"/>
      <c r="H6614" s="767"/>
      <c r="I6614" s="10"/>
      <c r="J6614" s="10"/>
      <c r="K6614" s="111"/>
      <c r="L6614" s="112"/>
      <c r="M6614" s="112"/>
      <c r="N6614" s="10"/>
      <c r="O6614" s="19"/>
      <c r="P6614" s="38"/>
      <c r="Q6614" s="217"/>
      <c r="R6614" s="290"/>
    </row>
    <row r="6615" spans="1:18" s="17" customFormat="1" ht="16.5" hidden="1">
      <c r="A6615" s="107"/>
      <c r="B6615" s="108" t="s">
        <v>2615</v>
      </c>
      <c r="C6615" s="107" t="s">
        <v>187</v>
      </c>
      <c r="D6615" s="107"/>
      <c r="E6615" s="107"/>
      <c r="F6615" s="111">
        <v>34400000</v>
      </c>
      <c r="G6615" s="112"/>
      <c r="H6615" s="112"/>
      <c r="I6615" s="10"/>
      <c r="J6615" s="10"/>
      <c r="K6615" s="111">
        <v>34400000</v>
      </c>
      <c r="L6615" s="112"/>
      <c r="M6615" s="112"/>
      <c r="N6615" s="10"/>
      <c r="O6615" s="19"/>
      <c r="P6615" s="38"/>
      <c r="Q6615" s="217">
        <v>34400000</v>
      </c>
      <c r="R6615" s="290"/>
    </row>
    <row r="6616" spans="1:18" s="17" customFormat="1" ht="16.5" hidden="1">
      <c r="A6616" s="107"/>
      <c r="B6616" s="108" t="s">
        <v>2616</v>
      </c>
      <c r="C6616" s="107" t="s">
        <v>187</v>
      </c>
      <c r="D6616" s="107"/>
      <c r="E6616" s="107"/>
      <c r="F6616" s="111">
        <v>40986000</v>
      </c>
      <c r="G6616" s="112"/>
      <c r="H6616" s="112"/>
      <c r="I6616" s="10"/>
      <c r="J6616" s="10"/>
      <c r="K6616" s="111">
        <f>W6616</f>
        <v>0</v>
      </c>
      <c r="L6616" s="112"/>
      <c r="M6616" s="112"/>
      <c r="N6616" s="10"/>
      <c r="O6616" s="19"/>
      <c r="P6616" s="38"/>
      <c r="Q6616" s="217"/>
      <c r="R6616" s="290">
        <v>40986000</v>
      </c>
    </row>
    <row r="6617" spans="1:18" s="17" customFormat="1" ht="16.5" hidden="1">
      <c r="A6617" s="107">
        <v>63</v>
      </c>
      <c r="B6617" s="766" t="s">
        <v>2680</v>
      </c>
      <c r="C6617" s="766"/>
      <c r="D6617" s="766"/>
      <c r="E6617" s="766"/>
      <c r="F6617" s="766"/>
      <c r="G6617" s="766"/>
      <c r="H6617" s="767"/>
      <c r="I6617" s="10"/>
      <c r="J6617" s="10"/>
      <c r="K6617" s="111"/>
      <c r="L6617" s="112"/>
      <c r="M6617" s="112"/>
      <c r="N6617" s="10"/>
      <c r="O6617" s="19"/>
      <c r="P6617" s="38"/>
      <c r="Q6617" s="217"/>
      <c r="R6617" s="290"/>
    </row>
    <row r="6618" spans="1:18" s="17" customFormat="1" ht="16.5" hidden="1">
      <c r="A6618" s="107"/>
      <c r="B6618" s="108" t="s">
        <v>2615</v>
      </c>
      <c r="C6618" s="107" t="s">
        <v>187</v>
      </c>
      <c r="D6618" s="107"/>
      <c r="E6618" s="107"/>
      <c r="F6618" s="111">
        <v>19500000</v>
      </c>
      <c r="G6618" s="112"/>
      <c r="H6618" s="112"/>
      <c r="I6618" s="10"/>
      <c r="J6618" s="10"/>
      <c r="K6618" s="111">
        <v>19500000</v>
      </c>
      <c r="L6618" s="112"/>
      <c r="M6618" s="112"/>
      <c r="N6618" s="10"/>
      <c r="O6618" s="19"/>
      <c r="P6618" s="38"/>
      <c r="Q6618" s="217">
        <v>19500000</v>
      </c>
      <c r="R6618" s="290"/>
    </row>
    <row r="6619" spans="1:18" s="17" customFormat="1" ht="16.5" hidden="1">
      <c r="A6619" s="107"/>
      <c r="B6619" s="108" t="s">
        <v>2616</v>
      </c>
      <c r="C6619" s="107" t="s">
        <v>187</v>
      </c>
      <c r="D6619" s="107"/>
      <c r="E6619" s="107"/>
      <c r="F6619" s="111">
        <v>23000000</v>
      </c>
      <c r="G6619" s="112"/>
      <c r="H6619" s="112"/>
      <c r="I6619" s="10"/>
      <c r="J6619" s="10"/>
      <c r="K6619" s="111">
        <f>W6619</f>
        <v>0</v>
      </c>
      <c r="L6619" s="112"/>
      <c r="M6619" s="112"/>
      <c r="N6619" s="10"/>
      <c r="O6619" s="19"/>
      <c r="P6619" s="38"/>
      <c r="Q6619" s="217"/>
      <c r="R6619" s="290">
        <v>23000000</v>
      </c>
    </row>
    <row r="6620" spans="1:18" s="17" customFormat="1" ht="16.5" hidden="1">
      <c r="A6620" s="107">
        <v>64</v>
      </c>
      <c r="B6620" s="766" t="s">
        <v>2681</v>
      </c>
      <c r="C6620" s="766"/>
      <c r="D6620" s="766"/>
      <c r="E6620" s="766"/>
      <c r="F6620" s="766"/>
      <c r="G6620" s="766"/>
      <c r="H6620" s="767"/>
      <c r="I6620" s="10"/>
      <c r="J6620" s="10"/>
      <c r="K6620" s="111"/>
      <c r="L6620" s="112"/>
      <c r="M6620" s="112"/>
      <c r="N6620" s="10"/>
      <c r="O6620" s="19"/>
      <c r="P6620" s="38"/>
      <c r="Q6620" s="217"/>
      <c r="R6620" s="290"/>
    </row>
    <row r="6621" spans="1:18" s="17" customFormat="1" ht="16.5" hidden="1">
      <c r="A6621" s="107"/>
      <c r="B6621" s="108" t="s">
        <v>2615</v>
      </c>
      <c r="C6621" s="107" t="s">
        <v>187</v>
      </c>
      <c r="D6621" s="107"/>
      <c r="E6621" s="107"/>
      <c r="F6621" s="111">
        <v>21400000</v>
      </c>
      <c r="G6621" s="112"/>
      <c r="H6621" s="112"/>
      <c r="I6621" s="10"/>
      <c r="J6621" s="10"/>
      <c r="K6621" s="111">
        <v>21400000</v>
      </c>
      <c r="L6621" s="112"/>
      <c r="M6621" s="112"/>
      <c r="N6621" s="10"/>
      <c r="O6621" s="19"/>
      <c r="P6621" s="38"/>
      <c r="Q6621" s="217">
        <v>21400000</v>
      </c>
      <c r="R6621" s="290"/>
    </row>
    <row r="6622" spans="1:18" s="17" customFormat="1" ht="16.5" hidden="1">
      <c r="A6622" s="107"/>
      <c r="B6622" s="108" t="s">
        <v>2616</v>
      </c>
      <c r="C6622" s="107" t="s">
        <v>187</v>
      </c>
      <c r="D6622" s="107"/>
      <c r="E6622" s="107"/>
      <c r="F6622" s="111">
        <v>25484000</v>
      </c>
      <c r="G6622" s="112"/>
      <c r="H6622" s="112"/>
      <c r="I6622" s="10"/>
      <c r="J6622" s="10"/>
      <c r="K6622" s="111">
        <f>W6622</f>
        <v>0</v>
      </c>
      <c r="L6622" s="112"/>
      <c r="M6622" s="112"/>
      <c r="N6622" s="10"/>
      <c r="O6622" s="19"/>
      <c r="P6622" s="38"/>
      <c r="Q6622" s="217"/>
      <c r="R6622" s="290">
        <v>25484000</v>
      </c>
    </row>
    <row r="6623" spans="1:18" s="17" customFormat="1" ht="16.5" hidden="1">
      <c r="A6623" s="107">
        <v>65</v>
      </c>
      <c r="B6623" s="766" t="s">
        <v>2682</v>
      </c>
      <c r="C6623" s="766"/>
      <c r="D6623" s="766"/>
      <c r="E6623" s="766"/>
      <c r="F6623" s="766"/>
      <c r="G6623" s="766"/>
      <c r="H6623" s="767"/>
      <c r="I6623" s="10"/>
      <c r="J6623" s="10"/>
      <c r="K6623" s="111"/>
      <c r="L6623" s="112"/>
      <c r="M6623" s="112"/>
      <c r="N6623" s="10"/>
      <c r="O6623" s="19"/>
      <c r="P6623" s="38"/>
      <c r="Q6623" s="217"/>
      <c r="R6623" s="290"/>
    </row>
    <row r="6624" spans="1:18" s="17" customFormat="1" ht="16.5" hidden="1">
      <c r="A6624" s="107"/>
      <c r="B6624" s="108" t="s">
        <v>2615</v>
      </c>
      <c r="C6624" s="107" t="s">
        <v>187</v>
      </c>
      <c r="D6624" s="107"/>
      <c r="E6624" s="107"/>
      <c r="F6624" s="111">
        <v>24100000</v>
      </c>
      <c r="G6624" s="112"/>
      <c r="H6624" s="112"/>
      <c r="I6624" s="10"/>
      <c r="J6624" s="10"/>
      <c r="K6624" s="111">
        <v>24100000</v>
      </c>
      <c r="L6624" s="112"/>
      <c r="M6624" s="112"/>
      <c r="N6624" s="10"/>
      <c r="O6624" s="19"/>
      <c r="P6624" s="38"/>
      <c r="Q6624" s="217">
        <v>24100000</v>
      </c>
      <c r="R6624" s="290"/>
    </row>
    <row r="6625" spans="1:18" s="17" customFormat="1" ht="16.5" hidden="1">
      <c r="A6625" s="107"/>
      <c r="B6625" s="108" t="s">
        <v>2616</v>
      </c>
      <c r="C6625" s="107" t="s">
        <v>187</v>
      </c>
      <c r="D6625" s="107"/>
      <c r="E6625" s="107"/>
      <c r="F6625" s="111">
        <v>28612000</v>
      </c>
      <c r="G6625" s="112"/>
      <c r="H6625" s="112"/>
      <c r="I6625" s="10"/>
      <c r="J6625" s="10"/>
      <c r="K6625" s="111">
        <f>W6625</f>
        <v>0</v>
      </c>
      <c r="L6625" s="112"/>
      <c r="M6625" s="112"/>
      <c r="N6625" s="10"/>
      <c r="O6625" s="19"/>
      <c r="P6625" s="38"/>
      <c r="Q6625" s="217"/>
      <c r="R6625" s="290">
        <v>28612000</v>
      </c>
    </row>
    <row r="6626" spans="1:18" s="17" customFormat="1" ht="16.5" hidden="1">
      <c r="A6626" s="107">
        <v>66</v>
      </c>
      <c r="B6626" s="766" t="s">
        <v>2683</v>
      </c>
      <c r="C6626" s="766"/>
      <c r="D6626" s="766"/>
      <c r="E6626" s="766"/>
      <c r="F6626" s="766"/>
      <c r="G6626" s="766"/>
      <c r="H6626" s="767"/>
      <c r="I6626" s="10"/>
      <c r="J6626" s="10"/>
      <c r="K6626" s="111"/>
      <c r="L6626" s="112"/>
      <c r="M6626" s="112"/>
      <c r="N6626" s="10"/>
      <c r="O6626" s="19"/>
      <c r="P6626" s="38"/>
      <c r="Q6626" s="217"/>
      <c r="R6626" s="290"/>
    </row>
    <row r="6627" spans="1:18" s="17" customFormat="1" ht="16.5" hidden="1">
      <c r="A6627" s="107"/>
      <c r="B6627" s="108" t="s">
        <v>2615</v>
      </c>
      <c r="C6627" s="107" t="s">
        <v>187</v>
      </c>
      <c r="D6627" s="107"/>
      <c r="E6627" s="107"/>
      <c r="F6627" s="111">
        <v>25800000</v>
      </c>
      <c r="G6627" s="112"/>
      <c r="H6627" s="112"/>
      <c r="I6627" s="10"/>
      <c r="J6627" s="10"/>
      <c r="K6627" s="111">
        <v>25800000</v>
      </c>
      <c r="L6627" s="112"/>
      <c r="M6627" s="112"/>
      <c r="N6627" s="10"/>
      <c r="O6627" s="19"/>
      <c r="P6627" s="38"/>
      <c r="Q6627" s="217">
        <v>25800000</v>
      </c>
      <c r="R6627" s="290"/>
    </row>
    <row r="6628" spans="1:18" s="17" customFormat="1" ht="16.5" hidden="1">
      <c r="A6628" s="107"/>
      <c r="B6628" s="108" t="s">
        <v>2616</v>
      </c>
      <c r="C6628" s="107" t="s">
        <v>187</v>
      </c>
      <c r="D6628" s="107"/>
      <c r="E6628" s="107"/>
      <c r="F6628" s="111">
        <v>30130000</v>
      </c>
      <c r="G6628" s="112"/>
      <c r="H6628" s="112"/>
      <c r="I6628" s="10"/>
      <c r="J6628" s="10"/>
      <c r="K6628" s="111">
        <f>W6628</f>
        <v>0</v>
      </c>
      <c r="L6628" s="112"/>
      <c r="M6628" s="112"/>
      <c r="N6628" s="10"/>
      <c r="O6628" s="19"/>
      <c r="P6628" s="38"/>
      <c r="Q6628" s="217"/>
      <c r="R6628" s="290">
        <v>30130000</v>
      </c>
    </row>
    <row r="6629" spans="1:18" s="17" customFormat="1" ht="16.5" hidden="1">
      <c r="A6629" s="107">
        <v>67</v>
      </c>
      <c r="B6629" s="766" t="s">
        <v>2684</v>
      </c>
      <c r="C6629" s="766"/>
      <c r="D6629" s="766"/>
      <c r="E6629" s="766"/>
      <c r="F6629" s="766"/>
      <c r="G6629" s="766"/>
      <c r="H6629" s="767"/>
      <c r="I6629" s="10"/>
      <c r="J6629" s="10"/>
      <c r="K6629" s="111"/>
      <c r="L6629" s="112"/>
      <c r="M6629" s="112"/>
      <c r="N6629" s="10"/>
      <c r="O6629" s="19"/>
      <c r="P6629" s="38"/>
      <c r="Q6629" s="217"/>
      <c r="R6629" s="290"/>
    </row>
    <row r="6630" spans="1:18" s="17" customFormat="1" ht="16.5" hidden="1">
      <c r="A6630" s="107"/>
      <c r="B6630" s="108" t="s">
        <v>2615</v>
      </c>
      <c r="C6630" s="107" t="s">
        <v>187</v>
      </c>
      <c r="D6630" s="107"/>
      <c r="E6630" s="107"/>
      <c r="F6630" s="111">
        <v>27300000</v>
      </c>
      <c r="G6630" s="112"/>
      <c r="H6630" s="112"/>
      <c r="I6630" s="10"/>
      <c r="J6630" s="10"/>
      <c r="K6630" s="111">
        <v>27300000</v>
      </c>
      <c r="L6630" s="112"/>
      <c r="M6630" s="112"/>
      <c r="N6630" s="10"/>
      <c r="O6630" s="19"/>
      <c r="P6630" s="38"/>
      <c r="Q6630" s="217">
        <v>27300000</v>
      </c>
      <c r="R6630" s="290"/>
    </row>
    <row r="6631" spans="1:18" s="17" customFormat="1" ht="16.5" hidden="1">
      <c r="A6631" s="107"/>
      <c r="B6631" s="108" t="s">
        <v>2616</v>
      </c>
      <c r="C6631" s="107" t="s">
        <v>187</v>
      </c>
      <c r="D6631" s="107"/>
      <c r="E6631" s="107"/>
      <c r="F6631" s="111">
        <v>32430000</v>
      </c>
      <c r="G6631" s="112"/>
      <c r="H6631" s="112"/>
      <c r="I6631" s="10"/>
      <c r="J6631" s="10"/>
      <c r="K6631" s="111">
        <f>W6631</f>
        <v>0</v>
      </c>
      <c r="L6631" s="112"/>
      <c r="M6631" s="112"/>
      <c r="N6631" s="10"/>
      <c r="O6631" s="19"/>
      <c r="P6631" s="38"/>
      <c r="Q6631" s="217"/>
      <c r="R6631" s="290">
        <v>32430000</v>
      </c>
    </row>
    <row r="6632" spans="1:18" s="17" customFormat="1" ht="16.5" hidden="1">
      <c r="A6632" s="107">
        <v>68</v>
      </c>
      <c r="B6632" s="766" t="s">
        <v>2685</v>
      </c>
      <c r="C6632" s="766"/>
      <c r="D6632" s="766"/>
      <c r="E6632" s="766"/>
      <c r="F6632" s="766"/>
      <c r="G6632" s="766"/>
      <c r="H6632" s="767"/>
      <c r="I6632" s="10"/>
      <c r="J6632" s="10"/>
      <c r="K6632" s="111"/>
      <c r="L6632" s="112"/>
      <c r="M6632" s="112"/>
      <c r="N6632" s="10"/>
      <c r="O6632" s="19"/>
      <c r="P6632" s="38"/>
      <c r="Q6632" s="217"/>
      <c r="R6632" s="290"/>
    </row>
    <row r="6633" spans="1:18" s="17" customFormat="1" ht="16.5" hidden="1">
      <c r="A6633" s="107"/>
      <c r="B6633" s="108" t="s">
        <v>2615</v>
      </c>
      <c r="C6633" s="107" t="s">
        <v>187</v>
      </c>
      <c r="D6633" s="107"/>
      <c r="E6633" s="107"/>
      <c r="F6633" s="111">
        <v>23100000</v>
      </c>
      <c r="G6633" s="112"/>
      <c r="H6633" s="112"/>
      <c r="I6633" s="10"/>
      <c r="J6633" s="10"/>
      <c r="K6633" s="111">
        <v>23100000</v>
      </c>
      <c r="L6633" s="112"/>
      <c r="M6633" s="112"/>
      <c r="N6633" s="10"/>
      <c r="O6633" s="19"/>
      <c r="P6633" s="38"/>
      <c r="Q6633" s="217">
        <v>23100000</v>
      </c>
      <c r="R6633" s="290"/>
    </row>
    <row r="6634" spans="1:18" s="17" customFormat="1" ht="16.5" hidden="1">
      <c r="A6634" s="107"/>
      <c r="B6634" s="108" t="s">
        <v>2616</v>
      </c>
      <c r="C6634" s="107" t="s">
        <v>187</v>
      </c>
      <c r="D6634" s="107"/>
      <c r="E6634" s="107"/>
      <c r="F6634" s="111">
        <v>27232000</v>
      </c>
      <c r="G6634" s="112"/>
      <c r="H6634" s="112"/>
      <c r="I6634" s="10"/>
      <c r="J6634" s="10"/>
      <c r="K6634" s="111">
        <f>W6634</f>
        <v>0</v>
      </c>
      <c r="L6634" s="112"/>
      <c r="M6634" s="112"/>
      <c r="N6634" s="10"/>
      <c r="O6634" s="19"/>
      <c r="P6634" s="38"/>
      <c r="Q6634" s="217"/>
      <c r="R6634" s="290">
        <v>27232000</v>
      </c>
    </row>
    <row r="6635" spans="1:18" s="17" customFormat="1" ht="16.5" hidden="1">
      <c r="A6635" s="107">
        <v>69</v>
      </c>
      <c r="B6635" s="766" t="s">
        <v>2686</v>
      </c>
      <c r="C6635" s="766"/>
      <c r="D6635" s="766"/>
      <c r="E6635" s="766"/>
      <c r="F6635" s="766"/>
      <c r="G6635" s="766"/>
      <c r="H6635" s="767"/>
      <c r="I6635" s="10"/>
      <c r="J6635" s="10"/>
      <c r="K6635" s="111"/>
      <c r="L6635" s="112"/>
      <c r="M6635" s="112"/>
      <c r="N6635" s="10"/>
      <c r="O6635" s="19"/>
      <c r="P6635" s="38"/>
      <c r="Q6635" s="217"/>
      <c r="R6635" s="290"/>
    </row>
    <row r="6636" spans="1:18" s="17" customFormat="1" ht="16.5" hidden="1">
      <c r="A6636" s="107"/>
      <c r="B6636" s="108" t="s">
        <v>2615</v>
      </c>
      <c r="C6636" s="107" t="s">
        <v>187</v>
      </c>
      <c r="D6636" s="107"/>
      <c r="E6636" s="107"/>
      <c r="F6636" s="111">
        <v>25100000</v>
      </c>
      <c r="G6636" s="112"/>
      <c r="H6636" s="112"/>
      <c r="I6636" s="10"/>
      <c r="J6636" s="10"/>
      <c r="K6636" s="111">
        <v>25100000</v>
      </c>
      <c r="L6636" s="112"/>
      <c r="M6636" s="112"/>
      <c r="N6636" s="10"/>
      <c r="O6636" s="19"/>
      <c r="P6636" s="38"/>
      <c r="Q6636" s="217">
        <v>25100000</v>
      </c>
      <c r="R6636" s="290"/>
    </row>
    <row r="6637" spans="1:18" s="17" customFormat="1" ht="16.5" hidden="1">
      <c r="A6637" s="107"/>
      <c r="B6637" s="108" t="s">
        <v>2616</v>
      </c>
      <c r="C6637" s="107" t="s">
        <v>187</v>
      </c>
      <c r="D6637" s="107"/>
      <c r="E6637" s="107"/>
      <c r="F6637" s="111">
        <v>29716000</v>
      </c>
      <c r="G6637" s="112"/>
      <c r="H6637" s="112"/>
      <c r="I6637" s="10"/>
      <c r="J6637" s="10"/>
      <c r="K6637" s="111">
        <f>W6637</f>
        <v>0</v>
      </c>
      <c r="L6637" s="112"/>
      <c r="M6637" s="112"/>
      <c r="N6637" s="10"/>
      <c r="O6637" s="19"/>
      <c r="P6637" s="38"/>
      <c r="Q6637" s="217"/>
      <c r="R6637" s="290">
        <v>29716000</v>
      </c>
    </row>
    <row r="6638" spans="1:18" s="17" customFormat="1" ht="16.5" hidden="1">
      <c r="A6638" s="107">
        <v>70</v>
      </c>
      <c r="B6638" s="766" t="s">
        <v>2687</v>
      </c>
      <c r="C6638" s="766"/>
      <c r="D6638" s="766"/>
      <c r="E6638" s="766"/>
      <c r="F6638" s="766"/>
      <c r="G6638" s="766"/>
      <c r="H6638" s="767"/>
      <c r="I6638" s="10"/>
      <c r="J6638" s="10"/>
      <c r="K6638" s="111"/>
      <c r="L6638" s="112"/>
      <c r="M6638" s="112"/>
      <c r="N6638" s="10"/>
      <c r="O6638" s="19"/>
      <c r="P6638" s="38"/>
      <c r="Q6638" s="217"/>
      <c r="R6638" s="290"/>
    </row>
    <row r="6639" spans="1:18" s="17" customFormat="1" ht="16.5" hidden="1">
      <c r="A6639" s="107"/>
      <c r="B6639" s="108" t="s">
        <v>2615</v>
      </c>
      <c r="C6639" s="107" t="s">
        <v>187</v>
      </c>
      <c r="D6639" s="107"/>
      <c r="E6639" s="107"/>
      <c r="F6639" s="111">
        <v>27700000</v>
      </c>
      <c r="G6639" s="112"/>
      <c r="H6639" s="112"/>
      <c r="I6639" s="10"/>
      <c r="J6639" s="10"/>
      <c r="K6639" s="111">
        <v>27700000</v>
      </c>
      <c r="L6639" s="112"/>
      <c r="M6639" s="112"/>
      <c r="N6639" s="10"/>
      <c r="O6639" s="19"/>
      <c r="P6639" s="38"/>
      <c r="Q6639" s="217">
        <v>27700000</v>
      </c>
      <c r="R6639" s="290"/>
    </row>
    <row r="6640" spans="1:18" s="17" customFormat="1" ht="16.5" hidden="1">
      <c r="A6640" s="107"/>
      <c r="B6640" s="108" t="s">
        <v>2616</v>
      </c>
      <c r="C6640" s="107" t="s">
        <v>187</v>
      </c>
      <c r="D6640" s="107"/>
      <c r="E6640" s="107"/>
      <c r="F6640" s="111">
        <v>32936000</v>
      </c>
      <c r="G6640" s="112"/>
      <c r="H6640" s="112"/>
      <c r="I6640" s="10"/>
      <c r="J6640" s="10"/>
      <c r="K6640" s="111">
        <f>W6640</f>
        <v>0</v>
      </c>
      <c r="L6640" s="112"/>
      <c r="M6640" s="112"/>
      <c r="N6640" s="10"/>
      <c r="O6640" s="19"/>
      <c r="P6640" s="38"/>
      <c r="Q6640" s="217"/>
      <c r="R6640" s="290">
        <v>32936000</v>
      </c>
    </row>
    <row r="6641" spans="1:18" s="17" customFormat="1" ht="16.5" hidden="1">
      <c r="A6641" s="107">
        <v>71</v>
      </c>
      <c r="B6641" s="766" t="s">
        <v>2688</v>
      </c>
      <c r="C6641" s="766"/>
      <c r="D6641" s="766"/>
      <c r="E6641" s="766"/>
      <c r="F6641" s="766"/>
      <c r="G6641" s="766"/>
      <c r="H6641" s="767"/>
      <c r="I6641" s="10"/>
      <c r="J6641" s="10"/>
      <c r="K6641" s="111"/>
      <c r="L6641" s="112"/>
      <c r="M6641" s="112"/>
      <c r="N6641" s="10"/>
      <c r="O6641" s="19"/>
      <c r="P6641" s="38"/>
      <c r="Q6641" s="217"/>
      <c r="R6641" s="290"/>
    </row>
    <row r="6642" spans="1:18" s="17" customFormat="1" ht="16.5" hidden="1">
      <c r="A6642" s="107"/>
      <c r="B6642" s="108" t="s">
        <v>2615</v>
      </c>
      <c r="C6642" s="107" t="s">
        <v>187</v>
      </c>
      <c r="D6642" s="107"/>
      <c r="E6642" s="107"/>
      <c r="F6642" s="111">
        <v>29400000</v>
      </c>
      <c r="G6642" s="112"/>
      <c r="H6642" s="112"/>
      <c r="I6642" s="10"/>
      <c r="J6642" s="10"/>
      <c r="K6642" s="111">
        <v>29400000</v>
      </c>
      <c r="L6642" s="112"/>
      <c r="M6642" s="112"/>
      <c r="N6642" s="10"/>
      <c r="O6642" s="19"/>
      <c r="P6642" s="38"/>
      <c r="Q6642" s="217">
        <v>29400000</v>
      </c>
      <c r="R6642" s="290"/>
    </row>
    <row r="6643" spans="1:18" s="17" customFormat="1" ht="16.5" hidden="1">
      <c r="A6643" s="107"/>
      <c r="B6643" s="108" t="s">
        <v>2616</v>
      </c>
      <c r="C6643" s="107" t="s">
        <v>187</v>
      </c>
      <c r="D6643" s="107"/>
      <c r="E6643" s="107"/>
      <c r="F6643" s="111">
        <v>36938000</v>
      </c>
      <c r="G6643" s="112"/>
      <c r="H6643" s="112"/>
      <c r="I6643" s="10"/>
      <c r="J6643" s="10"/>
      <c r="K6643" s="111">
        <f>W6643</f>
        <v>0</v>
      </c>
      <c r="L6643" s="112"/>
      <c r="M6643" s="112"/>
      <c r="N6643" s="10"/>
      <c r="O6643" s="19"/>
      <c r="P6643" s="38"/>
      <c r="Q6643" s="217"/>
      <c r="R6643" s="290">
        <v>36938000</v>
      </c>
    </row>
    <row r="6644" spans="1:18" s="17" customFormat="1" ht="16.5" hidden="1">
      <c r="A6644" s="107">
        <v>72</v>
      </c>
      <c r="B6644" s="766" t="s">
        <v>2689</v>
      </c>
      <c r="C6644" s="766"/>
      <c r="D6644" s="766"/>
      <c r="E6644" s="766"/>
      <c r="F6644" s="766"/>
      <c r="G6644" s="766"/>
      <c r="H6644" s="767"/>
      <c r="I6644" s="10"/>
      <c r="J6644" s="10"/>
      <c r="K6644" s="111"/>
      <c r="L6644" s="112"/>
      <c r="M6644" s="112"/>
      <c r="N6644" s="10"/>
      <c r="O6644" s="19"/>
      <c r="P6644" s="38"/>
      <c r="Q6644" s="217"/>
      <c r="R6644" s="290"/>
    </row>
    <row r="6645" spans="1:18" s="17" customFormat="1" ht="16.5" hidden="1">
      <c r="A6645" s="107"/>
      <c r="B6645" s="108" t="s">
        <v>2615</v>
      </c>
      <c r="C6645" s="107" t="s">
        <v>187</v>
      </c>
      <c r="D6645" s="107"/>
      <c r="E6645" s="107"/>
      <c r="F6645" s="111">
        <v>30900000</v>
      </c>
      <c r="G6645" s="112"/>
      <c r="H6645" s="112"/>
      <c r="I6645" s="10"/>
      <c r="J6645" s="10"/>
      <c r="K6645" s="111">
        <v>30900000</v>
      </c>
      <c r="L6645" s="112"/>
      <c r="M6645" s="112"/>
      <c r="N6645" s="10"/>
      <c r="O6645" s="19"/>
      <c r="P6645" s="38"/>
      <c r="Q6645" s="217">
        <v>30900000</v>
      </c>
      <c r="R6645" s="290"/>
    </row>
    <row r="6646" spans="1:18" s="17" customFormat="1" ht="16.5" hidden="1">
      <c r="A6646" s="107"/>
      <c r="B6646" s="108" t="s">
        <v>2616</v>
      </c>
      <c r="C6646" s="107" t="s">
        <v>187</v>
      </c>
      <c r="D6646" s="107"/>
      <c r="E6646" s="107"/>
      <c r="F6646" s="111">
        <v>39192000</v>
      </c>
      <c r="G6646" s="112"/>
      <c r="H6646" s="112"/>
      <c r="I6646" s="10"/>
      <c r="J6646" s="10"/>
      <c r="K6646" s="111">
        <f>W6646</f>
        <v>0</v>
      </c>
      <c r="L6646" s="112"/>
      <c r="M6646" s="112"/>
      <c r="N6646" s="10"/>
      <c r="O6646" s="19"/>
      <c r="P6646" s="38"/>
      <c r="Q6646" s="217"/>
      <c r="R6646" s="290">
        <v>39192000</v>
      </c>
    </row>
    <row r="6647" spans="1:18" s="17" customFormat="1" ht="16.5" hidden="1">
      <c r="A6647" s="107">
        <v>73</v>
      </c>
      <c r="B6647" s="766" t="s">
        <v>2690</v>
      </c>
      <c r="C6647" s="766"/>
      <c r="D6647" s="766"/>
      <c r="E6647" s="766"/>
      <c r="F6647" s="766"/>
      <c r="G6647" s="766"/>
      <c r="H6647" s="767"/>
      <c r="I6647" s="10"/>
      <c r="J6647" s="10"/>
      <c r="K6647" s="111"/>
      <c r="L6647" s="112"/>
      <c r="M6647" s="112"/>
      <c r="N6647" s="10"/>
      <c r="O6647" s="19"/>
      <c r="P6647" s="38"/>
      <c r="Q6647" s="217"/>
      <c r="R6647" s="290"/>
    </row>
    <row r="6648" spans="1:18" s="17" customFormat="1" ht="16.5" hidden="1">
      <c r="A6648" s="107"/>
      <c r="B6648" s="108" t="s">
        <v>2615</v>
      </c>
      <c r="C6648" s="107" t="s">
        <v>187</v>
      </c>
      <c r="D6648" s="107"/>
      <c r="E6648" s="107"/>
      <c r="F6648" s="111">
        <v>25500000</v>
      </c>
      <c r="G6648" s="112"/>
      <c r="H6648" s="112"/>
      <c r="I6648" s="10"/>
      <c r="J6648" s="10"/>
      <c r="K6648" s="111">
        <v>25500000</v>
      </c>
      <c r="L6648" s="112"/>
      <c r="M6648" s="112"/>
      <c r="N6648" s="10"/>
      <c r="O6648" s="19"/>
      <c r="P6648" s="38"/>
      <c r="Q6648" s="217">
        <v>25500000</v>
      </c>
      <c r="R6648" s="290"/>
    </row>
    <row r="6649" spans="1:18" s="17" customFormat="1" ht="16.5" hidden="1">
      <c r="A6649" s="107"/>
      <c r="B6649" s="108" t="s">
        <v>2616</v>
      </c>
      <c r="C6649" s="107" t="s">
        <v>187</v>
      </c>
      <c r="D6649" s="107"/>
      <c r="E6649" s="107"/>
      <c r="F6649" s="111">
        <v>29992000</v>
      </c>
      <c r="G6649" s="112"/>
      <c r="H6649" s="112"/>
      <c r="I6649" s="10"/>
      <c r="J6649" s="10"/>
      <c r="K6649" s="111">
        <f>W6649</f>
        <v>0</v>
      </c>
      <c r="L6649" s="112"/>
      <c r="M6649" s="112"/>
      <c r="N6649" s="10"/>
      <c r="O6649" s="19"/>
      <c r="P6649" s="38"/>
      <c r="Q6649" s="217"/>
      <c r="R6649" s="290">
        <v>29992000</v>
      </c>
    </row>
    <row r="6650" spans="1:18" s="17" customFormat="1" ht="16.5" hidden="1">
      <c r="A6650" s="107">
        <v>74</v>
      </c>
      <c r="B6650" s="766" t="s">
        <v>2691</v>
      </c>
      <c r="C6650" s="766"/>
      <c r="D6650" s="766"/>
      <c r="E6650" s="766"/>
      <c r="F6650" s="766"/>
      <c r="G6650" s="766"/>
      <c r="H6650" s="767"/>
      <c r="I6650" s="10"/>
      <c r="J6650" s="10"/>
      <c r="K6650" s="111"/>
      <c r="L6650" s="112"/>
      <c r="M6650" s="112"/>
      <c r="N6650" s="10"/>
      <c r="O6650" s="19"/>
      <c r="P6650" s="38"/>
      <c r="Q6650" s="217"/>
      <c r="R6650" s="290"/>
    </row>
    <row r="6651" spans="1:18" s="17" customFormat="1" ht="16.5" hidden="1">
      <c r="A6651" s="107"/>
      <c r="B6651" s="108" t="s">
        <v>2615</v>
      </c>
      <c r="C6651" s="107" t="s">
        <v>187</v>
      </c>
      <c r="D6651" s="107"/>
      <c r="E6651" s="107"/>
      <c r="F6651" s="111">
        <v>27500000</v>
      </c>
      <c r="G6651" s="112"/>
      <c r="H6651" s="112"/>
      <c r="I6651" s="10"/>
      <c r="J6651" s="10"/>
      <c r="K6651" s="111">
        <v>27500000</v>
      </c>
      <c r="L6651" s="112"/>
      <c r="M6651" s="112"/>
      <c r="N6651" s="10"/>
      <c r="O6651" s="19"/>
      <c r="P6651" s="38"/>
      <c r="Q6651" s="217">
        <v>27500000</v>
      </c>
      <c r="R6651" s="290"/>
    </row>
    <row r="6652" spans="1:18" s="17" customFormat="1" ht="16.5" hidden="1">
      <c r="A6652" s="107"/>
      <c r="B6652" s="108" t="s">
        <v>2616</v>
      </c>
      <c r="C6652" s="107" t="s">
        <v>187</v>
      </c>
      <c r="D6652" s="107"/>
      <c r="E6652" s="107"/>
      <c r="F6652" s="111">
        <v>32430000</v>
      </c>
      <c r="G6652" s="112"/>
      <c r="H6652" s="112"/>
      <c r="I6652" s="10"/>
      <c r="J6652" s="10"/>
      <c r="K6652" s="111">
        <f>W6652</f>
        <v>0</v>
      </c>
      <c r="L6652" s="112"/>
      <c r="M6652" s="112"/>
      <c r="N6652" s="10"/>
      <c r="O6652" s="19"/>
      <c r="P6652" s="38"/>
      <c r="Q6652" s="217"/>
      <c r="R6652" s="290">
        <v>32430000</v>
      </c>
    </row>
    <row r="6653" spans="1:18" s="17" customFormat="1" ht="16.5" hidden="1">
      <c r="A6653" s="107">
        <v>75</v>
      </c>
      <c r="B6653" s="766" t="s">
        <v>2692</v>
      </c>
      <c r="C6653" s="766"/>
      <c r="D6653" s="766"/>
      <c r="E6653" s="766"/>
      <c r="F6653" s="766"/>
      <c r="G6653" s="766"/>
      <c r="H6653" s="767"/>
      <c r="I6653" s="10"/>
      <c r="J6653" s="10"/>
      <c r="K6653" s="111"/>
      <c r="L6653" s="112"/>
      <c r="M6653" s="112"/>
      <c r="N6653" s="10"/>
      <c r="O6653" s="19"/>
      <c r="P6653" s="38"/>
      <c r="Q6653" s="217"/>
      <c r="R6653" s="290"/>
    </row>
    <row r="6654" spans="1:18" s="17" customFormat="1" ht="66.75" hidden="1" customHeight="1">
      <c r="A6654" s="107"/>
      <c r="B6654" s="108" t="s">
        <v>2615</v>
      </c>
      <c r="C6654" s="107" t="s">
        <v>187</v>
      </c>
      <c r="D6654" s="107"/>
      <c r="E6654" s="107"/>
      <c r="F6654" s="111">
        <v>30200000</v>
      </c>
      <c r="G6654" s="112"/>
      <c r="H6654" s="112"/>
      <c r="I6654" s="10"/>
      <c r="J6654" s="10"/>
      <c r="K6654" s="111">
        <v>30200000</v>
      </c>
      <c r="L6654" s="112"/>
      <c r="M6654" s="112"/>
      <c r="N6654" s="10"/>
      <c r="O6654" s="19"/>
      <c r="P6654" s="38"/>
      <c r="Q6654" s="217">
        <v>30200000</v>
      </c>
      <c r="R6654" s="290"/>
    </row>
    <row r="6655" spans="1:18" s="17" customFormat="1" ht="66.75" hidden="1" customHeight="1">
      <c r="A6655" s="107"/>
      <c r="B6655" s="108" t="s">
        <v>2616</v>
      </c>
      <c r="C6655" s="107" t="s">
        <v>187</v>
      </c>
      <c r="D6655" s="107"/>
      <c r="E6655" s="107"/>
      <c r="F6655" s="111">
        <v>35742000</v>
      </c>
      <c r="G6655" s="112"/>
      <c r="H6655" s="112"/>
      <c r="I6655" s="10"/>
      <c r="J6655" s="10"/>
      <c r="K6655" s="111">
        <f>W6655</f>
        <v>0</v>
      </c>
      <c r="L6655" s="112"/>
      <c r="M6655" s="112"/>
      <c r="N6655" s="10"/>
      <c r="O6655" s="19"/>
      <c r="P6655" s="38"/>
      <c r="Q6655" s="217"/>
      <c r="R6655" s="290">
        <v>35742000</v>
      </c>
    </row>
    <row r="6656" spans="1:18" s="17" customFormat="1" ht="16.5" hidden="1">
      <c r="A6656" s="107">
        <v>76</v>
      </c>
      <c r="B6656" s="766" t="s">
        <v>2693</v>
      </c>
      <c r="C6656" s="766"/>
      <c r="D6656" s="766"/>
      <c r="E6656" s="766"/>
      <c r="F6656" s="766"/>
      <c r="G6656" s="766"/>
      <c r="H6656" s="767"/>
      <c r="I6656" s="10"/>
      <c r="J6656" s="10"/>
      <c r="K6656" s="111"/>
      <c r="L6656" s="112"/>
      <c r="M6656" s="112"/>
      <c r="N6656" s="10"/>
      <c r="O6656" s="19"/>
      <c r="P6656" s="38"/>
      <c r="Q6656" s="217"/>
      <c r="R6656" s="290"/>
    </row>
    <row r="6657" spans="1:18" s="17" customFormat="1" ht="16.5" hidden="1">
      <c r="A6657" s="107"/>
      <c r="B6657" s="108" t="s">
        <v>2615</v>
      </c>
      <c r="C6657" s="107" t="s">
        <v>187</v>
      </c>
      <c r="D6657" s="107"/>
      <c r="E6657" s="107"/>
      <c r="F6657" s="111">
        <v>31700000</v>
      </c>
      <c r="G6657" s="112"/>
      <c r="H6657" s="112"/>
      <c r="I6657" s="10"/>
      <c r="J6657" s="10"/>
      <c r="K6657" s="111">
        <v>31700000</v>
      </c>
      <c r="L6657" s="112"/>
      <c r="M6657" s="112"/>
      <c r="N6657" s="10"/>
      <c r="O6657" s="19"/>
      <c r="P6657" s="38"/>
      <c r="Q6657" s="217">
        <v>31700000</v>
      </c>
      <c r="R6657" s="290"/>
    </row>
    <row r="6658" spans="1:18" s="17" customFormat="1" ht="16.5" hidden="1">
      <c r="A6658" s="107"/>
      <c r="B6658" s="108" t="s">
        <v>2616</v>
      </c>
      <c r="C6658" s="107" t="s">
        <v>187</v>
      </c>
      <c r="D6658" s="107"/>
      <c r="E6658" s="107"/>
      <c r="F6658" s="111">
        <v>37122000</v>
      </c>
      <c r="G6658" s="112"/>
      <c r="H6658" s="112"/>
      <c r="I6658" s="10"/>
      <c r="J6658" s="10"/>
      <c r="K6658" s="111">
        <f>W6658</f>
        <v>0</v>
      </c>
      <c r="L6658" s="112"/>
      <c r="M6658" s="112"/>
      <c r="N6658" s="10"/>
      <c r="O6658" s="19"/>
      <c r="P6658" s="38"/>
      <c r="Q6658" s="217"/>
      <c r="R6658" s="290">
        <v>37122000</v>
      </c>
    </row>
    <row r="6659" spans="1:18" s="17" customFormat="1" ht="16.5" hidden="1">
      <c r="A6659" s="107">
        <v>77</v>
      </c>
      <c r="B6659" s="766" t="s">
        <v>2694</v>
      </c>
      <c r="C6659" s="766"/>
      <c r="D6659" s="766"/>
      <c r="E6659" s="766"/>
      <c r="F6659" s="766"/>
      <c r="G6659" s="766"/>
      <c r="H6659" s="767"/>
      <c r="I6659" s="10"/>
      <c r="J6659" s="10"/>
      <c r="K6659" s="111"/>
      <c r="L6659" s="112"/>
      <c r="M6659" s="112"/>
      <c r="N6659" s="10"/>
      <c r="O6659" s="19"/>
      <c r="P6659" s="38"/>
      <c r="Q6659" s="217"/>
      <c r="R6659" s="290"/>
    </row>
    <row r="6660" spans="1:18" s="17" customFormat="1" ht="16.5" hidden="1">
      <c r="A6660" s="107"/>
      <c r="B6660" s="108" t="s">
        <v>2615</v>
      </c>
      <c r="C6660" s="107" t="s">
        <v>187</v>
      </c>
      <c r="D6660" s="107"/>
      <c r="E6660" s="107"/>
      <c r="F6660" s="111">
        <v>33200000</v>
      </c>
      <c r="G6660" s="112"/>
      <c r="H6660" s="112"/>
      <c r="I6660" s="10"/>
      <c r="J6660" s="10"/>
      <c r="K6660" s="111">
        <v>33200000</v>
      </c>
      <c r="L6660" s="112"/>
      <c r="M6660" s="112"/>
      <c r="N6660" s="10"/>
      <c r="O6660" s="19"/>
      <c r="P6660" s="38"/>
      <c r="Q6660" s="217">
        <v>33200000</v>
      </c>
      <c r="R6660" s="290"/>
    </row>
    <row r="6661" spans="1:18" s="17" customFormat="1" ht="16.5" hidden="1">
      <c r="A6661" s="107"/>
      <c r="B6661" s="108" t="s">
        <v>2616</v>
      </c>
      <c r="C6661" s="107" t="s">
        <v>187</v>
      </c>
      <c r="D6661" s="107"/>
      <c r="E6661" s="107"/>
      <c r="F6661" s="111">
        <v>39606000</v>
      </c>
      <c r="G6661" s="112"/>
      <c r="H6661" s="112"/>
      <c r="I6661" s="10"/>
      <c r="J6661" s="10"/>
      <c r="K6661" s="111">
        <f>W6661</f>
        <v>0</v>
      </c>
      <c r="L6661" s="112"/>
      <c r="M6661" s="112"/>
      <c r="N6661" s="10"/>
      <c r="O6661" s="19"/>
      <c r="P6661" s="38"/>
      <c r="Q6661" s="217"/>
      <c r="R6661" s="290">
        <v>39606000</v>
      </c>
    </row>
    <row r="6662" spans="1:18" s="17" customFormat="1" ht="16.5" hidden="1">
      <c r="A6662" s="107">
        <v>78</v>
      </c>
      <c r="B6662" s="766" t="s">
        <v>2695</v>
      </c>
      <c r="C6662" s="766"/>
      <c r="D6662" s="766"/>
      <c r="E6662" s="766"/>
      <c r="F6662" s="766"/>
      <c r="G6662" s="766"/>
      <c r="H6662" s="767"/>
      <c r="I6662" s="10"/>
      <c r="J6662" s="10"/>
      <c r="K6662" s="111"/>
      <c r="L6662" s="112"/>
      <c r="M6662" s="112"/>
      <c r="N6662" s="10"/>
      <c r="O6662" s="19"/>
      <c r="P6662" s="38"/>
      <c r="Q6662" s="217"/>
      <c r="R6662" s="290"/>
    </row>
    <row r="6663" spans="1:18" s="17" customFormat="1" ht="16.5" hidden="1">
      <c r="A6663" s="107"/>
      <c r="B6663" s="108" t="s">
        <v>2615</v>
      </c>
      <c r="C6663" s="107" t="s">
        <v>187</v>
      </c>
      <c r="D6663" s="107"/>
      <c r="E6663" s="107"/>
      <c r="F6663" s="111">
        <v>27700000</v>
      </c>
      <c r="G6663" s="112"/>
      <c r="H6663" s="112"/>
      <c r="I6663" s="10"/>
      <c r="J6663" s="10"/>
      <c r="K6663" s="111">
        <v>27700000</v>
      </c>
      <c r="L6663" s="112"/>
      <c r="M6663" s="112"/>
      <c r="N6663" s="10"/>
      <c r="O6663" s="19"/>
      <c r="P6663" s="38"/>
      <c r="Q6663" s="217">
        <v>27700000</v>
      </c>
      <c r="R6663" s="290"/>
    </row>
    <row r="6664" spans="1:18" s="17" customFormat="1" ht="16.5" hidden="1">
      <c r="A6664" s="107"/>
      <c r="B6664" s="108" t="s">
        <v>2616</v>
      </c>
      <c r="C6664" s="107" t="s">
        <v>187</v>
      </c>
      <c r="D6664" s="107"/>
      <c r="E6664" s="107"/>
      <c r="F6664" s="111">
        <v>32798000</v>
      </c>
      <c r="G6664" s="112"/>
      <c r="H6664" s="112"/>
      <c r="I6664" s="10"/>
      <c r="J6664" s="10"/>
      <c r="K6664" s="111">
        <f>W6664</f>
        <v>0</v>
      </c>
      <c r="L6664" s="112"/>
      <c r="M6664" s="112"/>
      <c r="N6664" s="10"/>
      <c r="O6664" s="19"/>
      <c r="P6664" s="38"/>
      <c r="Q6664" s="217"/>
      <c r="R6664" s="290">
        <v>32798000</v>
      </c>
    </row>
    <row r="6665" spans="1:18" s="17" customFormat="1" ht="16.5" hidden="1">
      <c r="A6665" s="107">
        <v>79</v>
      </c>
      <c r="B6665" s="766" t="s">
        <v>2696</v>
      </c>
      <c r="C6665" s="766"/>
      <c r="D6665" s="766"/>
      <c r="E6665" s="766"/>
      <c r="F6665" s="766"/>
      <c r="G6665" s="766"/>
      <c r="H6665" s="767"/>
      <c r="I6665" s="10"/>
      <c r="J6665" s="10"/>
      <c r="K6665" s="111"/>
      <c r="L6665" s="112"/>
      <c r="M6665" s="112"/>
      <c r="N6665" s="10"/>
      <c r="O6665" s="19"/>
      <c r="P6665" s="38"/>
      <c r="Q6665" s="217"/>
      <c r="R6665" s="290"/>
    </row>
    <row r="6666" spans="1:18" s="17" customFormat="1" ht="16.5" hidden="1">
      <c r="A6666" s="107"/>
      <c r="B6666" s="108" t="s">
        <v>2615</v>
      </c>
      <c r="C6666" s="107" t="s">
        <v>187</v>
      </c>
      <c r="D6666" s="107"/>
      <c r="E6666" s="107"/>
      <c r="F6666" s="111">
        <v>29700000</v>
      </c>
      <c r="G6666" s="112"/>
      <c r="H6666" s="112"/>
      <c r="I6666" s="10"/>
      <c r="J6666" s="10"/>
      <c r="K6666" s="111">
        <v>29700000</v>
      </c>
      <c r="L6666" s="112"/>
      <c r="M6666" s="112"/>
      <c r="N6666" s="10"/>
      <c r="O6666" s="19"/>
      <c r="P6666" s="38"/>
      <c r="Q6666" s="217">
        <v>29700000</v>
      </c>
      <c r="R6666" s="290"/>
    </row>
    <row r="6667" spans="1:18" s="17" customFormat="1" ht="16.5" hidden="1">
      <c r="A6667" s="107"/>
      <c r="B6667" s="108" t="s">
        <v>2616</v>
      </c>
      <c r="C6667" s="107" t="s">
        <v>187</v>
      </c>
      <c r="D6667" s="107"/>
      <c r="E6667" s="107"/>
      <c r="F6667" s="111">
        <v>35236000</v>
      </c>
      <c r="G6667" s="112"/>
      <c r="H6667" s="112"/>
      <c r="I6667" s="10"/>
      <c r="J6667" s="10"/>
      <c r="K6667" s="111">
        <f>W6667</f>
        <v>0</v>
      </c>
      <c r="L6667" s="112"/>
      <c r="M6667" s="112"/>
      <c r="N6667" s="10"/>
      <c r="O6667" s="19"/>
      <c r="P6667" s="38"/>
      <c r="Q6667" s="217"/>
      <c r="R6667" s="290">
        <v>35236000</v>
      </c>
    </row>
    <row r="6668" spans="1:18" s="17" customFormat="1" ht="16.5" hidden="1">
      <c r="A6668" s="107">
        <v>80</v>
      </c>
      <c r="B6668" s="766" t="s">
        <v>2697</v>
      </c>
      <c r="C6668" s="766"/>
      <c r="D6668" s="766"/>
      <c r="E6668" s="766"/>
      <c r="F6668" s="766"/>
      <c r="G6668" s="766"/>
      <c r="H6668" s="767"/>
      <c r="I6668" s="10"/>
      <c r="J6668" s="10"/>
      <c r="K6668" s="111"/>
      <c r="L6668" s="112"/>
      <c r="M6668" s="112"/>
      <c r="N6668" s="10"/>
      <c r="O6668" s="19"/>
      <c r="P6668" s="38"/>
      <c r="Q6668" s="217"/>
      <c r="R6668" s="290"/>
    </row>
    <row r="6669" spans="1:18" s="17" customFormat="1" ht="16.5" hidden="1">
      <c r="A6669" s="107"/>
      <c r="B6669" s="108" t="s">
        <v>2615</v>
      </c>
      <c r="C6669" s="107" t="s">
        <v>187</v>
      </c>
      <c r="D6669" s="107"/>
      <c r="E6669" s="107"/>
      <c r="F6669" s="111">
        <v>32400000</v>
      </c>
      <c r="G6669" s="112"/>
      <c r="H6669" s="112"/>
      <c r="I6669" s="10"/>
      <c r="J6669" s="10"/>
      <c r="K6669" s="111">
        <v>32400000</v>
      </c>
      <c r="L6669" s="112"/>
      <c r="M6669" s="112"/>
      <c r="N6669" s="10"/>
      <c r="O6669" s="19"/>
      <c r="P6669" s="38"/>
      <c r="Q6669" s="217">
        <v>32400000</v>
      </c>
      <c r="R6669" s="290"/>
    </row>
    <row r="6670" spans="1:18" s="17" customFormat="1" ht="16.5" hidden="1">
      <c r="A6670" s="107"/>
      <c r="B6670" s="108" t="s">
        <v>2616</v>
      </c>
      <c r="C6670" s="107" t="s">
        <v>187</v>
      </c>
      <c r="D6670" s="107"/>
      <c r="E6670" s="107"/>
      <c r="F6670" s="111">
        <v>38548000</v>
      </c>
      <c r="G6670" s="112"/>
      <c r="H6670" s="112"/>
      <c r="I6670" s="10"/>
      <c r="J6670" s="10"/>
      <c r="K6670" s="111">
        <f>W6670</f>
        <v>0</v>
      </c>
      <c r="L6670" s="112"/>
      <c r="M6670" s="112"/>
      <c r="N6670" s="10"/>
      <c r="O6670" s="19"/>
      <c r="P6670" s="38"/>
      <c r="Q6670" s="217"/>
      <c r="R6670" s="290">
        <v>38548000</v>
      </c>
    </row>
    <row r="6671" spans="1:18" s="17" customFormat="1" ht="16.5" hidden="1">
      <c r="A6671" s="107">
        <v>81</v>
      </c>
      <c r="B6671" s="766" t="s">
        <v>2698</v>
      </c>
      <c r="C6671" s="766"/>
      <c r="D6671" s="766"/>
      <c r="E6671" s="766"/>
      <c r="F6671" s="766"/>
      <c r="G6671" s="766"/>
      <c r="H6671" s="767"/>
      <c r="I6671" s="10"/>
      <c r="J6671" s="10"/>
      <c r="K6671" s="111"/>
      <c r="L6671" s="112"/>
      <c r="M6671" s="112"/>
      <c r="N6671" s="10"/>
      <c r="O6671" s="19"/>
      <c r="P6671" s="38"/>
      <c r="Q6671" s="217"/>
      <c r="R6671" s="290"/>
    </row>
    <row r="6672" spans="1:18" s="17" customFormat="1" ht="16.5" hidden="1">
      <c r="A6672" s="107"/>
      <c r="B6672" s="108" t="s">
        <v>2615</v>
      </c>
      <c r="C6672" s="107" t="s">
        <v>187</v>
      </c>
      <c r="D6672" s="107"/>
      <c r="E6672" s="107"/>
      <c r="F6672" s="111">
        <v>34100000</v>
      </c>
      <c r="G6672" s="112"/>
      <c r="H6672" s="112"/>
      <c r="I6672" s="10"/>
      <c r="J6672" s="10"/>
      <c r="K6672" s="111">
        <v>34100000</v>
      </c>
      <c r="L6672" s="112"/>
      <c r="M6672" s="112"/>
      <c r="N6672" s="10"/>
      <c r="O6672" s="19"/>
      <c r="P6672" s="38"/>
      <c r="Q6672" s="217">
        <v>34100000</v>
      </c>
      <c r="R6672" s="290"/>
    </row>
    <row r="6673" spans="1:18" s="17" customFormat="1" ht="16.5" hidden="1">
      <c r="A6673" s="107"/>
      <c r="B6673" s="108" t="s">
        <v>2616</v>
      </c>
      <c r="C6673" s="107" t="s">
        <v>187</v>
      </c>
      <c r="D6673" s="107"/>
      <c r="E6673" s="107"/>
      <c r="F6673" s="111">
        <v>39882000</v>
      </c>
      <c r="G6673" s="112"/>
      <c r="H6673" s="112"/>
      <c r="I6673" s="10"/>
      <c r="J6673" s="10"/>
      <c r="K6673" s="111">
        <f>W6673</f>
        <v>0</v>
      </c>
      <c r="L6673" s="112"/>
      <c r="M6673" s="112"/>
      <c r="N6673" s="10"/>
      <c r="O6673" s="19"/>
      <c r="P6673" s="38"/>
      <c r="Q6673" s="217"/>
      <c r="R6673" s="290">
        <v>39882000</v>
      </c>
    </row>
    <row r="6674" spans="1:18" s="17" customFormat="1" ht="16.5" hidden="1">
      <c r="A6674" s="107">
        <v>82</v>
      </c>
      <c r="B6674" s="766" t="s">
        <v>2699</v>
      </c>
      <c r="C6674" s="766"/>
      <c r="D6674" s="766"/>
      <c r="E6674" s="766"/>
      <c r="F6674" s="766"/>
      <c r="G6674" s="766"/>
      <c r="H6674" s="767"/>
      <c r="I6674" s="10"/>
      <c r="J6674" s="10"/>
      <c r="K6674" s="111"/>
      <c r="L6674" s="112"/>
      <c r="M6674" s="112"/>
      <c r="N6674" s="10"/>
      <c r="O6674" s="19"/>
      <c r="P6674" s="38"/>
      <c r="Q6674" s="217"/>
      <c r="R6674" s="290"/>
    </row>
    <row r="6675" spans="1:18" s="17" customFormat="1" ht="16.5" hidden="1">
      <c r="A6675" s="107"/>
      <c r="B6675" s="108" t="s">
        <v>2615</v>
      </c>
      <c r="C6675" s="107" t="s">
        <v>187</v>
      </c>
      <c r="D6675" s="107"/>
      <c r="E6675" s="107"/>
      <c r="F6675" s="111">
        <v>35500000</v>
      </c>
      <c r="G6675" s="112"/>
      <c r="H6675" s="112"/>
      <c r="I6675" s="10"/>
      <c r="J6675" s="10"/>
      <c r="K6675" s="111">
        <v>35500000</v>
      </c>
      <c r="L6675" s="112"/>
      <c r="M6675" s="112"/>
      <c r="N6675" s="10"/>
      <c r="O6675" s="19"/>
      <c r="P6675" s="38"/>
      <c r="Q6675" s="217">
        <v>35500000</v>
      </c>
      <c r="R6675" s="290"/>
    </row>
    <row r="6676" spans="1:18" s="17" customFormat="1" ht="16.5" hidden="1">
      <c r="A6676" s="107"/>
      <c r="B6676" s="108" t="s">
        <v>2616</v>
      </c>
      <c r="C6676" s="107" t="s">
        <v>187</v>
      </c>
      <c r="D6676" s="107"/>
      <c r="E6676" s="107"/>
      <c r="F6676" s="111">
        <v>42412000</v>
      </c>
      <c r="G6676" s="112"/>
      <c r="H6676" s="112"/>
      <c r="I6676" s="10"/>
      <c r="J6676" s="10"/>
      <c r="K6676" s="111">
        <f>W6676</f>
        <v>0</v>
      </c>
      <c r="L6676" s="112"/>
      <c r="M6676" s="112"/>
      <c r="N6676" s="10"/>
      <c r="O6676" s="19"/>
      <c r="P6676" s="38"/>
      <c r="Q6676" s="217"/>
      <c r="R6676" s="290">
        <v>42412000</v>
      </c>
    </row>
    <row r="6677" spans="1:18" s="17" customFormat="1" ht="16.5" hidden="1">
      <c r="A6677" s="107">
        <v>83</v>
      </c>
      <c r="B6677" s="766" t="s">
        <v>2700</v>
      </c>
      <c r="C6677" s="766"/>
      <c r="D6677" s="766"/>
      <c r="E6677" s="766"/>
      <c r="F6677" s="766"/>
      <c r="G6677" s="766"/>
      <c r="H6677" s="767"/>
      <c r="I6677" s="10"/>
      <c r="J6677" s="10"/>
      <c r="K6677" s="111"/>
      <c r="L6677" s="112"/>
      <c r="M6677" s="112"/>
      <c r="N6677" s="10"/>
      <c r="O6677" s="19"/>
      <c r="P6677" s="38"/>
      <c r="Q6677" s="217"/>
      <c r="R6677" s="290"/>
    </row>
    <row r="6678" spans="1:18" s="17" customFormat="1" ht="16.5" hidden="1">
      <c r="A6678" s="107"/>
      <c r="B6678" s="108" t="s">
        <v>2615</v>
      </c>
      <c r="C6678" s="107" t="s">
        <v>187</v>
      </c>
      <c r="D6678" s="107"/>
      <c r="E6678" s="107"/>
      <c r="F6678" s="111">
        <v>30000000</v>
      </c>
      <c r="G6678" s="112"/>
      <c r="H6678" s="112"/>
      <c r="I6678" s="10"/>
      <c r="J6678" s="10"/>
      <c r="K6678" s="111">
        <v>30000000</v>
      </c>
      <c r="L6678" s="112"/>
      <c r="M6678" s="112"/>
      <c r="N6678" s="10"/>
      <c r="O6678" s="19"/>
      <c r="P6678" s="38"/>
      <c r="Q6678" s="217">
        <v>30000000</v>
      </c>
      <c r="R6678" s="290"/>
    </row>
    <row r="6679" spans="1:18" s="17" customFormat="1" ht="16.5" hidden="1">
      <c r="A6679" s="107"/>
      <c r="B6679" s="108" t="s">
        <v>2616</v>
      </c>
      <c r="C6679" s="107" t="s">
        <v>187</v>
      </c>
      <c r="D6679" s="107"/>
      <c r="E6679" s="107"/>
      <c r="F6679" s="111">
        <v>35512000</v>
      </c>
      <c r="G6679" s="112"/>
      <c r="H6679" s="112"/>
      <c r="I6679" s="10"/>
      <c r="J6679" s="10"/>
      <c r="K6679" s="111">
        <f>W6679</f>
        <v>0</v>
      </c>
      <c r="L6679" s="112"/>
      <c r="M6679" s="112"/>
      <c r="N6679" s="10"/>
      <c r="O6679" s="19"/>
      <c r="P6679" s="38"/>
      <c r="Q6679" s="217"/>
      <c r="R6679" s="290">
        <v>35512000</v>
      </c>
    </row>
    <row r="6680" spans="1:18" s="17" customFormat="1" ht="16.5" hidden="1">
      <c r="A6680" s="107">
        <v>84</v>
      </c>
      <c r="B6680" s="766" t="s">
        <v>2701</v>
      </c>
      <c r="C6680" s="766"/>
      <c r="D6680" s="766"/>
      <c r="E6680" s="766"/>
      <c r="F6680" s="766"/>
      <c r="G6680" s="766"/>
      <c r="H6680" s="767"/>
      <c r="I6680" s="10"/>
      <c r="J6680" s="10"/>
      <c r="K6680" s="111"/>
      <c r="L6680" s="112"/>
      <c r="M6680" s="112"/>
      <c r="N6680" s="10"/>
      <c r="O6680" s="19"/>
      <c r="P6680" s="38"/>
      <c r="Q6680" s="217"/>
      <c r="R6680" s="290"/>
    </row>
    <row r="6681" spans="1:18" s="17" customFormat="1" ht="16.5" hidden="1">
      <c r="A6681" s="107"/>
      <c r="B6681" s="108" t="s">
        <v>2615</v>
      </c>
      <c r="C6681" s="107" t="s">
        <v>187</v>
      </c>
      <c r="D6681" s="107"/>
      <c r="E6681" s="107"/>
      <c r="F6681" s="111">
        <v>32100000</v>
      </c>
      <c r="G6681" s="112"/>
      <c r="H6681" s="112"/>
      <c r="I6681" s="10"/>
      <c r="J6681" s="10"/>
      <c r="K6681" s="111">
        <v>32100000</v>
      </c>
      <c r="L6681" s="112"/>
      <c r="M6681" s="112"/>
      <c r="N6681" s="10"/>
      <c r="O6681" s="19"/>
      <c r="P6681" s="38"/>
      <c r="Q6681" s="217">
        <v>32100000</v>
      </c>
      <c r="R6681" s="290"/>
    </row>
    <row r="6682" spans="1:18" s="17" customFormat="1" ht="16.5" hidden="1">
      <c r="A6682" s="107"/>
      <c r="B6682" s="108" t="s">
        <v>2616</v>
      </c>
      <c r="C6682" s="107" t="s">
        <v>187</v>
      </c>
      <c r="D6682" s="107"/>
      <c r="E6682" s="107"/>
      <c r="F6682" s="111">
        <v>37950000</v>
      </c>
      <c r="G6682" s="112"/>
      <c r="H6682" s="112"/>
      <c r="I6682" s="10"/>
      <c r="J6682" s="10"/>
      <c r="K6682" s="111">
        <f>W6682</f>
        <v>0</v>
      </c>
      <c r="L6682" s="112"/>
      <c r="M6682" s="112"/>
      <c r="N6682" s="10"/>
      <c r="O6682" s="19"/>
      <c r="P6682" s="38"/>
      <c r="Q6682" s="217"/>
      <c r="R6682" s="290">
        <v>37950000</v>
      </c>
    </row>
    <row r="6683" spans="1:18" s="17" customFormat="1" ht="16.5" hidden="1">
      <c r="A6683" s="107">
        <v>85</v>
      </c>
      <c r="B6683" s="766" t="s">
        <v>2702</v>
      </c>
      <c r="C6683" s="766"/>
      <c r="D6683" s="766"/>
      <c r="E6683" s="766"/>
      <c r="F6683" s="766"/>
      <c r="G6683" s="766"/>
      <c r="H6683" s="767"/>
      <c r="I6683" s="10"/>
      <c r="J6683" s="10"/>
      <c r="K6683" s="111"/>
      <c r="L6683" s="112"/>
      <c r="M6683" s="112"/>
      <c r="N6683" s="10"/>
      <c r="O6683" s="19"/>
      <c r="P6683" s="38"/>
      <c r="Q6683" s="217"/>
      <c r="R6683" s="290"/>
    </row>
    <row r="6684" spans="1:18" s="17" customFormat="1" ht="16.5" hidden="1">
      <c r="A6684" s="107"/>
      <c r="B6684" s="108" t="s">
        <v>2615</v>
      </c>
      <c r="C6684" s="107" t="s">
        <v>187</v>
      </c>
      <c r="D6684" s="107"/>
      <c r="E6684" s="107"/>
      <c r="F6684" s="111">
        <v>34700000</v>
      </c>
      <c r="G6684" s="112"/>
      <c r="H6684" s="112"/>
      <c r="I6684" s="10"/>
      <c r="J6684" s="10"/>
      <c r="K6684" s="111">
        <v>34700000</v>
      </c>
      <c r="L6684" s="112"/>
      <c r="M6684" s="112"/>
      <c r="N6684" s="10"/>
      <c r="O6684" s="19"/>
      <c r="P6684" s="38"/>
      <c r="Q6684" s="217">
        <v>34700000</v>
      </c>
      <c r="R6684" s="290"/>
    </row>
    <row r="6685" spans="1:18" s="17" customFormat="1" ht="16.5" hidden="1">
      <c r="A6685" s="107"/>
      <c r="B6685" s="108" t="s">
        <v>2616</v>
      </c>
      <c r="C6685" s="107" t="s">
        <v>187</v>
      </c>
      <c r="D6685" s="107"/>
      <c r="E6685" s="107"/>
      <c r="F6685" s="111">
        <v>41262000</v>
      </c>
      <c r="G6685" s="112"/>
      <c r="H6685" s="112"/>
      <c r="I6685" s="10"/>
      <c r="J6685" s="10"/>
      <c r="K6685" s="111">
        <f>W6685</f>
        <v>0</v>
      </c>
      <c r="L6685" s="112"/>
      <c r="M6685" s="112"/>
      <c r="N6685" s="10"/>
      <c r="O6685" s="19"/>
      <c r="P6685" s="38"/>
      <c r="Q6685" s="217"/>
      <c r="R6685" s="290">
        <v>41262000</v>
      </c>
    </row>
    <row r="6686" spans="1:18" s="17" customFormat="1" ht="16.5" hidden="1">
      <c r="A6686" s="107">
        <v>86</v>
      </c>
      <c r="B6686" s="766" t="s">
        <v>2703</v>
      </c>
      <c r="C6686" s="107"/>
      <c r="D6686" s="107"/>
      <c r="E6686" s="107"/>
      <c r="F6686" s="111"/>
      <c r="G6686" s="112"/>
      <c r="H6686" s="112"/>
      <c r="I6686" s="10"/>
      <c r="J6686" s="10"/>
      <c r="K6686" s="111"/>
      <c r="L6686" s="112"/>
      <c r="M6686" s="112"/>
      <c r="N6686" s="10"/>
      <c r="O6686" s="19"/>
      <c r="P6686" s="38"/>
      <c r="Q6686" s="217"/>
      <c r="R6686" s="290"/>
    </row>
    <row r="6687" spans="1:18" s="17" customFormat="1" ht="16.5" hidden="1">
      <c r="A6687" s="107"/>
      <c r="B6687" s="108" t="s">
        <v>2615</v>
      </c>
      <c r="C6687" s="107" t="s">
        <v>187</v>
      </c>
      <c r="D6687" s="107"/>
      <c r="E6687" s="107"/>
      <c r="F6687" s="111">
        <v>36500000</v>
      </c>
      <c r="G6687" s="112"/>
      <c r="H6687" s="112"/>
      <c r="I6687" s="10"/>
      <c r="J6687" s="10"/>
      <c r="K6687" s="111">
        <v>36500000</v>
      </c>
      <c r="L6687" s="112"/>
      <c r="M6687" s="112"/>
      <c r="N6687" s="10"/>
      <c r="O6687" s="19"/>
      <c r="P6687" s="38"/>
      <c r="Q6687" s="217">
        <v>36500000</v>
      </c>
      <c r="R6687" s="290"/>
    </row>
    <row r="6688" spans="1:18" s="17" customFormat="1" ht="16.5" hidden="1">
      <c r="A6688" s="107"/>
      <c r="B6688" s="108" t="s">
        <v>2616</v>
      </c>
      <c r="C6688" s="107" t="s">
        <v>187</v>
      </c>
      <c r="D6688" s="107"/>
      <c r="E6688" s="107"/>
      <c r="F6688" s="111">
        <v>42642000</v>
      </c>
      <c r="G6688" s="112"/>
      <c r="H6688" s="112"/>
      <c r="I6688" s="10"/>
      <c r="J6688" s="10"/>
      <c r="K6688" s="111">
        <f>W6688</f>
        <v>0</v>
      </c>
      <c r="L6688" s="112"/>
      <c r="M6688" s="112"/>
      <c r="N6688" s="10"/>
      <c r="O6688" s="19"/>
      <c r="P6688" s="38"/>
      <c r="Q6688" s="217"/>
      <c r="R6688" s="290">
        <v>42642000</v>
      </c>
    </row>
    <row r="6689" spans="1:18" s="17" customFormat="1" ht="16.5" hidden="1">
      <c r="A6689" s="107">
        <v>87</v>
      </c>
      <c r="B6689" s="766" t="s">
        <v>2704</v>
      </c>
      <c r="C6689" s="107"/>
      <c r="D6689" s="107"/>
      <c r="E6689" s="107"/>
      <c r="F6689" s="111"/>
      <c r="G6689" s="112"/>
      <c r="H6689" s="112"/>
      <c r="I6689" s="10"/>
      <c r="J6689" s="10"/>
      <c r="K6689" s="111"/>
      <c r="L6689" s="112"/>
      <c r="M6689" s="112"/>
      <c r="N6689" s="10"/>
      <c r="O6689" s="19"/>
      <c r="P6689" s="38"/>
      <c r="Q6689" s="217"/>
      <c r="R6689" s="290"/>
    </row>
    <row r="6690" spans="1:18" s="17" customFormat="1" ht="16.5" hidden="1">
      <c r="A6690" s="107"/>
      <c r="B6690" s="108" t="s">
        <v>2615</v>
      </c>
      <c r="C6690" s="107" t="s">
        <v>187</v>
      </c>
      <c r="D6690" s="107"/>
      <c r="E6690" s="107"/>
      <c r="F6690" s="111">
        <v>37800000</v>
      </c>
      <c r="G6690" s="112"/>
      <c r="H6690" s="112"/>
      <c r="I6690" s="10"/>
      <c r="J6690" s="10"/>
      <c r="K6690" s="111">
        <v>37800000</v>
      </c>
      <c r="L6690" s="112"/>
      <c r="M6690" s="112"/>
      <c r="N6690" s="10"/>
      <c r="O6690" s="19"/>
      <c r="P6690" s="38"/>
      <c r="Q6690" s="217">
        <v>37800000</v>
      </c>
      <c r="R6690" s="290"/>
    </row>
    <row r="6691" spans="1:18" s="17" customFormat="1" ht="16.5" hidden="1">
      <c r="A6691" s="107"/>
      <c r="B6691" s="108" t="s">
        <v>2616</v>
      </c>
      <c r="C6691" s="107" t="s">
        <v>187</v>
      </c>
      <c r="D6691" s="107"/>
      <c r="E6691" s="107"/>
      <c r="F6691" s="111">
        <v>45126000</v>
      </c>
      <c r="G6691" s="112"/>
      <c r="H6691" s="112"/>
      <c r="I6691" s="10"/>
      <c r="J6691" s="10"/>
      <c r="K6691" s="111">
        <f>W6691</f>
        <v>0</v>
      </c>
      <c r="L6691" s="112"/>
      <c r="M6691" s="112"/>
      <c r="N6691" s="10"/>
      <c r="O6691" s="19"/>
      <c r="P6691" s="38"/>
      <c r="Q6691" s="217"/>
      <c r="R6691" s="290">
        <v>45126000</v>
      </c>
    </row>
    <row r="6692" spans="1:18" s="17" customFormat="1" ht="16.5" hidden="1">
      <c r="A6692" s="107">
        <v>88</v>
      </c>
      <c r="B6692" s="766" t="s">
        <v>2705</v>
      </c>
      <c r="C6692" s="107"/>
      <c r="D6692" s="107"/>
      <c r="E6692" s="107"/>
      <c r="F6692" s="111"/>
      <c r="G6692" s="112"/>
      <c r="H6692" s="112"/>
      <c r="I6692" s="10"/>
      <c r="J6692" s="10"/>
      <c r="K6692" s="111"/>
      <c r="L6692" s="112"/>
      <c r="M6692" s="112"/>
      <c r="N6692" s="10"/>
      <c r="O6692" s="19"/>
      <c r="P6692" s="38"/>
      <c r="Q6692" s="217"/>
      <c r="R6692" s="290"/>
    </row>
    <row r="6693" spans="1:18" s="17" customFormat="1" ht="16.5" hidden="1">
      <c r="A6693" s="107"/>
      <c r="B6693" s="108" t="s">
        <v>2615</v>
      </c>
      <c r="C6693" s="107" t="s">
        <v>187</v>
      </c>
      <c r="D6693" s="107"/>
      <c r="E6693" s="107"/>
      <c r="F6693" s="111">
        <v>56800000</v>
      </c>
      <c r="G6693" s="112"/>
      <c r="H6693" s="112"/>
      <c r="I6693" s="10"/>
      <c r="J6693" s="10"/>
      <c r="K6693" s="111">
        <v>56800000</v>
      </c>
      <c r="L6693" s="112"/>
      <c r="M6693" s="112"/>
      <c r="N6693" s="10"/>
      <c r="O6693" s="19"/>
      <c r="P6693" s="38"/>
      <c r="Q6693" s="217">
        <v>56800000</v>
      </c>
      <c r="R6693" s="290"/>
    </row>
    <row r="6694" spans="1:18" s="17" customFormat="1" ht="16.5" hidden="1">
      <c r="A6694" s="107"/>
      <c r="B6694" s="108" t="s">
        <v>2616</v>
      </c>
      <c r="C6694" s="107" t="s">
        <v>187</v>
      </c>
      <c r="D6694" s="107"/>
      <c r="E6694" s="107"/>
      <c r="F6694" s="111">
        <v>71070000</v>
      </c>
      <c r="G6694" s="112"/>
      <c r="H6694" s="112"/>
      <c r="I6694" s="10"/>
      <c r="J6694" s="10"/>
      <c r="K6694" s="111">
        <f>W6694</f>
        <v>0</v>
      </c>
      <c r="L6694" s="112"/>
      <c r="M6694" s="112"/>
      <c r="N6694" s="10"/>
      <c r="O6694" s="19"/>
      <c r="P6694" s="38"/>
      <c r="Q6694" s="217"/>
      <c r="R6694" s="290">
        <v>71070000</v>
      </c>
    </row>
    <row r="6695" spans="1:18" s="17" customFormat="1" ht="16.5" hidden="1">
      <c r="A6695" s="107">
        <v>89</v>
      </c>
      <c r="B6695" s="766" t="s">
        <v>2706</v>
      </c>
      <c r="C6695" s="107"/>
      <c r="D6695" s="107"/>
      <c r="E6695" s="107"/>
      <c r="F6695" s="111"/>
      <c r="G6695" s="112"/>
      <c r="H6695" s="112"/>
      <c r="I6695" s="10"/>
      <c r="J6695" s="10"/>
      <c r="K6695" s="111"/>
      <c r="L6695" s="112"/>
      <c r="M6695" s="112"/>
      <c r="N6695" s="10"/>
      <c r="O6695" s="19"/>
      <c r="P6695" s="38"/>
      <c r="Q6695" s="217"/>
      <c r="R6695" s="290"/>
    </row>
    <row r="6696" spans="1:18" s="17" customFormat="1" ht="16.5" hidden="1">
      <c r="A6696" s="107"/>
      <c r="B6696" s="108" t="s">
        <v>2615</v>
      </c>
      <c r="C6696" s="107" t="s">
        <v>187</v>
      </c>
      <c r="D6696" s="107"/>
      <c r="E6696" s="107"/>
      <c r="F6696" s="111">
        <v>32000000</v>
      </c>
      <c r="G6696" s="112"/>
      <c r="H6696" s="112"/>
      <c r="I6696" s="10"/>
      <c r="J6696" s="10"/>
      <c r="K6696" s="111">
        <v>32000000</v>
      </c>
      <c r="L6696" s="112"/>
      <c r="M6696" s="112"/>
      <c r="N6696" s="10"/>
      <c r="O6696" s="19"/>
      <c r="P6696" s="38"/>
      <c r="Q6696" s="217">
        <v>32000000</v>
      </c>
      <c r="R6696" s="290"/>
    </row>
    <row r="6697" spans="1:18" s="17" customFormat="1" ht="16.5" hidden="1">
      <c r="A6697" s="107"/>
      <c r="B6697" s="108" t="s">
        <v>2616</v>
      </c>
      <c r="C6697" s="107" t="s">
        <v>187</v>
      </c>
      <c r="D6697" s="107"/>
      <c r="E6697" s="107"/>
      <c r="F6697" s="111">
        <v>37168000</v>
      </c>
      <c r="G6697" s="112"/>
      <c r="H6697" s="112"/>
      <c r="I6697" s="10"/>
      <c r="J6697" s="10"/>
      <c r="K6697" s="111">
        <f>W6697</f>
        <v>0</v>
      </c>
      <c r="L6697" s="112"/>
      <c r="M6697" s="112"/>
      <c r="N6697" s="10"/>
      <c r="O6697" s="19"/>
      <c r="P6697" s="38"/>
      <c r="Q6697" s="217"/>
      <c r="R6697" s="290">
        <v>37168000</v>
      </c>
    </row>
    <row r="6698" spans="1:18" s="17" customFormat="1" ht="16.5" hidden="1">
      <c r="A6698" s="107">
        <v>90</v>
      </c>
      <c r="B6698" s="766" t="s">
        <v>2707</v>
      </c>
      <c r="C6698" s="107"/>
      <c r="D6698" s="107"/>
      <c r="E6698" s="107"/>
      <c r="F6698" s="111"/>
      <c r="G6698" s="112"/>
      <c r="H6698" s="112"/>
      <c r="I6698" s="10"/>
      <c r="J6698" s="10"/>
      <c r="K6698" s="111"/>
      <c r="L6698" s="112"/>
      <c r="M6698" s="112"/>
      <c r="N6698" s="10"/>
      <c r="O6698" s="19"/>
      <c r="P6698" s="38"/>
      <c r="Q6698" s="217"/>
      <c r="R6698" s="290"/>
    </row>
    <row r="6699" spans="1:18" s="17" customFormat="1" ht="16.5" hidden="1">
      <c r="A6699" s="107"/>
      <c r="B6699" s="108" t="s">
        <v>2615</v>
      </c>
      <c r="C6699" s="107" t="s">
        <v>187</v>
      </c>
      <c r="D6699" s="107"/>
      <c r="E6699" s="107"/>
      <c r="F6699" s="111">
        <v>35900000</v>
      </c>
      <c r="G6699" s="112"/>
      <c r="H6699" s="112"/>
      <c r="I6699" s="10"/>
      <c r="J6699" s="10"/>
      <c r="K6699" s="111">
        <v>35900000</v>
      </c>
      <c r="L6699" s="112"/>
      <c r="M6699" s="112"/>
      <c r="N6699" s="10"/>
      <c r="O6699" s="19"/>
      <c r="P6699" s="38"/>
      <c r="Q6699" s="217">
        <v>35900000</v>
      </c>
      <c r="R6699" s="290"/>
    </row>
    <row r="6700" spans="1:18" s="17" customFormat="1" ht="16.5" hidden="1">
      <c r="A6700" s="107"/>
      <c r="B6700" s="108" t="s">
        <v>2616</v>
      </c>
      <c r="C6700" s="107" t="s">
        <v>187</v>
      </c>
      <c r="D6700" s="107"/>
      <c r="E6700" s="107"/>
      <c r="F6700" s="111">
        <v>42090000</v>
      </c>
      <c r="G6700" s="112"/>
      <c r="H6700" s="112"/>
      <c r="I6700" s="10"/>
      <c r="J6700" s="10"/>
      <c r="K6700" s="111">
        <f>W6700</f>
        <v>0</v>
      </c>
      <c r="L6700" s="112"/>
      <c r="M6700" s="112"/>
      <c r="N6700" s="10"/>
      <c r="O6700" s="19"/>
      <c r="P6700" s="38"/>
      <c r="Q6700" s="217"/>
      <c r="R6700" s="290">
        <v>42090000</v>
      </c>
    </row>
    <row r="6701" spans="1:18" s="17" customFormat="1" ht="16.5" hidden="1">
      <c r="A6701" s="107">
        <v>91</v>
      </c>
      <c r="B6701" s="766" t="s">
        <v>2708</v>
      </c>
      <c r="C6701" s="107"/>
      <c r="D6701" s="107"/>
      <c r="E6701" s="107"/>
      <c r="F6701" s="111"/>
      <c r="G6701" s="112"/>
      <c r="H6701" s="112"/>
      <c r="I6701" s="10"/>
      <c r="J6701" s="10"/>
      <c r="K6701" s="111"/>
      <c r="L6701" s="112"/>
      <c r="M6701" s="112"/>
      <c r="N6701" s="10"/>
      <c r="O6701" s="19"/>
      <c r="P6701" s="38"/>
      <c r="Q6701" s="217"/>
      <c r="R6701" s="290"/>
    </row>
    <row r="6702" spans="1:18" s="17" customFormat="1" ht="16.5" hidden="1">
      <c r="A6702" s="107"/>
      <c r="B6702" s="108" t="s">
        <v>2615</v>
      </c>
      <c r="C6702" s="107" t="s">
        <v>187</v>
      </c>
      <c r="D6702" s="107"/>
      <c r="E6702" s="107"/>
      <c r="F6702" s="111">
        <v>41300000</v>
      </c>
      <c r="G6702" s="112"/>
      <c r="H6702" s="112"/>
      <c r="I6702" s="10"/>
      <c r="J6702" s="10"/>
      <c r="K6702" s="111">
        <v>41300000</v>
      </c>
      <c r="L6702" s="112"/>
      <c r="M6702" s="112"/>
      <c r="N6702" s="10"/>
      <c r="O6702" s="19"/>
      <c r="P6702" s="38"/>
      <c r="Q6702" s="217">
        <v>41300000</v>
      </c>
      <c r="R6702" s="290"/>
    </row>
    <row r="6703" spans="1:18" s="17" customFormat="1" ht="16.5" hidden="1">
      <c r="A6703" s="107"/>
      <c r="B6703" s="108" t="s">
        <v>2616</v>
      </c>
      <c r="C6703" s="107" t="s">
        <v>187</v>
      </c>
      <c r="D6703" s="107"/>
      <c r="E6703" s="107"/>
      <c r="F6703" s="111">
        <v>48714000</v>
      </c>
      <c r="G6703" s="112"/>
      <c r="H6703" s="112"/>
      <c r="I6703" s="10"/>
      <c r="J6703" s="10"/>
      <c r="K6703" s="111">
        <f>W6703</f>
        <v>0</v>
      </c>
      <c r="L6703" s="112"/>
      <c r="M6703" s="112"/>
      <c r="N6703" s="10"/>
      <c r="O6703" s="19"/>
      <c r="P6703" s="38"/>
      <c r="Q6703" s="217"/>
      <c r="R6703" s="290">
        <v>48714000</v>
      </c>
    </row>
    <row r="6704" spans="1:18" s="17" customFormat="1" ht="16.5" hidden="1">
      <c r="A6704" s="107">
        <v>92</v>
      </c>
      <c r="B6704" s="766" t="s">
        <v>2709</v>
      </c>
      <c r="C6704" s="107"/>
      <c r="D6704" s="107"/>
      <c r="E6704" s="107"/>
      <c r="F6704" s="111"/>
      <c r="G6704" s="112"/>
      <c r="H6704" s="112"/>
      <c r="I6704" s="10"/>
      <c r="J6704" s="10"/>
      <c r="K6704" s="111"/>
      <c r="L6704" s="112"/>
      <c r="M6704" s="112"/>
      <c r="N6704" s="10"/>
      <c r="O6704" s="19"/>
      <c r="P6704" s="38"/>
      <c r="Q6704" s="217"/>
      <c r="R6704" s="290"/>
    </row>
    <row r="6705" spans="1:18" s="17" customFormat="1" ht="16.5" hidden="1">
      <c r="A6705" s="107"/>
      <c r="B6705" s="108" t="s">
        <v>2615</v>
      </c>
      <c r="C6705" s="107" t="s">
        <v>187</v>
      </c>
      <c r="D6705" s="107"/>
      <c r="E6705" s="107"/>
      <c r="F6705" s="111">
        <v>44700000</v>
      </c>
      <c r="G6705" s="112"/>
      <c r="H6705" s="112"/>
      <c r="I6705" s="10"/>
      <c r="J6705" s="10"/>
      <c r="K6705" s="111">
        <v>44700000</v>
      </c>
      <c r="L6705" s="112"/>
      <c r="M6705" s="112"/>
      <c r="N6705" s="10"/>
      <c r="O6705" s="19"/>
      <c r="P6705" s="38"/>
      <c r="Q6705" s="217">
        <v>44700000</v>
      </c>
      <c r="R6705" s="290"/>
    </row>
    <row r="6706" spans="1:18" s="17" customFormat="1" ht="16.5" hidden="1">
      <c r="A6706" s="107"/>
      <c r="B6706" s="108" t="s">
        <v>2616</v>
      </c>
      <c r="C6706" s="107" t="s">
        <v>187</v>
      </c>
      <c r="D6706" s="107"/>
      <c r="E6706" s="107"/>
      <c r="F6706" s="111">
        <v>51658000</v>
      </c>
      <c r="G6706" s="112"/>
      <c r="H6706" s="112"/>
      <c r="I6706" s="10"/>
      <c r="J6706" s="10"/>
      <c r="K6706" s="111">
        <f>W6706</f>
        <v>0</v>
      </c>
      <c r="L6706" s="112"/>
      <c r="M6706" s="112"/>
      <c r="N6706" s="10"/>
      <c r="O6706" s="19"/>
      <c r="P6706" s="38"/>
      <c r="Q6706" s="217"/>
      <c r="R6706" s="290">
        <v>51658000</v>
      </c>
    </row>
    <row r="6707" spans="1:18" s="17" customFormat="1" ht="16.5" hidden="1">
      <c r="A6707" s="107">
        <v>93</v>
      </c>
      <c r="B6707" s="766" t="s">
        <v>2710</v>
      </c>
      <c r="C6707" s="107"/>
      <c r="D6707" s="107"/>
      <c r="E6707" s="107"/>
      <c r="F6707" s="111"/>
      <c r="G6707" s="112"/>
      <c r="H6707" s="112"/>
      <c r="I6707" s="10"/>
      <c r="J6707" s="10"/>
      <c r="K6707" s="111"/>
      <c r="L6707" s="112"/>
      <c r="M6707" s="112"/>
      <c r="N6707" s="10"/>
      <c r="O6707" s="19"/>
      <c r="P6707" s="38"/>
      <c r="Q6707" s="217"/>
      <c r="R6707" s="290"/>
    </row>
    <row r="6708" spans="1:18" s="17" customFormat="1" ht="16.5" hidden="1">
      <c r="A6708" s="107"/>
      <c r="B6708" s="108" t="s">
        <v>2615</v>
      </c>
      <c r="C6708" s="107" t="s">
        <v>187</v>
      </c>
      <c r="D6708" s="107"/>
      <c r="E6708" s="107"/>
      <c r="F6708" s="111">
        <v>47600000</v>
      </c>
      <c r="G6708" s="112"/>
      <c r="H6708" s="112"/>
      <c r="I6708" s="10"/>
      <c r="J6708" s="10"/>
      <c r="K6708" s="111">
        <v>47600000</v>
      </c>
      <c r="L6708" s="112"/>
      <c r="M6708" s="112"/>
      <c r="N6708" s="10"/>
      <c r="O6708" s="19"/>
      <c r="P6708" s="38"/>
      <c r="Q6708" s="217">
        <v>47600000</v>
      </c>
      <c r="R6708" s="290"/>
    </row>
    <row r="6709" spans="1:18" s="17" customFormat="1" ht="16.5" hidden="1">
      <c r="A6709" s="107"/>
      <c r="B6709" s="108" t="s">
        <v>2616</v>
      </c>
      <c r="C6709" s="107" t="s">
        <v>187</v>
      </c>
      <c r="D6709" s="107"/>
      <c r="E6709" s="107"/>
      <c r="F6709" s="111">
        <v>56534000</v>
      </c>
      <c r="G6709" s="112"/>
      <c r="H6709" s="112"/>
      <c r="I6709" s="10"/>
      <c r="J6709" s="10"/>
      <c r="K6709" s="111">
        <f>W6709</f>
        <v>0</v>
      </c>
      <c r="L6709" s="112"/>
      <c r="M6709" s="112"/>
      <c r="N6709" s="10"/>
      <c r="O6709" s="19"/>
      <c r="P6709" s="38"/>
      <c r="Q6709" s="217"/>
      <c r="R6709" s="290">
        <v>56534000</v>
      </c>
    </row>
    <row r="6710" spans="1:18" s="17" customFormat="1" ht="16.5" hidden="1">
      <c r="A6710" s="107">
        <v>94</v>
      </c>
      <c r="B6710" s="766" t="s">
        <v>2711</v>
      </c>
      <c r="C6710" s="107"/>
      <c r="D6710" s="107"/>
      <c r="E6710" s="107"/>
      <c r="F6710" s="111"/>
      <c r="G6710" s="112"/>
      <c r="H6710" s="112"/>
      <c r="I6710" s="10"/>
      <c r="J6710" s="10"/>
      <c r="K6710" s="111"/>
      <c r="L6710" s="112"/>
      <c r="M6710" s="112"/>
      <c r="N6710" s="10"/>
      <c r="O6710" s="19"/>
      <c r="P6710" s="38"/>
      <c r="Q6710" s="217"/>
      <c r="R6710" s="290"/>
    </row>
    <row r="6711" spans="1:18" s="17" customFormat="1" ht="16.5" hidden="1">
      <c r="A6711" s="107"/>
      <c r="B6711" s="108" t="s">
        <v>2615</v>
      </c>
      <c r="C6711" s="107" t="s">
        <v>187</v>
      </c>
      <c r="D6711" s="107"/>
      <c r="E6711" s="107"/>
      <c r="F6711" s="111">
        <v>45700000</v>
      </c>
      <c r="G6711" s="112"/>
      <c r="H6711" s="112"/>
      <c r="I6711" s="10"/>
      <c r="J6711" s="10"/>
      <c r="K6711" s="111">
        <v>45700000</v>
      </c>
      <c r="L6711" s="112"/>
      <c r="M6711" s="112"/>
      <c r="N6711" s="10"/>
      <c r="O6711" s="19"/>
      <c r="P6711" s="38"/>
      <c r="Q6711" s="217">
        <v>45700000</v>
      </c>
      <c r="R6711" s="290"/>
    </row>
    <row r="6712" spans="1:18" s="17" customFormat="1" ht="16.5" hidden="1">
      <c r="A6712" s="107"/>
      <c r="B6712" s="108" t="s">
        <v>2616</v>
      </c>
      <c r="C6712" s="107" t="s">
        <v>187</v>
      </c>
      <c r="D6712" s="107"/>
      <c r="E6712" s="107"/>
      <c r="F6712" s="111">
        <v>54096000</v>
      </c>
      <c r="G6712" s="112"/>
      <c r="H6712" s="112"/>
      <c r="I6712" s="10"/>
      <c r="J6712" s="10"/>
      <c r="K6712" s="111">
        <f>W6712</f>
        <v>0</v>
      </c>
      <c r="L6712" s="112"/>
      <c r="M6712" s="112"/>
      <c r="N6712" s="10"/>
      <c r="O6712" s="19"/>
      <c r="P6712" s="38"/>
      <c r="Q6712" s="217"/>
      <c r="R6712" s="290">
        <v>54096000</v>
      </c>
    </row>
    <row r="6713" spans="1:18" s="17" customFormat="1" ht="16.5" hidden="1">
      <c r="A6713" s="107">
        <v>95</v>
      </c>
      <c r="B6713" s="766" t="s">
        <v>2712</v>
      </c>
      <c r="C6713" s="107"/>
      <c r="D6713" s="107"/>
      <c r="E6713" s="107"/>
      <c r="F6713" s="111"/>
      <c r="G6713" s="112"/>
      <c r="H6713" s="112"/>
      <c r="I6713" s="10"/>
      <c r="J6713" s="10"/>
      <c r="K6713" s="111"/>
      <c r="L6713" s="112"/>
      <c r="M6713" s="112"/>
      <c r="N6713" s="10"/>
      <c r="O6713" s="19"/>
      <c r="P6713" s="38"/>
      <c r="Q6713" s="217"/>
      <c r="R6713" s="290"/>
    </row>
    <row r="6714" spans="1:18" s="17" customFormat="1" ht="16.5" hidden="1">
      <c r="A6714" s="107"/>
      <c r="B6714" s="108" t="s">
        <v>2615</v>
      </c>
      <c r="C6714" s="107" t="s">
        <v>187</v>
      </c>
      <c r="D6714" s="107"/>
      <c r="E6714" s="107"/>
      <c r="F6714" s="111">
        <v>49200000</v>
      </c>
      <c r="G6714" s="112"/>
      <c r="H6714" s="112"/>
      <c r="I6714" s="10"/>
      <c r="J6714" s="10"/>
      <c r="K6714" s="111">
        <v>49200000</v>
      </c>
      <c r="L6714" s="112"/>
      <c r="M6714" s="112"/>
      <c r="N6714" s="10"/>
      <c r="O6714" s="19"/>
      <c r="P6714" s="38"/>
      <c r="Q6714" s="217">
        <v>49200000</v>
      </c>
      <c r="R6714" s="290"/>
    </row>
    <row r="6715" spans="1:18" s="17" customFormat="1" ht="16.5" hidden="1">
      <c r="A6715" s="107"/>
      <c r="B6715" s="108" t="s">
        <v>2616</v>
      </c>
      <c r="C6715" s="107" t="s">
        <v>187</v>
      </c>
      <c r="D6715" s="107"/>
      <c r="E6715" s="107"/>
      <c r="F6715" s="111">
        <v>57086000</v>
      </c>
      <c r="G6715" s="112"/>
      <c r="H6715" s="112"/>
      <c r="I6715" s="10"/>
      <c r="J6715" s="10"/>
      <c r="K6715" s="111">
        <f>W6715</f>
        <v>0</v>
      </c>
      <c r="L6715" s="112"/>
      <c r="M6715" s="112"/>
      <c r="N6715" s="10"/>
      <c r="O6715" s="19"/>
      <c r="P6715" s="38"/>
      <c r="Q6715" s="217"/>
      <c r="R6715" s="290">
        <v>57086000</v>
      </c>
    </row>
    <row r="6716" spans="1:18" s="17" customFormat="1" ht="16.5" hidden="1">
      <c r="A6716" s="107">
        <v>96</v>
      </c>
      <c r="B6716" s="766" t="s">
        <v>2713</v>
      </c>
      <c r="C6716" s="107"/>
      <c r="D6716" s="107"/>
      <c r="E6716" s="107"/>
      <c r="F6716" s="111"/>
      <c r="G6716" s="112"/>
      <c r="H6716" s="112"/>
      <c r="I6716" s="10"/>
      <c r="J6716" s="10"/>
      <c r="K6716" s="111"/>
      <c r="L6716" s="112"/>
      <c r="M6716" s="112"/>
      <c r="N6716" s="10"/>
      <c r="O6716" s="19"/>
      <c r="P6716" s="38"/>
      <c r="Q6716" s="217"/>
      <c r="R6716" s="290"/>
    </row>
    <row r="6717" spans="1:18" s="17" customFormat="1" ht="16.5" hidden="1">
      <c r="A6717" s="107"/>
      <c r="B6717" s="108" t="s">
        <v>2615</v>
      </c>
      <c r="C6717" s="107" t="s">
        <v>187</v>
      </c>
      <c r="D6717" s="107"/>
      <c r="E6717" s="107"/>
      <c r="F6717" s="111">
        <v>52000000</v>
      </c>
      <c r="G6717" s="112"/>
      <c r="H6717" s="112"/>
      <c r="I6717" s="10"/>
      <c r="J6717" s="10"/>
      <c r="K6717" s="111">
        <v>52000000</v>
      </c>
      <c r="L6717" s="112"/>
      <c r="M6717" s="112"/>
      <c r="N6717" s="10"/>
      <c r="O6717" s="19"/>
      <c r="P6717" s="38"/>
      <c r="Q6717" s="217">
        <v>52000000</v>
      </c>
      <c r="R6717" s="290"/>
    </row>
    <row r="6718" spans="1:18" s="17" customFormat="1" ht="16.5" hidden="1">
      <c r="A6718" s="107"/>
      <c r="B6718" s="108" t="s">
        <v>2616</v>
      </c>
      <c r="C6718" s="107" t="s">
        <v>187</v>
      </c>
      <c r="D6718" s="107"/>
      <c r="E6718" s="107"/>
      <c r="F6718" s="111">
        <v>61962000</v>
      </c>
      <c r="G6718" s="112"/>
      <c r="H6718" s="112"/>
      <c r="I6718" s="10"/>
      <c r="J6718" s="10"/>
      <c r="K6718" s="111">
        <f>W6718</f>
        <v>0</v>
      </c>
      <c r="L6718" s="112"/>
      <c r="M6718" s="112"/>
      <c r="N6718" s="10"/>
      <c r="O6718" s="19"/>
      <c r="P6718" s="38"/>
      <c r="Q6718" s="217"/>
      <c r="R6718" s="290">
        <v>61962000</v>
      </c>
    </row>
    <row r="6719" spans="1:18" s="17" customFormat="1" ht="16.5" hidden="1">
      <c r="A6719" s="107">
        <v>97</v>
      </c>
      <c r="B6719" s="766" t="s">
        <v>2714</v>
      </c>
      <c r="C6719" s="107"/>
      <c r="D6719" s="107"/>
      <c r="E6719" s="107"/>
      <c r="F6719" s="111"/>
      <c r="G6719" s="112"/>
      <c r="H6719" s="112"/>
      <c r="I6719" s="10"/>
      <c r="J6719" s="10"/>
      <c r="K6719" s="111"/>
      <c r="L6719" s="112"/>
      <c r="M6719" s="112"/>
      <c r="N6719" s="10"/>
      <c r="O6719" s="19"/>
      <c r="P6719" s="38"/>
      <c r="Q6719" s="217"/>
      <c r="R6719" s="290"/>
    </row>
    <row r="6720" spans="1:18" s="17" customFormat="1" ht="16.5" hidden="1">
      <c r="A6720" s="107"/>
      <c r="B6720" s="108" t="s">
        <v>2615</v>
      </c>
      <c r="C6720" s="107" t="s">
        <v>187</v>
      </c>
      <c r="D6720" s="107"/>
      <c r="E6720" s="107"/>
      <c r="F6720" s="111">
        <v>25100000</v>
      </c>
      <c r="G6720" s="112"/>
      <c r="H6720" s="112"/>
      <c r="I6720" s="10"/>
      <c r="J6720" s="10"/>
      <c r="K6720" s="111">
        <v>25100000</v>
      </c>
      <c r="L6720" s="112"/>
      <c r="M6720" s="112"/>
      <c r="N6720" s="10"/>
      <c r="O6720" s="19"/>
      <c r="P6720" s="38"/>
      <c r="Q6720" s="217">
        <v>25100000</v>
      </c>
      <c r="R6720" s="290"/>
    </row>
    <row r="6721" spans="1:18" s="17" customFormat="1" ht="16.5" hidden="1">
      <c r="A6721" s="107"/>
      <c r="B6721" s="108" t="s">
        <v>2616</v>
      </c>
      <c r="C6721" s="107" t="s">
        <v>187</v>
      </c>
      <c r="D6721" s="107"/>
      <c r="E6721" s="107"/>
      <c r="F6721" s="111">
        <v>29762000</v>
      </c>
      <c r="G6721" s="112"/>
      <c r="H6721" s="112"/>
      <c r="I6721" s="10"/>
      <c r="J6721" s="10"/>
      <c r="K6721" s="111">
        <f>W6721</f>
        <v>0</v>
      </c>
      <c r="L6721" s="112"/>
      <c r="M6721" s="112"/>
      <c r="N6721" s="10"/>
      <c r="O6721" s="19"/>
      <c r="P6721" s="38"/>
      <c r="Q6721" s="217"/>
      <c r="R6721" s="290">
        <v>29762000</v>
      </c>
    </row>
    <row r="6722" spans="1:18" s="17" customFormat="1" ht="16.5" hidden="1">
      <c r="A6722" s="107">
        <v>98</v>
      </c>
      <c r="B6722" s="766" t="s">
        <v>2715</v>
      </c>
      <c r="C6722" s="107"/>
      <c r="D6722" s="107"/>
      <c r="E6722" s="107"/>
      <c r="F6722" s="111"/>
      <c r="G6722" s="112"/>
      <c r="H6722" s="112"/>
      <c r="I6722" s="10"/>
      <c r="J6722" s="10"/>
      <c r="K6722" s="111"/>
      <c r="L6722" s="112"/>
      <c r="M6722" s="112"/>
      <c r="N6722" s="10"/>
      <c r="O6722" s="19"/>
      <c r="P6722" s="38"/>
      <c r="Q6722" s="217"/>
      <c r="R6722" s="290"/>
    </row>
    <row r="6723" spans="1:18" s="17" customFormat="1" ht="16.5" hidden="1">
      <c r="A6723" s="107"/>
      <c r="B6723" s="108" t="s">
        <v>2615</v>
      </c>
      <c r="C6723" s="107" t="s">
        <v>187</v>
      </c>
      <c r="D6723" s="107"/>
      <c r="E6723" s="107"/>
      <c r="F6723" s="111">
        <v>27000000</v>
      </c>
      <c r="G6723" s="112"/>
      <c r="H6723" s="112"/>
      <c r="I6723" s="10"/>
      <c r="J6723" s="10"/>
      <c r="K6723" s="111">
        <v>27000000</v>
      </c>
      <c r="L6723" s="112"/>
      <c r="M6723" s="112"/>
      <c r="N6723" s="10"/>
      <c r="O6723" s="19"/>
      <c r="P6723" s="38"/>
      <c r="Q6723" s="217">
        <v>27000000</v>
      </c>
      <c r="R6723" s="290"/>
    </row>
    <row r="6724" spans="1:18" s="17" customFormat="1" ht="16.5" hidden="1">
      <c r="A6724" s="107"/>
      <c r="B6724" s="108" t="s">
        <v>2616</v>
      </c>
      <c r="C6724" s="107" t="s">
        <v>187</v>
      </c>
      <c r="D6724" s="107"/>
      <c r="E6724" s="107"/>
      <c r="F6724" s="111">
        <v>32246000</v>
      </c>
      <c r="G6724" s="112"/>
      <c r="H6724" s="112"/>
      <c r="I6724" s="10"/>
      <c r="J6724" s="10"/>
      <c r="K6724" s="111">
        <f>W6724</f>
        <v>0</v>
      </c>
      <c r="L6724" s="112"/>
      <c r="M6724" s="112"/>
      <c r="N6724" s="10"/>
      <c r="O6724" s="19"/>
      <c r="P6724" s="38"/>
      <c r="Q6724" s="217"/>
      <c r="R6724" s="290">
        <v>32246000</v>
      </c>
    </row>
    <row r="6725" spans="1:18" s="17" customFormat="1" ht="16.5" hidden="1">
      <c r="A6725" s="107">
        <v>99</v>
      </c>
      <c r="B6725" s="766" t="s">
        <v>2716</v>
      </c>
      <c r="C6725" s="107"/>
      <c r="D6725" s="107"/>
      <c r="E6725" s="107"/>
      <c r="F6725" s="111"/>
      <c r="G6725" s="112"/>
      <c r="H6725" s="112"/>
      <c r="I6725" s="10"/>
      <c r="J6725" s="10"/>
      <c r="K6725" s="111"/>
      <c r="L6725" s="112"/>
      <c r="M6725" s="112"/>
      <c r="N6725" s="10"/>
      <c r="O6725" s="19"/>
      <c r="P6725" s="38"/>
      <c r="Q6725" s="217"/>
      <c r="R6725" s="290"/>
    </row>
    <row r="6726" spans="1:18" s="17" customFormat="1" ht="16.5" hidden="1">
      <c r="A6726" s="107"/>
      <c r="B6726" s="108" t="s">
        <v>2615</v>
      </c>
      <c r="C6726" s="107" t="s">
        <v>187</v>
      </c>
      <c r="D6726" s="107"/>
      <c r="E6726" s="107"/>
      <c r="F6726" s="111">
        <v>29600000</v>
      </c>
      <c r="G6726" s="112"/>
      <c r="H6726" s="112"/>
      <c r="I6726" s="10"/>
      <c r="J6726" s="10"/>
      <c r="K6726" s="111">
        <v>29600000</v>
      </c>
      <c r="L6726" s="112"/>
      <c r="M6726" s="112"/>
      <c r="N6726" s="10"/>
      <c r="O6726" s="19"/>
      <c r="P6726" s="38"/>
      <c r="Q6726" s="217">
        <v>29600000</v>
      </c>
      <c r="R6726" s="290"/>
    </row>
    <row r="6727" spans="1:18" s="17" customFormat="1" ht="16.5" hidden="1">
      <c r="A6727" s="107"/>
      <c r="B6727" s="108" t="s">
        <v>2616</v>
      </c>
      <c r="C6727" s="107" t="s">
        <v>187</v>
      </c>
      <c r="D6727" s="107"/>
      <c r="E6727" s="107"/>
      <c r="F6727" s="111">
        <v>35374000</v>
      </c>
      <c r="G6727" s="112"/>
      <c r="H6727" s="112"/>
      <c r="I6727" s="10"/>
      <c r="J6727" s="10"/>
      <c r="K6727" s="111">
        <f>W6727</f>
        <v>0</v>
      </c>
      <c r="L6727" s="112"/>
      <c r="M6727" s="112"/>
      <c r="N6727" s="10"/>
      <c r="O6727" s="19"/>
      <c r="P6727" s="38"/>
      <c r="Q6727" s="217"/>
      <c r="R6727" s="290">
        <v>35374000</v>
      </c>
    </row>
    <row r="6728" spans="1:18" s="17" customFormat="1" ht="16.5" hidden="1">
      <c r="A6728" s="107">
        <v>100</v>
      </c>
      <c r="B6728" s="766" t="s">
        <v>2717</v>
      </c>
      <c r="C6728" s="107"/>
      <c r="D6728" s="107"/>
      <c r="E6728" s="107"/>
      <c r="F6728" s="111"/>
      <c r="G6728" s="112"/>
      <c r="H6728" s="112"/>
      <c r="I6728" s="10"/>
      <c r="J6728" s="10"/>
      <c r="K6728" s="111"/>
      <c r="L6728" s="112"/>
      <c r="M6728" s="112"/>
      <c r="N6728" s="10"/>
      <c r="O6728" s="19"/>
      <c r="P6728" s="38"/>
      <c r="Q6728" s="217"/>
      <c r="R6728" s="290"/>
    </row>
    <row r="6729" spans="1:18" s="17" customFormat="1" ht="16.5" hidden="1">
      <c r="A6729" s="107"/>
      <c r="B6729" s="108" t="s">
        <v>2615</v>
      </c>
      <c r="C6729" s="107" t="s">
        <v>187</v>
      </c>
      <c r="D6729" s="107"/>
      <c r="E6729" s="107"/>
      <c r="F6729" s="111">
        <v>31300000</v>
      </c>
      <c r="G6729" s="112"/>
      <c r="H6729" s="112"/>
      <c r="I6729" s="10"/>
      <c r="J6729" s="10"/>
      <c r="K6729" s="111">
        <v>31300000</v>
      </c>
      <c r="L6729" s="112"/>
      <c r="M6729" s="112"/>
      <c r="N6729" s="10"/>
      <c r="O6729" s="19"/>
      <c r="P6729" s="38"/>
      <c r="Q6729" s="217">
        <v>31300000</v>
      </c>
      <c r="R6729" s="290"/>
    </row>
    <row r="6730" spans="1:18" s="17" customFormat="1" ht="16.5" hidden="1">
      <c r="A6730" s="107"/>
      <c r="B6730" s="108" t="s">
        <v>2616</v>
      </c>
      <c r="C6730" s="107" t="s">
        <v>187</v>
      </c>
      <c r="D6730" s="107"/>
      <c r="E6730" s="107"/>
      <c r="F6730" s="111">
        <v>36892000</v>
      </c>
      <c r="G6730" s="112"/>
      <c r="H6730" s="112"/>
      <c r="I6730" s="10"/>
      <c r="J6730" s="10"/>
      <c r="K6730" s="111">
        <f>W6730</f>
        <v>0</v>
      </c>
      <c r="L6730" s="112"/>
      <c r="M6730" s="112"/>
      <c r="N6730" s="10"/>
      <c r="O6730" s="19"/>
      <c r="P6730" s="38"/>
      <c r="Q6730" s="217"/>
      <c r="R6730" s="290">
        <v>36892000</v>
      </c>
    </row>
    <row r="6731" spans="1:18" s="17" customFormat="1" ht="16.5" hidden="1">
      <c r="A6731" s="107">
        <v>101</v>
      </c>
      <c r="B6731" s="766" t="s">
        <v>2718</v>
      </c>
      <c r="C6731" s="107"/>
      <c r="D6731" s="107"/>
      <c r="E6731" s="107"/>
      <c r="F6731" s="111"/>
      <c r="G6731" s="112"/>
      <c r="H6731" s="112"/>
      <c r="I6731" s="10"/>
      <c r="J6731" s="10"/>
      <c r="K6731" s="111"/>
      <c r="L6731" s="112"/>
      <c r="M6731" s="112"/>
      <c r="N6731" s="10"/>
      <c r="O6731" s="19"/>
      <c r="P6731" s="38"/>
      <c r="Q6731" s="217"/>
      <c r="R6731" s="290"/>
    </row>
    <row r="6732" spans="1:18" s="17" customFormat="1" ht="16.5" hidden="1">
      <c r="A6732" s="107"/>
      <c r="B6732" s="108" t="s">
        <v>2615</v>
      </c>
      <c r="C6732" s="107" t="s">
        <v>187</v>
      </c>
      <c r="D6732" s="107"/>
      <c r="E6732" s="107"/>
      <c r="F6732" s="111">
        <v>32700000</v>
      </c>
      <c r="G6732" s="112"/>
      <c r="H6732" s="112"/>
      <c r="I6732" s="10"/>
      <c r="J6732" s="10"/>
      <c r="K6732" s="111">
        <v>32700000</v>
      </c>
      <c r="L6732" s="112"/>
      <c r="M6732" s="112"/>
      <c r="N6732" s="10"/>
      <c r="O6732" s="19"/>
      <c r="P6732" s="38"/>
      <c r="Q6732" s="217">
        <v>32700000</v>
      </c>
      <c r="R6732" s="290"/>
    </row>
    <row r="6733" spans="1:18" s="17" customFormat="1" ht="16.5" hidden="1">
      <c r="A6733" s="107"/>
      <c r="B6733" s="108" t="s">
        <v>2616</v>
      </c>
      <c r="C6733" s="107" t="s">
        <v>187</v>
      </c>
      <c r="D6733" s="107"/>
      <c r="E6733" s="107"/>
      <c r="F6733" s="111">
        <v>39192000</v>
      </c>
      <c r="G6733" s="112"/>
      <c r="H6733" s="112"/>
      <c r="I6733" s="10"/>
      <c r="J6733" s="10"/>
      <c r="K6733" s="111">
        <f>W6733</f>
        <v>0</v>
      </c>
      <c r="L6733" s="112"/>
      <c r="M6733" s="112"/>
      <c r="N6733" s="10"/>
      <c r="O6733" s="19"/>
      <c r="P6733" s="38"/>
      <c r="Q6733" s="217"/>
      <c r="R6733" s="290">
        <v>39192000</v>
      </c>
    </row>
    <row r="6734" spans="1:18" s="17" customFormat="1" ht="16.5" hidden="1">
      <c r="A6734" s="107">
        <v>102</v>
      </c>
      <c r="B6734" s="766" t="s">
        <v>2719</v>
      </c>
      <c r="C6734" s="107"/>
      <c r="D6734" s="107"/>
      <c r="E6734" s="107"/>
      <c r="F6734" s="111"/>
      <c r="G6734" s="112"/>
      <c r="H6734" s="112"/>
      <c r="I6734" s="10"/>
      <c r="J6734" s="10"/>
      <c r="K6734" s="111"/>
      <c r="L6734" s="112"/>
      <c r="M6734" s="112"/>
      <c r="N6734" s="10"/>
      <c r="O6734" s="19"/>
      <c r="P6734" s="38"/>
      <c r="Q6734" s="217"/>
      <c r="R6734" s="290"/>
    </row>
    <row r="6735" spans="1:18" s="17" customFormat="1" ht="16.5" hidden="1">
      <c r="A6735" s="107"/>
      <c r="B6735" s="108" t="s">
        <v>2615</v>
      </c>
      <c r="C6735" s="107" t="s">
        <v>187</v>
      </c>
      <c r="D6735" s="107"/>
      <c r="E6735" s="107"/>
      <c r="F6735" s="111">
        <v>28300000</v>
      </c>
      <c r="G6735" s="112"/>
      <c r="H6735" s="112"/>
      <c r="I6735" s="10"/>
      <c r="J6735" s="10"/>
      <c r="K6735" s="111">
        <v>28300000</v>
      </c>
      <c r="L6735" s="112"/>
      <c r="M6735" s="112"/>
      <c r="N6735" s="10"/>
      <c r="O6735" s="19"/>
      <c r="P6735" s="38"/>
      <c r="Q6735" s="217">
        <v>28300000</v>
      </c>
      <c r="R6735" s="290"/>
    </row>
    <row r="6736" spans="1:18" s="17" customFormat="1" ht="16.5" hidden="1">
      <c r="A6736" s="107"/>
      <c r="B6736" s="108" t="s">
        <v>2616</v>
      </c>
      <c r="C6736" s="107" t="s">
        <v>187</v>
      </c>
      <c r="D6736" s="107"/>
      <c r="E6736" s="107"/>
      <c r="F6736" s="111">
        <v>33994000</v>
      </c>
      <c r="G6736" s="112"/>
      <c r="H6736" s="112"/>
      <c r="I6736" s="10"/>
      <c r="J6736" s="10"/>
      <c r="K6736" s="111">
        <f>W6736</f>
        <v>0</v>
      </c>
      <c r="L6736" s="112"/>
      <c r="M6736" s="112"/>
      <c r="N6736" s="10"/>
      <c r="O6736" s="19"/>
      <c r="P6736" s="38"/>
      <c r="Q6736" s="217"/>
      <c r="R6736" s="290">
        <v>33994000</v>
      </c>
    </row>
    <row r="6737" spans="1:18" s="17" customFormat="1" ht="16.5" hidden="1">
      <c r="A6737" s="107">
        <v>103</v>
      </c>
      <c r="B6737" s="766" t="s">
        <v>2720</v>
      </c>
      <c r="C6737" s="107"/>
      <c r="D6737" s="107"/>
      <c r="E6737" s="107"/>
      <c r="F6737" s="111"/>
      <c r="G6737" s="112"/>
      <c r="H6737" s="112"/>
      <c r="I6737" s="10"/>
      <c r="J6737" s="10"/>
      <c r="K6737" s="111"/>
      <c r="L6737" s="112"/>
      <c r="M6737" s="112"/>
      <c r="N6737" s="10"/>
      <c r="O6737" s="19"/>
      <c r="P6737" s="38"/>
      <c r="Q6737" s="217"/>
      <c r="R6737" s="290"/>
    </row>
    <row r="6738" spans="1:18" s="17" customFormat="1" ht="16.5" hidden="1">
      <c r="A6738" s="107"/>
      <c r="B6738" s="108" t="s">
        <v>2615</v>
      </c>
      <c r="C6738" s="107" t="s">
        <v>187</v>
      </c>
      <c r="D6738" s="107"/>
      <c r="E6738" s="107"/>
      <c r="F6738" s="111">
        <v>30300000</v>
      </c>
      <c r="G6738" s="112"/>
      <c r="H6738" s="112"/>
      <c r="I6738" s="10"/>
      <c r="J6738" s="10"/>
      <c r="K6738" s="111">
        <v>30300000</v>
      </c>
      <c r="L6738" s="112"/>
      <c r="M6738" s="112"/>
      <c r="N6738" s="10"/>
      <c r="O6738" s="19"/>
      <c r="P6738" s="38"/>
      <c r="Q6738" s="217">
        <v>30300000</v>
      </c>
      <c r="R6738" s="290"/>
    </row>
    <row r="6739" spans="1:18" s="17" customFormat="1" ht="16.5" hidden="1">
      <c r="A6739" s="107"/>
      <c r="B6739" s="108" t="s">
        <v>2616</v>
      </c>
      <c r="C6739" s="107" t="s">
        <v>187</v>
      </c>
      <c r="D6739" s="107"/>
      <c r="E6739" s="107"/>
      <c r="F6739" s="111">
        <v>36202000</v>
      </c>
      <c r="G6739" s="112"/>
      <c r="H6739" s="112"/>
      <c r="I6739" s="10"/>
      <c r="J6739" s="10"/>
      <c r="K6739" s="111">
        <f>W6739</f>
        <v>0</v>
      </c>
      <c r="L6739" s="112"/>
      <c r="M6739" s="112"/>
      <c r="N6739" s="10"/>
      <c r="O6739" s="19"/>
      <c r="P6739" s="38"/>
      <c r="Q6739" s="217"/>
      <c r="R6739" s="290">
        <v>36202000</v>
      </c>
    </row>
    <row r="6740" spans="1:18" s="17" customFormat="1" ht="16.5" hidden="1">
      <c r="A6740" s="107">
        <v>104</v>
      </c>
      <c r="B6740" s="766" t="s">
        <v>2721</v>
      </c>
      <c r="C6740" s="107"/>
      <c r="D6740" s="107"/>
      <c r="E6740" s="107"/>
      <c r="F6740" s="111"/>
      <c r="G6740" s="112"/>
      <c r="H6740" s="112"/>
      <c r="I6740" s="10"/>
      <c r="J6740" s="10"/>
      <c r="K6740" s="111"/>
      <c r="L6740" s="112"/>
      <c r="M6740" s="112"/>
      <c r="N6740" s="10"/>
      <c r="O6740" s="19"/>
      <c r="P6740" s="38"/>
      <c r="Q6740" s="217"/>
      <c r="R6740" s="290"/>
    </row>
    <row r="6741" spans="1:18" s="17" customFormat="1" ht="16.5" hidden="1">
      <c r="A6741" s="107"/>
      <c r="B6741" s="108" t="s">
        <v>2615</v>
      </c>
      <c r="C6741" s="107" t="s">
        <v>187</v>
      </c>
      <c r="D6741" s="107"/>
      <c r="E6741" s="107"/>
      <c r="F6741" s="111">
        <v>32900000</v>
      </c>
      <c r="G6741" s="112"/>
      <c r="H6741" s="112"/>
      <c r="I6741" s="10"/>
      <c r="J6741" s="10"/>
      <c r="K6741" s="111">
        <v>32900000</v>
      </c>
      <c r="L6741" s="112"/>
      <c r="M6741" s="112"/>
      <c r="N6741" s="10"/>
      <c r="O6741" s="19"/>
      <c r="P6741" s="38"/>
      <c r="Q6741" s="217">
        <v>32900000</v>
      </c>
      <c r="R6741" s="290"/>
    </row>
    <row r="6742" spans="1:18" s="17" customFormat="1" ht="16.5" hidden="1">
      <c r="A6742" s="107"/>
      <c r="B6742" s="108" t="s">
        <v>2616</v>
      </c>
      <c r="C6742" s="107" t="s">
        <v>187</v>
      </c>
      <c r="D6742" s="107"/>
      <c r="E6742" s="107"/>
      <c r="F6742" s="111">
        <v>39560000</v>
      </c>
      <c r="G6742" s="112"/>
      <c r="H6742" s="112"/>
      <c r="I6742" s="10"/>
      <c r="J6742" s="10"/>
      <c r="K6742" s="111">
        <f>W6742</f>
        <v>0</v>
      </c>
      <c r="L6742" s="112"/>
      <c r="M6742" s="112"/>
      <c r="N6742" s="10"/>
      <c r="O6742" s="19"/>
      <c r="P6742" s="38"/>
      <c r="Q6742" s="217"/>
      <c r="R6742" s="290">
        <v>39560000</v>
      </c>
    </row>
    <row r="6743" spans="1:18" s="17" customFormat="1" ht="16.5" hidden="1">
      <c r="A6743" s="107">
        <v>105</v>
      </c>
      <c r="B6743" s="766" t="s">
        <v>2722</v>
      </c>
      <c r="C6743" s="107"/>
      <c r="D6743" s="107"/>
      <c r="E6743" s="107"/>
      <c r="F6743" s="111"/>
      <c r="G6743" s="112"/>
      <c r="H6743" s="112"/>
      <c r="I6743" s="10"/>
      <c r="J6743" s="10"/>
      <c r="K6743" s="111"/>
      <c r="L6743" s="112"/>
      <c r="M6743" s="112"/>
      <c r="N6743" s="10"/>
      <c r="O6743" s="19"/>
      <c r="P6743" s="38"/>
      <c r="Q6743" s="217"/>
      <c r="R6743" s="290"/>
    </row>
    <row r="6744" spans="1:18" s="17" customFormat="1" ht="16.5" hidden="1">
      <c r="A6744" s="107"/>
      <c r="B6744" s="108" t="s">
        <v>2615</v>
      </c>
      <c r="C6744" s="107" t="s">
        <v>187</v>
      </c>
      <c r="D6744" s="107"/>
      <c r="E6744" s="107"/>
      <c r="F6744" s="111">
        <v>34600000</v>
      </c>
      <c r="G6744" s="112"/>
      <c r="H6744" s="112"/>
      <c r="I6744" s="10"/>
      <c r="J6744" s="10"/>
      <c r="K6744" s="111">
        <v>34600000</v>
      </c>
      <c r="L6744" s="112"/>
      <c r="M6744" s="112"/>
      <c r="N6744" s="10"/>
      <c r="O6744" s="19"/>
      <c r="P6744" s="38"/>
      <c r="Q6744" s="217">
        <v>34600000</v>
      </c>
      <c r="R6744" s="290"/>
    </row>
    <row r="6745" spans="1:18" s="17" customFormat="1" ht="16.5" hidden="1">
      <c r="A6745" s="107"/>
      <c r="B6745" s="108" t="s">
        <v>2616</v>
      </c>
      <c r="C6745" s="107" t="s">
        <v>187</v>
      </c>
      <c r="D6745" s="107"/>
      <c r="E6745" s="107"/>
      <c r="F6745" s="111">
        <v>41078000</v>
      </c>
      <c r="G6745" s="112"/>
      <c r="H6745" s="112"/>
      <c r="I6745" s="10"/>
      <c r="J6745" s="10"/>
      <c r="K6745" s="111">
        <f>W6745</f>
        <v>0</v>
      </c>
      <c r="L6745" s="112"/>
      <c r="M6745" s="112"/>
      <c r="N6745" s="10"/>
      <c r="O6745" s="19"/>
      <c r="P6745" s="38"/>
      <c r="Q6745" s="217"/>
      <c r="R6745" s="290">
        <v>41078000</v>
      </c>
    </row>
    <row r="6746" spans="1:18" s="17" customFormat="1" ht="16.5" hidden="1">
      <c r="A6746" s="107">
        <v>106</v>
      </c>
      <c r="B6746" s="766" t="s">
        <v>2723</v>
      </c>
      <c r="C6746" s="107"/>
      <c r="D6746" s="107"/>
      <c r="E6746" s="107"/>
      <c r="F6746" s="111"/>
      <c r="G6746" s="112"/>
      <c r="H6746" s="112"/>
      <c r="I6746" s="10"/>
      <c r="J6746" s="10"/>
      <c r="K6746" s="111"/>
      <c r="L6746" s="112"/>
      <c r="M6746" s="112"/>
      <c r="N6746" s="10"/>
      <c r="O6746" s="19"/>
      <c r="P6746" s="38"/>
      <c r="Q6746" s="217"/>
      <c r="R6746" s="290"/>
    </row>
    <row r="6747" spans="1:18" s="17" customFormat="1" ht="16.5" hidden="1">
      <c r="A6747" s="107"/>
      <c r="B6747" s="108" t="s">
        <v>2615</v>
      </c>
      <c r="C6747" s="107" t="s">
        <v>187</v>
      </c>
      <c r="D6747" s="107"/>
      <c r="E6747" s="107"/>
      <c r="F6747" s="111">
        <v>36100000</v>
      </c>
      <c r="G6747" s="112"/>
      <c r="H6747" s="112"/>
      <c r="I6747" s="10"/>
      <c r="J6747" s="10"/>
      <c r="K6747" s="111">
        <v>36100000</v>
      </c>
      <c r="L6747" s="112"/>
      <c r="M6747" s="112"/>
      <c r="N6747" s="10"/>
      <c r="O6747" s="19"/>
      <c r="P6747" s="38"/>
      <c r="Q6747" s="217">
        <v>36100000</v>
      </c>
      <c r="R6747" s="290"/>
    </row>
    <row r="6748" spans="1:18" s="17" customFormat="1" ht="16.5" hidden="1">
      <c r="A6748" s="107"/>
      <c r="B6748" s="108" t="s">
        <v>2616</v>
      </c>
      <c r="C6748" s="107" t="s">
        <v>187</v>
      </c>
      <c r="D6748" s="107"/>
      <c r="E6748" s="107"/>
      <c r="F6748" s="111">
        <v>43378000</v>
      </c>
      <c r="G6748" s="112"/>
      <c r="H6748" s="112"/>
      <c r="I6748" s="10"/>
      <c r="J6748" s="10"/>
      <c r="K6748" s="111">
        <f>W6748</f>
        <v>0</v>
      </c>
      <c r="L6748" s="112"/>
      <c r="M6748" s="112"/>
      <c r="N6748" s="10"/>
      <c r="O6748" s="19"/>
      <c r="P6748" s="38"/>
      <c r="Q6748" s="217"/>
      <c r="R6748" s="290">
        <v>43378000</v>
      </c>
    </row>
    <row r="6749" spans="1:18" s="17" customFormat="1" ht="16.5" hidden="1">
      <c r="A6749" s="107">
        <v>107</v>
      </c>
      <c r="B6749" s="766" t="s">
        <v>2724</v>
      </c>
      <c r="C6749" s="107"/>
      <c r="D6749" s="107"/>
      <c r="E6749" s="107"/>
      <c r="F6749" s="111"/>
      <c r="G6749" s="112"/>
      <c r="H6749" s="112"/>
      <c r="I6749" s="10"/>
      <c r="J6749" s="10"/>
      <c r="K6749" s="111"/>
      <c r="L6749" s="112"/>
      <c r="M6749" s="112"/>
      <c r="N6749" s="10"/>
      <c r="O6749" s="19"/>
      <c r="P6749" s="38"/>
      <c r="Q6749" s="217"/>
      <c r="R6749" s="290"/>
    </row>
    <row r="6750" spans="1:18" s="17" customFormat="1" ht="16.5" hidden="1">
      <c r="A6750" s="107"/>
      <c r="B6750" s="108" t="s">
        <v>2615</v>
      </c>
      <c r="C6750" s="107" t="s">
        <v>187</v>
      </c>
      <c r="D6750" s="107"/>
      <c r="E6750" s="107"/>
      <c r="F6750" s="111">
        <v>31300000</v>
      </c>
      <c r="G6750" s="112"/>
      <c r="H6750" s="112"/>
      <c r="I6750" s="10"/>
      <c r="J6750" s="10"/>
      <c r="K6750" s="111">
        <v>31300000</v>
      </c>
      <c r="L6750" s="112"/>
      <c r="M6750" s="112"/>
      <c r="N6750" s="10"/>
      <c r="O6750" s="19"/>
      <c r="P6750" s="38"/>
      <c r="Q6750" s="217">
        <v>31300000</v>
      </c>
      <c r="R6750" s="290"/>
    </row>
    <row r="6751" spans="1:18" s="17" customFormat="1" ht="16.5" hidden="1">
      <c r="A6751" s="107"/>
      <c r="B6751" s="108" t="s">
        <v>2616</v>
      </c>
      <c r="C6751" s="107" t="s">
        <v>187</v>
      </c>
      <c r="D6751" s="107"/>
      <c r="E6751" s="107"/>
      <c r="F6751" s="111">
        <v>37674000</v>
      </c>
      <c r="G6751" s="112"/>
      <c r="H6751" s="112"/>
      <c r="I6751" s="10"/>
      <c r="J6751" s="10"/>
      <c r="K6751" s="111">
        <f>W6751</f>
        <v>0</v>
      </c>
      <c r="L6751" s="112"/>
      <c r="M6751" s="112"/>
      <c r="N6751" s="10"/>
      <c r="O6751" s="19"/>
      <c r="P6751" s="38"/>
      <c r="Q6751" s="217"/>
      <c r="R6751" s="290">
        <v>37674000</v>
      </c>
    </row>
    <row r="6752" spans="1:18" s="17" customFormat="1" ht="16.5" hidden="1">
      <c r="A6752" s="107">
        <v>108</v>
      </c>
      <c r="B6752" s="766" t="s">
        <v>2725</v>
      </c>
      <c r="C6752" s="107"/>
      <c r="D6752" s="107"/>
      <c r="E6752" s="107"/>
      <c r="F6752" s="111"/>
      <c r="G6752" s="112"/>
      <c r="H6752" s="112"/>
      <c r="I6752" s="10"/>
      <c r="J6752" s="10"/>
      <c r="K6752" s="111"/>
      <c r="L6752" s="112"/>
      <c r="M6752" s="112"/>
      <c r="N6752" s="10"/>
      <c r="O6752" s="19"/>
      <c r="P6752" s="38"/>
      <c r="Q6752" s="217"/>
      <c r="R6752" s="290"/>
    </row>
    <row r="6753" spans="1:18" s="17" customFormat="1" ht="16.5" hidden="1">
      <c r="A6753" s="107"/>
      <c r="B6753" s="108" t="s">
        <v>2615</v>
      </c>
      <c r="C6753" s="107" t="s">
        <v>187</v>
      </c>
      <c r="D6753" s="107"/>
      <c r="E6753" s="107"/>
      <c r="F6753" s="111">
        <v>33200000</v>
      </c>
      <c r="G6753" s="112"/>
      <c r="H6753" s="112"/>
      <c r="I6753" s="10"/>
      <c r="J6753" s="10"/>
      <c r="K6753" s="111">
        <v>33200000</v>
      </c>
      <c r="L6753" s="112"/>
      <c r="M6753" s="112"/>
      <c r="N6753" s="10"/>
      <c r="O6753" s="19"/>
      <c r="P6753" s="38"/>
      <c r="Q6753" s="217">
        <v>33200000</v>
      </c>
      <c r="R6753" s="290"/>
    </row>
    <row r="6754" spans="1:18" s="17" customFormat="1" ht="16.5" hidden="1">
      <c r="A6754" s="107"/>
      <c r="B6754" s="108" t="s">
        <v>2616</v>
      </c>
      <c r="C6754" s="107" t="s">
        <v>187</v>
      </c>
      <c r="D6754" s="107"/>
      <c r="E6754" s="107"/>
      <c r="F6754" s="111">
        <v>39882000</v>
      </c>
      <c r="G6754" s="112"/>
      <c r="H6754" s="112"/>
      <c r="I6754" s="10"/>
      <c r="J6754" s="10"/>
      <c r="K6754" s="111">
        <f>W6754</f>
        <v>0</v>
      </c>
      <c r="L6754" s="112"/>
      <c r="M6754" s="112"/>
      <c r="N6754" s="10"/>
      <c r="O6754" s="19"/>
      <c r="P6754" s="38"/>
      <c r="Q6754" s="217"/>
      <c r="R6754" s="290">
        <v>39882000</v>
      </c>
    </row>
    <row r="6755" spans="1:18" s="17" customFormat="1" ht="16.5" hidden="1">
      <c r="A6755" s="107">
        <v>109</v>
      </c>
      <c r="B6755" s="766" t="s">
        <v>3660</v>
      </c>
      <c r="C6755" s="107"/>
      <c r="D6755" s="107"/>
      <c r="E6755" s="107"/>
      <c r="F6755" s="111"/>
      <c r="G6755" s="112"/>
      <c r="H6755" s="112"/>
      <c r="I6755" s="10"/>
      <c r="J6755" s="10"/>
      <c r="K6755" s="111"/>
      <c r="L6755" s="112"/>
      <c r="M6755" s="112"/>
      <c r="N6755" s="10"/>
      <c r="O6755" s="19"/>
      <c r="P6755" s="38"/>
      <c r="Q6755" s="217"/>
      <c r="R6755" s="290"/>
    </row>
    <row r="6756" spans="1:18" s="17" customFormat="1" ht="16.5" hidden="1">
      <c r="A6756" s="107"/>
      <c r="B6756" s="108" t="s">
        <v>2615</v>
      </c>
      <c r="C6756" s="107" t="s">
        <v>187</v>
      </c>
      <c r="D6756" s="107"/>
      <c r="E6756" s="107"/>
      <c r="F6756" s="111">
        <v>35900000</v>
      </c>
      <c r="G6756" s="112"/>
      <c r="H6756" s="112"/>
      <c r="I6756" s="10"/>
      <c r="J6756" s="10"/>
      <c r="K6756" s="111">
        <v>35900000</v>
      </c>
      <c r="L6756" s="112"/>
      <c r="M6756" s="112"/>
      <c r="N6756" s="10"/>
      <c r="O6756" s="19"/>
      <c r="P6756" s="38"/>
      <c r="Q6756" s="217">
        <v>35900000</v>
      </c>
      <c r="R6756" s="290"/>
    </row>
    <row r="6757" spans="1:18" s="17" customFormat="1" ht="16.5" hidden="1">
      <c r="A6757" s="107"/>
      <c r="B6757" s="108" t="s">
        <v>2616</v>
      </c>
      <c r="C6757" s="107" t="s">
        <v>187</v>
      </c>
      <c r="D6757" s="107"/>
      <c r="E6757" s="107"/>
      <c r="F6757" s="111">
        <v>43240000</v>
      </c>
      <c r="G6757" s="112"/>
      <c r="H6757" s="112"/>
      <c r="I6757" s="10"/>
      <c r="J6757" s="10"/>
      <c r="K6757" s="111">
        <f>W6757</f>
        <v>0</v>
      </c>
      <c r="L6757" s="112"/>
      <c r="M6757" s="112"/>
      <c r="N6757" s="10"/>
      <c r="O6757" s="19"/>
      <c r="P6757" s="38"/>
      <c r="Q6757" s="217"/>
      <c r="R6757" s="290">
        <v>43240000</v>
      </c>
    </row>
    <row r="6758" spans="1:18" s="17" customFormat="1" ht="16.5" hidden="1">
      <c r="A6758" s="107">
        <v>110</v>
      </c>
      <c r="B6758" s="766" t="s">
        <v>2726</v>
      </c>
      <c r="C6758" s="107"/>
      <c r="D6758" s="107"/>
      <c r="E6758" s="107"/>
      <c r="F6758" s="111"/>
      <c r="G6758" s="112"/>
      <c r="H6758" s="112"/>
      <c r="I6758" s="10"/>
      <c r="J6758" s="10"/>
      <c r="K6758" s="111"/>
      <c r="L6758" s="112"/>
      <c r="M6758" s="112"/>
      <c r="N6758" s="10"/>
      <c r="O6758" s="19"/>
      <c r="P6758" s="38"/>
      <c r="Q6758" s="217"/>
      <c r="R6758" s="290"/>
    </row>
    <row r="6759" spans="1:18" s="17" customFormat="1" ht="16.5" hidden="1">
      <c r="A6759" s="107"/>
      <c r="B6759" s="108" t="s">
        <v>2615</v>
      </c>
      <c r="C6759" s="107" t="s">
        <v>187</v>
      </c>
      <c r="D6759" s="107"/>
      <c r="E6759" s="107"/>
      <c r="F6759" s="111">
        <v>37700000</v>
      </c>
      <c r="G6759" s="112"/>
      <c r="H6759" s="112"/>
      <c r="I6759" s="10"/>
      <c r="J6759" s="10"/>
      <c r="K6759" s="111">
        <v>37700000</v>
      </c>
      <c r="L6759" s="112"/>
      <c r="M6759" s="112"/>
      <c r="N6759" s="10"/>
      <c r="O6759" s="19"/>
      <c r="P6759" s="38"/>
      <c r="Q6759" s="217">
        <v>37700000</v>
      </c>
      <c r="R6759" s="290"/>
    </row>
    <row r="6760" spans="1:18" s="17" customFormat="1" ht="16.5" hidden="1">
      <c r="A6760" s="107"/>
      <c r="B6760" s="108" t="s">
        <v>2616</v>
      </c>
      <c r="C6760" s="107" t="s">
        <v>187</v>
      </c>
      <c r="D6760" s="107"/>
      <c r="E6760" s="107"/>
      <c r="F6760" s="111">
        <v>44758000</v>
      </c>
      <c r="G6760" s="112"/>
      <c r="H6760" s="112"/>
      <c r="I6760" s="10"/>
      <c r="J6760" s="10"/>
      <c r="K6760" s="111">
        <f>W6760</f>
        <v>0</v>
      </c>
      <c r="L6760" s="112"/>
      <c r="M6760" s="112"/>
      <c r="N6760" s="10"/>
      <c r="O6760" s="19"/>
      <c r="P6760" s="38"/>
      <c r="Q6760" s="217"/>
      <c r="R6760" s="290">
        <v>44758000</v>
      </c>
    </row>
    <row r="6761" spans="1:18" s="17" customFormat="1" ht="16.5" hidden="1">
      <c r="A6761" s="107">
        <v>111</v>
      </c>
      <c r="B6761" s="766" t="s">
        <v>2727</v>
      </c>
      <c r="C6761" s="107"/>
      <c r="D6761" s="107"/>
      <c r="E6761" s="107"/>
      <c r="F6761" s="111"/>
      <c r="G6761" s="112"/>
      <c r="H6761" s="112"/>
      <c r="I6761" s="10"/>
      <c r="J6761" s="10"/>
      <c r="K6761" s="111"/>
      <c r="L6761" s="112"/>
      <c r="M6761" s="112"/>
      <c r="N6761" s="10"/>
      <c r="O6761" s="19"/>
      <c r="P6761" s="38"/>
      <c r="Q6761" s="217"/>
      <c r="R6761" s="290"/>
    </row>
    <row r="6762" spans="1:18" s="17" customFormat="1" ht="16.5" hidden="1">
      <c r="A6762" s="107"/>
      <c r="B6762" s="108" t="s">
        <v>2615</v>
      </c>
      <c r="C6762" s="107" t="s">
        <v>187</v>
      </c>
      <c r="D6762" s="107"/>
      <c r="E6762" s="107"/>
      <c r="F6762" s="111">
        <v>39100000</v>
      </c>
      <c r="G6762" s="112"/>
      <c r="H6762" s="112"/>
      <c r="I6762" s="10"/>
      <c r="J6762" s="10"/>
      <c r="K6762" s="111">
        <v>39100000</v>
      </c>
      <c r="L6762" s="112"/>
      <c r="M6762" s="112"/>
      <c r="N6762" s="10"/>
      <c r="O6762" s="19"/>
      <c r="P6762" s="38"/>
      <c r="Q6762" s="217">
        <v>39100000</v>
      </c>
      <c r="R6762" s="290"/>
    </row>
    <row r="6763" spans="1:18" s="17" customFormat="1" ht="16.5" hidden="1">
      <c r="A6763" s="107"/>
      <c r="B6763" s="108" t="s">
        <v>2616</v>
      </c>
      <c r="C6763" s="107" t="s">
        <v>187</v>
      </c>
      <c r="D6763" s="107"/>
      <c r="E6763" s="107"/>
      <c r="F6763" s="111">
        <v>47058000</v>
      </c>
      <c r="G6763" s="112"/>
      <c r="H6763" s="112"/>
      <c r="I6763" s="10"/>
      <c r="J6763" s="10"/>
      <c r="K6763" s="111">
        <f>W6763</f>
        <v>0</v>
      </c>
      <c r="L6763" s="112"/>
      <c r="M6763" s="112"/>
      <c r="N6763" s="10"/>
      <c r="O6763" s="19"/>
      <c r="P6763" s="38"/>
      <c r="Q6763" s="217"/>
      <c r="R6763" s="290">
        <v>47058000</v>
      </c>
    </row>
    <row r="6764" spans="1:18" s="17" customFormat="1" ht="16.5" hidden="1">
      <c r="A6764" s="107">
        <v>112</v>
      </c>
      <c r="B6764" s="766" t="s">
        <v>2728</v>
      </c>
      <c r="C6764" s="107"/>
      <c r="D6764" s="107"/>
      <c r="E6764" s="107"/>
      <c r="F6764" s="111"/>
      <c r="G6764" s="112"/>
      <c r="H6764" s="112"/>
      <c r="I6764" s="10"/>
      <c r="J6764" s="10"/>
      <c r="K6764" s="111"/>
      <c r="L6764" s="112"/>
      <c r="M6764" s="112"/>
      <c r="N6764" s="10"/>
      <c r="O6764" s="19"/>
      <c r="P6764" s="38"/>
      <c r="Q6764" s="217"/>
      <c r="R6764" s="290"/>
    </row>
    <row r="6765" spans="1:18" s="17" customFormat="1" ht="16.5" hidden="1">
      <c r="A6765" s="107"/>
      <c r="B6765" s="108" t="s">
        <v>2615</v>
      </c>
      <c r="C6765" s="107" t="s">
        <v>187</v>
      </c>
      <c r="D6765" s="107"/>
      <c r="E6765" s="107"/>
      <c r="F6765" s="111">
        <v>58100000</v>
      </c>
      <c r="G6765" s="112"/>
      <c r="H6765" s="112"/>
      <c r="I6765" s="10"/>
      <c r="J6765" s="10"/>
      <c r="K6765" s="111">
        <v>58100000</v>
      </c>
      <c r="L6765" s="112"/>
      <c r="M6765" s="112"/>
      <c r="N6765" s="10"/>
      <c r="O6765" s="19"/>
      <c r="P6765" s="38"/>
      <c r="Q6765" s="217">
        <v>58100000</v>
      </c>
      <c r="R6765" s="290"/>
    </row>
    <row r="6766" spans="1:18" s="17" customFormat="1" ht="16.5" hidden="1">
      <c r="A6766" s="107"/>
      <c r="B6766" s="108" t="s">
        <v>2616</v>
      </c>
      <c r="C6766" s="107" t="s">
        <v>187</v>
      </c>
      <c r="D6766" s="107"/>
      <c r="E6766" s="107"/>
      <c r="F6766" s="111">
        <v>72956000</v>
      </c>
      <c r="G6766" s="112"/>
      <c r="H6766" s="112"/>
      <c r="I6766" s="10"/>
      <c r="J6766" s="10"/>
      <c r="K6766" s="111">
        <f>W6766</f>
        <v>0</v>
      </c>
      <c r="L6766" s="112"/>
      <c r="M6766" s="112"/>
      <c r="N6766" s="10"/>
      <c r="O6766" s="19"/>
      <c r="P6766" s="38"/>
      <c r="Q6766" s="217"/>
      <c r="R6766" s="290">
        <v>72956000</v>
      </c>
    </row>
    <row r="6767" spans="1:18" s="17" customFormat="1" ht="16.5" hidden="1">
      <c r="A6767" s="107">
        <v>113</v>
      </c>
      <c r="B6767" s="766" t="s">
        <v>2729</v>
      </c>
      <c r="C6767" s="107"/>
      <c r="D6767" s="107"/>
      <c r="E6767" s="107"/>
      <c r="F6767" s="111"/>
      <c r="G6767" s="112"/>
      <c r="H6767" s="112"/>
      <c r="I6767" s="10"/>
      <c r="J6767" s="10"/>
      <c r="K6767" s="111"/>
      <c r="L6767" s="112"/>
      <c r="M6767" s="112"/>
      <c r="N6767" s="10"/>
      <c r="O6767" s="19"/>
      <c r="P6767" s="38"/>
      <c r="Q6767" s="217"/>
      <c r="R6767" s="290"/>
    </row>
    <row r="6768" spans="1:18" s="17" customFormat="1" ht="16.5" hidden="1">
      <c r="A6768" s="107"/>
      <c r="B6768" s="108" t="s">
        <v>2615</v>
      </c>
      <c r="C6768" s="107" t="s">
        <v>187</v>
      </c>
      <c r="D6768" s="107"/>
      <c r="E6768" s="107"/>
      <c r="F6768" s="111">
        <v>34400000</v>
      </c>
      <c r="G6768" s="112"/>
      <c r="H6768" s="112"/>
      <c r="I6768" s="10"/>
      <c r="J6768" s="10"/>
      <c r="K6768" s="111">
        <v>34400000</v>
      </c>
      <c r="L6768" s="112"/>
      <c r="M6768" s="112"/>
      <c r="N6768" s="10"/>
      <c r="O6768" s="19"/>
      <c r="P6768" s="38"/>
      <c r="Q6768" s="217">
        <v>34400000</v>
      </c>
      <c r="R6768" s="290"/>
    </row>
    <row r="6769" spans="1:18" s="17" customFormat="1" ht="16.5" hidden="1">
      <c r="A6769" s="107"/>
      <c r="B6769" s="108" t="s">
        <v>2616</v>
      </c>
      <c r="C6769" s="107" t="s">
        <v>187</v>
      </c>
      <c r="D6769" s="107"/>
      <c r="E6769" s="107"/>
      <c r="F6769" s="111">
        <v>41354000</v>
      </c>
      <c r="G6769" s="112"/>
      <c r="H6769" s="112"/>
      <c r="I6769" s="10"/>
      <c r="J6769" s="10"/>
      <c r="K6769" s="111">
        <f>W6769</f>
        <v>0</v>
      </c>
      <c r="L6769" s="112"/>
      <c r="M6769" s="112"/>
      <c r="N6769" s="10"/>
      <c r="O6769" s="19"/>
      <c r="P6769" s="38"/>
      <c r="Q6769" s="217"/>
      <c r="R6769" s="290">
        <v>41354000</v>
      </c>
    </row>
    <row r="6770" spans="1:18" s="17" customFormat="1" ht="16.5" hidden="1">
      <c r="A6770" s="107">
        <v>114</v>
      </c>
      <c r="B6770" s="766" t="s">
        <v>2730</v>
      </c>
      <c r="C6770" s="107"/>
      <c r="D6770" s="107"/>
      <c r="E6770" s="107"/>
      <c r="F6770" s="111"/>
      <c r="G6770" s="112"/>
      <c r="H6770" s="112"/>
      <c r="I6770" s="10"/>
      <c r="J6770" s="10"/>
      <c r="K6770" s="111"/>
      <c r="L6770" s="112"/>
      <c r="M6770" s="112"/>
      <c r="N6770" s="10"/>
      <c r="O6770" s="19"/>
      <c r="P6770" s="38"/>
      <c r="Q6770" s="217"/>
      <c r="R6770" s="290"/>
    </row>
    <row r="6771" spans="1:18" s="17" customFormat="1" ht="16.5" hidden="1">
      <c r="A6771" s="107"/>
      <c r="B6771" s="108" t="s">
        <v>2615</v>
      </c>
      <c r="C6771" s="107" t="s">
        <v>187</v>
      </c>
      <c r="D6771" s="107"/>
      <c r="E6771" s="107"/>
      <c r="F6771" s="111">
        <v>36300000</v>
      </c>
      <c r="G6771" s="112"/>
      <c r="H6771" s="112"/>
      <c r="I6771" s="10"/>
      <c r="J6771" s="10"/>
      <c r="K6771" s="111">
        <v>36300000</v>
      </c>
      <c r="L6771" s="112"/>
      <c r="M6771" s="112"/>
      <c r="N6771" s="10"/>
      <c r="O6771" s="19"/>
      <c r="P6771" s="38"/>
      <c r="Q6771" s="217">
        <v>36300000</v>
      </c>
      <c r="R6771" s="290"/>
    </row>
    <row r="6772" spans="1:18" s="17" customFormat="1" ht="16.5" hidden="1">
      <c r="A6772" s="107"/>
      <c r="B6772" s="108" t="s">
        <v>2616</v>
      </c>
      <c r="C6772" s="107" t="s">
        <v>187</v>
      </c>
      <c r="D6772" s="107"/>
      <c r="E6772" s="107"/>
      <c r="F6772" s="111">
        <v>43562000</v>
      </c>
      <c r="G6772" s="112"/>
      <c r="H6772" s="112"/>
      <c r="I6772" s="10"/>
      <c r="J6772" s="10"/>
      <c r="K6772" s="111">
        <f>W6772</f>
        <v>0</v>
      </c>
      <c r="L6772" s="112"/>
      <c r="M6772" s="112"/>
      <c r="N6772" s="10"/>
      <c r="O6772" s="19"/>
      <c r="P6772" s="38"/>
      <c r="Q6772" s="217"/>
      <c r="R6772" s="290">
        <v>43562000</v>
      </c>
    </row>
    <row r="6773" spans="1:18" s="17" customFormat="1" ht="16.5" hidden="1">
      <c r="A6773" s="107">
        <v>115</v>
      </c>
      <c r="B6773" s="766" t="s">
        <v>3661</v>
      </c>
      <c r="C6773" s="107"/>
      <c r="D6773" s="107"/>
      <c r="E6773" s="107"/>
      <c r="F6773" s="111"/>
      <c r="G6773" s="112"/>
      <c r="H6773" s="112"/>
      <c r="I6773" s="10"/>
      <c r="J6773" s="10"/>
      <c r="K6773" s="111"/>
      <c r="L6773" s="112"/>
      <c r="M6773" s="112"/>
      <c r="N6773" s="10"/>
      <c r="O6773" s="19"/>
      <c r="P6773" s="38"/>
      <c r="Q6773" s="217"/>
      <c r="R6773" s="290"/>
    </row>
    <row r="6774" spans="1:18" s="17" customFormat="1" ht="16.5" hidden="1">
      <c r="A6774" s="107"/>
      <c r="B6774" s="108" t="s">
        <v>2615</v>
      </c>
      <c r="C6774" s="107" t="s">
        <v>187</v>
      </c>
      <c r="D6774" s="107"/>
      <c r="E6774" s="107"/>
      <c r="F6774" s="111">
        <v>39000000</v>
      </c>
      <c r="G6774" s="112"/>
      <c r="H6774" s="112"/>
      <c r="I6774" s="10"/>
      <c r="J6774" s="10"/>
      <c r="K6774" s="111">
        <v>39000000</v>
      </c>
      <c r="L6774" s="112"/>
      <c r="M6774" s="112"/>
      <c r="N6774" s="10"/>
      <c r="O6774" s="19"/>
      <c r="P6774" s="38"/>
      <c r="Q6774" s="217">
        <v>39000000</v>
      </c>
      <c r="R6774" s="290"/>
    </row>
    <row r="6775" spans="1:18" s="17" customFormat="1" ht="16.5" hidden="1">
      <c r="A6775" s="107"/>
      <c r="B6775" s="108" t="s">
        <v>2616</v>
      </c>
      <c r="C6775" s="107" t="s">
        <v>187</v>
      </c>
      <c r="D6775" s="107"/>
      <c r="E6775" s="107"/>
      <c r="F6775" s="111">
        <v>46920000</v>
      </c>
      <c r="G6775" s="112"/>
      <c r="H6775" s="112"/>
      <c r="I6775" s="10"/>
      <c r="J6775" s="10"/>
      <c r="K6775" s="111">
        <f>W6775</f>
        <v>0</v>
      </c>
      <c r="L6775" s="112"/>
      <c r="M6775" s="112"/>
      <c r="N6775" s="10"/>
      <c r="O6775" s="19"/>
      <c r="P6775" s="38"/>
      <c r="Q6775" s="217"/>
      <c r="R6775" s="290">
        <v>46920000</v>
      </c>
    </row>
    <row r="6776" spans="1:18" s="17" customFormat="1" ht="16.5" hidden="1">
      <c r="A6776" s="107">
        <v>116</v>
      </c>
      <c r="B6776" s="766" t="s">
        <v>2731</v>
      </c>
      <c r="C6776" s="107"/>
      <c r="D6776" s="107"/>
      <c r="E6776" s="107"/>
      <c r="F6776" s="111"/>
      <c r="G6776" s="112"/>
      <c r="H6776" s="112"/>
      <c r="I6776" s="10"/>
      <c r="J6776" s="10"/>
      <c r="K6776" s="111"/>
      <c r="L6776" s="112"/>
      <c r="M6776" s="112"/>
      <c r="N6776" s="10"/>
      <c r="O6776" s="19"/>
      <c r="P6776" s="38"/>
      <c r="Q6776" s="217"/>
      <c r="R6776" s="290"/>
    </row>
    <row r="6777" spans="1:18" s="17" customFormat="1" ht="16.5" hidden="1">
      <c r="A6777" s="107"/>
      <c r="B6777" s="108" t="s">
        <v>2615</v>
      </c>
      <c r="C6777" s="107" t="s">
        <v>187</v>
      </c>
      <c r="D6777" s="107"/>
      <c r="E6777" s="107"/>
      <c r="F6777" s="111">
        <v>40900000</v>
      </c>
      <c r="G6777" s="112"/>
      <c r="H6777" s="112"/>
      <c r="I6777" s="10"/>
      <c r="J6777" s="10"/>
      <c r="K6777" s="111">
        <v>40900000</v>
      </c>
      <c r="L6777" s="112"/>
      <c r="M6777" s="112"/>
      <c r="N6777" s="10"/>
      <c r="O6777" s="19"/>
      <c r="P6777" s="38"/>
      <c r="Q6777" s="217">
        <v>40900000</v>
      </c>
      <c r="R6777" s="290"/>
    </row>
    <row r="6778" spans="1:18" s="17" customFormat="1" ht="16.5" hidden="1">
      <c r="A6778" s="107"/>
      <c r="B6778" s="108" t="s">
        <v>2616</v>
      </c>
      <c r="C6778" s="107" t="s">
        <v>187</v>
      </c>
      <c r="D6778" s="107"/>
      <c r="E6778" s="107"/>
      <c r="F6778" s="111">
        <v>48438000</v>
      </c>
      <c r="G6778" s="112"/>
      <c r="H6778" s="112"/>
      <c r="I6778" s="10"/>
      <c r="J6778" s="10"/>
      <c r="K6778" s="111">
        <f>W6778</f>
        <v>0</v>
      </c>
      <c r="L6778" s="112"/>
      <c r="M6778" s="112"/>
      <c r="N6778" s="10"/>
      <c r="O6778" s="19"/>
      <c r="P6778" s="38"/>
      <c r="Q6778" s="217"/>
      <c r="R6778" s="290">
        <v>48438000</v>
      </c>
    </row>
    <row r="6779" spans="1:18" s="17" customFormat="1" ht="16.5" hidden="1">
      <c r="A6779" s="107">
        <v>117</v>
      </c>
      <c r="B6779" s="766" t="s">
        <v>2732</v>
      </c>
      <c r="C6779" s="107"/>
      <c r="D6779" s="107"/>
      <c r="E6779" s="107"/>
      <c r="F6779" s="111"/>
      <c r="G6779" s="112"/>
      <c r="H6779" s="112"/>
      <c r="I6779" s="10"/>
      <c r="J6779" s="10"/>
      <c r="K6779" s="111"/>
      <c r="L6779" s="112"/>
      <c r="M6779" s="112"/>
      <c r="N6779" s="10"/>
      <c r="O6779" s="19"/>
      <c r="P6779" s="38"/>
      <c r="Q6779" s="217"/>
      <c r="R6779" s="290"/>
    </row>
    <row r="6780" spans="1:18" s="17" customFormat="1" ht="16.5" hidden="1">
      <c r="A6780" s="107"/>
      <c r="B6780" s="108" t="s">
        <v>2615</v>
      </c>
      <c r="C6780" s="107" t="s">
        <v>187</v>
      </c>
      <c r="D6780" s="107"/>
      <c r="E6780" s="107"/>
      <c r="F6780" s="111">
        <v>42200000</v>
      </c>
      <c r="G6780" s="112"/>
      <c r="H6780" s="112"/>
      <c r="I6780" s="10"/>
      <c r="J6780" s="10"/>
      <c r="K6780" s="111">
        <v>42200000</v>
      </c>
      <c r="L6780" s="112"/>
      <c r="M6780" s="112"/>
      <c r="N6780" s="10"/>
      <c r="O6780" s="19"/>
      <c r="P6780" s="38"/>
      <c r="Q6780" s="217">
        <v>42200000</v>
      </c>
      <c r="R6780" s="290"/>
    </row>
    <row r="6781" spans="1:18" s="17" customFormat="1" ht="16.5" hidden="1">
      <c r="A6781" s="107"/>
      <c r="B6781" s="108" t="s">
        <v>2616</v>
      </c>
      <c r="C6781" s="107" t="s">
        <v>187</v>
      </c>
      <c r="D6781" s="107"/>
      <c r="E6781" s="107"/>
      <c r="F6781" s="111">
        <v>50738000</v>
      </c>
      <c r="G6781" s="112"/>
      <c r="H6781" s="112"/>
      <c r="I6781" s="10"/>
      <c r="J6781" s="10"/>
      <c r="K6781" s="111">
        <f>W6781</f>
        <v>0</v>
      </c>
      <c r="L6781" s="112"/>
      <c r="M6781" s="112"/>
      <c r="N6781" s="10"/>
      <c r="O6781" s="19"/>
      <c r="P6781" s="38"/>
      <c r="Q6781" s="217"/>
      <c r="R6781" s="290">
        <v>50738000</v>
      </c>
    </row>
    <row r="6782" spans="1:18" s="17" customFormat="1" ht="16.5" hidden="1">
      <c r="A6782" s="107">
        <v>118</v>
      </c>
      <c r="B6782" s="766" t="s">
        <v>2733</v>
      </c>
      <c r="C6782" s="107"/>
      <c r="D6782" s="107"/>
      <c r="E6782" s="107"/>
      <c r="F6782" s="111"/>
      <c r="G6782" s="112"/>
      <c r="H6782" s="112"/>
      <c r="I6782" s="10"/>
      <c r="J6782" s="10"/>
      <c r="K6782" s="111"/>
      <c r="L6782" s="112"/>
      <c r="M6782" s="112"/>
      <c r="N6782" s="10"/>
      <c r="O6782" s="19"/>
      <c r="P6782" s="38"/>
      <c r="Q6782" s="217"/>
      <c r="R6782" s="290"/>
    </row>
    <row r="6783" spans="1:18" s="17" customFormat="1" ht="16.5" hidden="1">
      <c r="A6783" s="107"/>
      <c r="B6783" s="108" t="s">
        <v>2615</v>
      </c>
      <c r="C6783" s="107" t="s">
        <v>187</v>
      </c>
      <c r="D6783" s="107"/>
      <c r="E6783" s="107"/>
      <c r="F6783" s="111">
        <v>61000000</v>
      </c>
      <c r="G6783" s="112"/>
      <c r="H6783" s="112"/>
      <c r="I6783" s="10"/>
      <c r="J6783" s="10"/>
      <c r="K6783" s="111">
        <v>61000000</v>
      </c>
      <c r="L6783" s="112"/>
      <c r="M6783" s="112"/>
      <c r="N6783" s="10"/>
      <c r="O6783" s="19"/>
      <c r="P6783" s="38"/>
      <c r="Q6783" s="217">
        <v>61000000</v>
      </c>
      <c r="R6783" s="290"/>
    </row>
    <row r="6784" spans="1:18" s="17" customFormat="1" ht="16.5" hidden="1">
      <c r="A6784" s="107"/>
      <c r="B6784" s="108" t="s">
        <v>2616</v>
      </c>
      <c r="C6784" s="107" t="s">
        <v>187</v>
      </c>
      <c r="D6784" s="107"/>
      <c r="E6784" s="107"/>
      <c r="F6784" s="111">
        <v>76636000</v>
      </c>
      <c r="G6784" s="112"/>
      <c r="H6784" s="112"/>
      <c r="I6784" s="10"/>
      <c r="J6784" s="10"/>
      <c r="K6784" s="111">
        <f>W6784</f>
        <v>0</v>
      </c>
      <c r="L6784" s="112"/>
      <c r="M6784" s="112"/>
      <c r="N6784" s="10"/>
      <c r="O6784" s="19"/>
      <c r="P6784" s="38"/>
      <c r="Q6784" s="217"/>
      <c r="R6784" s="290">
        <v>76636000</v>
      </c>
    </row>
    <row r="6785" spans="1:18" s="17" customFormat="1" ht="16.5" hidden="1">
      <c r="A6785" s="107">
        <v>119</v>
      </c>
      <c r="B6785" s="766" t="s">
        <v>2734</v>
      </c>
      <c r="C6785" s="107"/>
      <c r="D6785" s="107"/>
      <c r="E6785" s="107"/>
      <c r="F6785" s="111"/>
      <c r="G6785" s="112"/>
      <c r="H6785" s="112"/>
      <c r="I6785" s="10"/>
      <c r="J6785" s="10"/>
      <c r="K6785" s="111"/>
      <c r="L6785" s="112"/>
      <c r="M6785" s="112"/>
      <c r="N6785" s="10"/>
      <c r="O6785" s="19"/>
      <c r="P6785" s="38"/>
      <c r="Q6785" s="217"/>
      <c r="R6785" s="290"/>
    </row>
    <row r="6786" spans="1:18" s="17" customFormat="1" ht="16.5" hidden="1">
      <c r="A6786" s="107"/>
      <c r="B6786" s="108" t="s">
        <v>2615</v>
      </c>
      <c r="C6786" s="107" t="s">
        <v>187</v>
      </c>
      <c r="D6786" s="107"/>
      <c r="E6786" s="107"/>
      <c r="F6786" s="111">
        <v>29500000</v>
      </c>
      <c r="G6786" s="112"/>
      <c r="H6786" s="112"/>
      <c r="I6786" s="10"/>
      <c r="J6786" s="10"/>
      <c r="K6786" s="111">
        <v>29500000</v>
      </c>
      <c r="L6786" s="112"/>
      <c r="M6786" s="112"/>
      <c r="N6786" s="10"/>
      <c r="O6786" s="19"/>
      <c r="P6786" s="38"/>
      <c r="Q6786" s="217">
        <v>29500000</v>
      </c>
      <c r="R6786" s="290"/>
    </row>
    <row r="6787" spans="1:18" s="17" customFormat="1" ht="16.5" hidden="1">
      <c r="A6787" s="107"/>
      <c r="B6787" s="108" t="s">
        <v>2616</v>
      </c>
      <c r="C6787" s="107" t="s">
        <v>187</v>
      </c>
      <c r="D6787" s="107"/>
      <c r="E6787" s="107"/>
      <c r="F6787" s="111">
        <v>34454000</v>
      </c>
      <c r="G6787" s="112"/>
      <c r="H6787" s="112"/>
      <c r="I6787" s="10"/>
      <c r="J6787" s="10"/>
      <c r="K6787" s="111">
        <f>W6787</f>
        <v>0</v>
      </c>
      <c r="L6787" s="112"/>
      <c r="M6787" s="112"/>
      <c r="N6787" s="10"/>
      <c r="O6787" s="19"/>
      <c r="P6787" s="38"/>
      <c r="Q6787" s="217"/>
      <c r="R6787" s="290">
        <v>34454000</v>
      </c>
    </row>
    <row r="6788" spans="1:18" s="17" customFormat="1" ht="16.5" hidden="1">
      <c r="A6788" s="107">
        <v>120</v>
      </c>
      <c r="B6788" s="766" t="s">
        <v>2735</v>
      </c>
      <c r="C6788" s="107"/>
      <c r="D6788" s="107"/>
      <c r="E6788" s="107"/>
      <c r="F6788" s="111"/>
      <c r="G6788" s="112"/>
      <c r="H6788" s="112"/>
      <c r="I6788" s="10"/>
      <c r="J6788" s="10"/>
      <c r="K6788" s="111"/>
      <c r="L6788" s="112"/>
      <c r="M6788" s="112"/>
      <c r="N6788" s="10"/>
      <c r="O6788" s="19"/>
      <c r="P6788" s="38"/>
      <c r="Q6788" s="217"/>
      <c r="R6788" s="290"/>
    </row>
    <row r="6789" spans="1:18" s="17" customFormat="1" ht="16.5" hidden="1">
      <c r="A6789" s="107"/>
      <c r="B6789" s="108" t="s">
        <v>2615</v>
      </c>
      <c r="C6789" s="107" t="s">
        <v>187</v>
      </c>
      <c r="D6789" s="107"/>
      <c r="E6789" s="107"/>
      <c r="F6789" s="111">
        <v>33300000</v>
      </c>
      <c r="G6789" s="112"/>
      <c r="H6789" s="112"/>
      <c r="I6789" s="10"/>
      <c r="J6789" s="10"/>
      <c r="K6789" s="111">
        <v>33300000</v>
      </c>
      <c r="L6789" s="112"/>
      <c r="M6789" s="112"/>
      <c r="N6789" s="10"/>
      <c r="O6789" s="19"/>
      <c r="P6789" s="38"/>
      <c r="Q6789" s="217">
        <v>33300000</v>
      </c>
      <c r="R6789" s="290"/>
    </row>
    <row r="6790" spans="1:18" s="17" customFormat="1" ht="16.5" hidden="1">
      <c r="A6790" s="107"/>
      <c r="B6790" s="108" t="s">
        <v>2616</v>
      </c>
      <c r="C6790" s="107" t="s">
        <v>187</v>
      </c>
      <c r="D6790" s="107"/>
      <c r="E6790" s="107"/>
      <c r="F6790" s="111">
        <v>39376000</v>
      </c>
      <c r="G6790" s="112"/>
      <c r="H6790" s="112"/>
      <c r="I6790" s="10"/>
      <c r="J6790" s="10"/>
      <c r="K6790" s="111">
        <f>W6790</f>
        <v>0</v>
      </c>
      <c r="L6790" s="112"/>
      <c r="M6790" s="112"/>
      <c r="N6790" s="10"/>
      <c r="O6790" s="19"/>
      <c r="P6790" s="38"/>
      <c r="Q6790" s="217"/>
      <c r="R6790" s="290">
        <v>39376000</v>
      </c>
    </row>
    <row r="6791" spans="1:18" s="17" customFormat="1" ht="16.5" hidden="1">
      <c r="A6791" s="107">
        <v>121</v>
      </c>
      <c r="B6791" s="766" t="s">
        <v>2736</v>
      </c>
      <c r="C6791" s="107"/>
      <c r="D6791" s="107"/>
      <c r="E6791" s="107"/>
      <c r="F6791" s="111"/>
      <c r="G6791" s="112"/>
      <c r="H6791" s="112"/>
      <c r="I6791" s="10"/>
      <c r="J6791" s="10"/>
      <c r="K6791" s="111"/>
      <c r="L6791" s="112"/>
      <c r="M6791" s="112"/>
      <c r="N6791" s="10"/>
      <c r="O6791" s="19"/>
      <c r="P6791" s="38"/>
      <c r="Q6791" s="217"/>
      <c r="R6791" s="290"/>
    </row>
    <row r="6792" spans="1:18" s="17" customFormat="1" ht="16.5" hidden="1">
      <c r="A6792" s="107"/>
      <c r="B6792" s="108" t="s">
        <v>2615</v>
      </c>
      <c r="C6792" s="107" t="s">
        <v>187</v>
      </c>
      <c r="D6792" s="107"/>
      <c r="E6792" s="107"/>
      <c r="F6792" s="111">
        <v>38800000</v>
      </c>
      <c r="G6792" s="112"/>
      <c r="H6792" s="112"/>
      <c r="I6792" s="10"/>
      <c r="J6792" s="10"/>
      <c r="K6792" s="111">
        <v>38800000</v>
      </c>
      <c r="L6792" s="112"/>
      <c r="M6792" s="112"/>
      <c r="N6792" s="10"/>
      <c r="O6792" s="19"/>
      <c r="P6792" s="38"/>
      <c r="Q6792" s="217">
        <v>38800000</v>
      </c>
      <c r="R6792" s="290"/>
    </row>
    <row r="6793" spans="1:18" s="17" customFormat="1" ht="16.5" hidden="1">
      <c r="A6793" s="107"/>
      <c r="B6793" s="108" t="s">
        <v>2616</v>
      </c>
      <c r="C6793" s="107" t="s">
        <v>187</v>
      </c>
      <c r="D6793" s="107"/>
      <c r="E6793" s="107"/>
      <c r="F6793" s="111">
        <v>45954000</v>
      </c>
      <c r="G6793" s="112"/>
      <c r="H6793" s="112"/>
      <c r="I6793" s="10"/>
      <c r="J6793" s="10"/>
      <c r="K6793" s="111">
        <f>W6793</f>
        <v>0</v>
      </c>
      <c r="L6793" s="112"/>
      <c r="M6793" s="112"/>
      <c r="N6793" s="10"/>
      <c r="O6793" s="19"/>
      <c r="P6793" s="38"/>
      <c r="Q6793" s="217"/>
      <c r="R6793" s="290">
        <v>45954000</v>
      </c>
    </row>
    <row r="6794" spans="1:18" s="17" customFormat="1" ht="16.5" hidden="1">
      <c r="A6794" s="107">
        <v>122</v>
      </c>
      <c r="B6794" s="766" t="s">
        <v>2737</v>
      </c>
      <c r="C6794" s="107"/>
      <c r="D6794" s="107"/>
      <c r="E6794" s="107"/>
      <c r="F6794" s="111"/>
      <c r="G6794" s="112"/>
      <c r="H6794" s="112"/>
      <c r="I6794" s="10"/>
      <c r="J6794" s="10"/>
      <c r="K6794" s="111"/>
      <c r="L6794" s="112"/>
      <c r="M6794" s="112"/>
      <c r="N6794" s="10"/>
      <c r="O6794" s="19"/>
      <c r="P6794" s="38"/>
      <c r="Q6794" s="217"/>
      <c r="R6794" s="290"/>
    </row>
    <row r="6795" spans="1:18" s="17" customFormat="1" ht="16.5" hidden="1">
      <c r="A6795" s="107"/>
      <c r="B6795" s="108" t="s">
        <v>2615</v>
      </c>
      <c r="C6795" s="107" t="s">
        <v>187</v>
      </c>
      <c r="D6795" s="107"/>
      <c r="E6795" s="107"/>
      <c r="F6795" s="111">
        <v>42300000</v>
      </c>
      <c r="G6795" s="112"/>
      <c r="H6795" s="112"/>
      <c r="I6795" s="10"/>
      <c r="J6795" s="10"/>
      <c r="K6795" s="111">
        <v>42300000</v>
      </c>
      <c r="L6795" s="112"/>
      <c r="M6795" s="112"/>
      <c r="N6795" s="10"/>
      <c r="O6795" s="19"/>
      <c r="P6795" s="38"/>
      <c r="Q6795" s="217">
        <v>42300000</v>
      </c>
      <c r="R6795" s="290"/>
    </row>
    <row r="6796" spans="1:18" s="17" customFormat="1" ht="16.5" hidden="1">
      <c r="A6796" s="107"/>
      <c r="B6796" s="108" t="s">
        <v>2616</v>
      </c>
      <c r="C6796" s="107" t="s">
        <v>187</v>
      </c>
      <c r="D6796" s="107"/>
      <c r="E6796" s="107"/>
      <c r="F6796" s="111">
        <v>48944000</v>
      </c>
      <c r="G6796" s="112"/>
      <c r="H6796" s="112"/>
      <c r="I6796" s="10"/>
      <c r="J6796" s="10"/>
      <c r="K6796" s="111">
        <f>W6796</f>
        <v>0</v>
      </c>
      <c r="L6796" s="112"/>
      <c r="M6796" s="112"/>
      <c r="N6796" s="10"/>
      <c r="O6796" s="19"/>
      <c r="P6796" s="38"/>
      <c r="Q6796" s="217"/>
      <c r="R6796" s="290">
        <v>48944000</v>
      </c>
    </row>
    <row r="6797" spans="1:18" s="17" customFormat="1" ht="16.5" hidden="1">
      <c r="A6797" s="107">
        <v>123</v>
      </c>
      <c r="B6797" s="766" t="s">
        <v>2738</v>
      </c>
      <c r="C6797" s="107"/>
      <c r="D6797" s="107"/>
      <c r="E6797" s="107"/>
      <c r="F6797" s="111"/>
      <c r="G6797" s="112"/>
      <c r="H6797" s="112"/>
      <c r="I6797" s="10"/>
      <c r="J6797" s="10"/>
      <c r="K6797" s="111"/>
      <c r="L6797" s="112"/>
      <c r="M6797" s="112"/>
      <c r="N6797" s="10"/>
      <c r="O6797" s="19"/>
      <c r="P6797" s="38"/>
      <c r="Q6797" s="217"/>
      <c r="R6797" s="290"/>
    </row>
    <row r="6798" spans="1:18" s="17" customFormat="1" ht="16.5" hidden="1">
      <c r="A6798" s="107"/>
      <c r="B6798" s="108" t="s">
        <v>2615</v>
      </c>
      <c r="C6798" s="107" t="s">
        <v>187</v>
      </c>
      <c r="D6798" s="107"/>
      <c r="E6798" s="107"/>
      <c r="F6798" s="111">
        <v>45100000</v>
      </c>
      <c r="G6798" s="112"/>
      <c r="H6798" s="112"/>
      <c r="I6798" s="10"/>
      <c r="J6798" s="10"/>
      <c r="K6798" s="111">
        <v>45100000</v>
      </c>
      <c r="L6798" s="112"/>
      <c r="M6798" s="112"/>
      <c r="N6798" s="10"/>
      <c r="O6798" s="19"/>
      <c r="P6798" s="38"/>
      <c r="Q6798" s="217">
        <v>45100000</v>
      </c>
      <c r="R6798" s="290"/>
    </row>
    <row r="6799" spans="1:18" s="17" customFormat="1" ht="16.5" hidden="1">
      <c r="A6799" s="107"/>
      <c r="B6799" s="108" t="s">
        <v>2616</v>
      </c>
      <c r="C6799" s="107" t="s">
        <v>187</v>
      </c>
      <c r="D6799" s="107"/>
      <c r="E6799" s="107"/>
      <c r="F6799" s="111">
        <v>53774000</v>
      </c>
      <c r="G6799" s="112"/>
      <c r="H6799" s="112"/>
      <c r="I6799" s="10"/>
      <c r="J6799" s="10"/>
      <c r="K6799" s="111">
        <f>W6799</f>
        <v>0</v>
      </c>
      <c r="L6799" s="112"/>
      <c r="M6799" s="112"/>
      <c r="N6799" s="10"/>
      <c r="O6799" s="19"/>
      <c r="P6799" s="38"/>
      <c r="Q6799" s="217"/>
      <c r="R6799" s="290">
        <v>53774000</v>
      </c>
    </row>
    <row r="6800" spans="1:18" s="17" customFormat="1" ht="16.5" hidden="1">
      <c r="A6800" s="107">
        <v>124</v>
      </c>
      <c r="B6800" s="766" t="s">
        <v>2739</v>
      </c>
      <c r="C6800" s="107"/>
      <c r="D6800" s="107"/>
      <c r="E6800" s="107"/>
      <c r="F6800" s="111"/>
      <c r="G6800" s="112"/>
      <c r="H6800" s="112"/>
      <c r="I6800" s="10"/>
      <c r="J6800" s="10"/>
      <c r="K6800" s="111"/>
      <c r="L6800" s="112"/>
      <c r="M6800" s="112"/>
      <c r="N6800" s="10"/>
      <c r="O6800" s="19"/>
      <c r="P6800" s="38"/>
      <c r="Q6800" s="217"/>
      <c r="R6800" s="290"/>
    </row>
    <row r="6801" spans="1:18" s="17" customFormat="1" ht="16.5" hidden="1">
      <c r="A6801" s="107"/>
      <c r="B6801" s="108" t="s">
        <v>2615</v>
      </c>
      <c r="C6801" s="107" t="s">
        <v>187</v>
      </c>
      <c r="D6801" s="107"/>
      <c r="E6801" s="107"/>
      <c r="F6801" s="111">
        <v>33900000</v>
      </c>
      <c r="G6801" s="112"/>
      <c r="H6801" s="112"/>
      <c r="I6801" s="10"/>
      <c r="J6801" s="10"/>
      <c r="K6801" s="111">
        <v>33900000</v>
      </c>
      <c r="L6801" s="112"/>
      <c r="M6801" s="112"/>
      <c r="N6801" s="10"/>
      <c r="O6801" s="19"/>
      <c r="P6801" s="38"/>
      <c r="Q6801" s="217">
        <v>33900000</v>
      </c>
      <c r="R6801" s="290"/>
    </row>
    <row r="6802" spans="1:18" s="17" customFormat="1" ht="16.5" hidden="1">
      <c r="A6802" s="107"/>
      <c r="B6802" s="108" t="s">
        <v>2616</v>
      </c>
      <c r="C6802" s="107" t="s">
        <v>187</v>
      </c>
      <c r="D6802" s="107"/>
      <c r="E6802" s="107"/>
      <c r="F6802" s="111">
        <v>39698000</v>
      </c>
      <c r="G6802" s="112"/>
      <c r="H6802" s="112"/>
      <c r="I6802" s="10"/>
      <c r="J6802" s="10"/>
      <c r="K6802" s="111">
        <f>W6802</f>
        <v>0</v>
      </c>
      <c r="L6802" s="112"/>
      <c r="M6802" s="112"/>
      <c r="N6802" s="10"/>
      <c r="O6802" s="19"/>
      <c r="P6802" s="38"/>
      <c r="Q6802" s="217"/>
      <c r="R6802" s="290">
        <v>39698000</v>
      </c>
    </row>
    <row r="6803" spans="1:18" s="17" customFormat="1" ht="16.5" hidden="1">
      <c r="A6803" s="107">
        <v>125</v>
      </c>
      <c r="B6803" s="766" t="s">
        <v>2740</v>
      </c>
      <c r="C6803" s="107"/>
      <c r="D6803" s="107"/>
      <c r="E6803" s="107"/>
      <c r="F6803" s="111"/>
      <c r="G6803" s="112"/>
      <c r="H6803" s="112"/>
      <c r="I6803" s="10"/>
      <c r="J6803" s="10"/>
      <c r="K6803" s="111"/>
      <c r="L6803" s="112"/>
      <c r="M6803" s="112"/>
      <c r="N6803" s="10"/>
      <c r="O6803" s="19"/>
      <c r="P6803" s="38"/>
      <c r="Q6803" s="217"/>
      <c r="R6803" s="290"/>
    </row>
    <row r="6804" spans="1:18" s="17" customFormat="1" ht="16.5" hidden="1">
      <c r="A6804" s="107"/>
      <c r="B6804" s="108" t="s">
        <v>2615</v>
      </c>
      <c r="C6804" s="107" t="s">
        <v>187</v>
      </c>
      <c r="D6804" s="107"/>
      <c r="E6804" s="107"/>
      <c r="F6804" s="111">
        <v>37700000</v>
      </c>
      <c r="G6804" s="112"/>
      <c r="H6804" s="112"/>
      <c r="I6804" s="10"/>
      <c r="J6804" s="10"/>
      <c r="K6804" s="111">
        <v>37700000</v>
      </c>
      <c r="L6804" s="112"/>
      <c r="M6804" s="112"/>
      <c r="N6804" s="10"/>
      <c r="O6804" s="19"/>
      <c r="P6804" s="38"/>
      <c r="Q6804" s="217">
        <v>37700000</v>
      </c>
      <c r="R6804" s="290"/>
    </row>
    <row r="6805" spans="1:18" s="17" customFormat="1" ht="16.5" hidden="1">
      <c r="A6805" s="107"/>
      <c r="B6805" s="108" t="s">
        <v>2616</v>
      </c>
      <c r="C6805" s="107" t="s">
        <v>187</v>
      </c>
      <c r="D6805" s="107"/>
      <c r="E6805" s="107"/>
      <c r="F6805" s="111">
        <v>44620000</v>
      </c>
      <c r="G6805" s="112"/>
      <c r="H6805" s="112"/>
      <c r="I6805" s="10"/>
      <c r="J6805" s="10"/>
      <c r="K6805" s="111">
        <f>W6805</f>
        <v>0</v>
      </c>
      <c r="L6805" s="112"/>
      <c r="M6805" s="112"/>
      <c r="N6805" s="10"/>
      <c r="O6805" s="19"/>
      <c r="P6805" s="38"/>
      <c r="Q6805" s="217"/>
      <c r="R6805" s="290">
        <v>44620000</v>
      </c>
    </row>
    <row r="6806" spans="1:18" s="17" customFormat="1" ht="16.5" hidden="1">
      <c r="A6806" s="107">
        <v>126</v>
      </c>
      <c r="B6806" s="766" t="s">
        <v>2741</v>
      </c>
      <c r="C6806" s="107"/>
      <c r="D6806" s="107"/>
      <c r="E6806" s="107"/>
      <c r="F6806" s="111"/>
      <c r="G6806" s="112"/>
      <c r="H6806" s="112"/>
      <c r="I6806" s="10"/>
      <c r="J6806" s="10"/>
      <c r="K6806" s="111"/>
      <c r="L6806" s="112"/>
      <c r="M6806" s="112"/>
      <c r="N6806" s="10"/>
      <c r="O6806" s="19"/>
      <c r="P6806" s="38"/>
      <c r="Q6806" s="217"/>
      <c r="R6806" s="290"/>
    </row>
    <row r="6807" spans="1:18" s="17" customFormat="1" ht="16.5" hidden="1">
      <c r="A6807" s="107"/>
      <c r="B6807" s="108" t="s">
        <v>2615</v>
      </c>
      <c r="C6807" s="107" t="s">
        <v>187</v>
      </c>
      <c r="D6807" s="107"/>
      <c r="E6807" s="107"/>
      <c r="F6807" s="111">
        <v>43100000</v>
      </c>
      <c r="G6807" s="112"/>
      <c r="H6807" s="112"/>
      <c r="I6807" s="10"/>
      <c r="J6807" s="10"/>
      <c r="K6807" s="111">
        <v>43100000</v>
      </c>
      <c r="L6807" s="112"/>
      <c r="M6807" s="112"/>
      <c r="N6807" s="10"/>
      <c r="O6807" s="19"/>
      <c r="P6807" s="38"/>
      <c r="Q6807" s="217">
        <v>43100000</v>
      </c>
      <c r="R6807" s="290"/>
    </row>
    <row r="6808" spans="1:18" s="17" customFormat="1" ht="16.5" hidden="1">
      <c r="A6808" s="107"/>
      <c r="B6808" s="108" t="s">
        <v>2616</v>
      </c>
      <c r="C6808" s="107" t="s">
        <v>187</v>
      </c>
      <c r="D6808" s="107"/>
      <c r="E6808" s="107"/>
      <c r="F6808" s="111">
        <v>51152000</v>
      </c>
      <c r="G6808" s="112"/>
      <c r="H6808" s="112"/>
      <c r="I6808" s="10"/>
      <c r="J6808" s="10"/>
      <c r="K6808" s="111">
        <f>W6808</f>
        <v>0</v>
      </c>
      <c r="L6808" s="112"/>
      <c r="M6808" s="112"/>
      <c r="N6808" s="10"/>
      <c r="O6808" s="19"/>
      <c r="P6808" s="38"/>
      <c r="Q6808" s="217"/>
      <c r="R6808" s="290">
        <v>51152000</v>
      </c>
    </row>
    <row r="6809" spans="1:18" s="17" customFormat="1" ht="16.5" hidden="1">
      <c r="A6809" s="107">
        <v>127</v>
      </c>
      <c r="B6809" s="766" t="s">
        <v>2742</v>
      </c>
      <c r="C6809" s="107"/>
      <c r="D6809" s="107"/>
      <c r="E6809" s="107"/>
      <c r="F6809" s="111"/>
      <c r="G6809" s="112"/>
      <c r="H6809" s="112"/>
      <c r="I6809" s="10"/>
      <c r="J6809" s="10"/>
      <c r="K6809" s="111"/>
      <c r="L6809" s="112"/>
      <c r="M6809" s="112"/>
      <c r="N6809" s="10"/>
      <c r="O6809" s="19"/>
      <c r="P6809" s="38"/>
      <c r="Q6809" s="217"/>
      <c r="R6809" s="290"/>
    </row>
    <row r="6810" spans="1:18" s="17" customFormat="1" ht="16.5" hidden="1">
      <c r="A6810" s="107"/>
      <c r="B6810" s="108" t="s">
        <v>2615</v>
      </c>
      <c r="C6810" s="107" t="s">
        <v>187</v>
      </c>
      <c r="D6810" s="107"/>
      <c r="E6810" s="107"/>
      <c r="F6810" s="111">
        <v>46600000</v>
      </c>
      <c r="G6810" s="112"/>
      <c r="H6810" s="112"/>
      <c r="I6810" s="10"/>
      <c r="J6810" s="10"/>
      <c r="K6810" s="111">
        <v>46600000</v>
      </c>
      <c r="L6810" s="112"/>
      <c r="M6810" s="112"/>
      <c r="N6810" s="10"/>
      <c r="O6810" s="19"/>
      <c r="P6810" s="38"/>
      <c r="Q6810" s="217">
        <v>46600000</v>
      </c>
      <c r="R6810" s="290"/>
    </row>
    <row r="6811" spans="1:18" s="17" customFormat="1" ht="16.5" hidden="1">
      <c r="A6811" s="107"/>
      <c r="B6811" s="108" t="s">
        <v>2616</v>
      </c>
      <c r="C6811" s="107" t="s">
        <v>187</v>
      </c>
      <c r="D6811" s="107"/>
      <c r="E6811" s="107"/>
      <c r="F6811" s="111">
        <v>54188000</v>
      </c>
      <c r="G6811" s="112"/>
      <c r="H6811" s="112"/>
      <c r="I6811" s="10"/>
      <c r="J6811" s="10"/>
      <c r="K6811" s="111">
        <f>W6811</f>
        <v>0</v>
      </c>
      <c r="L6811" s="112"/>
      <c r="M6811" s="112"/>
      <c r="N6811" s="10"/>
      <c r="O6811" s="19"/>
      <c r="P6811" s="38"/>
      <c r="Q6811" s="217"/>
      <c r="R6811" s="290">
        <v>54188000</v>
      </c>
    </row>
    <row r="6812" spans="1:18" s="17" customFormat="1" ht="16.5" hidden="1">
      <c r="A6812" s="107">
        <v>128</v>
      </c>
      <c r="B6812" s="766" t="s">
        <v>2743</v>
      </c>
      <c r="C6812" s="107"/>
      <c r="D6812" s="107"/>
      <c r="E6812" s="107"/>
      <c r="F6812" s="111"/>
      <c r="G6812" s="112"/>
      <c r="H6812" s="112"/>
      <c r="I6812" s="10"/>
      <c r="J6812" s="10"/>
      <c r="K6812" s="111"/>
      <c r="L6812" s="112"/>
      <c r="M6812" s="112"/>
      <c r="N6812" s="10"/>
      <c r="O6812" s="19"/>
      <c r="P6812" s="38"/>
      <c r="Q6812" s="217"/>
      <c r="R6812" s="290"/>
    </row>
    <row r="6813" spans="1:18" s="17" customFormat="1" ht="16.5" hidden="1">
      <c r="A6813" s="107"/>
      <c r="B6813" s="108" t="s">
        <v>2615</v>
      </c>
      <c r="C6813" s="107" t="s">
        <v>187</v>
      </c>
      <c r="D6813" s="107"/>
      <c r="E6813" s="107"/>
      <c r="F6813" s="111">
        <v>49500000</v>
      </c>
      <c r="G6813" s="112"/>
      <c r="H6813" s="112"/>
      <c r="I6813" s="10"/>
      <c r="J6813" s="10"/>
      <c r="K6813" s="111">
        <v>49500000</v>
      </c>
      <c r="L6813" s="112"/>
      <c r="M6813" s="112"/>
      <c r="N6813" s="10"/>
      <c r="O6813" s="19"/>
      <c r="P6813" s="38"/>
      <c r="Q6813" s="217">
        <v>49500000</v>
      </c>
      <c r="R6813" s="290"/>
    </row>
    <row r="6814" spans="1:18" s="17" customFormat="1" ht="16.5" hidden="1">
      <c r="A6814" s="107"/>
      <c r="B6814" s="108" t="s">
        <v>2616</v>
      </c>
      <c r="C6814" s="107" t="s">
        <v>187</v>
      </c>
      <c r="D6814" s="107"/>
      <c r="E6814" s="107"/>
      <c r="F6814" s="111">
        <v>59064000</v>
      </c>
      <c r="G6814" s="112"/>
      <c r="H6814" s="112"/>
      <c r="I6814" s="10"/>
      <c r="J6814" s="10"/>
      <c r="K6814" s="111">
        <f>W6814</f>
        <v>0</v>
      </c>
      <c r="L6814" s="112"/>
      <c r="M6814" s="112"/>
      <c r="N6814" s="10"/>
      <c r="O6814" s="19"/>
      <c r="P6814" s="38"/>
      <c r="Q6814" s="217"/>
      <c r="R6814" s="290">
        <v>59064000</v>
      </c>
    </row>
    <row r="6815" spans="1:18" s="17" customFormat="1" ht="16.5" hidden="1">
      <c r="A6815" s="107">
        <v>129</v>
      </c>
      <c r="B6815" s="766" t="s">
        <v>2744</v>
      </c>
      <c r="C6815" s="107"/>
      <c r="D6815" s="107"/>
      <c r="E6815" s="107"/>
      <c r="F6815" s="111"/>
      <c r="G6815" s="112"/>
      <c r="H6815" s="112"/>
      <c r="I6815" s="10"/>
      <c r="J6815" s="10"/>
      <c r="K6815" s="111"/>
      <c r="L6815" s="112"/>
      <c r="M6815" s="112"/>
      <c r="N6815" s="10"/>
      <c r="O6815" s="19"/>
      <c r="P6815" s="38"/>
      <c r="Q6815" s="217"/>
      <c r="R6815" s="290"/>
    </row>
    <row r="6816" spans="1:18" s="17" customFormat="1" ht="16.5" hidden="1">
      <c r="A6816" s="107"/>
      <c r="B6816" s="108" t="s">
        <v>2615</v>
      </c>
      <c r="C6816" s="107" t="s">
        <v>187</v>
      </c>
      <c r="D6816" s="107"/>
      <c r="E6816" s="107"/>
      <c r="F6816" s="111">
        <v>49300000</v>
      </c>
      <c r="G6816" s="112"/>
      <c r="H6816" s="112"/>
      <c r="I6816" s="10"/>
      <c r="J6816" s="10"/>
      <c r="K6816" s="111">
        <v>49300000</v>
      </c>
      <c r="L6816" s="112"/>
      <c r="M6816" s="112"/>
      <c r="N6816" s="10"/>
      <c r="O6816" s="19"/>
      <c r="P6816" s="38"/>
      <c r="Q6816" s="217">
        <v>49300000</v>
      </c>
      <c r="R6816" s="290"/>
    </row>
    <row r="6817" spans="1:18" s="17" customFormat="1" ht="16.5" hidden="1">
      <c r="A6817" s="107"/>
      <c r="B6817" s="108" t="s">
        <v>2616</v>
      </c>
      <c r="C6817" s="107" t="s">
        <v>187</v>
      </c>
      <c r="D6817" s="107"/>
      <c r="E6817" s="107"/>
      <c r="F6817" s="111">
        <v>58880000</v>
      </c>
      <c r="G6817" s="112"/>
      <c r="H6817" s="112"/>
      <c r="I6817" s="10"/>
      <c r="J6817" s="10"/>
      <c r="K6817" s="111">
        <f>W6817</f>
        <v>0</v>
      </c>
      <c r="L6817" s="112"/>
      <c r="M6817" s="112"/>
      <c r="N6817" s="10"/>
      <c r="O6817" s="19"/>
      <c r="P6817" s="38"/>
      <c r="Q6817" s="217"/>
      <c r="R6817" s="290">
        <v>58880000</v>
      </c>
    </row>
    <row r="6818" spans="1:18" s="17" customFormat="1" ht="16.5" hidden="1">
      <c r="A6818" s="107">
        <v>130</v>
      </c>
      <c r="B6818" s="766" t="s">
        <v>2745</v>
      </c>
      <c r="C6818" s="107"/>
      <c r="D6818" s="107"/>
      <c r="E6818" s="107"/>
      <c r="F6818" s="111"/>
      <c r="G6818" s="112"/>
      <c r="H6818" s="112"/>
      <c r="I6818" s="10"/>
      <c r="J6818" s="10"/>
      <c r="K6818" s="111"/>
      <c r="L6818" s="112"/>
      <c r="M6818" s="112"/>
      <c r="N6818" s="10"/>
      <c r="O6818" s="19"/>
      <c r="P6818" s="38"/>
      <c r="Q6818" s="217"/>
      <c r="R6818" s="290"/>
    </row>
    <row r="6819" spans="1:18" s="17" customFormat="1" ht="16.5" hidden="1">
      <c r="A6819" s="107"/>
      <c r="B6819" s="108" t="s">
        <v>2615</v>
      </c>
      <c r="C6819" s="107" t="s">
        <v>187</v>
      </c>
      <c r="D6819" s="107"/>
      <c r="E6819" s="107"/>
      <c r="F6819" s="111">
        <v>52700000</v>
      </c>
      <c r="G6819" s="112"/>
      <c r="H6819" s="112"/>
      <c r="I6819" s="10"/>
      <c r="J6819" s="10"/>
      <c r="K6819" s="111">
        <v>52700000</v>
      </c>
      <c r="L6819" s="112"/>
      <c r="M6819" s="112"/>
      <c r="N6819" s="10"/>
      <c r="O6819" s="19"/>
      <c r="P6819" s="38"/>
      <c r="Q6819" s="217">
        <v>52700000</v>
      </c>
      <c r="R6819" s="290"/>
    </row>
    <row r="6820" spans="1:18" s="17" customFormat="1" ht="16.5" hidden="1">
      <c r="A6820" s="107"/>
      <c r="B6820" s="108" t="s">
        <v>2616</v>
      </c>
      <c r="C6820" s="107" t="s">
        <v>187</v>
      </c>
      <c r="D6820" s="107"/>
      <c r="E6820" s="107"/>
      <c r="F6820" s="111">
        <v>61870000</v>
      </c>
      <c r="G6820" s="112"/>
      <c r="H6820" s="112"/>
      <c r="I6820" s="10"/>
      <c r="J6820" s="10"/>
      <c r="K6820" s="111">
        <f>W6820</f>
        <v>0</v>
      </c>
      <c r="L6820" s="112"/>
      <c r="M6820" s="112"/>
      <c r="N6820" s="10"/>
      <c r="O6820" s="19"/>
      <c r="P6820" s="38"/>
      <c r="Q6820" s="217"/>
      <c r="R6820" s="290">
        <v>61870000</v>
      </c>
    </row>
    <row r="6821" spans="1:18" s="17" customFormat="1" ht="16.5" hidden="1">
      <c r="A6821" s="107">
        <v>131</v>
      </c>
      <c r="B6821" s="766" t="s">
        <v>2746</v>
      </c>
      <c r="C6821" s="107"/>
      <c r="D6821" s="107"/>
      <c r="E6821" s="107"/>
      <c r="F6821" s="111"/>
      <c r="G6821" s="112"/>
      <c r="H6821" s="112"/>
      <c r="I6821" s="10"/>
      <c r="J6821" s="10"/>
      <c r="K6821" s="111"/>
      <c r="L6821" s="112"/>
      <c r="M6821" s="112"/>
      <c r="N6821" s="10"/>
      <c r="O6821" s="19"/>
      <c r="P6821" s="38"/>
      <c r="Q6821" s="217"/>
      <c r="R6821" s="290"/>
    </row>
    <row r="6822" spans="1:18" s="17" customFormat="1" ht="16.5" hidden="1">
      <c r="A6822" s="107"/>
      <c r="B6822" s="108" t="s">
        <v>2615</v>
      </c>
      <c r="C6822" s="107" t="s">
        <v>187</v>
      </c>
      <c r="D6822" s="107"/>
      <c r="E6822" s="107"/>
      <c r="F6822" s="111">
        <v>55600000</v>
      </c>
      <c r="G6822" s="112"/>
      <c r="H6822" s="112"/>
      <c r="I6822" s="10"/>
      <c r="J6822" s="10"/>
      <c r="K6822" s="111">
        <v>55600000</v>
      </c>
      <c r="L6822" s="112"/>
      <c r="M6822" s="112"/>
      <c r="N6822" s="10"/>
      <c r="O6822" s="19"/>
      <c r="P6822" s="38"/>
      <c r="Q6822" s="217">
        <v>55600000</v>
      </c>
      <c r="R6822" s="290"/>
    </row>
    <row r="6823" spans="1:18" s="17" customFormat="1" ht="16.5" hidden="1">
      <c r="A6823" s="107"/>
      <c r="B6823" s="108" t="s">
        <v>2616</v>
      </c>
      <c r="C6823" s="107" t="s">
        <v>187</v>
      </c>
      <c r="D6823" s="107"/>
      <c r="E6823" s="107"/>
      <c r="F6823" s="111">
        <v>66700000</v>
      </c>
      <c r="G6823" s="112"/>
      <c r="H6823" s="112"/>
      <c r="I6823" s="10"/>
      <c r="J6823" s="10"/>
      <c r="K6823" s="111">
        <f>W6823</f>
        <v>0</v>
      </c>
      <c r="L6823" s="112"/>
      <c r="M6823" s="112"/>
      <c r="N6823" s="10"/>
      <c r="O6823" s="19"/>
      <c r="P6823" s="38"/>
      <c r="Q6823" s="217"/>
      <c r="R6823" s="290">
        <v>66700000</v>
      </c>
    </row>
    <row r="6824" spans="1:18" s="17" customFormat="1" ht="16.5" hidden="1">
      <c r="A6824" s="107">
        <v>132</v>
      </c>
      <c r="B6824" s="766" t="s">
        <v>2747</v>
      </c>
      <c r="C6824" s="107"/>
      <c r="D6824" s="107"/>
      <c r="E6824" s="107"/>
      <c r="F6824" s="111"/>
      <c r="G6824" s="112"/>
      <c r="H6824" s="112"/>
      <c r="I6824" s="10"/>
      <c r="J6824" s="10"/>
      <c r="K6824" s="111"/>
      <c r="L6824" s="112"/>
      <c r="M6824" s="112"/>
      <c r="N6824" s="10"/>
      <c r="O6824" s="19"/>
      <c r="P6824" s="38"/>
      <c r="Q6824" s="217"/>
      <c r="R6824" s="290"/>
    </row>
    <row r="6825" spans="1:18" s="17" customFormat="1" ht="16.5" hidden="1">
      <c r="A6825" s="107"/>
      <c r="B6825" s="108" t="s">
        <v>2615</v>
      </c>
      <c r="C6825" s="107" t="s">
        <v>187</v>
      </c>
      <c r="D6825" s="107"/>
      <c r="E6825" s="107"/>
      <c r="F6825" s="111">
        <v>54700000</v>
      </c>
      <c r="G6825" s="112"/>
      <c r="H6825" s="112"/>
      <c r="I6825" s="10"/>
      <c r="J6825" s="10"/>
      <c r="K6825" s="111">
        <v>54700000</v>
      </c>
      <c r="L6825" s="112"/>
      <c r="M6825" s="112"/>
      <c r="N6825" s="10"/>
      <c r="O6825" s="19"/>
      <c r="P6825" s="38"/>
      <c r="Q6825" s="217">
        <v>54700000</v>
      </c>
      <c r="R6825" s="290"/>
    </row>
    <row r="6826" spans="1:18" s="17" customFormat="1" ht="16.5" hidden="1">
      <c r="A6826" s="107"/>
      <c r="B6826" s="108" t="s">
        <v>2616</v>
      </c>
      <c r="C6826" s="107" t="s">
        <v>187</v>
      </c>
      <c r="D6826" s="107"/>
      <c r="E6826" s="107"/>
      <c r="F6826" s="111">
        <v>65182000</v>
      </c>
      <c r="G6826" s="112"/>
      <c r="H6826" s="112"/>
      <c r="I6826" s="10"/>
      <c r="J6826" s="10"/>
      <c r="K6826" s="111">
        <f>W6826</f>
        <v>0</v>
      </c>
      <c r="L6826" s="112"/>
      <c r="M6826" s="112"/>
      <c r="N6826" s="10"/>
      <c r="O6826" s="19"/>
      <c r="P6826" s="38"/>
      <c r="Q6826" s="217"/>
      <c r="R6826" s="290">
        <v>65182000</v>
      </c>
    </row>
    <row r="6827" spans="1:18" s="17" customFormat="1" ht="16.5" hidden="1">
      <c r="A6827" s="107">
        <v>133</v>
      </c>
      <c r="B6827" s="766" t="s">
        <v>2748</v>
      </c>
      <c r="C6827" s="107"/>
      <c r="D6827" s="107"/>
      <c r="E6827" s="107"/>
      <c r="F6827" s="111"/>
      <c r="G6827" s="112"/>
      <c r="H6827" s="112"/>
      <c r="I6827" s="10"/>
      <c r="J6827" s="10"/>
      <c r="K6827" s="111"/>
      <c r="L6827" s="112"/>
      <c r="M6827" s="112"/>
      <c r="N6827" s="10"/>
      <c r="O6827" s="19"/>
      <c r="P6827" s="38"/>
      <c r="Q6827" s="217"/>
      <c r="R6827" s="290"/>
    </row>
    <row r="6828" spans="1:18" s="17" customFormat="1" ht="16.5" hidden="1">
      <c r="A6828" s="107"/>
      <c r="B6828" s="108" t="s">
        <v>2615</v>
      </c>
      <c r="C6828" s="107" t="s">
        <v>187</v>
      </c>
      <c r="D6828" s="107"/>
      <c r="E6828" s="107"/>
      <c r="F6828" s="111">
        <v>58200000</v>
      </c>
      <c r="G6828" s="112"/>
      <c r="H6828" s="112"/>
      <c r="I6828" s="10"/>
      <c r="J6828" s="10"/>
      <c r="K6828" s="111">
        <v>58200000</v>
      </c>
      <c r="L6828" s="112"/>
      <c r="M6828" s="112"/>
      <c r="N6828" s="10"/>
      <c r="O6828" s="19"/>
      <c r="P6828" s="38"/>
      <c r="Q6828" s="217">
        <v>58200000</v>
      </c>
      <c r="R6828" s="290"/>
    </row>
    <row r="6829" spans="1:18" s="17" customFormat="1" ht="16.5" hidden="1">
      <c r="A6829" s="107"/>
      <c r="B6829" s="108" t="s">
        <v>2616</v>
      </c>
      <c r="C6829" s="107" t="s">
        <v>187</v>
      </c>
      <c r="D6829" s="107"/>
      <c r="E6829" s="107"/>
      <c r="F6829" s="111">
        <v>68264000</v>
      </c>
      <c r="G6829" s="112"/>
      <c r="H6829" s="112"/>
      <c r="I6829" s="10"/>
      <c r="J6829" s="10"/>
      <c r="K6829" s="111">
        <f>W6829</f>
        <v>0</v>
      </c>
      <c r="L6829" s="112"/>
      <c r="M6829" s="112"/>
      <c r="N6829" s="10"/>
      <c r="O6829" s="19"/>
      <c r="P6829" s="38"/>
      <c r="Q6829" s="217"/>
      <c r="R6829" s="290">
        <v>68264000</v>
      </c>
    </row>
    <row r="6830" spans="1:18" s="17" customFormat="1" ht="16.5" hidden="1">
      <c r="A6830" s="107">
        <v>134</v>
      </c>
      <c r="B6830" s="766" t="s">
        <v>2749</v>
      </c>
      <c r="C6830" s="107"/>
      <c r="D6830" s="107"/>
      <c r="E6830" s="107"/>
      <c r="F6830" s="111"/>
      <c r="G6830" s="112"/>
      <c r="H6830" s="112"/>
      <c r="I6830" s="10"/>
      <c r="J6830" s="10"/>
      <c r="K6830" s="111"/>
      <c r="L6830" s="112"/>
      <c r="M6830" s="112"/>
      <c r="N6830" s="10"/>
      <c r="O6830" s="19"/>
      <c r="P6830" s="38"/>
      <c r="Q6830" s="217"/>
      <c r="R6830" s="290"/>
    </row>
    <row r="6831" spans="1:18" s="17" customFormat="1" ht="16.5" hidden="1">
      <c r="A6831" s="107"/>
      <c r="B6831" s="108" t="s">
        <v>2615</v>
      </c>
      <c r="C6831" s="107" t="s">
        <v>187</v>
      </c>
      <c r="D6831" s="107"/>
      <c r="E6831" s="107"/>
      <c r="F6831" s="111">
        <v>61000000</v>
      </c>
      <c r="G6831" s="112"/>
      <c r="H6831" s="112"/>
      <c r="I6831" s="10"/>
      <c r="J6831" s="10"/>
      <c r="K6831" s="111">
        <v>61000000</v>
      </c>
      <c r="L6831" s="112"/>
      <c r="M6831" s="112"/>
      <c r="N6831" s="10"/>
      <c r="O6831" s="19"/>
      <c r="P6831" s="38"/>
      <c r="Q6831" s="217">
        <v>61000000</v>
      </c>
      <c r="R6831" s="290"/>
    </row>
    <row r="6832" spans="1:18" s="17" customFormat="1" ht="16.5" hidden="1">
      <c r="A6832" s="107"/>
      <c r="B6832" s="108" t="s">
        <v>2616</v>
      </c>
      <c r="C6832" s="107" t="s">
        <v>187</v>
      </c>
      <c r="D6832" s="107"/>
      <c r="E6832" s="107"/>
      <c r="F6832" s="111">
        <v>73186000</v>
      </c>
      <c r="G6832" s="112"/>
      <c r="H6832" s="112"/>
      <c r="I6832" s="10"/>
      <c r="J6832" s="10"/>
      <c r="K6832" s="111">
        <f>W6832</f>
        <v>0</v>
      </c>
      <c r="L6832" s="112"/>
      <c r="M6832" s="112"/>
      <c r="N6832" s="10"/>
      <c r="O6832" s="19"/>
      <c r="P6832" s="38"/>
      <c r="Q6832" s="217"/>
      <c r="R6832" s="290">
        <v>73186000</v>
      </c>
    </row>
    <row r="6833" spans="1:18" s="17" customFormat="1" ht="16.5" hidden="1">
      <c r="A6833" s="107">
        <v>135</v>
      </c>
      <c r="B6833" s="766" t="s">
        <v>3662</v>
      </c>
      <c r="C6833" s="107"/>
      <c r="D6833" s="107"/>
      <c r="E6833" s="107"/>
      <c r="F6833" s="111"/>
      <c r="G6833" s="112"/>
      <c r="H6833" s="112"/>
      <c r="I6833" s="10"/>
      <c r="J6833" s="10"/>
      <c r="K6833" s="111"/>
      <c r="L6833" s="112"/>
      <c r="M6833" s="112"/>
      <c r="N6833" s="10"/>
      <c r="O6833" s="19"/>
      <c r="P6833" s="38"/>
      <c r="Q6833" s="217"/>
      <c r="R6833" s="290"/>
    </row>
    <row r="6834" spans="1:18" s="17" customFormat="1" ht="16.5" hidden="1">
      <c r="A6834" s="107"/>
      <c r="B6834" s="108" t="s">
        <v>2615</v>
      </c>
      <c r="C6834" s="107" t="s">
        <v>187</v>
      </c>
      <c r="D6834" s="107"/>
      <c r="E6834" s="107"/>
      <c r="F6834" s="111">
        <v>30400000</v>
      </c>
      <c r="G6834" s="112"/>
      <c r="H6834" s="112"/>
      <c r="I6834" s="10"/>
      <c r="J6834" s="10"/>
      <c r="K6834" s="111">
        <v>30400000</v>
      </c>
      <c r="L6834" s="112"/>
      <c r="M6834" s="112"/>
      <c r="N6834" s="10"/>
      <c r="O6834" s="19"/>
      <c r="P6834" s="38"/>
      <c r="Q6834" s="217">
        <v>30400000</v>
      </c>
      <c r="R6834" s="290"/>
    </row>
    <row r="6835" spans="1:18" s="17" customFormat="1" ht="16.5" hidden="1">
      <c r="A6835" s="107"/>
      <c r="B6835" s="108" t="s">
        <v>2616</v>
      </c>
      <c r="C6835" s="107" t="s">
        <v>187</v>
      </c>
      <c r="D6835" s="107"/>
      <c r="E6835" s="107"/>
      <c r="F6835" s="111">
        <v>36340000</v>
      </c>
      <c r="G6835" s="112"/>
      <c r="H6835" s="112"/>
      <c r="I6835" s="10"/>
      <c r="J6835" s="10"/>
      <c r="K6835" s="111">
        <f>W6835</f>
        <v>0</v>
      </c>
      <c r="L6835" s="112"/>
      <c r="M6835" s="112"/>
      <c r="N6835" s="10"/>
      <c r="O6835" s="19"/>
      <c r="P6835" s="38"/>
      <c r="Q6835" s="217"/>
      <c r="R6835" s="290">
        <v>36340000</v>
      </c>
    </row>
    <row r="6836" spans="1:18" s="17" customFormat="1" ht="16.5" hidden="1">
      <c r="A6836" s="107">
        <v>136</v>
      </c>
      <c r="B6836" s="766" t="s">
        <v>2750</v>
      </c>
      <c r="C6836" s="107"/>
      <c r="D6836" s="107"/>
      <c r="E6836" s="107"/>
      <c r="F6836" s="111"/>
      <c r="G6836" s="112"/>
      <c r="H6836" s="112"/>
      <c r="I6836" s="10"/>
      <c r="J6836" s="10"/>
      <c r="K6836" s="111"/>
      <c r="L6836" s="112"/>
      <c r="M6836" s="112"/>
      <c r="N6836" s="10"/>
      <c r="O6836" s="19"/>
      <c r="P6836" s="38"/>
      <c r="Q6836" s="217"/>
      <c r="R6836" s="290"/>
    </row>
    <row r="6837" spans="1:18" s="17" customFormat="1" ht="16.5" hidden="1">
      <c r="A6837" s="107"/>
      <c r="B6837" s="108" t="s">
        <v>2615</v>
      </c>
      <c r="C6837" s="107" t="s">
        <v>187</v>
      </c>
      <c r="D6837" s="107"/>
      <c r="E6837" s="107"/>
      <c r="F6837" s="111">
        <v>32100000</v>
      </c>
      <c r="G6837" s="112"/>
      <c r="H6837" s="112"/>
      <c r="I6837" s="10"/>
      <c r="J6837" s="10"/>
      <c r="K6837" s="111">
        <v>32100000</v>
      </c>
      <c r="L6837" s="112"/>
      <c r="M6837" s="112"/>
      <c r="N6837" s="10"/>
      <c r="O6837" s="19"/>
      <c r="P6837" s="38"/>
      <c r="Q6837" s="217">
        <v>32100000</v>
      </c>
      <c r="R6837" s="290"/>
    </row>
    <row r="6838" spans="1:18" s="17" customFormat="1" ht="16.5" hidden="1">
      <c r="A6838" s="107"/>
      <c r="B6838" s="108" t="s">
        <v>2616</v>
      </c>
      <c r="C6838" s="107" t="s">
        <v>187</v>
      </c>
      <c r="D6838" s="107"/>
      <c r="E6838" s="107"/>
      <c r="F6838" s="111">
        <v>37904000</v>
      </c>
      <c r="G6838" s="112"/>
      <c r="H6838" s="112"/>
      <c r="I6838" s="10"/>
      <c r="J6838" s="10"/>
      <c r="K6838" s="111">
        <f>W6838</f>
        <v>0</v>
      </c>
      <c r="L6838" s="112"/>
      <c r="M6838" s="112"/>
      <c r="N6838" s="10"/>
      <c r="O6838" s="19"/>
      <c r="P6838" s="38"/>
      <c r="Q6838" s="217"/>
      <c r="R6838" s="290">
        <v>37904000</v>
      </c>
    </row>
    <row r="6839" spans="1:18" s="17" customFormat="1" ht="16.5" hidden="1">
      <c r="A6839" s="107">
        <v>137</v>
      </c>
      <c r="B6839" s="766" t="s">
        <v>2751</v>
      </c>
      <c r="C6839" s="107"/>
      <c r="D6839" s="107"/>
      <c r="E6839" s="107"/>
      <c r="F6839" s="111"/>
      <c r="G6839" s="112"/>
      <c r="H6839" s="112"/>
      <c r="I6839" s="10"/>
      <c r="J6839" s="10"/>
      <c r="K6839" s="111"/>
      <c r="L6839" s="112"/>
      <c r="M6839" s="112"/>
      <c r="N6839" s="10"/>
      <c r="O6839" s="19"/>
      <c r="P6839" s="38"/>
      <c r="Q6839" s="217"/>
      <c r="R6839" s="290"/>
    </row>
    <row r="6840" spans="1:18" s="17" customFormat="1" ht="16.5" hidden="1">
      <c r="A6840" s="107"/>
      <c r="B6840" s="108" t="s">
        <v>2615</v>
      </c>
      <c r="C6840" s="107" t="s">
        <v>187</v>
      </c>
      <c r="D6840" s="107"/>
      <c r="E6840" s="107"/>
      <c r="F6840" s="111">
        <v>33600000</v>
      </c>
      <c r="G6840" s="112"/>
      <c r="H6840" s="112"/>
      <c r="I6840" s="10"/>
      <c r="J6840" s="10"/>
      <c r="K6840" s="111">
        <v>33600000</v>
      </c>
      <c r="L6840" s="112"/>
      <c r="M6840" s="112"/>
      <c r="N6840" s="10"/>
      <c r="O6840" s="19"/>
      <c r="P6840" s="38"/>
      <c r="Q6840" s="217">
        <v>33600000</v>
      </c>
      <c r="R6840" s="290"/>
    </row>
    <row r="6841" spans="1:18" s="17" customFormat="1" ht="16.5" hidden="1">
      <c r="A6841" s="107"/>
      <c r="B6841" s="108" t="s">
        <v>2616</v>
      </c>
      <c r="C6841" s="107" t="s">
        <v>187</v>
      </c>
      <c r="D6841" s="107"/>
      <c r="E6841" s="107"/>
      <c r="F6841" s="111">
        <v>40204000</v>
      </c>
      <c r="G6841" s="112"/>
      <c r="H6841" s="112"/>
      <c r="I6841" s="10"/>
      <c r="J6841" s="10"/>
      <c r="K6841" s="111">
        <f>W6841</f>
        <v>0</v>
      </c>
      <c r="L6841" s="112"/>
      <c r="M6841" s="112"/>
      <c r="N6841" s="10"/>
      <c r="O6841" s="19"/>
      <c r="P6841" s="38"/>
      <c r="Q6841" s="217"/>
      <c r="R6841" s="290">
        <v>40204000</v>
      </c>
    </row>
    <row r="6842" spans="1:18" s="17" customFormat="1" ht="16.5" hidden="1">
      <c r="A6842" s="107">
        <v>138</v>
      </c>
      <c r="B6842" s="766" t="s">
        <v>2752</v>
      </c>
      <c r="C6842" s="107"/>
      <c r="D6842" s="107"/>
      <c r="E6842" s="107"/>
      <c r="F6842" s="111"/>
      <c r="G6842" s="112"/>
      <c r="H6842" s="112"/>
      <c r="I6842" s="10"/>
      <c r="J6842" s="10"/>
      <c r="K6842" s="111"/>
      <c r="L6842" s="112"/>
      <c r="M6842" s="112"/>
      <c r="N6842" s="10"/>
      <c r="O6842" s="19"/>
      <c r="P6842" s="38"/>
      <c r="Q6842" s="217"/>
      <c r="R6842" s="290"/>
    </row>
    <row r="6843" spans="1:18" s="17" customFormat="1" ht="16.5" hidden="1">
      <c r="A6843" s="107"/>
      <c r="B6843" s="108" t="s">
        <v>2615</v>
      </c>
      <c r="C6843" s="107" t="s">
        <v>187</v>
      </c>
      <c r="D6843" s="107"/>
      <c r="E6843" s="107"/>
      <c r="F6843" s="111">
        <v>35000000</v>
      </c>
      <c r="G6843" s="112"/>
      <c r="H6843" s="112"/>
      <c r="I6843" s="10"/>
      <c r="J6843" s="10"/>
      <c r="K6843" s="111">
        <v>35000000</v>
      </c>
      <c r="L6843" s="112"/>
      <c r="M6843" s="112"/>
      <c r="N6843" s="10"/>
      <c r="O6843" s="19"/>
      <c r="P6843" s="38"/>
      <c r="Q6843" s="217">
        <v>35000000</v>
      </c>
      <c r="R6843" s="290"/>
    </row>
    <row r="6844" spans="1:18" s="17" customFormat="1" ht="16.5" hidden="1">
      <c r="A6844" s="107"/>
      <c r="B6844" s="108" t="s">
        <v>2616</v>
      </c>
      <c r="C6844" s="107" t="s">
        <v>187</v>
      </c>
      <c r="D6844" s="107"/>
      <c r="E6844" s="107"/>
      <c r="F6844" s="111">
        <v>40250000</v>
      </c>
      <c r="G6844" s="112"/>
      <c r="H6844" s="112"/>
      <c r="I6844" s="10"/>
      <c r="J6844" s="10"/>
      <c r="K6844" s="111">
        <f>W6844</f>
        <v>0</v>
      </c>
      <c r="L6844" s="112"/>
      <c r="M6844" s="112"/>
      <c r="N6844" s="10"/>
      <c r="O6844" s="19"/>
      <c r="P6844" s="38"/>
      <c r="Q6844" s="217"/>
      <c r="R6844" s="290">
        <v>40250000</v>
      </c>
    </row>
    <row r="6845" spans="1:18" s="17" customFormat="1" ht="16.5" hidden="1">
      <c r="A6845" s="107">
        <v>139</v>
      </c>
      <c r="B6845" s="766" t="s">
        <v>3663</v>
      </c>
      <c r="C6845" s="107"/>
      <c r="D6845" s="107"/>
      <c r="E6845" s="107"/>
      <c r="F6845" s="111"/>
      <c r="G6845" s="112"/>
      <c r="H6845" s="112"/>
      <c r="I6845" s="10"/>
      <c r="J6845" s="10"/>
      <c r="K6845" s="111"/>
      <c r="L6845" s="112"/>
      <c r="M6845" s="112"/>
      <c r="N6845" s="10"/>
      <c r="O6845" s="19"/>
      <c r="P6845" s="38"/>
      <c r="Q6845" s="217"/>
      <c r="R6845" s="290"/>
    </row>
    <row r="6846" spans="1:18" s="17" customFormat="1" ht="16.5" hidden="1">
      <c r="A6846" s="107"/>
      <c r="B6846" s="108" t="s">
        <v>2615</v>
      </c>
      <c r="C6846" s="107" t="s">
        <v>187</v>
      </c>
      <c r="D6846" s="107"/>
      <c r="E6846" s="107"/>
      <c r="F6846" s="111">
        <v>37700000</v>
      </c>
      <c r="G6846" s="112"/>
      <c r="H6846" s="112"/>
      <c r="I6846" s="10"/>
      <c r="J6846" s="10"/>
      <c r="K6846" s="111">
        <v>37700000</v>
      </c>
      <c r="L6846" s="112"/>
      <c r="M6846" s="112"/>
      <c r="N6846" s="10"/>
      <c r="O6846" s="19"/>
      <c r="P6846" s="38"/>
      <c r="Q6846" s="217">
        <v>37700000</v>
      </c>
      <c r="R6846" s="290"/>
    </row>
    <row r="6847" spans="1:18" s="17" customFormat="1" ht="16.5" hidden="1">
      <c r="A6847" s="107"/>
      <c r="B6847" s="108" t="s">
        <v>2616</v>
      </c>
      <c r="C6847" s="107" t="s">
        <v>187</v>
      </c>
      <c r="D6847" s="107"/>
      <c r="E6847" s="107"/>
      <c r="F6847" s="111">
        <v>45264000</v>
      </c>
      <c r="G6847" s="112"/>
      <c r="H6847" s="112"/>
      <c r="I6847" s="10"/>
      <c r="J6847" s="10"/>
      <c r="K6847" s="111">
        <f>W6847</f>
        <v>0</v>
      </c>
      <c r="L6847" s="112"/>
      <c r="M6847" s="112"/>
      <c r="N6847" s="10"/>
      <c r="O6847" s="19"/>
      <c r="P6847" s="38"/>
      <c r="Q6847" s="217"/>
      <c r="R6847" s="290">
        <v>45264000</v>
      </c>
    </row>
    <row r="6848" spans="1:18" s="17" customFormat="1" ht="16.5" hidden="1">
      <c r="A6848" s="107">
        <v>140</v>
      </c>
      <c r="B6848" s="766" t="s">
        <v>3664</v>
      </c>
      <c r="C6848" s="107"/>
      <c r="D6848" s="107"/>
      <c r="E6848" s="107"/>
      <c r="F6848" s="111"/>
      <c r="G6848" s="112"/>
      <c r="H6848" s="112"/>
      <c r="I6848" s="10"/>
      <c r="J6848" s="10"/>
      <c r="K6848" s="111"/>
      <c r="L6848" s="112"/>
      <c r="M6848" s="112"/>
      <c r="N6848" s="10"/>
      <c r="O6848" s="19"/>
      <c r="P6848" s="38"/>
      <c r="Q6848" s="217"/>
      <c r="R6848" s="290"/>
    </row>
    <row r="6849" spans="1:18" s="17" customFormat="1" ht="16.5" hidden="1">
      <c r="A6849" s="107"/>
      <c r="B6849" s="108" t="s">
        <v>2615</v>
      </c>
      <c r="C6849" s="107" t="s">
        <v>187</v>
      </c>
      <c r="D6849" s="107"/>
      <c r="E6849" s="107"/>
      <c r="F6849" s="111">
        <v>39400000</v>
      </c>
      <c r="G6849" s="112"/>
      <c r="H6849" s="112"/>
      <c r="I6849" s="10"/>
      <c r="J6849" s="10"/>
      <c r="K6849" s="111">
        <v>39400000</v>
      </c>
      <c r="L6849" s="112"/>
      <c r="M6849" s="112"/>
      <c r="N6849" s="10"/>
      <c r="O6849" s="19"/>
      <c r="P6849" s="38"/>
      <c r="Q6849" s="217">
        <v>39400000</v>
      </c>
      <c r="R6849" s="290"/>
    </row>
    <row r="6850" spans="1:18" s="17" customFormat="1" ht="16.5" hidden="1">
      <c r="A6850" s="107"/>
      <c r="B6850" s="108" t="s">
        <v>2616</v>
      </c>
      <c r="C6850" s="107" t="s">
        <v>187</v>
      </c>
      <c r="D6850" s="107"/>
      <c r="E6850" s="107"/>
      <c r="F6850" s="111">
        <v>46874000</v>
      </c>
      <c r="G6850" s="112"/>
      <c r="H6850" s="112"/>
      <c r="I6850" s="10"/>
      <c r="J6850" s="10"/>
      <c r="K6850" s="111">
        <f>W6850</f>
        <v>0</v>
      </c>
      <c r="L6850" s="112"/>
      <c r="M6850" s="112"/>
      <c r="N6850" s="10"/>
      <c r="O6850" s="19"/>
      <c r="P6850" s="38"/>
      <c r="Q6850" s="217"/>
      <c r="R6850" s="290">
        <v>46874000</v>
      </c>
    </row>
    <row r="6851" spans="1:18" s="17" customFormat="1" ht="16.5" hidden="1">
      <c r="A6851" s="107">
        <v>141</v>
      </c>
      <c r="B6851" s="766" t="s">
        <v>2753</v>
      </c>
      <c r="C6851" s="107"/>
      <c r="D6851" s="107"/>
      <c r="E6851" s="107"/>
      <c r="F6851" s="111"/>
      <c r="G6851" s="112"/>
      <c r="H6851" s="112"/>
      <c r="I6851" s="10"/>
      <c r="J6851" s="10"/>
      <c r="K6851" s="111"/>
      <c r="L6851" s="112"/>
      <c r="M6851" s="112"/>
      <c r="N6851" s="10"/>
      <c r="O6851" s="19"/>
      <c r="P6851" s="38"/>
      <c r="Q6851" s="217"/>
      <c r="R6851" s="290"/>
    </row>
    <row r="6852" spans="1:18" s="17" customFormat="1" ht="16.5" hidden="1">
      <c r="A6852" s="107"/>
      <c r="B6852" s="108" t="s">
        <v>2615</v>
      </c>
      <c r="C6852" s="107" t="s">
        <v>187</v>
      </c>
      <c r="D6852" s="107"/>
      <c r="E6852" s="107"/>
      <c r="F6852" s="111">
        <v>40900000</v>
      </c>
      <c r="G6852" s="112"/>
      <c r="H6852" s="112"/>
      <c r="I6852" s="10"/>
      <c r="J6852" s="10"/>
      <c r="K6852" s="111">
        <v>40900000</v>
      </c>
      <c r="L6852" s="112"/>
      <c r="M6852" s="112"/>
      <c r="N6852" s="10"/>
      <c r="O6852" s="19"/>
      <c r="P6852" s="38"/>
      <c r="Q6852" s="217">
        <v>40900000</v>
      </c>
      <c r="R6852" s="290"/>
    </row>
    <row r="6853" spans="1:18" s="17" customFormat="1" ht="16.5" hidden="1">
      <c r="A6853" s="107"/>
      <c r="B6853" s="108" t="s">
        <v>2616</v>
      </c>
      <c r="C6853" s="107" t="s">
        <v>187</v>
      </c>
      <c r="D6853" s="107"/>
      <c r="E6853" s="107"/>
      <c r="F6853" s="111">
        <v>49174000</v>
      </c>
      <c r="G6853" s="112"/>
      <c r="H6853" s="112"/>
      <c r="I6853" s="10"/>
      <c r="J6853" s="10"/>
      <c r="K6853" s="111">
        <f>W6853</f>
        <v>0</v>
      </c>
      <c r="L6853" s="112"/>
      <c r="M6853" s="112"/>
      <c r="N6853" s="10"/>
      <c r="O6853" s="19"/>
      <c r="P6853" s="38"/>
      <c r="Q6853" s="217"/>
      <c r="R6853" s="290">
        <v>49174000</v>
      </c>
    </row>
    <row r="6854" spans="1:18" s="17" customFormat="1" ht="16.5" hidden="1">
      <c r="A6854" s="107">
        <v>142</v>
      </c>
      <c r="B6854" s="766" t="s">
        <v>2754</v>
      </c>
      <c r="C6854" s="107"/>
      <c r="D6854" s="107"/>
      <c r="E6854" s="107"/>
      <c r="F6854" s="111"/>
      <c r="G6854" s="112"/>
      <c r="H6854" s="112"/>
      <c r="I6854" s="10"/>
      <c r="J6854" s="10"/>
      <c r="K6854" s="111"/>
      <c r="L6854" s="112"/>
      <c r="M6854" s="112"/>
      <c r="N6854" s="10"/>
      <c r="O6854" s="19"/>
      <c r="P6854" s="38"/>
      <c r="Q6854" s="217"/>
      <c r="R6854" s="290"/>
    </row>
    <row r="6855" spans="1:18" s="17" customFormat="1" ht="16.5" hidden="1">
      <c r="A6855" s="107"/>
      <c r="B6855" s="108" t="s">
        <v>2615</v>
      </c>
      <c r="C6855" s="107" t="s">
        <v>187</v>
      </c>
      <c r="D6855" s="107"/>
      <c r="E6855" s="107"/>
      <c r="F6855" s="111">
        <v>59600000</v>
      </c>
      <c r="G6855" s="112"/>
      <c r="H6855" s="112"/>
      <c r="I6855" s="10"/>
      <c r="J6855" s="10"/>
      <c r="K6855" s="111">
        <v>59600000</v>
      </c>
      <c r="L6855" s="112"/>
      <c r="M6855" s="112"/>
      <c r="N6855" s="10"/>
      <c r="O6855" s="19"/>
      <c r="P6855" s="38"/>
      <c r="Q6855" s="217">
        <v>59600000</v>
      </c>
      <c r="R6855" s="290"/>
    </row>
    <row r="6856" spans="1:18" s="17" customFormat="1" ht="16.5" hidden="1">
      <c r="A6856" s="107"/>
      <c r="B6856" s="108" t="s">
        <v>2616</v>
      </c>
      <c r="C6856" s="107" t="s">
        <v>187</v>
      </c>
      <c r="D6856" s="107"/>
      <c r="E6856" s="107"/>
      <c r="F6856" s="111">
        <v>74842000</v>
      </c>
      <c r="G6856" s="112"/>
      <c r="H6856" s="112"/>
      <c r="I6856" s="10"/>
      <c r="J6856" s="10"/>
      <c r="K6856" s="111">
        <f>W6856</f>
        <v>0</v>
      </c>
      <c r="L6856" s="112"/>
      <c r="M6856" s="112"/>
      <c r="N6856" s="10"/>
      <c r="O6856" s="19"/>
      <c r="P6856" s="38"/>
      <c r="Q6856" s="217"/>
      <c r="R6856" s="290">
        <v>74842000</v>
      </c>
    </row>
    <row r="6857" spans="1:18" s="17" customFormat="1" ht="16.5" hidden="1">
      <c r="A6857" s="107">
        <v>143</v>
      </c>
      <c r="B6857" s="766" t="s">
        <v>2755</v>
      </c>
      <c r="C6857" s="107"/>
      <c r="D6857" s="107"/>
      <c r="E6857" s="107"/>
      <c r="F6857" s="111"/>
      <c r="G6857" s="112"/>
      <c r="H6857" s="112"/>
      <c r="I6857" s="10"/>
      <c r="J6857" s="10"/>
      <c r="K6857" s="111"/>
      <c r="L6857" s="112"/>
      <c r="M6857" s="112"/>
      <c r="N6857" s="10"/>
      <c r="O6857" s="19"/>
      <c r="P6857" s="38"/>
      <c r="Q6857" s="217"/>
      <c r="R6857" s="290"/>
    </row>
    <row r="6858" spans="1:18" s="17" customFormat="1" ht="16.5" hidden="1">
      <c r="A6858" s="107"/>
      <c r="B6858" s="108" t="s">
        <v>2615</v>
      </c>
      <c r="C6858" s="107" t="s">
        <v>187</v>
      </c>
      <c r="D6858" s="107"/>
      <c r="E6858" s="107"/>
      <c r="F6858" s="111">
        <v>39100000</v>
      </c>
      <c r="G6858" s="112"/>
      <c r="H6858" s="112"/>
      <c r="I6858" s="10"/>
      <c r="J6858" s="10"/>
      <c r="K6858" s="111">
        <v>39100000</v>
      </c>
      <c r="L6858" s="112"/>
      <c r="M6858" s="112"/>
      <c r="N6858" s="10"/>
      <c r="O6858" s="19"/>
      <c r="P6858" s="38"/>
      <c r="Q6858" s="217">
        <v>39100000</v>
      </c>
      <c r="R6858" s="290"/>
    </row>
    <row r="6859" spans="1:18" s="17" customFormat="1" ht="16.5" hidden="1">
      <c r="A6859" s="107"/>
      <c r="B6859" s="108" t="s">
        <v>2616</v>
      </c>
      <c r="C6859" s="107" t="s">
        <v>187</v>
      </c>
      <c r="D6859" s="107"/>
      <c r="E6859" s="107"/>
      <c r="F6859" s="111">
        <v>44850000</v>
      </c>
      <c r="G6859" s="112"/>
      <c r="H6859" s="112"/>
      <c r="I6859" s="10"/>
      <c r="J6859" s="10"/>
      <c r="K6859" s="111">
        <f>W6859</f>
        <v>0</v>
      </c>
      <c r="L6859" s="112"/>
      <c r="M6859" s="112"/>
      <c r="N6859" s="10"/>
      <c r="O6859" s="19"/>
      <c r="P6859" s="38"/>
      <c r="Q6859" s="217"/>
      <c r="R6859" s="290">
        <v>44850000</v>
      </c>
    </row>
    <row r="6860" spans="1:18" s="17" customFormat="1" ht="16.5" hidden="1">
      <c r="A6860" s="107">
        <v>144</v>
      </c>
      <c r="B6860" s="766" t="s">
        <v>3665</v>
      </c>
      <c r="C6860" s="107"/>
      <c r="D6860" s="107"/>
      <c r="E6860" s="107"/>
      <c r="F6860" s="111"/>
      <c r="G6860" s="112"/>
      <c r="H6860" s="112"/>
      <c r="I6860" s="10"/>
      <c r="J6860" s="10"/>
      <c r="K6860" s="111"/>
      <c r="L6860" s="112"/>
      <c r="M6860" s="112"/>
      <c r="N6860" s="10"/>
      <c r="O6860" s="19"/>
      <c r="P6860" s="38"/>
      <c r="Q6860" s="217"/>
      <c r="R6860" s="290"/>
    </row>
    <row r="6861" spans="1:18" s="17" customFormat="1" ht="16.5" hidden="1">
      <c r="A6861" s="107"/>
      <c r="B6861" s="108" t="s">
        <v>2615</v>
      </c>
      <c r="C6861" s="107" t="s">
        <v>187</v>
      </c>
      <c r="D6861" s="107"/>
      <c r="E6861" s="107"/>
      <c r="F6861" s="111">
        <v>41600000</v>
      </c>
      <c r="G6861" s="112"/>
      <c r="H6861" s="112"/>
      <c r="I6861" s="10"/>
      <c r="J6861" s="10"/>
      <c r="K6861" s="111">
        <v>41600000</v>
      </c>
      <c r="L6861" s="112"/>
      <c r="M6861" s="112"/>
      <c r="N6861" s="10"/>
      <c r="O6861" s="19"/>
      <c r="P6861" s="38"/>
      <c r="Q6861" s="217">
        <v>41600000</v>
      </c>
      <c r="R6861" s="290"/>
    </row>
    <row r="6862" spans="1:18" s="17" customFormat="1" ht="16.5" hidden="1">
      <c r="A6862" s="107"/>
      <c r="B6862" s="108" t="s">
        <v>2616</v>
      </c>
      <c r="C6862" s="107" t="s">
        <v>187</v>
      </c>
      <c r="D6862" s="107"/>
      <c r="E6862" s="107"/>
      <c r="F6862" s="111">
        <v>45264000</v>
      </c>
      <c r="G6862" s="112"/>
      <c r="H6862" s="112"/>
      <c r="I6862" s="10"/>
      <c r="J6862" s="10"/>
      <c r="K6862" s="111">
        <f>W6862</f>
        <v>0</v>
      </c>
      <c r="L6862" s="112"/>
      <c r="M6862" s="112"/>
      <c r="N6862" s="10"/>
      <c r="O6862" s="19"/>
      <c r="P6862" s="38"/>
      <c r="Q6862" s="217"/>
      <c r="R6862" s="290">
        <v>45264000</v>
      </c>
    </row>
    <row r="6863" spans="1:18" s="17" customFormat="1" ht="16.5" hidden="1">
      <c r="A6863" s="107">
        <v>145</v>
      </c>
      <c r="B6863" s="766" t="s">
        <v>3666</v>
      </c>
      <c r="C6863" s="107"/>
      <c r="D6863" s="107"/>
      <c r="E6863" s="107"/>
      <c r="F6863" s="111"/>
      <c r="G6863" s="112"/>
      <c r="H6863" s="112"/>
      <c r="I6863" s="10"/>
      <c r="J6863" s="10"/>
      <c r="K6863" s="111"/>
      <c r="L6863" s="112"/>
      <c r="M6863" s="112"/>
      <c r="N6863" s="10"/>
      <c r="O6863" s="19"/>
      <c r="P6863" s="38"/>
      <c r="Q6863" s="217"/>
      <c r="R6863" s="290"/>
    </row>
    <row r="6864" spans="1:18" s="17" customFormat="1" ht="16.5" hidden="1">
      <c r="A6864" s="107"/>
      <c r="B6864" s="108" t="s">
        <v>2615</v>
      </c>
      <c r="C6864" s="107" t="s">
        <v>187</v>
      </c>
      <c r="D6864" s="107"/>
      <c r="E6864" s="107"/>
      <c r="F6864" s="111">
        <v>43300000</v>
      </c>
      <c r="G6864" s="112"/>
      <c r="H6864" s="112"/>
      <c r="I6864" s="10"/>
      <c r="J6864" s="10"/>
      <c r="K6864" s="111">
        <v>43300000</v>
      </c>
      <c r="L6864" s="112"/>
      <c r="M6864" s="112"/>
      <c r="N6864" s="10"/>
      <c r="O6864" s="19"/>
      <c r="P6864" s="38"/>
      <c r="Q6864" s="217">
        <v>43300000</v>
      </c>
      <c r="R6864" s="290"/>
    </row>
    <row r="6865" spans="1:18" s="17" customFormat="1" ht="16.5" hidden="1">
      <c r="A6865" s="107"/>
      <c r="B6865" s="108" t="s">
        <v>2616</v>
      </c>
      <c r="C6865" s="107" t="s">
        <v>187</v>
      </c>
      <c r="D6865" s="107"/>
      <c r="E6865" s="107"/>
      <c r="F6865" s="111">
        <v>46874000</v>
      </c>
      <c r="G6865" s="112"/>
      <c r="H6865" s="112"/>
      <c r="I6865" s="10"/>
      <c r="J6865" s="10"/>
      <c r="K6865" s="111">
        <f>W6865</f>
        <v>0</v>
      </c>
      <c r="L6865" s="112"/>
      <c r="M6865" s="112"/>
      <c r="N6865" s="10"/>
      <c r="O6865" s="19"/>
      <c r="P6865" s="38"/>
      <c r="Q6865" s="217"/>
      <c r="R6865" s="290">
        <v>46874000</v>
      </c>
    </row>
    <row r="6866" spans="1:18" s="17" customFormat="1" ht="16.5" hidden="1">
      <c r="A6866" s="107">
        <v>146</v>
      </c>
      <c r="B6866" s="766" t="s">
        <v>2756</v>
      </c>
      <c r="C6866" s="107"/>
      <c r="D6866" s="107"/>
      <c r="E6866" s="107"/>
      <c r="F6866" s="111"/>
      <c r="G6866" s="112"/>
      <c r="H6866" s="112"/>
      <c r="I6866" s="10"/>
      <c r="J6866" s="10"/>
      <c r="K6866" s="111"/>
      <c r="L6866" s="112"/>
      <c r="M6866" s="112"/>
      <c r="N6866" s="10"/>
      <c r="O6866" s="19"/>
      <c r="P6866" s="38"/>
      <c r="Q6866" s="217"/>
      <c r="R6866" s="290"/>
    </row>
    <row r="6867" spans="1:18" s="17" customFormat="1" ht="16.5" hidden="1">
      <c r="A6867" s="107"/>
      <c r="B6867" s="108" t="s">
        <v>2615</v>
      </c>
      <c r="C6867" s="107" t="s">
        <v>187</v>
      </c>
      <c r="D6867" s="107"/>
      <c r="E6867" s="107"/>
      <c r="F6867" s="111">
        <v>44800000</v>
      </c>
      <c r="G6867" s="112"/>
      <c r="H6867" s="112"/>
      <c r="I6867" s="10"/>
      <c r="J6867" s="10"/>
      <c r="K6867" s="111">
        <v>44800000</v>
      </c>
      <c r="L6867" s="112"/>
      <c r="M6867" s="112"/>
      <c r="N6867" s="10"/>
      <c r="O6867" s="19"/>
      <c r="P6867" s="38"/>
      <c r="Q6867" s="217">
        <v>44800000</v>
      </c>
      <c r="R6867" s="290"/>
    </row>
    <row r="6868" spans="1:18" s="17" customFormat="1" ht="16.5" hidden="1">
      <c r="A6868" s="107"/>
      <c r="B6868" s="108" t="s">
        <v>2616</v>
      </c>
      <c r="C6868" s="107" t="s">
        <v>187</v>
      </c>
      <c r="D6868" s="107"/>
      <c r="E6868" s="107"/>
      <c r="F6868" s="111">
        <v>49174000</v>
      </c>
      <c r="G6868" s="112"/>
      <c r="H6868" s="112"/>
      <c r="I6868" s="10"/>
      <c r="J6868" s="10"/>
      <c r="K6868" s="111">
        <f>W6868</f>
        <v>0</v>
      </c>
      <c r="L6868" s="112"/>
      <c r="M6868" s="112"/>
      <c r="N6868" s="10"/>
      <c r="O6868" s="19"/>
      <c r="P6868" s="38"/>
      <c r="Q6868" s="217"/>
      <c r="R6868" s="290">
        <v>49174000</v>
      </c>
    </row>
    <row r="6869" spans="1:18" s="17" customFormat="1" ht="16.5" hidden="1">
      <c r="A6869" s="107">
        <v>147</v>
      </c>
      <c r="B6869" s="766" t="s">
        <v>2757</v>
      </c>
      <c r="C6869" s="107"/>
      <c r="D6869" s="107"/>
      <c r="E6869" s="107"/>
      <c r="F6869" s="111"/>
      <c r="G6869" s="112"/>
      <c r="H6869" s="112"/>
      <c r="I6869" s="10"/>
      <c r="J6869" s="10"/>
      <c r="K6869" s="111"/>
      <c r="L6869" s="112"/>
      <c r="M6869" s="112"/>
      <c r="N6869" s="10"/>
      <c r="O6869" s="19"/>
      <c r="P6869" s="38"/>
      <c r="Q6869" s="217"/>
      <c r="R6869" s="290"/>
    </row>
    <row r="6870" spans="1:18" s="17" customFormat="1" ht="16.5" hidden="1">
      <c r="A6870" s="107"/>
      <c r="B6870" s="108" t="s">
        <v>2615</v>
      </c>
      <c r="C6870" s="107" t="s">
        <v>187</v>
      </c>
      <c r="D6870" s="107"/>
      <c r="E6870" s="107"/>
      <c r="F6870" s="111">
        <v>63300000</v>
      </c>
      <c r="G6870" s="112"/>
      <c r="H6870" s="112"/>
      <c r="I6870" s="10"/>
      <c r="J6870" s="10"/>
      <c r="K6870" s="111">
        <v>63300000</v>
      </c>
      <c r="L6870" s="112"/>
      <c r="M6870" s="112"/>
      <c r="N6870" s="10"/>
      <c r="O6870" s="19"/>
      <c r="P6870" s="38"/>
      <c r="Q6870" s="217">
        <v>63300000</v>
      </c>
      <c r="R6870" s="290"/>
    </row>
    <row r="6871" spans="1:18" s="17" customFormat="1" ht="16.5" hidden="1">
      <c r="A6871" s="107"/>
      <c r="B6871" s="108" t="s">
        <v>2616</v>
      </c>
      <c r="C6871" s="107" t="s">
        <v>187</v>
      </c>
      <c r="D6871" s="107"/>
      <c r="E6871" s="107"/>
      <c r="F6871" s="111">
        <v>74842000</v>
      </c>
      <c r="G6871" s="112"/>
      <c r="H6871" s="112"/>
      <c r="I6871" s="10"/>
      <c r="J6871" s="10"/>
      <c r="K6871" s="111">
        <f>W6871</f>
        <v>0</v>
      </c>
      <c r="L6871" s="112"/>
      <c r="M6871" s="112"/>
      <c r="N6871" s="10"/>
      <c r="O6871" s="19"/>
      <c r="P6871" s="38"/>
      <c r="Q6871" s="217"/>
      <c r="R6871" s="290">
        <v>74842000</v>
      </c>
    </row>
    <row r="6872" spans="1:18" s="17" customFormat="1" ht="16.5" hidden="1">
      <c r="A6872" s="107">
        <v>148</v>
      </c>
      <c r="B6872" s="766" t="s">
        <v>2758</v>
      </c>
      <c r="C6872" s="107"/>
      <c r="D6872" s="107"/>
      <c r="E6872" s="107"/>
      <c r="F6872" s="111"/>
      <c r="G6872" s="112"/>
      <c r="H6872" s="112"/>
      <c r="I6872" s="10"/>
      <c r="J6872" s="10"/>
      <c r="K6872" s="111"/>
      <c r="L6872" s="112"/>
      <c r="M6872" s="112"/>
      <c r="N6872" s="10"/>
      <c r="O6872" s="19"/>
      <c r="P6872" s="38"/>
      <c r="Q6872" s="217"/>
      <c r="R6872" s="290"/>
    </row>
    <row r="6873" spans="1:18" s="17" customFormat="1" ht="16.5" hidden="1">
      <c r="A6873" s="107"/>
      <c r="B6873" s="108" t="s">
        <v>2615</v>
      </c>
      <c r="C6873" s="107" t="s">
        <v>187</v>
      </c>
      <c r="D6873" s="107"/>
      <c r="E6873" s="107"/>
      <c r="F6873" s="111">
        <v>34700000</v>
      </c>
      <c r="G6873" s="112"/>
      <c r="H6873" s="112"/>
      <c r="I6873" s="10"/>
      <c r="J6873" s="10"/>
      <c r="K6873" s="111">
        <v>34700000</v>
      </c>
      <c r="L6873" s="112"/>
      <c r="M6873" s="112"/>
      <c r="N6873" s="10"/>
      <c r="O6873" s="19"/>
      <c r="P6873" s="38"/>
      <c r="Q6873" s="217">
        <v>34700000</v>
      </c>
      <c r="R6873" s="290"/>
    </row>
    <row r="6874" spans="1:18" s="17" customFormat="1" ht="16.5" hidden="1">
      <c r="A6874" s="107"/>
      <c r="B6874" s="108" t="s">
        <v>2616</v>
      </c>
      <c r="C6874" s="107" t="s">
        <v>187</v>
      </c>
      <c r="D6874" s="107"/>
      <c r="E6874" s="107"/>
      <c r="F6874" s="111">
        <v>40848000</v>
      </c>
      <c r="G6874" s="112"/>
      <c r="H6874" s="112"/>
      <c r="I6874" s="10"/>
      <c r="J6874" s="10"/>
      <c r="K6874" s="111">
        <f>W6874</f>
        <v>0</v>
      </c>
      <c r="L6874" s="112"/>
      <c r="M6874" s="112"/>
      <c r="N6874" s="10"/>
      <c r="O6874" s="19"/>
      <c r="P6874" s="38"/>
      <c r="Q6874" s="217"/>
      <c r="R6874" s="290">
        <v>40848000</v>
      </c>
    </row>
    <row r="6875" spans="1:18" s="17" customFormat="1" ht="16.5" hidden="1">
      <c r="A6875" s="107">
        <v>149</v>
      </c>
      <c r="B6875" s="766" t="s">
        <v>2759</v>
      </c>
      <c r="C6875" s="107"/>
      <c r="D6875" s="107"/>
      <c r="E6875" s="107"/>
      <c r="F6875" s="111"/>
      <c r="G6875" s="112"/>
      <c r="H6875" s="112"/>
      <c r="I6875" s="10"/>
      <c r="J6875" s="10"/>
      <c r="K6875" s="111"/>
      <c r="L6875" s="112"/>
      <c r="M6875" s="112"/>
      <c r="N6875" s="10"/>
      <c r="O6875" s="19"/>
      <c r="P6875" s="38"/>
      <c r="Q6875" s="217"/>
      <c r="R6875" s="290"/>
    </row>
    <row r="6876" spans="1:18" s="17" customFormat="1" ht="16.5" hidden="1">
      <c r="A6876" s="107"/>
      <c r="B6876" s="108" t="s">
        <v>2615</v>
      </c>
      <c r="C6876" s="107" t="s">
        <v>187</v>
      </c>
      <c r="D6876" s="107"/>
      <c r="E6876" s="107"/>
      <c r="F6876" s="111">
        <v>38600000</v>
      </c>
      <c r="G6876" s="112"/>
      <c r="H6876" s="112"/>
      <c r="I6876" s="10"/>
      <c r="J6876" s="10"/>
      <c r="K6876" s="111">
        <v>38600000</v>
      </c>
      <c r="L6876" s="112"/>
      <c r="M6876" s="112"/>
      <c r="N6876" s="10"/>
      <c r="O6876" s="19"/>
      <c r="P6876" s="38"/>
      <c r="Q6876" s="217">
        <v>38600000</v>
      </c>
      <c r="R6876" s="290"/>
    </row>
    <row r="6877" spans="1:18" s="17" customFormat="1" ht="16.5" hidden="1">
      <c r="A6877" s="107"/>
      <c r="B6877" s="108" t="s">
        <v>2616</v>
      </c>
      <c r="C6877" s="107" t="s">
        <v>187</v>
      </c>
      <c r="D6877" s="107"/>
      <c r="E6877" s="107"/>
      <c r="F6877" s="111">
        <v>45724000</v>
      </c>
      <c r="G6877" s="112"/>
      <c r="H6877" s="112"/>
      <c r="I6877" s="10"/>
      <c r="J6877" s="10"/>
      <c r="K6877" s="111">
        <f>W6877</f>
        <v>0</v>
      </c>
      <c r="L6877" s="112"/>
      <c r="M6877" s="112"/>
      <c r="N6877" s="10"/>
      <c r="O6877" s="19"/>
      <c r="P6877" s="38"/>
      <c r="Q6877" s="217"/>
      <c r="R6877" s="290">
        <v>45724000</v>
      </c>
    </row>
    <row r="6878" spans="1:18" s="17" customFormat="1" ht="16.5" hidden="1">
      <c r="A6878" s="107">
        <v>150</v>
      </c>
      <c r="B6878" s="766" t="s">
        <v>2760</v>
      </c>
      <c r="C6878" s="107"/>
      <c r="D6878" s="107"/>
      <c r="E6878" s="107"/>
      <c r="F6878" s="111"/>
      <c r="G6878" s="112"/>
      <c r="H6878" s="112"/>
      <c r="I6878" s="10"/>
      <c r="J6878" s="10"/>
      <c r="K6878" s="111"/>
      <c r="L6878" s="112"/>
      <c r="M6878" s="112"/>
      <c r="N6878" s="10"/>
      <c r="O6878" s="19"/>
      <c r="P6878" s="38"/>
      <c r="Q6878" s="217"/>
      <c r="R6878" s="290"/>
    </row>
    <row r="6879" spans="1:18" s="17" customFormat="1" ht="16.5" hidden="1">
      <c r="A6879" s="107"/>
      <c r="B6879" s="108" t="s">
        <v>2615</v>
      </c>
      <c r="C6879" s="107" t="s">
        <v>187</v>
      </c>
      <c r="D6879" s="107"/>
      <c r="E6879" s="107"/>
      <c r="F6879" s="111">
        <v>44100000</v>
      </c>
      <c r="G6879" s="112"/>
      <c r="H6879" s="112"/>
      <c r="I6879" s="10"/>
      <c r="J6879" s="10"/>
      <c r="K6879" s="111">
        <v>44100000</v>
      </c>
      <c r="L6879" s="112"/>
      <c r="M6879" s="112"/>
      <c r="N6879" s="10"/>
      <c r="O6879" s="19"/>
      <c r="P6879" s="38"/>
      <c r="Q6879" s="217">
        <v>44100000</v>
      </c>
      <c r="R6879" s="290"/>
    </row>
    <row r="6880" spans="1:18" s="17" customFormat="1" ht="16.5" hidden="1">
      <c r="A6880" s="107"/>
      <c r="B6880" s="108" t="s">
        <v>2616</v>
      </c>
      <c r="C6880" s="107" t="s">
        <v>187</v>
      </c>
      <c r="D6880" s="107"/>
      <c r="E6880" s="107"/>
      <c r="F6880" s="111">
        <v>52348000</v>
      </c>
      <c r="G6880" s="112"/>
      <c r="H6880" s="112"/>
      <c r="I6880" s="10"/>
      <c r="J6880" s="10"/>
      <c r="K6880" s="111">
        <f>W6880</f>
        <v>0</v>
      </c>
      <c r="L6880" s="112"/>
      <c r="M6880" s="112"/>
      <c r="N6880" s="10"/>
      <c r="O6880" s="19"/>
      <c r="P6880" s="38"/>
      <c r="Q6880" s="217"/>
      <c r="R6880" s="290">
        <v>52348000</v>
      </c>
    </row>
    <row r="6881" spans="1:18" s="17" customFormat="1" ht="16.5" hidden="1">
      <c r="A6881" s="107">
        <v>151</v>
      </c>
      <c r="B6881" s="766" t="s">
        <v>2761</v>
      </c>
      <c r="C6881" s="107"/>
      <c r="D6881" s="107"/>
      <c r="E6881" s="107"/>
      <c r="F6881" s="111"/>
      <c r="G6881" s="112"/>
      <c r="H6881" s="112"/>
      <c r="I6881" s="10"/>
      <c r="J6881" s="10"/>
      <c r="K6881" s="111"/>
      <c r="L6881" s="112"/>
      <c r="M6881" s="112"/>
      <c r="N6881" s="10"/>
      <c r="O6881" s="19"/>
      <c r="P6881" s="38"/>
      <c r="Q6881" s="217"/>
      <c r="R6881" s="290"/>
    </row>
    <row r="6882" spans="1:18" s="17" customFormat="1" ht="16.5" hidden="1">
      <c r="A6882" s="107"/>
      <c r="B6882" s="108" t="s">
        <v>2615</v>
      </c>
      <c r="C6882" s="107" t="s">
        <v>187</v>
      </c>
      <c r="D6882" s="107"/>
      <c r="E6882" s="107"/>
      <c r="F6882" s="111">
        <v>47500000</v>
      </c>
      <c r="G6882" s="112"/>
      <c r="H6882" s="112"/>
      <c r="I6882" s="10"/>
      <c r="J6882" s="10"/>
      <c r="K6882" s="111">
        <v>47500000</v>
      </c>
      <c r="L6882" s="112"/>
      <c r="M6882" s="112"/>
      <c r="N6882" s="10"/>
      <c r="O6882" s="19"/>
      <c r="P6882" s="38"/>
      <c r="Q6882" s="217">
        <v>47500000</v>
      </c>
      <c r="R6882" s="290"/>
    </row>
    <row r="6883" spans="1:18" s="17" customFormat="1" ht="16.5" hidden="1">
      <c r="A6883" s="107"/>
      <c r="B6883" s="108" t="s">
        <v>2616</v>
      </c>
      <c r="C6883" s="107" t="s">
        <v>187</v>
      </c>
      <c r="D6883" s="107"/>
      <c r="E6883" s="107"/>
      <c r="F6883" s="111">
        <v>55338000</v>
      </c>
      <c r="G6883" s="112"/>
      <c r="H6883" s="112"/>
      <c r="I6883" s="10"/>
      <c r="J6883" s="10"/>
      <c r="K6883" s="111">
        <f>W6883</f>
        <v>0</v>
      </c>
      <c r="L6883" s="112"/>
      <c r="M6883" s="112"/>
      <c r="N6883" s="10"/>
      <c r="O6883" s="19"/>
      <c r="P6883" s="38"/>
      <c r="Q6883" s="217"/>
      <c r="R6883" s="290">
        <v>55338000</v>
      </c>
    </row>
    <row r="6884" spans="1:18" s="17" customFormat="1" ht="16.5" hidden="1">
      <c r="A6884" s="107">
        <v>152</v>
      </c>
      <c r="B6884" s="766" t="s">
        <v>2762</v>
      </c>
      <c r="C6884" s="107"/>
      <c r="D6884" s="107"/>
      <c r="E6884" s="107"/>
      <c r="F6884" s="111"/>
      <c r="G6884" s="112"/>
      <c r="H6884" s="112"/>
      <c r="I6884" s="10"/>
      <c r="J6884" s="10"/>
      <c r="K6884" s="111"/>
      <c r="L6884" s="112"/>
      <c r="M6884" s="112"/>
      <c r="N6884" s="10"/>
      <c r="O6884" s="19"/>
      <c r="P6884" s="38"/>
      <c r="Q6884" s="217"/>
      <c r="R6884" s="290"/>
    </row>
    <row r="6885" spans="1:18" s="17" customFormat="1" ht="16.5" hidden="1">
      <c r="A6885" s="107"/>
      <c r="B6885" s="108" t="s">
        <v>2615</v>
      </c>
      <c r="C6885" s="107" t="s">
        <v>187</v>
      </c>
      <c r="D6885" s="107"/>
      <c r="E6885" s="107"/>
      <c r="F6885" s="111">
        <v>50300000</v>
      </c>
      <c r="G6885" s="112"/>
      <c r="H6885" s="112"/>
      <c r="I6885" s="10"/>
      <c r="J6885" s="10"/>
      <c r="K6885" s="111">
        <v>50300000</v>
      </c>
      <c r="L6885" s="112"/>
      <c r="M6885" s="112"/>
      <c r="N6885" s="10"/>
      <c r="O6885" s="19"/>
      <c r="P6885" s="38"/>
      <c r="Q6885" s="217">
        <v>50300000</v>
      </c>
      <c r="R6885" s="290"/>
    </row>
    <row r="6886" spans="1:18" s="17" customFormat="1" ht="16.5" hidden="1">
      <c r="A6886" s="107"/>
      <c r="B6886" s="108" t="s">
        <v>2616</v>
      </c>
      <c r="C6886" s="107" t="s">
        <v>187</v>
      </c>
      <c r="D6886" s="107"/>
      <c r="E6886" s="107"/>
      <c r="F6886" s="111">
        <v>60214000</v>
      </c>
      <c r="G6886" s="112"/>
      <c r="H6886" s="112"/>
      <c r="I6886" s="10"/>
      <c r="J6886" s="10"/>
      <c r="K6886" s="111">
        <f>W6886</f>
        <v>0</v>
      </c>
      <c r="L6886" s="112"/>
      <c r="M6886" s="112"/>
      <c r="N6886" s="10"/>
      <c r="O6886" s="19"/>
      <c r="P6886" s="38"/>
      <c r="Q6886" s="217"/>
      <c r="R6886" s="290">
        <v>60214000</v>
      </c>
    </row>
    <row r="6887" spans="1:18" s="17" customFormat="1" ht="16.5" hidden="1">
      <c r="A6887" s="107">
        <v>153</v>
      </c>
      <c r="B6887" s="766" t="s">
        <v>3667</v>
      </c>
      <c r="C6887" s="107"/>
      <c r="D6887" s="107"/>
      <c r="E6887" s="107"/>
      <c r="F6887" s="111"/>
      <c r="G6887" s="112"/>
      <c r="H6887" s="112"/>
      <c r="I6887" s="10"/>
      <c r="J6887" s="10"/>
      <c r="K6887" s="111"/>
      <c r="L6887" s="112"/>
      <c r="M6887" s="112"/>
      <c r="N6887" s="10"/>
      <c r="O6887" s="19"/>
      <c r="P6887" s="38"/>
      <c r="Q6887" s="217"/>
      <c r="R6887" s="290"/>
    </row>
    <row r="6888" spans="1:18" s="17" customFormat="1" ht="16.5" hidden="1">
      <c r="A6888" s="107"/>
      <c r="B6888" s="108" t="s">
        <v>2615</v>
      </c>
      <c r="C6888" s="107" t="s">
        <v>187</v>
      </c>
      <c r="D6888" s="107"/>
      <c r="E6888" s="107"/>
      <c r="F6888" s="111">
        <v>41500000</v>
      </c>
      <c r="G6888" s="112"/>
      <c r="H6888" s="112"/>
      <c r="I6888" s="10"/>
      <c r="J6888" s="10"/>
      <c r="K6888" s="111">
        <v>41500000</v>
      </c>
      <c r="L6888" s="112"/>
      <c r="M6888" s="112"/>
      <c r="N6888" s="10"/>
      <c r="O6888" s="19"/>
      <c r="P6888" s="38"/>
      <c r="Q6888" s="217">
        <v>41500000</v>
      </c>
      <c r="R6888" s="290"/>
    </row>
    <row r="6889" spans="1:18" s="17" customFormat="1" ht="16.5" hidden="1">
      <c r="A6889" s="107"/>
      <c r="B6889" s="108" t="s">
        <v>2616</v>
      </c>
      <c r="C6889" s="107" t="s">
        <v>187</v>
      </c>
      <c r="D6889" s="107"/>
      <c r="E6889" s="107"/>
      <c r="F6889" s="111">
        <v>49036000</v>
      </c>
      <c r="G6889" s="112"/>
      <c r="H6889" s="112"/>
      <c r="I6889" s="10"/>
      <c r="J6889" s="10"/>
      <c r="K6889" s="111">
        <f>W6889</f>
        <v>0</v>
      </c>
      <c r="L6889" s="112"/>
      <c r="M6889" s="112"/>
      <c r="N6889" s="10"/>
      <c r="O6889" s="19"/>
      <c r="P6889" s="38"/>
      <c r="Q6889" s="217"/>
      <c r="R6889" s="290">
        <v>49036000</v>
      </c>
    </row>
    <row r="6890" spans="1:18" s="17" customFormat="1" ht="16.5" hidden="1">
      <c r="A6890" s="107">
        <v>154</v>
      </c>
      <c r="B6890" s="766" t="s">
        <v>2763</v>
      </c>
      <c r="C6890" s="107"/>
      <c r="D6890" s="107"/>
      <c r="E6890" s="107"/>
      <c r="F6890" s="111"/>
      <c r="G6890" s="112"/>
      <c r="H6890" s="112"/>
      <c r="I6890" s="10"/>
      <c r="J6890" s="10"/>
      <c r="K6890" s="111"/>
      <c r="L6890" s="112"/>
      <c r="M6890" s="112"/>
      <c r="N6890" s="10"/>
      <c r="O6890" s="19"/>
      <c r="P6890" s="38"/>
      <c r="Q6890" s="217"/>
      <c r="R6890" s="290"/>
    </row>
    <row r="6891" spans="1:18" s="17" customFormat="1" ht="16.5" hidden="1">
      <c r="A6891" s="107"/>
      <c r="B6891" s="108" t="s">
        <v>2615</v>
      </c>
      <c r="C6891" s="107" t="s">
        <v>187</v>
      </c>
      <c r="D6891" s="107"/>
      <c r="E6891" s="107"/>
      <c r="F6891" s="111">
        <v>45300000</v>
      </c>
      <c r="G6891" s="112"/>
      <c r="H6891" s="112"/>
      <c r="I6891" s="10"/>
      <c r="J6891" s="10"/>
      <c r="K6891" s="111">
        <v>45300000</v>
      </c>
      <c r="L6891" s="112"/>
      <c r="M6891" s="112"/>
      <c r="N6891" s="10"/>
      <c r="O6891" s="19"/>
      <c r="P6891" s="38"/>
      <c r="Q6891" s="217">
        <v>45300000</v>
      </c>
      <c r="R6891" s="290"/>
    </row>
    <row r="6892" spans="1:18" s="17" customFormat="1" ht="16.5" hidden="1">
      <c r="A6892" s="107"/>
      <c r="B6892" s="108" t="s">
        <v>2616</v>
      </c>
      <c r="C6892" s="107" t="s">
        <v>187</v>
      </c>
      <c r="D6892" s="107"/>
      <c r="E6892" s="107"/>
      <c r="F6892" s="111">
        <v>53958000</v>
      </c>
      <c r="G6892" s="112"/>
      <c r="H6892" s="112"/>
      <c r="I6892" s="10"/>
      <c r="J6892" s="10"/>
      <c r="K6892" s="111">
        <f>W6892</f>
        <v>0</v>
      </c>
      <c r="L6892" s="112"/>
      <c r="M6892" s="112"/>
      <c r="N6892" s="10"/>
      <c r="O6892" s="19"/>
      <c r="P6892" s="38"/>
      <c r="Q6892" s="217"/>
      <c r="R6892" s="290">
        <v>53958000</v>
      </c>
    </row>
    <row r="6893" spans="1:18" s="17" customFormat="1" ht="16.5" hidden="1">
      <c r="A6893" s="107">
        <v>155</v>
      </c>
      <c r="B6893" s="766" t="s">
        <v>2764</v>
      </c>
      <c r="C6893" s="107"/>
      <c r="D6893" s="107"/>
      <c r="E6893" s="107"/>
      <c r="F6893" s="111"/>
      <c r="G6893" s="112"/>
      <c r="H6893" s="112"/>
      <c r="I6893" s="10"/>
      <c r="J6893" s="10"/>
      <c r="K6893" s="111"/>
      <c r="L6893" s="112"/>
      <c r="M6893" s="112"/>
      <c r="N6893" s="10"/>
      <c r="O6893" s="19"/>
      <c r="P6893" s="38"/>
      <c r="Q6893" s="217"/>
      <c r="R6893" s="290"/>
    </row>
    <row r="6894" spans="1:18" s="17" customFormat="1" ht="16.5" hidden="1">
      <c r="A6894" s="107"/>
      <c r="B6894" s="108" t="s">
        <v>2615</v>
      </c>
      <c r="C6894" s="107" t="s">
        <v>187</v>
      </c>
      <c r="D6894" s="107"/>
      <c r="E6894" s="107"/>
      <c r="F6894" s="111">
        <v>50800000</v>
      </c>
      <c r="G6894" s="112"/>
      <c r="H6894" s="112"/>
      <c r="I6894" s="10"/>
      <c r="J6894" s="10"/>
      <c r="K6894" s="111">
        <v>50800000</v>
      </c>
      <c r="L6894" s="112"/>
      <c r="M6894" s="112"/>
      <c r="N6894" s="10"/>
      <c r="O6894" s="19"/>
      <c r="P6894" s="38"/>
      <c r="Q6894" s="217">
        <v>50800000</v>
      </c>
      <c r="R6894" s="290"/>
    </row>
    <row r="6895" spans="1:18" s="17" customFormat="1" ht="16.5" hidden="1">
      <c r="A6895" s="107"/>
      <c r="B6895" s="108" t="s">
        <v>2616</v>
      </c>
      <c r="C6895" s="107" t="s">
        <v>187</v>
      </c>
      <c r="D6895" s="107"/>
      <c r="E6895" s="107"/>
      <c r="F6895" s="111">
        <v>60582000</v>
      </c>
      <c r="G6895" s="112"/>
      <c r="H6895" s="112"/>
      <c r="I6895" s="10"/>
      <c r="J6895" s="10"/>
      <c r="K6895" s="111">
        <f>W6895</f>
        <v>0</v>
      </c>
      <c r="L6895" s="112"/>
      <c r="M6895" s="112"/>
      <c r="N6895" s="10"/>
      <c r="O6895" s="19"/>
      <c r="P6895" s="38"/>
      <c r="Q6895" s="217"/>
      <c r="R6895" s="290">
        <v>60582000</v>
      </c>
    </row>
    <row r="6896" spans="1:18" s="17" customFormat="1" ht="16.5" hidden="1">
      <c r="A6896" s="107">
        <v>156</v>
      </c>
      <c r="B6896" s="766" t="s">
        <v>2765</v>
      </c>
      <c r="C6896" s="107"/>
      <c r="D6896" s="107"/>
      <c r="E6896" s="107"/>
      <c r="F6896" s="111"/>
      <c r="G6896" s="112"/>
      <c r="H6896" s="112"/>
      <c r="I6896" s="10"/>
      <c r="J6896" s="10"/>
      <c r="K6896" s="111"/>
      <c r="L6896" s="112"/>
      <c r="M6896" s="112"/>
      <c r="N6896" s="10"/>
      <c r="O6896" s="19"/>
      <c r="P6896" s="38"/>
      <c r="Q6896" s="217"/>
      <c r="R6896" s="290"/>
    </row>
    <row r="6897" spans="1:18" s="17" customFormat="1" ht="16.5" hidden="1">
      <c r="A6897" s="107"/>
      <c r="B6897" s="108" t="s">
        <v>2615</v>
      </c>
      <c r="C6897" s="107" t="s">
        <v>187</v>
      </c>
      <c r="D6897" s="107"/>
      <c r="E6897" s="107"/>
      <c r="F6897" s="111">
        <v>54300000</v>
      </c>
      <c r="G6897" s="112"/>
      <c r="H6897" s="112"/>
      <c r="I6897" s="10"/>
      <c r="J6897" s="10"/>
      <c r="K6897" s="111">
        <v>54300000</v>
      </c>
      <c r="L6897" s="112"/>
      <c r="M6897" s="112"/>
      <c r="N6897" s="10"/>
      <c r="O6897" s="19"/>
      <c r="P6897" s="38"/>
      <c r="Q6897" s="217">
        <v>54300000</v>
      </c>
      <c r="R6897" s="290"/>
    </row>
    <row r="6898" spans="1:18" s="17" customFormat="1" ht="16.5" hidden="1">
      <c r="A6898" s="107"/>
      <c r="B6898" s="108" t="s">
        <v>2616</v>
      </c>
      <c r="C6898" s="107" t="s">
        <v>187</v>
      </c>
      <c r="D6898" s="107"/>
      <c r="E6898" s="107"/>
      <c r="F6898" s="111">
        <v>63664000</v>
      </c>
      <c r="G6898" s="112"/>
      <c r="H6898" s="112"/>
      <c r="I6898" s="10"/>
      <c r="J6898" s="10"/>
      <c r="K6898" s="111">
        <f>W6898</f>
        <v>0</v>
      </c>
      <c r="L6898" s="112"/>
      <c r="M6898" s="112"/>
      <c r="N6898" s="10"/>
      <c r="O6898" s="19"/>
      <c r="P6898" s="38"/>
      <c r="Q6898" s="217"/>
      <c r="R6898" s="290">
        <v>63664000</v>
      </c>
    </row>
    <row r="6899" spans="1:18" s="17" customFormat="1" ht="16.5" hidden="1">
      <c r="A6899" s="107">
        <v>157</v>
      </c>
      <c r="B6899" s="766" t="s">
        <v>2766</v>
      </c>
      <c r="C6899" s="107"/>
      <c r="D6899" s="107"/>
      <c r="E6899" s="107"/>
      <c r="F6899" s="111"/>
      <c r="G6899" s="112"/>
      <c r="H6899" s="112"/>
      <c r="I6899" s="10"/>
      <c r="J6899" s="10"/>
      <c r="K6899" s="111"/>
      <c r="L6899" s="112"/>
      <c r="M6899" s="112"/>
      <c r="N6899" s="10"/>
      <c r="O6899" s="19"/>
      <c r="P6899" s="38"/>
      <c r="Q6899" s="217"/>
      <c r="R6899" s="290"/>
    </row>
    <row r="6900" spans="1:18" s="17" customFormat="1" ht="16.5" hidden="1">
      <c r="A6900" s="107"/>
      <c r="B6900" s="108" t="s">
        <v>2615</v>
      </c>
      <c r="C6900" s="107" t="s">
        <v>187</v>
      </c>
      <c r="D6900" s="107"/>
      <c r="E6900" s="107"/>
      <c r="F6900" s="111">
        <v>57100000</v>
      </c>
      <c r="G6900" s="112"/>
      <c r="H6900" s="112"/>
      <c r="I6900" s="10"/>
      <c r="J6900" s="10"/>
      <c r="K6900" s="111">
        <v>57100000</v>
      </c>
      <c r="L6900" s="112"/>
      <c r="M6900" s="112"/>
      <c r="N6900" s="10"/>
      <c r="O6900" s="19"/>
      <c r="P6900" s="38"/>
      <c r="Q6900" s="217">
        <v>57100000</v>
      </c>
      <c r="R6900" s="290"/>
    </row>
    <row r="6901" spans="1:18" s="17" customFormat="1" ht="16.5" hidden="1">
      <c r="A6901" s="107"/>
      <c r="B6901" s="108" t="s">
        <v>2616</v>
      </c>
      <c r="C6901" s="107" t="s">
        <v>187</v>
      </c>
      <c r="D6901" s="107"/>
      <c r="E6901" s="107"/>
      <c r="F6901" s="111">
        <v>68586000</v>
      </c>
      <c r="G6901" s="112"/>
      <c r="H6901" s="112"/>
      <c r="I6901" s="10"/>
      <c r="J6901" s="10"/>
      <c r="K6901" s="111">
        <f>W6901</f>
        <v>0</v>
      </c>
      <c r="L6901" s="112"/>
      <c r="M6901" s="112"/>
      <c r="N6901" s="10"/>
      <c r="O6901" s="19"/>
      <c r="P6901" s="38"/>
      <c r="Q6901" s="217"/>
      <c r="R6901" s="290">
        <v>68586000</v>
      </c>
    </row>
    <row r="6902" spans="1:18" s="17" customFormat="1" ht="16.5" hidden="1">
      <c r="A6902" s="107">
        <v>158</v>
      </c>
      <c r="B6902" s="766" t="s">
        <v>2767</v>
      </c>
      <c r="C6902" s="107"/>
      <c r="D6902" s="107"/>
      <c r="E6902" s="107"/>
      <c r="F6902" s="111"/>
      <c r="G6902" s="112"/>
      <c r="H6902" s="112"/>
      <c r="I6902" s="10"/>
      <c r="J6902" s="10"/>
      <c r="K6902" s="111"/>
      <c r="L6902" s="112"/>
      <c r="M6902" s="112"/>
      <c r="N6902" s="10"/>
      <c r="O6902" s="19"/>
      <c r="P6902" s="38"/>
      <c r="Q6902" s="217"/>
      <c r="R6902" s="290"/>
    </row>
    <row r="6903" spans="1:18" s="17" customFormat="1" ht="16.5" hidden="1">
      <c r="A6903" s="107"/>
      <c r="B6903" s="108" t="s">
        <v>2615</v>
      </c>
      <c r="C6903" s="107" t="s">
        <v>187</v>
      </c>
      <c r="D6903" s="107"/>
      <c r="E6903" s="107"/>
      <c r="F6903" s="111">
        <v>35400000</v>
      </c>
      <c r="G6903" s="112"/>
      <c r="H6903" s="112"/>
      <c r="I6903" s="10"/>
      <c r="J6903" s="10"/>
      <c r="K6903" s="111">
        <v>35400000</v>
      </c>
      <c r="L6903" s="112"/>
      <c r="M6903" s="112"/>
      <c r="N6903" s="10"/>
      <c r="O6903" s="19"/>
      <c r="P6903" s="38"/>
      <c r="Q6903" s="217">
        <v>35400000</v>
      </c>
      <c r="R6903" s="290"/>
    </row>
    <row r="6904" spans="1:18" s="17" customFormat="1" ht="16.5" hidden="1">
      <c r="A6904" s="107"/>
      <c r="B6904" s="108" t="s">
        <v>2616</v>
      </c>
      <c r="C6904" s="107" t="s">
        <v>187</v>
      </c>
      <c r="D6904" s="107"/>
      <c r="E6904" s="107"/>
      <c r="F6904" s="111">
        <v>41814000</v>
      </c>
      <c r="G6904" s="112"/>
      <c r="H6904" s="112"/>
      <c r="I6904" s="10"/>
      <c r="J6904" s="10"/>
      <c r="K6904" s="111">
        <f>W6904</f>
        <v>0</v>
      </c>
      <c r="L6904" s="112"/>
      <c r="M6904" s="112"/>
      <c r="N6904" s="10"/>
      <c r="O6904" s="19"/>
      <c r="P6904" s="38"/>
      <c r="Q6904" s="217"/>
      <c r="R6904" s="290">
        <v>41814000</v>
      </c>
    </row>
    <row r="6905" spans="1:18" s="17" customFormat="1" ht="16.5" hidden="1">
      <c r="A6905" s="107">
        <v>159</v>
      </c>
      <c r="B6905" s="766" t="s">
        <v>2768</v>
      </c>
      <c r="C6905" s="107"/>
      <c r="D6905" s="107"/>
      <c r="E6905" s="107"/>
      <c r="F6905" s="111"/>
      <c r="G6905" s="112"/>
      <c r="H6905" s="112"/>
      <c r="I6905" s="10"/>
      <c r="J6905" s="10"/>
      <c r="K6905" s="111"/>
      <c r="L6905" s="112"/>
      <c r="M6905" s="112"/>
      <c r="N6905" s="10"/>
      <c r="O6905" s="19"/>
      <c r="P6905" s="38"/>
      <c r="Q6905" s="217"/>
      <c r="R6905" s="290"/>
    </row>
    <row r="6906" spans="1:18" s="17" customFormat="1" ht="16.5" hidden="1">
      <c r="A6906" s="107"/>
      <c r="B6906" s="108" t="s">
        <v>2615</v>
      </c>
      <c r="C6906" s="107" t="s">
        <v>187</v>
      </c>
      <c r="D6906" s="107"/>
      <c r="E6906" s="107"/>
      <c r="F6906" s="111">
        <v>36800000</v>
      </c>
      <c r="G6906" s="112"/>
      <c r="H6906" s="112"/>
      <c r="I6906" s="10"/>
      <c r="J6906" s="10"/>
      <c r="K6906" s="111">
        <v>36800000</v>
      </c>
      <c r="L6906" s="112"/>
      <c r="M6906" s="112"/>
      <c r="N6906" s="10"/>
      <c r="O6906" s="19"/>
      <c r="P6906" s="38"/>
      <c r="Q6906" s="217">
        <v>36800000</v>
      </c>
      <c r="R6906" s="290"/>
    </row>
    <row r="6907" spans="1:18" s="17" customFormat="1" ht="16.5" hidden="1">
      <c r="A6907" s="107"/>
      <c r="B6907" s="108" t="s">
        <v>2616</v>
      </c>
      <c r="C6907" s="107" t="s">
        <v>187</v>
      </c>
      <c r="D6907" s="107"/>
      <c r="E6907" s="107"/>
      <c r="F6907" s="111">
        <v>44114000</v>
      </c>
      <c r="G6907" s="112"/>
      <c r="H6907" s="112"/>
      <c r="I6907" s="10"/>
      <c r="J6907" s="10"/>
      <c r="K6907" s="111">
        <f>W6907</f>
        <v>0</v>
      </c>
      <c r="L6907" s="112"/>
      <c r="M6907" s="112"/>
      <c r="N6907" s="10"/>
      <c r="O6907" s="19"/>
      <c r="P6907" s="38"/>
      <c r="Q6907" s="217"/>
      <c r="R6907" s="290">
        <v>44114000</v>
      </c>
    </row>
    <row r="6908" spans="1:18" s="17" customFormat="1" ht="16.5" hidden="1">
      <c r="A6908" s="107">
        <v>160</v>
      </c>
      <c r="B6908" s="766" t="s">
        <v>2769</v>
      </c>
      <c r="C6908" s="107"/>
      <c r="D6908" s="107"/>
      <c r="E6908" s="107"/>
      <c r="F6908" s="111"/>
      <c r="G6908" s="112"/>
      <c r="H6908" s="112"/>
      <c r="I6908" s="10"/>
      <c r="J6908" s="10"/>
      <c r="K6908" s="111"/>
      <c r="L6908" s="112"/>
      <c r="M6908" s="112"/>
      <c r="N6908" s="10"/>
      <c r="O6908" s="19"/>
      <c r="P6908" s="38"/>
      <c r="Q6908" s="217"/>
      <c r="R6908" s="290"/>
    </row>
    <row r="6909" spans="1:18" s="17" customFormat="1" ht="16.5" hidden="1">
      <c r="A6909" s="107"/>
      <c r="B6909" s="108" t="s">
        <v>2615</v>
      </c>
      <c r="C6909" s="107" t="s">
        <v>187</v>
      </c>
      <c r="D6909" s="107"/>
      <c r="E6909" s="107"/>
      <c r="F6909" s="111">
        <v>46300000</v>
      </c>
      <c r="G6909" s="112"/>
      <c r="H6909" s="112"/>
      <c r="I6909" s="10"/>
      <c r="J6909" s="10"/>
      <c r="K6909" s="111">
        <v>46300000</v>
      </c>
      <c r="L6909" s="112"/>
      <c r="M6909" s="112"/>
      <c r="N6909" s="10"/>
      <c r="O6909" s="19"/>
      <c r="P6909" s="38"/>
      <c r="Q6909" s="217">
        <v>46300000</v>
      </c>
      <c r="R6909" s="290"/>
    </row>
    <row r="6910" spans="1:18" s="17" customFormat="1" ht="66.75" hidden="1" customHeight="1">
      <c r="A6910" s="107"/>
      <c r="B6910" s="108" t="s">
        <v>2616</v>
      </c>
      <c r="C6910" s="107" t="s">
        <v>187</v>
      </c>
      <c r="D6910" s="107"/>
      <c r="E6910" s="107"/>
      <c r="F6910" s="111">
        <v>55384000</v>
      </c>
      <c r="G6910" s="112"/>
      <c r="H6910" s="112"/>
      <c r="I6910" s="10"/>
      <c r="J6910" s="10"/>
      <c r="K6910" s="111">
        <f>W6910</f>
        <v>0</v>
      </c>
      <c r="L6910" s="112"/>
      <c r="M6910" s="112"/>
      <c r="N6910" s="10"/>
      <c r="O6910" s="19"/>
      <c r="P6910" s="38"/>
      <c r="Q6910" s="217"/>
      <c r="R6910" s="290">
        <v>55384000</v>
      </c>
    </row>
    <row r="6911" spans="1:18" s="17" customFormat="1" ht="16.5" hidden="1">
      <c r="A6911" s="107">
        <v>161</v>
      </c>
      <c r="B6911" s="766" t="s">
        <v>2770</v>
      </c>
      <c r="C6911" s="107"/>
      <c r="D6911" s="107"/>
      <c r="E6911" s="107"/>
      <c r="F6911" s="111"/>
      <c r="G6911" s="112"/>
      <c r="H6911" s="112"/>
      <c r="I6911" s="10"/>
      <c r="J6911" s="10"/>
      <c r="K6911" s="111"/>
      <c r="L6911" s="112"/>
      <c r="M6911" s="112"/>
      <c r="N6911" s="10"/>
      <c r="O6911" s="19"/>
      <c r="P6911" s="38"/>
      <c r="Q6911" s="217"/>
      <c r="R6911" s="290"/>
    </row>
    <row r="6912" spans="1:18" s="17" customFormat="1" ht="66.75" hidden="1" customHeight="1">
      <c r="A6912" s="107"/>
      <c r="B6912" s="108" t="s">
        <v>2615</v>
      </c>
      <c r="C6912" s="107" t="s">
        <v>187</v>
      </c>
      <c r="D6912" s="107"/>
      <c r="E6912" s="107"/>
      <c r="F6912" s="111">
        <v>65000000</v>
      </c>
      <c r="G6912" s="112"/>
      <c r="H6912" s="112"/>
      <c r="I6912" s="10"/>
      <c r="J6912" s="10"/>
      <c r="K6912" s="111">
        <v>65000000</v>
      </c>
      <c r="L6912" s="112"/>
      <c r="M6912" s="112"/>
      <c r="N6912" s="10"/>
      <c r="O6912" s="19"/>
      <c r="P6912" s="38"/>
      <c r="Q6912" s="217">
        <v>65000000</v>
      </c>
      <c r="R6912" s="290"/>
    </row>
    <row r="6913" spans="1:18" s="17" customFormat="1" ht="66.75" hidden="1" customHeight="1">
      <c r="A6913" s="107"/>
      <c r="B6913" s="108" t="s">
        <v>2616</v>
      </c>
      <c r="C6913" s="107" t="s">
        <v>187</v>
      </c>
      <c r="D6913" s="107"/>
      <c r="E6913" s="107"/>
      <c r="F6913" s="111">
        <v>81282000</v>
      </c>
      <c r="G6913" s="112"/>
      <c r="H6913" s="112"/>
      <c r="I6913" s="10"/>
      <c r="J6913" s="10"/>
      <c r="K6913" s="111">
        <f>W6913</f>
        <v>0</v>
      </c>
      <c r="L6913" s="112"/>
      <c r="M6913" s="112"/>
      <c r="N6913" s="10"/>
      <c r="O6913" s="19"/>
      <c r="P6913" s="38"/>
      <c r="Q6913" s="217"/>
      <c r="R6913" s="290">
        <v>81282000</v>
      </c>
    </row>
    <row r="6914" spans="1:18" s="17" customFormat="1" ht="66.75" hidden="1" customHeight="1">
      <c r="A6914" s="107">
        <v>162</v>
      </c>
      <c r="B6914" s="766" t="s">
        <v>2771</v>
      </c>
      <c r="C6914" s="107"/>
      <c r="D6914" s="107"/>
      <c r="E6914" s="107"/>
      <c r="F6914" s="111"/>
      <c r="G6914" s="112"/>
      <c r="H6914" s="112"/>
      <c r="I6914" s="10"/>
      <c r="J6914" s="10"/>
      <c r="K6914" s="111"/>
      <c r="L6914" s="112"/>
      <c r="M6914" s="112"/>
      <c r="N6914" s="10"/>
      <c r="O6914" s="19"/>
      <c r="P6914" s="38"/>
      <c r="Q6914" s="217"/>
      <c r="R6914" s="290"/>
    </row>
    <row r="6915" spans="1:18" s="17" customFormat="1" ht="66.75" hidden="1" customHeight="1">
      <c r="A6915" s="107"/>
      <c r="B6915" s="108" t="s">
        <v>2615</v>
      </c>
      <c r="C6915" s="107" t="s">
        <v>187</v>
      </c>
      <c r="D6915" s="107"/>
      <c r="E6915" s="107"/>
      <c r="F6915" s="111">
        <v>41900000</v>
      </c>
      <c r="G6915" s="112"/>
      <c r="H6915" s="112"/>
      <c r="I6915" s="10"/>
      <c r="J6915" s="10"/>
      <c r="K6915" s="111">
        <v>41900000</v>
      </c>
      <c r="L6915" s="112"/>
      <c r="M6915" s="112"/>
      <c r="N6915" s="10"/>
      <c r="O6915" s="19"/>
      <c r="P6915" s="38"/>
      <c r="Q6915" s="217">
        <v>41900000</v>
      </c>
      <c r="R6915" s="290"/>
    </row>
    <row r="6916" spans="1:18" s="17" customFormat="1" ht="66.75" hidden="1" customHeight="1">
      <c r="A6916" s="107"/>
      <c r="B6916" s="108" t="s">
        <v>2616</v>
      </c>
      <c r="C6916" s="107" t="s">
        <v>187</v>
      </c>
      <c r="D6916" s="107"/>
      <c r="E6916" s="107"/>
      <c r="F6916" s="111">
        <v>49542000</v>
      </c>
      <c r="G6916" s="112"/>
      <c r="H6916" s="112"/>
      <c r="I6916" s="10"/>
      <c r="J6916" s="10"/>
      <c r="K6916" s="111">
        <f>W6916</f>
        <v>0</v>
      </c>
      <c r="L6916" s="112"/>
      <c r="M6916" s="112"/>
      <c r="N6916" s="10"/>
      <c r="O6916" s="19"/>
      <c r="P6916" s="38"/>
      <c r="Q6916" s="217"/>
      <c r="R6916" s="290">
        <v>49542000</v>
      </c>
    </row>
    <row r="6917" spans="1:18" s="17" customFormat="1" ht="66.75" hidden="1" customHeight="1">
      <c r="A6917" s="107">
        <v>163</v>
      </c>
      <c r="B6917" s="766" t="s">
        <v>2772</v>
      </c>
      <c r="C6917" s="107"/>
      <c r="D6917" s="107"/>
      <c r="E6917" s="107"/>
      <c r="F6917" s="111"/>
      <c r="G6917" s="112"/>
      <c r="H6917" s="112"/>
      <c r="I6917" s="10"/>
      <c r="J6917" s="10"/>
      <c r="K6917" s="111"/>
      <c r="L6917" s="112"/>
      <c r="M6917" s="112"/>
      <c r="N6917" s="10"/>
      <c r="O6917" s="19"/>
      <c r="P6917" s="38"/>
      <c r="Q6917" s="217"/>
      <c r="R6917" s="290"/>
    </row>
    <row r="6918" spans="1:18" s="17" customFormat="1" ht="66.75" hidden="1" customHeight="1">
      <c r="A6918" s="107"/>
      <c r="B6918" s="108" t="s">
        <v>2615</v>
      </c>
      <c r="C6918" s="107" t="s">
        <v>187</v>
      </c>
      <c r="D6918" s="107"/>
      <c r="E6918" s="107"/>
      <c r="F6918" s="111">
        <v>47200000</v>
      </c>
      <c r="G6918" s="112"/>
      <c r="H6918" s="112"/>
      <c r="I6918" s="10"/>
      <c r="J6918" s="10"/>
      <c r="K6918" s="111">
        <v>47200000</v>
      </c>
      <c r="L6918" s="112"/>
      <c r="M6918" s="112"/>
      <c r="N6918" s="10"/>
      <c r="O6918" s="19"/>
      <c r="P6918" s="38"/>
      <c r="Q6918" s="217">
        <v>47200000</v>
      </c>
      <c r="R6918" s="290"/>
    </row>
    <row r="6919" spans="1:18" s="17" customFormat="1" ht="66.75" hidden="1" customHeight="1">
      <c r="A6919" s="107"/>
      <c r="B6919" s="108" t="s">
        <v>2616</v>
      </c>
      <c r="C6919" s="107" t="s">
        <v>187</v>
      </c>
      <c r="D6919" s="107"/>
      <c r="E6919" s="107"/>
      <c r="F6919" s="111">
        <v>56120000</v>
      </c>
      <c r="G6919" s="112"/>
      <c r="H6919" s="112"/>
      <c r="I6919" s="10"/>
      <c r="J6919" s="10"/>
      <c r="K6919" s="111">
        <f>W6919</f>
        <v>0</v>
      </c>
      <c r="L6919" s="112"/>
      <c r="M6919" s="112"/>
      <c r="N6919" s="10"/>
      <c r="O6919" s="19"/>
      <c r="P6919" s="38"/>
      <c r="Q6919" s="217"/>
      <c r="R6919" s="290">
        <v>56120000</v>
      </c>
    </row>
    <row r="6920" spans="1:18" s="17" customFormat="1" ht="16.5" hidden="1">
      <c r="A6920" s="107">
        <v>164</v>
      </c>
      <c r="B6920" s="766" t="s">
        <v>2773</v>
      </c>
      <c r="C6920" s="107"/>
      <c r="D6920" s="107"/>
      <c r="E6920" s="107"/>
      <c r="F6920" s="111"/>
      <c r="G6920" s="112"/>
      <c r="H6920" s="112"/>
      <c r="I6920" s="10"/>
      <c r="J6920" s="10"/>
      <c r="K6920" s="111"/>
      <c r="L6920" s="112"/>
      <c r="M6920" s="112"/>
      <c r="N6920" s="10"/>
      <c r="O6920" s="19"/>
      <c r="P6920" s="38"/>
      <c r="Q6920" s="217"/>
      <c r="R6920" s="290"/>
    </row>
    <row r="6921" spans="1:18" s="17" customFormat="1" ht="66.75" hidden="1" customHeight="1">
      <c r="A6921" s="107"/>
      <c r="B6921" s="108" t="s">
        <v>2615</v>
      </c>
      <c r="C6921" s="107" t="s">
        <v>187</v>
      </c>
      <c r="D6921" s="107"/>
      <c r="E6921" s="107"/>
      <c r="F6921" s="111">
        <v>50800000</v>
      </c>
      <c r="G6921" s="112"/>
      <c r="H6921" s="112"/>
      <c r="I6921" s="10"/>
      <c r="J6921" s="10"/>
      <c r="K6921" s="111">
        <v>50800000</v>
      </c>
      <c r="L6921" s="112"/>
      <c r="M6921" s="112"/>
      <c r="N6921" s="10"/>
      <c r="O6921" s="19"/>
      <c r="P6921" s="38"/>
      <c r="Q6921" s="217">
        <v>50800000</v>
      </c>
      <c r="R6921" s="290"/>
    </row>
    <row r="6922" spans="1:18" s="17" customFormat="1" ht="66.75" hidden="1" customHeight="1">
      <c r="A6922" s="107"/>
      <c r="B6922" s="108" t="s">
        <v>2616</v>
      </c>
      <c r="C6922" s="107" t="s">
        <v>187</v>
      </c>
      <c r="D6922" s="107"/>
      <c r="E6922" s="107"/>
      <c r="F6922" s="111">
        <v>59110000</v>
      </c>
      <c r="G6922" s="112"/>
      <c r="H6922" s="112"/>
      <c r="I6922" s="10"/>
      <c r="J6922" s="10"/>
      <c r="K6922" s="111">
        <f>W6922</f>
        <v>0</v>
      </c>
      <c r="L6922" s="112"/>
      <c r="M6922" s="112"/>
      <c r="N6922" s="10"/>
      <c r="O6922" s="19"/>
      <c r="P6922" s="38"/>
      <c r="Q6922" s="217"/>
      <c r="R6922" s="290">
        <v>59110000</v>
      </c>
    </row>
    <row r="6923" spans="1:18" s="17" customFormat="1" ht="16.5" hidden="1">
      <c r="A6923" s="107">
        <v>165</v>
      </c>
      <c r="B6923" s="766" t="s">
        <v>2774</v>
      </c>
      <c r="C6923" s="107"/>
      <c r="D6923" s="107"/>
      <c r="E6923" s="107"/>
      <c r="F6923" s="111"/>
      <c r="G6923" s="112"/>
      <c r="H6923" s="112"/>
      <c r="I6923" s="10"/>
      <c r="J6923" s="10"/>
      <c r="K6923" s="111"/>
      <c r="L6923" s="112"/>
      <c r="M6923" s="112"/>
      <c r="N6923" s="10"/>
      <c r="O6923" s="19"/>
      <c r="P6923" s="38"/>
      <c r="Q6923" s="217"/>
      <c r="R6923" s="290"/>
    </row>
    <row r="6924" spans="1:18" s="17" customFormat="1" ht="66.75" hidden="1" customHeight="1">
      <c r="A6924" s="107"/>
      <c r="B6924" s="108" t="s">
        <v>2615</v>
      </c>
      <c r="C6924" s="107" t="s">
        <v>187</v>
      </c>
      <c r="D6924" s="107"/>
      <c r="E6924" s="107"/>
      <c r="F6924" s="111">
        <v>53600000</v>
      </c>
      <c r="G6924" s="112"/>
      <c r="H6924" s="112"/>
      <c r="I6924" s="10"/>
      <c r="J6924" s="10"/>
      <c r="K6924" s="111">
        <v>53600000</v>
      </c>
      <c r="L6924" s="112"/>
      <c r="M6924" s="112"/>
      <c r="N6924" s="10"/>
      <c r="O6924" s="19"/>
      <c r="P6924" s="38"/>
      <c r="Q6924" s="217">
        <v>53600000</v>
      </c>
      <c r="R6924" s="290"/>
    </row>
    <row r="6925" spans="1:18" s="17" customFormat="1" ht="66.75" hidden="1" customHeight="1">
      <c r="A6925" s="107"/>
      <c r="B6925" s="108" t="s">
        <v>2616</v>
      </c>
      <c r="C6925" s="107" t="s">
        <v>187</v>
      </c>
      <c r="D6925" s="107"/>
      <c r="E6925" s="107"/>
      <c r="F6925" s="111">
        <v>63986000</v>
      </c>
      <c r="G6925" s="112"/>
      <c r="H6925" s="112"/>
      <c r="I6925" s="10"/>
      <c r="J6925" s="10"/>
      <c r="K6925" s="111">
        <f>W6925</f>
        <v>0</v>
      </c>
      <c r="L6925" s="112"/>
      <c r="M6925" s="112"/>
      <c r="N6925" s="10"/>
      <c r="O6925" s="19"/>
      <c r="P6925" s="38"/>
      <c r="Q6925" s="217"/>
      <c r="R6925" s="290">
        <v>63986000</v>
      </c>
    </row>
    <row r="6926" spans="1:18" s="17" customFormat="1" ht="16.5" hidden="1">
      <c r="A6926" s="107">
        <v>166</v>
      </c>
      <c r="B6926" s="766" t="s">
        <v>2775</v>
      </c>
      <c r="C6926" s="107"/>
      <c r="D6926" s="107"/>
      <c r="E6926" s="107"/>
      <c r="F6926" s="111"/>
      <c r="G6926" s="112"/>
      <c r="H6926" s="112"/>
      <c r="I6926" s="10"/>
      <c r="J6926" s="10"/>
      <c r="K6926" s="111"/>
      <c r="L6926" s="112"/>
      <c r="M6926" s="112"/>
      <c r="N6926" s="10"/>
      <c r="O6926" s="19"/>
      <c r="P6926" s="38"/>
      <c r="Q6926" s="217"/>
      <c r="R6926" s="290"/>
    </row>
    <row r="6927" spans="1:18" s="17" customFormat="1" ht="16.5" hidden="1">
      <c r="A6927" s="107"/>
      <c r="B6927" s="108" t="s">
        <v>2615</v>
      </c>
      <c r="C6927" s="107" t="s">
        <v>187</v>
      </c>
      <c r="D6927" s="107"/>
      <c r="E6927" s="107"/>
      <c r="F6927" s="111">
        <v>50800000</v>
      </c>
      <c r="G6927" s="112"/>
      <c r="H6927" s="112"/>
      <c r="I6927" s="10"/>
      <c r="J6927" s="10"/>
      <c r="K6927" s="111">
        <v>50800000</v>
      </c>
      <c r="L6927" s="112"/>
      <c r="M6927" s="112"/>
      <c r="N6927" s="10"/>
      <c r="O6927" s="19"/>
      <c r="P6927" s="38"/>
      <c r="Q6927" s="217">
        <v>50800000</v>
      </c>
      <c r="R6927" s="290"/>
    </row>
    <row r="6928" spans="1:18" s="17" customFormat="1" ht="16.5" hidden="1">
      <c r="A6928" s="107"/>
      <c r="B6928" s="108" t="s">
        <v>2616</v>
      </c>
      <c r="C6928" s="107" t="s">
        <v>187</v>
      </c>
      <c r="D6928" s="107"/>
      <c r="E6928" s="107"/>
      <c r="F6928" s="111">
        <v>60306000</v>
      </c>
      <c r="G6928" s="112"/>
      <c r="H6928" s="112"/>
      <c r="I6928" s="10"/>
      <c r="J6928" s="10"/>
      <c r="K6928" s="111">
        <f>W6928</f>
        <v>0</v>
      </c>
      <c r="L6928" s="112"/>
      <c r="M6928" s="112"/>
      <c r="N6928" s="10"/>
      <c r="O6928" s="19"/>
      <c r="P6928" s="38"/>
      <c r="Q6928" s="217"/>
      <c r="R6928" s="290">
        <v>60306000</v>
      </c>
    </row>
    <row r="6929" spans="1:18" s="17" customFormat="1" ht="16.5" hidden="1">
      <c r="A6929" s="107">
        <v>167</v>
      </c>
      <c r="B6929" s="766" t="s">
        <v>2776</v>
      </c>
      <c r="C6929" s="107"/>
      <c r="D6929" s="107"/>
      <c r="E6929" s="107"/>
      <c r="F6929" s="111"/>
      <c r="G6929" s="112"/>
      <c r="H6929" s="112"/>
      <c r="I6929" s="10"/>
      <c r="J6929" s="10"/>
      <c r="K6929" s="111"/>
      <c r="L6929" s="112"/>
      <c r="M6929" s="112"/>
      <c r="N6929" s="10"/>
      <c r="O6929" s="19"/>
      <c r="P6929" s="38"/>
      <c r="Q6929" s="217"/>
      <c r="R6929" s="290"/>
    </row>
    <row r="6930" spans="1:18" s="17" customFormat="1" ht="16.5" hidden="1">
      <c r="A6930" s="107"/>
      <c r="B6930" s="108" t="s">
        <v>2615</v>
      </c>
      <c r="C6930" s="107" t="s">
        <v>187</v>
      </c>
      <c r="D6930" s="107"/>
      <c r="E6930" s="107"/>
      <c r="F6930" s="111">
        <v>56200000</v>
      </c>
      <c r="G6930" s="112"/>
      <c r="H6930" s="112"/>
      <c r="I6930" s="10"/>
      <c r="J6930" s="10"/>
      <c r="K6930" s="111">
        <v>56200000</v>
      </c>
      <c r="L6930" s="112"/>
      <c r="M6930" s="112"/>
      <c r="N6930" s="10"/>
      <c r="O6930" s="19"/>
      <c r="P6930" s="38"/>
      <c r="Q6930" s="217">
        <v>56200000</v>
      </c>
      <c r="R6930" s="290"/>
    </row>
    <row r="6931" spans="1:18" s="17" customFormat="1" ht="16.5" hidden="1">
      <c r="A6931" s="107"/>
      <c r="B6931" s="108" t="s">
        <v>2616</v>
      </c>
      <c r="C6931" s="107" t="s">
        <v>187</v>
      </c>
      <c r="D6931" s="107"/>
      <c r="E6931" s="107"/>
      <c r="F6931" s="111">
        <v>67022000</v>
      </c>
      <c r="G6931" s="112"/>
      <c r="H6931" s="112"/>
      <c r="I6931" s="10"/>
      <c r="J6931" s="10"/>
      <c r="K6931" s="111">
        <f>W6931</f>
        <v>0</v>
      </c>
      <c r="L6931" s="112"/>
      <c r="M6931" s="112"/>
      <c r="N6931" s="10"/>
      <c r="O6931" s="19"/>
      <c r="P6931" s="38"/>
      <c r="Q6931" s="217"/>
      <c r="R6931" s="290">
        <v>67022000</v>
      </c>
    </row>
    <row r="6932" spans="1:18" s="17" customFormat="1" ht="16.5" hidden="1">
      <c r="A6932" s="107">
        <v>168</v>
      </c>
      <c r="B6932" s="766" t="s">
        <v>2777</v>
      </c>
      <c r="C6932" s="107"/>
      <c r="D6932" s="107"/>
      <c r="E6932" s="107"/>
      <c r="F6932" s="111"/>
      <c r="G6932" s="112"/>
      <c r="H6932" s="112"/>
      <c r="I6932" s="10"/>
      <c r="J6932" s="10"/>
      <c r="K6932" s="111"/>
      <c r="L6932" s="112"/>
      <c r="M6932" s="112"/>
      <c r="N6932" s="10"/>
      <c r="O6932" s="19"/>
      <c r="P6932" s="38"/>
      <c r="Q6932" s="217"/>
      <c r="R6932" s="290"/>
    </row>
    <row r="6933" spans="1:18" s="17" customFormat="1" ht="16.5" hidden="1">
      <c r="A6933" s="107"/>
      <c r="B6933" s="108" t="s">
        <v>2615</v>
      </c>
      <c r="C6933" s="107" t="s">
        <v>187</v>
      </c>
      <c r="D6933" s="107"/>
      <c r="E6933" s="107"/>
      <c r="F6933" s="111">
        <v>59600000</v>
      </c>
      <c r="G6933" s="112"/>
      <c r="H6933" s="112"/>
      <c r="I6933" s="10"/>
      <c r="J6933" s="10"/>
      <c r="K6933" s="111">
        <v>59600000</v>
      </c>
      <c r="L6933" s="112"/>
      <c r="M6933" s="112"/>
      <c r="N6933" s="10"/>
      <c r="O6933" s="19"/>
      <c r="P6933" s="38"/>
      <c r="Q6933" s="217">
        <v>59600000</v>
      </c>
      <c r="R6933" s="290"/>
    </row>
    <row r="6934" spans="1:18" s="17" customFormat="1" ht="16.5" hidden="1">
      <c r="A6934" s="107"/>
      <c r="B6934" s="108" t="s">
        <v>2616</v>
      </c>
      <c r="C6934" s="107" t="s">
        <v>187</v>
      </c>
      <c r="D6934" s="107"/>
      <c r="E6934" s="107"/>
      <c r="F6934" s="111">
        <v>69920000</v>
      </c>
      <c r="G6934" s="112"/>
      <c r="H6934" s="112"/>
      <c r="I6934" s="10"/>
      <c r="J6934" s="10"/>
      <c r="K6934" s="111">
        <f>W6934</f>
        <v>0</v>
      </c>
      <c r="L6934" s="112"/>
      <c r="M6934" s="112"/>
      <c r="N6934" s="10"/>
      <c r="O6934" s="19"/>
      <c r="P6934" s="38"/>
      <c r="Q6934" s="217"/>
      <c r="R6934" s="290">
        <v>69920000</v>
      </c>
    </row>
    <row r="6935" spans="1:18" s="17" customFormat="1" ht="16.5" hidden="1">
      <c r="A6935" s="107">
        <v>169</v>
      </c>
      <c r="B6935" s="766" t="s">
        <v>2778</v>
      </c>
      <c r="C6935" s="107"/>
      <c r="D6935" s="107"/>
      <c r="E6935" s="107"/>
      <c r="F6935" s="111"/>
      <c r="G6935" s="112"/>
      <c r="H6935" s="112"/>
      <c r="I6935" s="10"/>
      <c r="J6935" s="10"/>
      <c r="K6935" s="111"/>
      <c r="L6935" s="112"/>
      <c r="M6935" s="112"/>
      <c r="N6935" s="10"/>
      <c r="O6935" s="19"/>
      <c r="P6935" s="38"/>
      <c r="Q6935" s="217"/>
      <c r="R6935" s="290"/>
    </row>
    <row r="6936" spans="1:18" s="17" customFormat="1" ht="16.5" hidden="1">
      <c r="A6936" s="107"/>
      <c r="B6936" s="108" t="s">
        <v>2615</v>
      </c>
      <c r="C6936" s="107" t="s">
        <v>187</v>
      </c>
      <c r="D6936" s="107"/>
      <c r="E6936" s="107"/>
      <c r="F6936" s="111">
        <v>62500000</v>
      </c>
      <c r="G6936" s="112"/>
      <c r="H6936" s="112"/>
      <c r="I6936" s="10"/>
      <c r="J6936" s="10"/>
      <c r="K6936" s="111">
        <v>62500000</v>
      </c>
      <c r="L6936" s="112"/>
      <c r="M6936" s="112"/>
      <c r="N6936" s="10"/>
      <c r="O6936" s="19"/>
      <c r="P6936" s="38"/>
      <c r="Q6936" s="217">
        <v>62500000</v>
      </c>
      <c r="R6936" s="290"/>
    </row>
    <row r="6937" spans="1:18" s="17" customFormat="1" ht="16.5" hidden="1">
      <c r="A6937" s="107"/>
      <c r="B6937" s="108" t="s">
        <v>2616</v>
      </c>
      <c r="C6937" s="107" t="s">
        <v>187</v>
      </c>
      <c r="D6937" s="107"/>
      <c r="E6937" s="107"/>
      <c r="F6937" s="111">
        <v>74750000</v>
      </c>
      <c r="G6937" s="112"/>
      <c r="H6937" s="112"/>
      <c r="I6937" s="10"/>
      <c r="J6937" s="10"/>
      <c r="K6937" s="111">
        <f>W6937</f>
        <v>0</v>
      </c>
      <c r="L6937" s="112"/>
      <c r="M6937" s="112"/>
      <c r="N6937" s="10"/>
      <c r="O6937" s="19"/>
      <c r="P6937" s="38"/>
      <c r="Q6937" s="217"/>
      <c r="R6937" s="290">
        <v>74750000</v>
      </c>
    </row>
    <row r="6938" spans="1:18" s="17" customFormat="1" ht="16.5" hidden="1">
      <c r="A6938" s="107">
        <v>170</v>
      </c>
      <c r="B6938" s="766" t="s">
        <v>2779</v>
      </c>
      <c r="C6938" s="107"/>
      <c r="D6938" s="107"/>
      <c r="E6938" s="107"/>
      <c r="F6938" s="111"/>
      <c r="G6938" s="112"/>
      <c r="H6938" s="112"/>
      <c r="I6938" s="10"/>
      <c r="J6938" s="10"/>
      <c r="K6938" s="111"/>
      <c r="L6938" s="112"/>
      <c r="M6938" s="112"/>
      <c r="N6938" s="10"/>
      <c r="O6938" s="19"/>
      <c r="P6938" s="38"/>
      <c r="Q6938" s="217"/>
      <c r="R6938" s="290"/>
    </row>
    <row r="6939" spans="1:18" s="17" customFormat="1" ht="16.5" hidden="1">
      <c r="A6939" s="107"/>
      <c r="B6939" s="108" t="s">
        <v>2615</v>
      </c>
      <c r="C6939" s="107" t="s">
        <v>187</v>
      </c>
      <c r="D6939" s="107"/>
      <c r="E6939" s="107"/>
      <c r="F6939" s="111">
        <v>99800000</v>
      </c>
      <c r="G6939" s="112"/>
      <c r="H6939" s="112"/>
      <c r="I6939" s="10"/>
      <c r="J6939" s="10"/>
      <c r="K6939" s="111">
        <v>99800000</v>
      </c>
      <c r="L6939" s="112"/>
      <c r="M6939" s="112"/>
      <c r="N6939" s="10"/>
      <c r="O6939" s="19"/>
      <c r="P6939" s="38"/>
      <c r="Q6939" s="217">
        <v>99800000</v>
      </c>
      <c r="R6939" s="290"/>
    </row>
    <row r="6940" spans="1:18" s="17" customFormat="1" ht="16.5" hidden="1">
      <c r="A6940" s="107"/>
      <c r="B6940" s="108" t="s">
        <v>2616</v>
      </c>
      <c r="C6940" s="107" t="s">
        <v>187</v>
      </c>
      <c r="D6940" s="107"/>
      <c r="E6940" s="107"/>
      <c r="F6940" s="111">
        <v>126132000</v>
      </c>
      <c r="G6940" s="112"/>
      <c r="H6940" s="112"/>
      <c r="I6940" s="10"/>
      <c r="J6940" s="10"/>
      <c r="K6940" s="111">
        <f>W6940</f>
        <v>0</v>
      </c>
      <c r="L6940" s="112"/>
      <c r="M6940" s="112"/>
      <c r="N6940" s="10"/>
      <c r="O6940" s="19"/>
      <c r="P6940" s="38"/>
      <c r="Q6940" s="217"/>
      <c r="R6940" s="290">
        <v>126132000</v>
      </c>
    </row>
    <row r="6941" spans="1:18" s="17" customFormat="1" ht="16.5" hidden="1">
      <c r="A6941" s="107">
        <v>171</v>
      </c>
      <c r="B6941" s="766" t="s">
        <v>2780</v>
      </c>
      <c r="C6941" s="107"/>
      <c r="D6941" s="107"/>
      <c r="E6941" s="107"/>
      <c r="F6941" s="111"/>
      <c r="G6941" s="112"/>
      <c r="H6941" s="112"/>
      <c r="I6941" s="10"/>
      <c r="J6941" s="10"/>
      <c r="K6941" s="111"/>
      <c r="L6941" s="112"/>
      <c r="M6941" s="112"/>
      <c r="N6941" s="10"/>
      <c r="O6941" s="19"/>
      <c r="P6941" s="38"/>
      <c r="Q6941" s="217"/>
      <c r="R6941" s="290"/>
    </row>
    <row r="6942" spans="1:18" s="17" customFormat="1" ht="16.5" hidden="1">
      <c r="A6942" s="107"/>
      <c r="B6942" s="108" t="s">
        <v>2615</v>
      </c>
      <c r="C6942" s="107" t="s">
        <v>187</v>
      </c>
      <c r="D6942" s="107"/>
      <c r="E6942" s="107"/>
      <c r="F6942" s="111">
        <v>61200000</v>
      </c>
      <c r="G6942" s="112"/>
      <c r="H6942" s="112"/>
      <c r="I6942" s="10"/>
      <c r="J6942" s="10"/>
      <c r="K6942" s="111">
        <v>61200000</v>
      </c>
      <c r="L6942" s="112"/>
      <c r="M6942" s="112"/>
      <c r="N6942" s="10"/>
      <c r="O6942" s="19"/>
      <c r="P6942" s="38"/>
      <c r="Q6942" s="217">
        <v>61200000</v>
      </c>
      <c r="R6942" s="290"/>
    </row>
    <row r="6943" spans="1:18" s="17" customFormat="1" ht="16.5" hidden="1">
      <c r="A6943" s="107"/>
      <c r="B6943" s="108" t="s">
        <v>2616</v>
      </c>
      <c r="C6943" s="107" t="s">
        <v>187</v>
      </c>
      <c r="D6943" s="107"/>
      <c r="E6943" s="107"/>
      <c r="F6943" s="111">
        <v>71576000</v>
      </c>
      <c r="G6943" s="112"/>
      <c r="H6943" s="112"/>
      <c r="I6943" s="10"/>
      <c r="J6943" s="10"/>
      <c r="K6943" s="111">
        <f>W6943</f>
        <v>0</v>
      </c>
      <c r="L6943" s="112"/>
      <c r="M6943" s="112"/>
      <c r="N6943" s="10"/>
      <c r="O6943" s="19"/>
      <c r="P6943" s="38"/>
      <c r="Q6943" s="217"/>
      <c r="R6943" s="290">
        <v>71576000</v>
      </c>
    </row>
    <row r="6944" spans="1:18" s="17" customFormat="1" ht="16.5" hidden="1">
      <c r="A6944" s="107">
        <v>172</v>
      </c>
      <c r="B6944" s="766" t="s">
        <v>2781</v>
      </c>
      <c r="C6944" s="107"/>
      <c r="D6944" s="107"/>
      <c r="E6944" s="107"/>
      <c r="F6944" s="111"/>
      <c r="G6944" s="112"/>
      <c r="H6944" s="112"/>
      <c r="I6944" s="10"/>
      <c r="J6944" s="10"/>
      <c r="K6944" s="111"/>
      <c r="L6944" s="112"/>
      <c r="M6944" s="112"/>
      <c r="N6944" s="10"/>
      <c r="O6944" s="19"/>
      <c r="P6944" s="38"/>
      <c r="Q6944" s="217"/>
      <c r="R6944" s="290"/>
    </row>
    <row r="6945" spans="1:18" s="17" customFormat="1" ht="16.5" hidden="1">
      <c r="A6945" s="107"/>
      <c r="B6945" s="108" t="s">
        <v>2615</v>
      </c>
      <c r="C6945" s="107" t="s">
        <v>187</v>
      </c>
      <c r="D6945" s="107"/>
      <c r="E6945" s="107"/>
      <c r="F6945" s="111">
        <v>64000000</v>
      </c>
      <c r="G6945" s="112"/>
      <c r="H6945" s="112"/>
      <c r="I6945" s="10"/>
      <c r="J6945" s="10"/>
      <c r="K6945" s="111">
        <v>64000000</v>
      </c>
      <c r="L6945" s="112"/>
      <c r="M6945" s="112"/>
      <c r="N6945" s="10"/>
      <c r="O6945" s="19"/>
      <c r="P6945" s="38"/>
      <c r="Q6945" s="217">
        <v>64000000</v>
      </c>
      <c r="R6945" s="290"/>
    </row>
    <row r="6946" spans="1:18" s="17" customFormat="1" ht="16.5" hidden="1">
      <c r="A6946" s="107"/>
      <c r="B6946" s="108" t="s">
        <v>2616</v>
      </c>
      <c r="C6946" s="107" t="s">
        <v>187</v>
      </c>
      <c r="D6946" s="107"/>
      <c r="E6946" s="107"/>
      <c r="F6946" s="111">
        <v>76406000</v>
      </c>
      <c r="G6946" s="112"/>
      <c r="H6946" s="112"/>
      <c r="I6946" s="10"/>
      <c r="J6946" s="10"/>
      <c r="K6946" s="111">
        <f>W6946</f>
        <v>0</v>
      </c>
      <c r="L6946" s="112"/>
      <c r="M6946" s="112"/>
      <c r="N6946" s="10"/>
      <c r="O6946" s="19"/>
      <c r="P6946" s="38"/>
      <c r="Q6946" s="217"/>
      <c r="R6946" s="290">
        <v>76406000</v>
      </c>
    </row>
    <row r="6947" spans="1:18" s="17" customFormat="1" ht="16.5" hidden="1">
      <c r="A6947" s="107">
        <v>173</v>
      </c>
      <c r="B6947" s="766" t="s">
        <v>2782</v>
      </c>
      <c r="C6947" s="107"/>
      <c r="D6947" s="107"/>
      <c r="E6947" s="107"/>
      <c r="F6947" s="111"/>
      <c r="G6947" s="112"/>
      <c r="H6947" s="112"/>
      <c r="I6947" s="10"/>
      <c r="J6947" s="10"/>
      <c r="K6947" s="111"/>
      <c r="L6947" s="112"/>
      <c r="M6947" s="112"/>
      <c r="N6947" s="10"/>
      <c r="O6947" s="19"/>
      <c r="P6947" s="38"/>
      <c r="Q6947" s="217"/>
      <c r="R6947" s="290"/>
    </row>
    <row r="6948" spans="1:18" s="17" customFormat="1" ht="16.5" hidden="1">
      <c r="A6948" s="107"/>
      <c r="B6948" s="108" t="s">
        <v>2615</v>
      </c>
      <c r="C6948" s="107" t="s">
        <v>187</v>
      </c>
      <c r="D6948" s="107"/>
      <c r="E6948" s="107"/>
      <c r="F6948" s="111">
        <v>66600000</v>
      </c>
      <c r="G6948" s="112"/>
      <c r="H6948" s="112"/>
      <c r="I6948" s="10"/>
      <c r="J6948" s="10"/>
      <c r="K6948" s="111">
        <v>66600000</v>
      </c>
      <c r="L6948" s="112"/>
      <c r="M6948" s="112"/>
      <c r="N6948" s="10"/>
      <c r="O6948" s="19"/>
      <c r="P6948" s="38"/>
      <c r="Q6948" s="217">
        <v>66600000</v>
      </c>
      <c r="R6948" s="290"/>
    </row>
    <row r="6949" spans="1:18" s="17" customFormat="1" ht="16.5" hidden="1">
      <c r="A6949" s="107"/>
      <c r="B6949" s="108" t="s">
        <v>2616</v>
      </c>
      <c r="C6949" s="107" t="s">
        <v>187</v>
      </c>
      <c r="D6949" s="107"/>
      <c r="E6949" s="107"/>
      <c r="F6949" s="111">
        <v>82662000</v>
      </c>
      <c r="G6949" s="112"/>
      <c r="H6949" s="112"/>
      <c r="I6949" s="10"/>
      <c r="J6949" s="10"/>
      <c r="K6949" s="111">
        <f>W6949</f>
        <v>0</v>
      </c>
      <c r="L6949" s="112"/>
      <c r="M6949" s="112"/>
      <c r="N6949" s="10"/>
      <c r="O6949" s="19"/>
      <c r="P6949" s="38"/>
      <c r="Q6949" s="217"/>
      <c r="R6949" s="290">
        <v>82662000</v>
      </c>
    </row>
    <row r="6950" spans="1:18" s="17" customFormat="1" ht="16.5" hidden="1">
      <c r="A6950" s="107">
        <v>174</v>
      </c>
      <c r="B6950" s="766" t="s">
        <v>2783</v>
      </c>
      <c r="C6950" s="107"/>
      <c r="D6950" s="107"/>
      <c r="E6950" s="107"/>
      <c r="F6950" s="111"/>
      <c r="G6950" s="112"/>
      <c r="H6950" s="112"/>
      <c r="I6950" s="10"/>
      <c r="J6950" s="10"/>
      <c r="K6950" s="111"/>
      <c r="L6950" s="112"/>
      <c r="M6950" s="112"/>
      <c r="N6950" s="10"/>
      <c r="O6950" s="19"/>
      <c r="P6950" s="38"/>
      <c r="Q6950" s="217"/>
      <c r="R6950" s="290"/>
    </row>
    <row r="6951" spans="1:18" s="17" customFormat="1" ht="16.5" hidden="1">
      <c r="A6951" s="107"/>
      <c r="B6951" s="108" t="s">
        <v>2615</v>
      </c>
      <c r="C6951" s="107" t="s">
        <v>187</v>
      </c>
      <c r="D6951" s="107"/>
      <c r="E6951" s="107"/>
      <c r="F6951" s="111">
        <v>79400000</v>
      </c>
      <c r="G6951" s="112"/>
      <c r="H6951" s="112"/>
      <c r="I6951" s="10"/>
      <c r="J6951" s="10"/>
      <c r="K6951" s="111">
        <v>79400000</v>
      </c>
      <c r="L6951" s="112"/>
      <c r="M6951" s="112"/>
      <c r="N6951" s="10"/>
      <c r="O6951" s="19"/>
      <c r="P6951" s="38"/>
      <c r="Q6951" s="217">
        <v>79400000</v>
      </c>
      <c r="R6951" s="290"/>
    </row>
    <row r="6952" spans="1:18" s="17" customFormat="1" ht="16.5" hidden="1">
      <c r="A6952" s="107"/>
      <c r="B6952" s="108" t="s">
        <v>2616</v>
      </c>
      <c r="C6952" s="107" t="s">
        <v>187</v>
      </c>
      <c r="D6952" s="107"/>
      <c r="E6952" s="107"/>
      <c r="F6952" s="111">
        <v>94622000</v>
      </c>
      <c r="G6952" s="112"/>
      <c r="H6952" s="112"/>
      <c r="I6952" s="10"/>
      <c r="J6952" s="10"/>
      <c r="K6952" s="111">
        <f>W6952</f>
        <v>0</v>
      </c>
      <c r="L6952" s="112"/>
      <c r="M6952" s="112"/>
      <c r="N6952" s="10"/>
      <c r="O6952" s="19"/>
      <c r="P6952" s="38"/>
      <c r="Q6952" s="217"/>
      <c r="R6952" s="290">
        <v>94622000</v>
      </c>
    </row>
    <row r="6953" spans="1:18" s="17" customFormat="1" ht="16.5" hidden="1">
      <c r="A6953" s="107">
        <v>175</v>
      </c>
      <c r="B6953" s="766" t="s">
        <v>2784</v>
      </c>
      <c r="C6953" s="107"/>
      <c r="D6953" s="107"/>
      <c r="E6953" s="107"/>
      <c r="F6953" s="111"/>
      <c r="G6953" s="112"/>
      <c r="H6953" s="112"/>
      <c r="I6953" s="10"/>
      <c r="J6953" s="10"/>
      <c r="K6953" s="111"/>
      <c r="L6953" s="112"/>
      <c r="M6953" s="112"/>
      <c r="N6953" s="10"/>
      <c r="O6953" s="19"/>
      <c r="P6953" s="38"/>
      <c r="Q6953" s="217"/>
      <c r="R6953" s="290"/>
    </row>
    <row r="6954" spans="1:18" s="17" customFormat="1" ht="16.5" hidden="1">
      <c r="A6954" s="107"/>
      <c r="B6954" s="108" t="s">
        <v>2615</v>
      </c>
      <c r="C6954" s="107" t="s">
        <v>187</v>
      </c>
      <c r="D6954" s="107"/>
      <c r="E6954" s="107"/>
      <c r="F6954" s="111">
        <v>101400000</v>
      </c>
      <c r="G6954" s="112"/>
      <c r="H6954" s="112"/>
      <c r="I6954" s="10"/>
      <c r="J6954" s="10"/>
      <c r="K6954" s="111">
        <v>101400000</v>
      </c>
      <c r="L6954" s="112"/>
      <c r="M6954" s="112"/>
      <c r="N6954" s="10"/>
      <c r="O6954" s="19"/>
      <c r="P6954" s="38"/>
      <c r="Q6954" s="217">
        <v>101400000</v>
      </c>
      <c r="R6954" s="290"/>
    </row>
    <row r="6955" spans="1:18" s="17" customFormat="1" ht="16.5" hidden="1">
      <c r="A6955" s="107"/>
      <c r="B6955" s="108" t="s">
        <v>2616</v>
      </c>
      <c r="C6955" s="107" t="s">
        <v>187</v>
      </c>
      <c r="D6955" s="107"/>
      <c r="E6955" s="107"/>
      <c r="F6955" s="111">
        <v>127742000</v>
      </c>
      <c r="G6955" s="112"/>
      <c r="H6955" s="112"/>
      <c r="I6955" s="10"/>
      <c r="J6955" s="10"/>
      <c r="K6955" s="111">
        <f>W6955</f>
        <v>0</v>
      </c>
      <c r="L6955" s="112"/>
      <c r="M6955" s="112"/>
      <c r="N6955" s="10"/>
      <c r="O6955" s="19"/>
      <c r="P6955" s="38"/>
      <c r="Q6955" s="217"/>
      <c r="R6955" s="290">
        <v>127742000</v>
      </c>
    </row>
    <row r="6956" spans="1:18" s="17" customFormat="1" ht="16.5" hidden="1">
      <c r="A6956" s="107">
        <v>176</v>
      </c>
      <c r="B6956" s="766" t="s">
        <v>2785</v>
      </c>
      <c r="C6956" s="107"/>
      <c r="D6956" s="107"/>
      <c r="E6956" s="107"/>
      <c r="F6956" s="111"/>
      <c r="G6956" s="112"/>
      <c r="H6956" s="112"/>
      <c r="I6956" s="10"/>
      <c r="J6956" s="10"/>
      <c r="K6956" s="111"/>
      <c r="L6956" s="112"/>
      <c r="M6956" s="112"/>
      <c r="N6956" s="10"/>
      <c r="O6956" s="19"/>
      <c r="P6956" s="38"/>
      <c r="Q6956" s="217"/>
      <c r="R6956" s="290"/>
    </row>
    <row r="6957" spans="1:18" s="17" customFormat="1" ht="16.5" hidden="1">
      <c r="A6957" s="107"/>
      <c r="B6957" s="108" t="s">
        <v>2615</v>
      </c>
      <c r="C6957" s="107" t="s">
        <v>187</v>
      </c>
      <c r="D6957" s="107"/>
      <c r="E6957" s="107"/>
      <c r="F6957" s="111">
        <v>116900000</v>
      </c>
      <c r="G6957" s="112"/>
      <c r="H6957" s="112"/>
      <c r="I6957" s="10"/>
      <c r="J6957" s="10"/>
      <c r="K6957" s="111">
        <v>116900000</v>
      </c>
      <c r="L6957" s="112"/>
      <c r="M6957" s="112"/>
      <c r="N6957" s="10"/>
      <c r="O6957" s="19"/>
      <c r="P6957" s="38"/>
      <c r="Q6957" s="217">
        <v>116900000</v>
      </c>
      <c r="R6957" s="290"/>
    </row>
    <row r="6958" spans="1:18" s="17" customFormat="1" ht="16.5" hidden="1">
      <c r="A6958" s="107"/>
      <c r="B6958" s="108" t="s">
        <v>2616</v>
      </c>
      <c r="C6958" s="107" t="s">
        <v>187</v>
      </c>
      <c r="D6958" s="107"/>
      <c r="E6958" s="107"/>
      <c r="F6958" s="111">
        <v>137724000</v>
      </c>
      <c r="G6958" s="112"/>
      <c r="H6958" s="112"/>
      <c r="I6958" s="10"/>
      <c r="J6958" s="10"/>
      <c r="K6958" s="111">
        <f>W6958</f>
        <v>0</v>
      </c>
      <c r="L6958" s="112"/>
      <c r="M6958" s="112"/>
      <c r="N6958" s="10"/>
      <c r="O6958" s="19"/>
      <c r="P6958" s="38"/>
      <c r="Q6958" s="217"/>
      <c r="R6958" s="290">
        <v>137724000</v>
      </c>
    </row>
    <row r="6959" spans="1:18" s="17" customFormat="1" ht="16.5" hidden="1">
      <c r="A6959" s="107">
        <v>177</v>
      </c>
      <c r="B6959" s="766" t="s">
        <v>2786</v>
      </c>
      <c r="C6959" s="107"/>
      <c r="D6959" s="107"/>
      <c r="E6959" s="107"/>
      <c r="F6959" s="111"/>
      <c r="G6959" s="112"/>
      <c r="H6959" s="112"/>
      <c r="I6959" s="10"/>
      <c r="J6959" s="10"/>
      <c r="K6959" s="111"/>
      <c r="L6959" s="112"/>
      <c r="M6959" s="112"/>
      <c r="N6959" s="10"/>
      <c r="O6959" s="19"/>
      <c r="P6959" s="38"/>
      <c r="Q6959" s="217"/>
      <c r="R6959" s="290"/>
    </row>
    <row r="6960" spans="1:18" s="17" customFormat="1" ht="16.5" hidden="1">
      <c r="A6960" s="107"/>
      <c r="B6960" s="108" t="s">
        <v>2615</v>
      </c>
      <c r="C6960" s="107" t="s">
        <v>187</v>
      </c>
      <c r="D6960" s="107"/>
      <c r="E6960" s="107"/>
      <c r="F6960" s="111">
        <v>150600000</v>
      </c>
      <c r="G6960" s="112"/>
      <c r="H6960" s="112"/>
      <c r="I6960" s="10"/>
      <c r="J6960" s="10"/>
      <c r="K6960" s="111">
        <v>150600000</v>
      </c>
      <c r="L6960" s="112"/>
      <c r="M6960" s="112"/>
      <c r="N6960" s="10"/>
      <c r="O6960" s="19"/>
      <c r="P6960" s="38"/>
      <c r="Q6960" s="217">
        <v>150600000</v>
      </c>
      <c r="R6960" s="290"/>
    </row>
    <row r="6961" spans="1:18" s="17" customFormat="1" ht="16.5" hidden="1">
      <c r="A6961" s="107"/>
      <c r="B6961" s="108" t="s">
        <v>2616</v>
      </c>
      <c r="C6961" s="107" t="s">
        <v>187</v>
      </c>
      <c r="D6961" s="107"/>
      <c r="E6961" s="107"/>
      <c r="F6961" s="111">
        <v>174340000</v>
      </c>
      <c r="G6961" s="112"/>
      <c r="H6961" s="112"/>
      <c r="I6961" s="10"/>
      <c r="J6961" s="10"/>
      <c r="K6961" s="111">
        <f>W6961</f>
        <v>0</v>
      </c>
      <c r="L6961" s="112"/>
      <c r="M6961" s="112"/>
      <c r="N6961" s="10"/>
      <c r="O6961" s="19"/>
      <c r="P6961" s="38"/>
      <c r="Q6961" s="217"/>
      <c r="R6961" s="290">
        <v>174340000</v>
      </c>
    </row>
    <row r="6962" spans="1:18" s="17" customFormat="1" ht="16.5" hidden="1">
      <c r="A6962" s="107">
        <v>178</v>
      </c>
      <c r="B6962" s="766" t="s">
        <v>2787</v>
      </c>
      <c r="C6962" s="107"/>
      <c r="D6962" s="107"/>
      <c r="E6962" s="107"/>
      <c r="F6962" s="111"/>
      <c r="G6962" s="112"/>
      <c r="H6962" s="112"/>
      <c r="I6962" s="10"/>
      <c r="J6962" s="10"/>
      <c r="K6962" s="111"/>
      <c r="L6962" s="112"/>
      <c r="M6962" s="112"/>
      <c r="N6962" s="10"/>
      <c r="O6962" s="19"/>
      <c r="P6962" s="38"/>
      <c r="Q6962" s="217"/>
      <c r="R6962" s="290"/>
    </row>
    <row r="6963" spans="1:18" s="17" customFormat="1" ht="16.5" hidden="1">
      <c r="A6963" s="107"/>
      <c r="B6963" s="108" t="s">
        <v>2615</v>
      </c>
      <c r="C6963" s="107" t="s">
        <v>187</v>
      </c>
      <c r="D6963" s="107"/>
      <c r="E6963" s="107"/>
      <c r="F6963" s="111">
        <v>68800000</v>
      </c>
      <c r="G6963" s="112"/>
      <c r="H6963" s="112"/>
      <c r="I6963" s="10"/>
      <c r="J6963" s="10"/>
      <c r="K6963" s="111">
        <v>68800000</v>
      </c>
      <c r="L6963" s="112"/>
      <c r="M6963" s="112"/>
      <c r="N6963" s="10"/>
      <c r="O6963" s="19"/>
      <c r="P6963" s="38"/>
      <c r="Q6963" s="217">
        <v>68800000</v>
      </c>
      <c r="R6963" s="290"/>
    </row>
    <row r="6964" spans="1:18" s="17" customFormat="1" ht="16.5" hidden="1">
      <c r="A6964" s="107"/>
      <c r="B6964" s="108" t="s">
        <v>2616</v>
      </c>
      <c r="C6964" s="107" t="s">
        <v>187</v>
      </c>
      <c r="D6964" s="107"/>
      <c r="E6964" s="107"/>
      <c r="F6964" s="111">
        <v>83352000</v>
      </c>
      <c r="G6964" s="112"/>
      <c r="H6964" s="112"/>
      <c r="I6964" s="10"/>
      <c r="J6964" s="10"/>
      <c r="K6964" s="111">
        <f>W6964</f>
        <v>0</v>
      </c>
      <c r="L6964" s="112"/>
      <c r="M6964" s="112"/>
      <c r="N6964" s="10"/>
      <c r="O6964" s="19"/>
      <c r="P6964" s="38"/>
      <c r="Q6964" s="217"/>
      <c r="R6964" s="290">
        <v>83352000</v>
      </c>
    </row>
    <row r="6965" spans="1:18" s="17" customFormat="1" ht="16.5" hidden="1">
      <c r="A6965" s="107">
        <v>179</v>
      </c>
      <c r="B6965" s="766" t="s">
        <v>2788</v>
      </c>
      <c r="C6965" s="421"/>
      <c r="D6965" s="421"/>
      <c r="E6965" s="421"/>
      <c r="F6965" s="109"/>
      <c r="G6965" s="421"/>
      <c r="H6965" s="114"/>
      <c r="I6965" s="106"/>
      <c r="J6965" s="106"/>
      <c r="K6965" s="109"/>
      <c r="L6965" s="421"/>
      <c r="M6965" s="421"/>
      <c r="N6965" s="106"/>
      <c r="O6965" s="120"/>
      <c r="P6965" s="38"/>
      <c r="Q6965" s="217"/>
      <c r="R6965" s="290"/>
    </row>
    <row r="6966" spans="1:18" s="17" customFormat="1" ht="16.5" hidden="1">
      <c r="A6966" s="107"/>
      <c r="B6966" s="108" t="s">
        <v>2615</v>
      </c>
      <c r="C6966" s="107" t="s">
        <v>187</v>
      </c>
      <c r="D6966" s="107"/>
      <c r="E6966" s="107"/>
      <c r="F6966" s="109">
        <v>87700000</v>
      </c>
      <c r="G6966" s="421"/>
      <c r="H6966" s="114"/>
      <c r="I6966" s="106"/>
      <c r="J6966" s="106"/>
      <c r="K6966" s="109">
        <v>87700000</v>
      </c>
      <c r="L6966" s="421"/>
      <c r="M6966" s="421"/>
      <c r="N6966" s="106"/>
      <c r="O6966" s="120"/>
      <c r="P6966" s="38"/>
      <c r="Q6966" s="217">
        <v>87700000</v>
      </c>
      <c r="R6966" s="290"/>
    </row>
    <row r="6967" spans="1:18" s="17" customFormat="1" ht="16.5" hidden="1">
      <c r="A6967" s="107"/>
      <c r="B6967" s="108" t="s">
        <v>2616</v>
      </c>
      <c r="C6967" s="107" t="s">
        <v>187</v>
      </c>
      <c r="D6967" s="107"/>
      <c r="E6967" s="107"/>
      <c r="F6967" s="111">
        <v>109250000</v>
      </c>
      <c r="G6967" s="421"/>
      <c r="H6967" s="114"/>
      <c r="I6967" s="106"/>
      <c r="J6967" s="106"/>
      <c r="K6967" s="111">
        <f>W6967</f>
        <v>0</v>
      </c>
      <c r="L6967" s="421"/>
      <c r="M6967" s="421"/>
      <c r="N6967" s="106"/>
      <c r="O6967" s="120"/>
      <c r="P6967" s="38"/>
      <c r="Q6967" s="217"/>
      <c r="R6967" s="290">
        <v>109250000</v>
      </c>
    </row>
    <row r="6968" spans="1:18" s="17" customFormat="1" ht="16.5" hidden="1">
      <c r="A6968" s="107">
        <v>180</v>
      </c>
      <c r="B6968" s="766" t="s">
        <v>2789</v>
      </c>
      <c r="C6968" s="421"/>
      <c r="D6968" s="421"/>
      <c r="E6968" s="421"/>
      <c r="F6968" s="109"/>
      <c r="G6968" s="421"/>
      <c r="H6968" s="114"/>
      <c r="I6968" s="106"/>
      <c r="J6968" s="106"/>
      <c r="K6968" s="109"/>
      <c r="L6968" s="421"/>
      <c r="M6968" s="421"/>
      <c r="N6968" s="106"/>
      <c r="O6968" s="120"/>
      <c r="P6968" s="38"/>
      <c r="Q6968" s="217"/>
      <c r="R6968" s="290"/>
    </row>
    <row r="6969" spans="1:18" s="17" customFormat="1" ht="16.5" hidden="1">
      <c r="A6969" s="107"/>
      <c r="B6969" s="108" t="s">
        <v>2615</v>
      </c>
      <c r="C6969" s="107" t="s">
        <v>187</v>
      </c>
      <c r="D6969" s="107"/>
      <c r="E6969" s="107"/>
      <c r="F6969" s="109">
        <v>85400000</v>
      </c>
      <c r="G6969" s="421"/>
      <c r="H6969" s="114"/>
      <c r="I6969" s="106"/>
      <c r="J6969" s="106"/>
      <c r="K6969" s="109">
        <v>85400000</v>
      </c>
      <c r="L6969" s="421"/>
      <c r="M6969" s="421"/>
      <c r="N6969" s="106"/>
      <c r="O6969" s="120"/>
      <c r="P6969" s="38"/>
      <c r="Q6969" s="217">
        <v>85400000</v>
      </c>
      <c r="R6969" s="290"/>
    </row>
    <row r="6970" spans="1:18" s="17" customFormat="1" ht="16.5" hidden="1">
      <c r="A6970" s="107"/>
      <c r="B6970" s="108" t="s">
        <v>2616</v>
      </c>
      <c r="C6970" s="107" t="s">
        <v>187</v>
      </c>
      <c r="D6970" s="107"/>
      <c r="E6970" s="107"/>
      <c r="F6970" s="111">
        <v>102994000</v>
      </c>
      <c r="G6970" s="421"/>
      <c r="H6970" s="114"/>
      <c r="I6970" s="106"/>
      <c r="J6970" s="106"/>
      <c r="K6970" s="111">
        <f>W6970</f>
        <v>0</v>
      </c>
      <c r="L6970" s="421"/>
      <c r="M6970" s="421"/>
      <c r="N6970" s="106"/>
      <c r="O6970" s="120"/>
      <c r="P6970" s="38"/>
      <c r="Q6970" s="217"/>
      <c r="R6970" s="290">
        <v>102994000</v>
      </c>
    </row>
    <row r="6971" spans="1:18" s="17" customFormat="1" ht="16.5" hidden="1">
      <c r="A6971" s="107">
        <v>181</v>
      </c>
      <c r="B6971" s="766" t="s">
        <v>2790</v>
      </c>
      <c r="C6971" s="421"/>
      <c r="D6971" s="421"/>
      <c r="E6971" s="421"/>
      <c r="F6971" s="109"/>
      <c r="G6971" s="421"/>
      <c r="H6971" s="114"/>
      <c r="I6971" s="106"/>
      <c r="J6971" s="106"/>
      <c r="K6971" s="109"/>
      <c r="L6971" s="421"/>
      <c r="M6971" s="421"/>
      <c r="N6971" s="106"/>
      <c r="O6971" s="120"/>
      <c r="P6971" s="38"/>
      <c r="Q6971" s="217"/>
      <c r="R6971" s="290"/>
    </row>
    <row r="6972" spans="1:18" s="17" customFormat="1" ht="16.5" hidden="1">
      <c r="A6972" s="107"/>
      <c r="B6972" s="108" t="s">
        <v>2615</v>
      </c>
      <c r="C6972" s="107" t="s">
        <v>187</v>
      </c>
      <c r="D6972" s="107"/>
      <c r="E6972" s="107"/>
      <c r="F6972" s="109">
        <v>122500000</v>
      </c>
      <c r="G6972" s="421"/>
      <c r="H6972" s="114"/>
      <c r="I6972" s="106"/>
      <c r="J6972" s="106"/>
      <c r="K6972" s="109">
        <v>122500000</v>
      </c>
      <c r="L6972" s="421"/>
      <c r="M6972" s="421"/>
      <c r="N6972" s="106"/>
      <c r="O6972" s="120"/>
      <c r="P6972" s="38"/>
      <c r="Q6972" s="217">
        <v>122500000</v>
      </c>
      <c r="R6972" s="290"/>
    </row>
    <row r="6973" spans="1:18" s="17" customFormat="1" ht="16.5" hidden="1">
      <c r="A6973" s="107"/>
      <c r="B6973" s="108" t="s">
        <v>2616</v>
      </c>
      <c r="C6973" s="107" t="s">
        <v>187</v>
      </c>
      <c r="D6973" s="107"/>
      <c r="E6973" s="107"/>
      <c r="F6973" s="111">
        <v>154100000</v>
      </c>
      <c r="G6973" s="421"/>
      <c r="H6973" s="114"/>
      <c r="I6973" s="106"/>
      <c r="J6973" s="106"/>
      <c r="K6973" s="111">
        <f>W6973</f>
        <v>0</v>
      </c>
      <c r="L6973" s="421"/>
      <c r="M6973" s="421"/>
      <c r="N6973" s="106"/>
      <c r="O6973" s="120"/>
      <c r="P6973" s="38"/>
      <c r="Q6973" s="217"/>
      <c r="R6973" s="290">
        <v>154100000</v>
      </c>
    </row>
    <row r="6974" spans="1:18" s="17" customFormat="1" ht="16.5" hidden="1">
      <c r="A6974" s="107">
        <v>182</v>
      </c>
      <c r="B6974" s="766" t="s">
        <v>2791</v>
      </c>
      <c r="C6974" s="421"/>
      <c r="D6974" s="421"/>
      <c r="E6974" s="421"/>
      <c r="F6974" s="109"/>
      <c r="G6974" s="421"/>
      <c r="H6974" s="114"/>
      <c r="I6974" s="106"/>
      <c r="J6974" s="106"/>
      <c r="K6974" s="109"/>
      <c r="L6974" s="421"/>
      <c r="M6974" s="421"/>
      <c r="N6974" s="106"/>
      <c r="O6974" s="120"/>
      <c r="P6974" s="38"/>
      <c r="Q6974" s="217"/>
      <c r="R6974" s="290"/>
    </row>
    <row r="6975" spans="1:18" s="17" customFormat="1" ht="16.5" hidden="1">
      <c r="A6975" s="107"/>
      <c r="B6975" s="108" t="s">
        <v>2615</v>
      </c>
      <c r="C6975" s="107" t="s">
        <v>187</v>
      </c>
      <c r="D6975" s="107"/>
      <c r="E6975" s="107"/>
      <c r="F6975" s="109">
        <v>75100000</v>
      </c>
      <c r="G6975" s="421"/>
      <c r="H6975" s="114"/>
      <c r="I6975" s="106"/>
      <c r="J6975" s="106"/>
      <c r="K6975" s="109">
        <v>75100000</v>
      </c>
      <c r="L6975" s="421"/>
      <c r="M6975" s="421"/>
      <c r="N6975" s="106"/>
      <c r="O6975" s="120"/>
      <c r="P6975" s="38"/>
      <c r="Q6975" s="217">
        <v>75100000</v>
      </c>
      <c r="R6975" s="290"/>
    </row>
    <row r="6976" spans="1:18" s="17" customFormat="1" ht="16.5" hidden="1">
      <c r="A6976" s="107"/>
      <c r="B6976" s="108" t="s">
        <v>2616</v>
      </c>
      <c r="C6976" s="107" t="s">
        <v>187</v>
      </c>
      <c r="D6976" s="107"/>
      <c r="E6976" s="107"/>
      <c r="F6976" s="111">
        <v>91264000</v>
      </c>
      <c r="G6976" s="421"/>
      <c r="H6976" s="114"/>
      <c r="I6976" s="106"/>
      <c r="J6976" s="106"/>
      <c r="K6976" s="111">
        <f>W6976</f>
        <v>0</v>
      </c>
      <c r="L6976" s="421"/>
      <c r="M6976" s="421"/>
      <c r="N6976" s="106"/>
      <c r="O6976" s="120"/>
      <c r="P6976" s="38"/>
      <c r="Q6976" s="217"/>
      <c r="R6976" s="290">
        <v>91264000</v>
      </c>
    </row>
    <row r="6977" spans="1:18" s="17" customFormat="1" ht="16.5" hidden="1">
      <c r="A6977" s="107">
        <v>183</v>
      </c>
      <c r="B6977" s="766" t="s">
        <v>2792</v>
      </c>
      <c r="C6977" s="421"/>
      <c r="D6977" s="421"/>
      <c r="E6977" s="421"/>
      <c r="F6977" s="109"/>
      <c r="G6977" s="421"/>
      <c r="H6977" s="114"/>
      <c r="I6977" s="106"/>
      <c r="J6977" s="106"/>
      <c r="K6977" s="109"/>
      <c r="L6977" s="421"/>
      <c r="M6977" s="421"/>
      <c r="N6977" s="106"/>
      <c r="O6977" s="120"/>
      <c r="P6977" s="38"/>
      <c r="Q6977" s="217"/>
      <c r="R6977" s="290"/>
    </row>
    <row r="6978" spans="1:18" s="17" customFormat="1" ht="16.5" hidden="1">
      <c r="A6978" s="107"/>
      <c r="B6978" s="108" t="s">
        <v>2615</v>
      </c>
      <c r="C6978" s="107" t="s">
        <v>187</v>
      </c>
      <c r="D6978" s="107"/>
      <c r="E6978" s="107"/>
      <c r="F6978" s="109">
        <v>91300000</v>
      </c>
      <c r="G6978" s="421"/>
      <c r="H6978" s="114"/>
      <c r="I6978" s="106"/>
      <c r="J6978" s="106"/>
      <c r="K6978" s="109">
        <v>91300000</v>
      </c>
      <c r="L6978" s="421"/>
      <c r="M6978" s="421"/>
      <c r="N6978" s="106"/>
      <c r="O6978" s="120"/>
      <c r="P6978" s="38"/>
      <c r="Q6978" s="217">
        <v>91300000</v>
      </c>
      <c r="R6978" s="290"/>
    </row>
    <row r="6979" spans="1:18" s="17" customFormat="1" ht="16.5" hidden="1">
      <c r="A6979" s="107"/>
      <c r="B6979" s="108" t="s">
        <v>2616</v>
      </c>
      <c r="C6979" s="107" t="s">
        <v>187</v>
      </c>
      <c r="D6979" s="107"/>
      <c r="E6979" s="107"/>
      <c r="F6979" s="111">
        <v>110630000</v>
      </c>
      <c r="G6979" s="421"/>
      <c r="H6979" s="114"/>
      <c r="I6979" s="106"/>
      <c r="J6979" s="106"/>
      <c r="K6979" s="111">
        <f>W6979</f>
        <v>0</v>
      </c>
      <c r="L6979" s="421"/>
      <c r="M6979" s="421"/>
      <c r="N6979" s="106"/>
      <c r="O6979" s="120"/>
      <c r="P6979" s="38"/>
      <c r="Q6979" s="217"/>
      <c r="R6979" s="290">
        <v>110630000</v>
      </c>
    </row>
    <row r="6980" spans="1:18" s="17" customFormat="1" ht="16.5" hidden="1">
      <c r="A6980" s="107">
        <v>184</v>
      </c>
      <c r="B6980" s="766" t="s">
        <v>2793</v>
      </c>
      <c r="C6980" s="421"/>
      <c r="D6980" s="421"/>
      <c r="E6980" s="421"/>
      <c r="F6980" s="109"/>
      <c r="G6980" s="421"/>
      <c r="H6980" s="114"/>
      <c r="I6980" s="106"/>
      <c r="J6980" s="106"/>
      <c r="K6980" s="109"/>
      <c r="L6980" s="421"/>
      <c r="M6980" s="421"/>
      <c r="N6980" s="106"/>
      <c r="O6980" s="120"/>
      <c r="P6980" s="38"/>
      <c r="Q6980" s="217"/>
      <c r="R6980" s="290"/>
    </row>
    <row r="6981" spans="1:18" s="17" customFormat="1" ht="16.5" hidden="1">
      <c r="A6981" s="107"/>
      <c r="B6981" s="108" t="s">
        <v>2615</v>
      </c>
      <c r="C6981" s="107" t="s">
        <v>187</v>
      </c>
      <c r="D6981" s="107"/>
      <c r="E6981" s="107"/>
      <c r="F6981" s="109">
        <v>93600000</v>
      </c>
      <c r="G6981" s="421"/>
      <c r="H6981" s="114"/>
      <c r="I6981" s="106"/>
      <c r="J6981" s="106"/>
      <c r="K6981" s="109">
        <v>93600000</v>
      </c>
      <c r="L6981" s="421"/>
      <c r="M6981" s="421"/>
      <c r="N6981" s="106"/>
      <c r="O6981" s="120"/>
      <c r="P6981" s="38"/>
      <c r="Q6981" s="217">
        <v>93600000</v>
      </c>
      <c r="R6981" s="290"/>
    </row>
    <row r="6982" spans="1:18" s="17" customFormat="1" ht="16.5" hidden="1">
      <c r="A6982" s="107"/>
      <c r="B6982" s="108" t="s">
        <v>2616</v>
      </c>
      <c r="C6982" s="107" t="s">
        <v>187</v>
      </c>
      <c r="D6982" s="107"/>
      <c r="E6982" s="107"/>
      <c r="F6982" s="111">
        <v>116932000</v>
      </c>
      <c r="G6982" s="421"/>
      <c r="H6982" s="114"/>
      <c r="I6982" s="106"/>
      <c r="J6982" s="106"/>
      <c r="K6982" s="111">
        <f>W6982</f>
        <v>0</v>
      </c>
      <c r="L6982" s="421"/>
      <c r="M6982" s="421"/>
      <c r="N6982" s="106"/>
      <c r="O6982" s="120"/>
      <c r="P6982" s="38"/>
      <c r="Q6982" s="217"/>
      <c r="R6982" s="290">
        <v>116932000</v>
      </c>
    </row>
    <row r="6983" spans="1:18" s="17" customFormat="1" ht="16.5" hidden="1">
      <c r="A6983" s="107">
        <v>185</v>
      </c>
      <c r="B6983" s="766" t="s">
        <v>2794</v>
      </c>
      <c r="C6983" s="421"/>
      <c r="D6983" s="421"/>
      <c r="E6983" s="421"/>
      <c r="F6983" s="109"/>
      <c r="G6983" s="421"/>
      <c r="H6983" s="114"/>
      <c r="I6983" s="106"/>
      <c r="J6983" s="106"/>
      <c r="K6983" s="109"/>
      <c r="L6983" s="421"/>
      <c r="M6983" s="421"/>
      <c r="N6983" s="106"/>
      <c r="O6983" s="120"/>
      <c r="P6983" s="38"/>
      <c r="Q6983" s="217"/>
      <c r="R6983" s="290"/>
    </row>
    <row r="6984" spans="1:18" s="17" customFormat="1" ht="16.5" hidden="1">
      <c r="A6984" s="107"/>
      <c r="B6984" s="108" t="s">
        <v>2615</v>
      </c>
      <c r="C6984" s="107" t="s">
        <v>187</v>
      </c>
      <c r="D6984" s="107"/>
      <c r="E6984" s="107"/>
      <c r="F6984" s="109">
        <v>128400000</v>
      </c>
      <c r="G6984" s="421"/>
      <c r="H6984" s="114"/>
      <c r="I6984" s="106"/>
      <c r="J6984" s="106"/>
      <c r="K6984" s="109">
        <v>128400000</v>
      </c>
      <c r="L6984" s="421"/>
      <c r="M6984" s="421"/>
      <c r="N6984" s="106"/>
      <c r="O6984" s="120"/>
      <c r="P6984" s="38"/>
      <c r="Q6984" s="217">
        <v>128400000</v>
      </c>
      <c r="R6984" s="290"/>
    </row>
    <row r="6985" spans="1:18" s="17" customFormat="1" ht="16.5" hidden="1">
      <c r="A6985" s="107"/>
      <c r="B6985" s="108" t="s">
        <v>2616</v>
      </c>
      <c r="C6985" s="107" t="s">
        <v>187</v>
      </c>
      <c r="D6985" s="107"/>
      <c r="E6985" s="107"/>
      <c r="F6985" s="111">
        <v>161552000</v>
      </c>
      <c r="G6985" s="421"/>
      <c r="H6985" s="114"/>
      <c r="I6985" s="106"/>
      <c r="J6985" s="106"/>
      <c r="K6985" s="111">
        <f>W6985</f>
        <v>0</v>
      </c>
      <c r="L6985" s="421"/>
      <c r="M6985" s="421"/>
      <c r="N6985" s="106"/>
      <c r="O6985" s="120"/>
      <c r="P6985" s="38"/>
      <c r="Q6985" s="217"/>
      <c r="R6985" s="290">
        <v>161552000</v>
      </c>
    </row>
    <row r="6986" spans="1:18" s="17" customFormat="1" ht="16.5" hidden="1">
      <c r="A6986" s="107">
        <v>186</v>
      </c>
      <c r="B6986" s="766" t="s">
        <v>2795</v>
      </c>
      <c r="C6986" s="421"/>
      <c r="D6986" s="421"/>
      <c r="E6986" s="421"/>
      <c r="F6986" s="109"/>
      <c r="G6986" s="421"/>
      <c r="H6986" s="114"/>
      <c r="I6986" s="106"/>
      <c r="J6986" s="106"/>
      <c r="K6986" s="109"/>
      <c r="L6986" s="421"/>
      <c r="M6986" s="421"/>
      <c r="N6986" s="106"/>
      <c r="O6986" s="120"/>
      <c r="P6986" s="38"/>
      <c r="Q6986" s="217"/>
      <c r="R6986" s="290"/>
    </row>
    <row r="6987" spans="1:18" s="17" customFormat="1" ht="16.5" hidden="1">
      <c r="A6987" s="107"/>
      <c r="B6987" s="108" t="s">
        <v>2615</v>
      </c>
      <c r="C6987" s="107" t="s">
        <v>187</v>
      </c>
      <c r="D6987" s="107"/>
      <c r="E6987" s="107"/>
      <c r="F6987" s="109">
        <v>87800000</v>
      </c>
      <c r="G6987" s="421"/>
      <c r="H6987" s="114"/>
      <c r="I6987" s="106"/>
      <c r="J6987" s="106"/>
      <c r="K6987" s="109">
        <v>87800000</v>
      </c>
      <c r="L6987" s="421"/>
      <c r="M6987" s="421"/>
      <c r="N6987" s="106"/>
      <c r="O6987" s="120"/>
      <c r="P6987" s="38"/>
      <c r="Q6987" s="217">
        <v>87800000</v>
      </c>
      <c r="R6987" s="290"/>
    </row>
    <row r="6988" spans="1:18" s="17" customFormat="1" ht="16.5" hidden="1">
      <c r="A6988" s="107"/>
      <c r="B6988" s="108" t="s">
        <v>2616</v>
      </c>
      <c r="C6988" s="107" t="s">
        <v>187</v>
      </c>
      <c r="D6988" s="107"/>
      <c r="E6988" s="107"/>
      <c r="F6988" s="111">
        <v>104834000</v>
      </c>
      <c r="G6988" s="421"/>
      <c r="H6988" s="114"/>
      <c r="I6988" s="106"/>
      <c r="J6988" s="106"/>
      <c r="K6988" s="111">
        <f>W6988</f>
        <v>0</v>
      </c>
      <c r="L6988" s="421"/>
      <c r="M6988" s="421"/>
      <c r="N6988" s="106"/>
      <c r="O6988" s="120"/>
      <c r="P6988" s="38"/>
      <c r="Q6988" s="217"/>
      <c r="R6988" s="290">
        <v>104834000</v>
      </c>
    </row>
    <row r="6989" spans="1:18" s="17" customFormat="1" ht="16.5" hidden="1">
      <c r="A6989" s="107">
        <v>187</v>
      </c>
      <c r="B6989" s="766" t="s">
        <v>2796</v>
      </c>
      <c r="C6989" s="421"/>
      <c r="D6989" s="421"/>
      <c r="E6989" s="421"/>
      <c r="F6989" s="109"/>
      <c r="G6989" s="421"/>
      <c r="H6989" s="114"/>
      <c r="I6989" s="106"/>
      <c r="J6989" s="106"/>
      <c r="K6989" s="109"/>
      <c r="L6989" s="421"/>
      <c r="M6989" s="421"/>
      <c r="N6989" s="106"/>
      <c r="O6989" s="120"/>
      <c r="P6989" s="38"/>
      <c r="Q6989" s="217"/>
      <c r="R6989" s="290"/>
    </row>
    <row r="6990" spans="1:18" s="17" customFormat="1" ht="16.5" hidden="1">
      <c r="A6990" s="107"/>
      <c r="B6990" s="108" t="s">
        <v>2615</v>
      </c>
      <c r="C6990" s="107" t="s">
        <v>187</v>
      </c>
      <c r="D6990" s="107"/>
      <c r="E6990" s="107"/>
      <c r="F6990" s="109">
        <v>101800000</v>
      </c>
      <c r="G6990" s="421"/>
      <c r="H6990" s="114"/>
      <c r="I6990" s="106"/>
      <c r="J6990" s="106"/>
      <c r="K6990" s="109">
        <v>101800000</v>
      </c>
      <c r="L6990" s="421"/>
      <c r="M6990" s="421"/>
      <c r="N6990" s="106"/>
      <c r="O6990" s="120"/>
      <c r="P6990" s="38"/>
      <c r="Q6990" s="217">
        <v>101800000</v>
      </c>
      <c r="R6990" s="290"/>
    </row>
    <row r="6991" spans="1:18" s="17" customFormat="1" ht="16.5" hidden="1">
      <c r="A6991" s="107"/>
      <c r="B6991" s="108" t="s">
        <v>2616</v>
      </c>
      <c r="C6991" s="107" t="s">
        <v>187</v>
      </c>
      <c r="D6991" s="107"/>
      <c r="E6991" s="107"/>
      <c r="F6991" s="111">
        <v>121026000</v>
      </c>
      <c r="G6991" s="421"/>
      <c r="H6991" s="114"/>
      <c r="I6991" s="106"/>
      <c r="J6991" s="106"/>
      <c r="K6991" s="111">
        <f>W6991</f>
        <v>0</v>
      </c>
      <c r="L6991" s="421"/>
      <c r="M6991" s="421"/>
      <c r="N6991" s="106"/>
      <c r="O6991" s="120"/>
      <c r="P6991" s="38"/>
      <c r="Q6991" s="217"/>
      <c r="R6991" s="290">
        <v>121026000</v>
      </c>
    </row>
    <row r="6992" spans="1:18" s="17" customFormat="1" ht="16.5" hidden="1">
      <c r="A6992" s="107">
        <v>188</v>
      </c>
      <c r="B6992" s="766" t="s">
        <v>2797</v>
      </c>
      <c r="C6992" s="421"/>
      <c r="D6992" s="421"/>
      <c r="E6992" s="421"/>
      <c r="F6992" s="109"/>
      <c r="G6992" s="421"/>
      <c r="H6992" s="114"/>
      <c r="I6992" s="106"/>
      <c r="J6992" s="106"/>
      <c r="K6992" s="109"/>
      <c r="L6992" s="421"/>
      <c r="M6992" s="421"/>
      <c r="N6992" s="106"/>
      <c r="O6992" s="120"/>
      <c r="P6992" s="38"/>
      <c r="Q6992" s="217"/>
      <c r="R6992" s="290"/>
    </row>
    <row r="6993" spans="1:18" s="17" customFormat="1" ht="16.5" hidden="1">
      <c r="A6993" s="107"/>
      <c r="B6993" s="108" t="s">
        <v>2615</v>
      </c>
      <c r="C6993" s="107" t="s">
        <v>187</v>
      </c>
      <c r="D6993" s="107"/>
      <c r="E6993" s="107"/>
      <c r="F6993" s="109">
        <v>109300000</v>
      </c>
      <c r="G6993" s="421"/>
      <c r="H6993" s="114"/>
      <c r="I6993" s="106"/>
      <c r="J6993" s="106"/>
      <c r="K6993" s="109">
        <v>109300000</v>
      </c>
      <c r="L6993" s="421"/>
      <c r="M6993" s="421"/>
      <c r="N6993" s="106"/>
      <c r="O6993" s="120"/>
      <c r="P6993" s="38"/>
      <c r="Q6993" s="217">
        <v>109300000</v>
      </c>
      <c r="R6993" s="290"/>
    </row>
    <row r="6994" spans="1:18" s="17" customFormat="1" ht="16.5" hidden="1">
      <c r="A6994" s="107"/>
      <c r="B6994" s="108" t="s">
        <v>2616</v>
      </c>
      <c r="C6994" s="107" t="s">
        <v>187</v>
      </c>
      <c r="D6994" s="107"/>
      <c r="E6994" s="107"/>
      <c r="F6994" s="111">
        <v>135010000</v>
      </c>
      <c r="G6994" s="421"/>
      <c r="H6994" s="114"/>
      <c r="I6994" s="106"/>
      <c r="J6994" s="106"/>
      <c r="K6994" s="111">
        <f>W6994</f>
        <v>0</v>
      </c>
      <c r="L6994" s="421"/>
      <c r="M6994" s="421"/>
      <c r="N6994" s="106"/>
      <c r="O6994" s="120"/>
      <c r="P6994" s="38"/>
      <c r="Q6994" s="217"/>
      <c r="R6994" s="290">
        <v>135010000</v>
      </c>
    </row>
    <row r="6995" spans="1:18" s="17" customFormat="1" ht="16.5" hidden="1">
      <c r="A6995" s="107">
        <v>189</v>
      </c>
      <c r="B6995" s="766" t="s">
        <v>2798</v>
      </c>
      <c r="C6995" s="421"/>
      <c r="D6995" s="421"/>
      <c r="E6995" s="421"/>
      <c r="F6995" s="109"/>
      <c r="G6995" s="421"/>
      <c r="H6995" s="114"/>
      <c r="I6995" s="106"/>
      <c r="J6995" s="106"/>
      <c r="K6995" s="109"/>
      <c r="L6995" s="421"/>
      <c r="M6995" s="421"/>
      <c r="N6995" s="106"/>
      <c r="O6995" s="120"/>
      <c r="P6995" s="38"/>
      <c r="Q6995" s="217"/>
      <c r="R6995" s="290"/>
    </row>
    <row r="6996" spans="1:18" s="17" customFormat="1" ht="16.5" hidden="1">
      <c r="A6996" s="107"/>
      <c r="B6996" s="108" t="s">
        <v>2615</v>
      </c>
      <c r="C6996" s="107" t="s">
        <v>187</v>
      </c>
      <c r="D6996" s="107"/>
      <c r="E6996" s="107"/>
      <c r="F6996" s="109">
        <v>144100000</v>
      </c>
      <c r="G6996" s="421"/>
      <c r="H6996" s="114"/>
      <c r="I6996" s="106"/>
      <c r="J6996" s="106"/>
      <c r="K6996" s="109">
        <v>144100000</v>
      </c>
      <c r="L6996" s="421"/>
      <c r="M6996" s="421"/>
      <c r="N6996" s="106"/>
      <c r="O6996" s="120"/>
      <c r="P6996" s="38"/>
      <c r="Q6996" s="217">
        <v>144100000</v>
      </c>
      <c r="R6996" s="290"/>
    </row>
    <row r="6997" spans="1:18" s="17" customFormat="1" ht="16.5" hidden="1">
      <c r="A6997" s="107"/>
      <c r="B6997" s="108" t="s">
        <v>2616</v>
      </c>
      <c r="C6997" s="107" t="s">
        <v>187</v>
      </c>
      <c r="D6997" s="107"/>
      <c r="E6997" s="107"/>
      <c r="F6997" s="111">
        <v>179860000</v>
      </c>
      <c r="G6997" s="421"/>
      <c r="H6997" s="114"/>
      <c r="I6997" s="106"/>
      <c r="J6997" s="106"/>
      <c r="K6997" s="111">
        <f>W6997</f>
        <v>0</v>
      </c>
      <c r="L6997" s="421"/>
      <c r="M6997" s="421"/>
      <c r="N6997" s="106"/>
      <c r="O6997" s="120"/>
      <c r="P6997" s="38"/>
      <c r="Q6997" s="217"/>
      <c r="R6997" s="290">
        <v>179860000</v>
      </c>
    </row>
    <row r="6998" spans="1:18" s="17" customFormat="1" ht="16.5" hidden="1">
      <c r="A6998" s="107">
        <v>190</v>
      </c>
      <c r="B6998" s="766" t="s">
        <v>2799</v>
      </c>
      <c r="C6998" s="421"/>
      <c r="D6998" s="421"/>
      <c r="E6998" s="421"/>
      <c r="F6998" s="109"/>
      <c r="G6998" s="421"/>
      <c r="H6998" s="114"/>
      <c r="I6998" s="106"/>
      <c r="J6998" s="106"/>
      <c r="K6998" s="109"/>
      <c r="L6998" s="421"/>
      <c r="M6998" s="421"/>
      <c r="N6998" s="106"/>
      <c r="O6998" s="120"/>
      <c r="P6998" s="38"/>
      <c r="Q6998" s="217"/>
      <c r="R6998" s="290"/>
    </row>
    <row r="6999" spans="1:18" s="17" customFormat="1" ht="16.5" hidden="1">
      <c r="A6999" s="107"/>
      <c r="B6999" s="108" t="s">
        <v>2615</v>
      </c>
      <c r="C6999" s="107" t="s">
        <v>187</v>
      </c>
      <c r="D6999" s="107"/>
      <c r="E6999" s="107"/>
      <c r="F6999" s="109">
        <v>112800000</v>
      </c>
      <c r="G6999" s="421"/>
      <c r="H6999" s="114"/>
      <c r="I6999" s="106"/>
      <c r="J6999" s="106"/>
      <c r="K6999" s="109">
        <v>112800000</v>
      </c>
      <c r="L6999" s="421"/>
      <c r="M6999" s="421"/>
      <c r="N6999" s="106"/>
      <c r="O6999" s="120"/>
      <c r="P6999" s="38"/>
      <c r="Q6999" s="217">
        <v>112800000</v>
      </c>
      <c r="R6999" s="290"/>
    </row>
    <row r="7000" spans="1:18" s="17" customFormat="1" ht="16.5" hidden="1">
      <c r="A7000" s="107"/>
      <c r="B7000" s="108" t="s">
        <v>2616</v>
      </c>
      <c r="C7000" s="107" t="s">
        <v>187</v>
      </c>
      <c r="D7000" s="107"/>
      <c r="E7000" s="107"/>
      <c r="F7000" s="111">
        <v>136620000</v>
      </c>
      <c r="G7000" s="421"/>
      <c r="H7000" s="114"/>
      <c r="I7000" s="106"/>
      <c r="J7000" s="106"/>
      <c r="K7000" s="111">
        <f>W7000</f>
        <v>0</v>
      </c>
      <c r="L7000" s="421"/>
      <c r="M7000" s="421"/>
      <c r="N7000" s="106"/>
      <c r="O7000" s="120"/>
      <c r="P7000" s="38"/>
      <c r="Q7000" s="217"/>
      <c r="R7000" s="290">
        <v>136620000</v>
      </c>
    </row>
    <row r="7001" spans="1:18" s="17" customFormat="1" ht="16.5" hidden="1">
      <c r="A7001" s="107">
        <v>191</v>
      </c>
      <c r="B7001" s="766" t="s">
        <v>2800</v>
      </c>
      <c r="C7001" s="421"/>
      <c r="D7001" s="421"/>
      <c r="E7001" s="421"/>
      <c r="F7001" s="109"/>
      <c r="G7001" s="421"/>
      <c r="H7001" s="114"/>
      <c r="I7001" s="106"/>
      <c r="J7001" s="106"/>
      <c r="K7001" s="109"/>
      <c r="L7001" s="421"/>
      <c r="M7001" s="421"/>
      <c r="N7001" s="106"/>
      <c r="O7001" s="120"/>
      <c r="P7001" s="38"/>
      <c r="Q7001" s="217"/>
      <c r="R7001" s="290"/>
    </row>
    <row r="7002" spans="1:18" s="17" customFormat="1" ht="16.5" hidden="1">
      <c r="A7002" s="107"/>
      <c r="B7002" s="108" t="s">
        <v>2615</v>
      </c>
      <c r="C7002" s="107" t="s">
        <v>187</v>
      </c>
      <c r="D7002" s="107"/>
      <c r="E7002" s="107"/>
      <c r="F7002" s="109">
        <v>115100000</v>
      </c>
      <c r="G7002" s="421"/>
      <c r="H7002" s="114"/>
      <c r="I7002" s="106"/>
      <c r="J7002" s="106"/>
      <c r="K7002" s="109">
        <v>115100000</v>
      </c>
      <c r="L7002" s="421"/>
      <c r="M7002" s="421"/>
      <c r="N7002" s="106"/>
      <c r="O7002" s="120"/>
      <c r="P7002" s="38"/>
      <c r="Q7002" s="217">
        <v>115100000</v>
      </c>
      <c r="R7002" s="290"/>
    </row>
    <row r="7003" spans="1:18" s="17" customFormat="1" ht="16.5" hidden="1">
      <c r="A7003" s="107"/>
      <c r="B7003" s="108" t="s">
        <v>2616</v>
      </c>
      <c r="C7003" s="107" t="s">
        <v>187</v>
      </c>
      <c r="D7003" s="107"/>
      <c r="E7003" s="107"/>
      <c r="F7003" s="111">
        <v>142692000</v>
      </c>
      <c r="G7003" s="421"/>
      <c r="H7003" s="114"/>
      <c r="I7003" s="106"/>
      <c r="J7003" s="106"/>
      <c r="K7003" s="111">
        <f>W7003</f>
        <v>0</v>
      </c>
      <c r="L7003" s="421"/>
      <c r="M7003" s="421"/>
      <c r="N7003" s="106"/>
      <c r="O7003" s="120"/>
      <c r="P7003" s="38"/>
      <c r="Q7003" s="217"/>
      <c r="R7003" s="290">
        <v>142692000</v>
      </c>
    </row>
    <row r="7004" spans="1:18" s="17" customFormat="1" ht="16.5" hidden="1">
      <c r="A7004" s="107">
        <v>192</v>
      </c>
      <c r="B7004" s="766" t="s">
        <v>2801</v>
      </c>
      <c r="C7004" s="421"/>
      <c r="D7004" s="421"/>
      <c r="E7004" s="421"/>
      <c r="F7004" s="109"/>
      <c r="G7004" s="421"/>
      <c r="H7004" s="114"/>
      <c r="I7004" s="106"/>
      <c r="J7004" s="106"/>
      <c r="K7004" s="109"/>
      <c r="L7004" s="421"/>
      <c r="M7004" s="421"/>
      <c r="N7004" s="106"/>
      <c r="O7004" s="120"/>
      <c r="P7004" s="38"/>
      <c r="Q7004" s="217"/>
      <c r="R7004" s="290"/>
    </row>
    <row r="7005" spans="1:18" s="17" customFormat="1" ht="16.5" hidden="1">
      <c r="A7005" s="107"/>
      <c r="B7005" s="108" t="s">
        <v>2615</v>
      </c>
      <c r="C7005" s="107" t="s">
        <v>187</v>
      </c>
      <c r="D7005" s="107"/>
      <c r="E7005" s="107"/>
      <c r="F7005" s="109">
        <v>149900000</v>
      </c>
      <c r="G7005" s="421"/>
      <c r="H7005" s="114"/>
      <c r="I7005" s="106"/>
      <c r="J7005" s="106"/>
      <c r="K7005" s="109">
        <v>149900000</v>
      </c>
      <c r="L7005" s="421"/>
      <c r="M7005" s="421"/>
      <c r="N7005" s="106"/>
      <c r="O7005" s="120"/>
      <c r="P7005" s="38"/>
      <c r="Q7005" s="217">
        <v>149900000</v>
      </c>
      <c r="R7005" s="290"/>
    </row>
    <row r="7006" spans="1:18" s="17" customFormat="1" ht="16.5" hidden="1">
      <c r="A7006" s="107"/>
      <c r="B7006" s="108" t="s">
        <v>2616</v>
      </c>
      <c r="C7006" s="107" t="s">
        <v>187</v>
      </c>
      <c r="D7006" s="107"/>
      <c r="E7006" s="107"/>
      <c r="F7006" s="111">
        <v>187542000</v>
      </c>
      <c r="G7006" s="421"/>
      <c r="H7006" s="114"/>
      <c r="I7006" s="106"/>
      <c r="J7006" s="106"/>
      <c r="K7006" s="111">
        <f>W7006</f>
        <v>0</v>
      </c>
      <c r="L7006" s="421"/>
      <c r="M7006" s="421"/>
      <c r="N7006" s="106"/>
      <c r="O7006" s="120"/>
      <c r="P7006" s="38"/>
      <c r="Q7006" s="217"/>
      <c r="R7006" s="290">
        <v>187542000</v>
      </c>
    </row>
    <row r="7007" spans="1:18" s="17" customFormat="1" ht="16.5" hidden="1">
      <c r="A7007" s="107">
        <v>193</v>
      </c>
      <c r="B7007" s="421" t="s">
        <v>2802</v>
      </c>
      <c r="C7007" s="421"/>
      <c r="D7007" s="421"/>
      <c r="E7007" s="421"/>
      <c r="F7007" s="109"/>
      <c r="G7007" s="421"/>
      <c r="H7007" s="114"/>
      <c r="I7007" s="106"/>
      <c r="J7007" s="106"/>
      <c r="K7007" s="109"/>
      <c r="L7007" s="421"/>
      <c r="M7007" s="421"/>
      <c r="N7007" s="106"/>
      <c r="O7007" s="120"/>
      <c r="P7007" s="38"/>
      <c r="Q7007" s="217"/>
      <c r="R7007" s="290"/>
    </row>
    <row r="7008" spans="1:18" s="17" customFormat="1" ht="16.5" hidden="1">
      <c r="A7008" s="107"/>
      <c r="B7008" s="108" t="s">
        <v>2615</v>
      </c>
      <c r="C7008" s="107" t="s">
        <v>187</v>
      </c>
      <c r="D7008" s="107"/>
      <c r="E7008" s="107"/>
      <c r="F7008" s="109">
        <v>35700000</v>
      </c>
      <c r="G7008" s="421"/>
      <c r="H7008" s="114"/>
      <c r="I7008" s="106"/>
      <c r="J7008" s="106"/>
      <c r="K7008" s="109">
        <v>35700000</v>
      </c>
      <c r="L7008" s="421"/>
      <c r="M7008" s="421"/>
      <c r="N7008" s="106"/>
      <c r="O7008" s="120"/>
      <c r="P7008" s="38"/>
      <c r="Q7008" s="217">
        <v>35700000</v>
      </c>
      <c r="R7008" s="290"/>
    </row>
    <row r="7009" spans="1:18" s="17" customFormat="1" ht="16.5" hidden="1">
      <c r="A7009" s="107"/>
      <c r="B7009" s="108" t="s">
        <v>2616</v>
      </c>
      <c r="C7009" s="107" t="s">
        <v>187</v>
      </c>
      <c r="D7009" s="107"/>
      <c r="E7009" s="107"/>
      <c r="F7009" s="111">
        <v>45080000</v>
      </c>
      <c r="G7009" s="421"/>
      <c r="H7009" s="114"/>
      <c r="I7009" s="106"/>
      <c r="J7009" s="106"/>
      <c r="K7009" s="111">
        <f>W7009</f>
        <v>0</v>
      </c>
      <c r="L7009" s="421"/>
      <c r="M7009" s="421"/>
      <c r="N7009" s="106"/>
      <c r="O7009" s="120"/>
      <c r="P7009" s="38"/>
      <c r="Q7009" s="217"/>
      <c r="R7009" s="290">
        <v>45080000</v>
      </c>
    </row>
    <row r="7010" spans="1:18" s="17" customFormat="1" ht="16.5" hidden="1">
      <c r="A7010" s="107">
        <v>194</v>
      </c>
      <c r="B7010" s="421" t="s">
        <v>2803</v>
      </c>
      <c r="C7010" s="421"/>
      <c r="D7010" s="421"/>
      <c r="E7010" s="421"/>
      <c r="F7010" s="109"/>
      <c r="G7010" s="421"/>
      <c r="H7010" s="114"/>
      <c r="I7010" s="106"/>
      <c r="J7010" s="106"/>
      <c r="K7010" s="109"/>
      <c r="L7010" s="421"/>
      <c r="M7010" s="421"/>
      <c r="N7010" s="106"/>
      <c r="O7010" s="120"/>
      <c r="P7010" s="38"/>
      <c r="Q7010" s="217"/>
      <c r="R7010" s="290"/>
    </row>
    <row r="7011" spans="1:18" s="17" customFormat="1" ht="16.5" hidden="1">
      <c r="A7011" s="107"/>
      <c r="B7011" s="108" t="s">
        <v>2615</v>
      </c>
      <c r="C7011" s="107" t="s">
        <v>187</v>
      </c>
      <c r="D7011" s="107"/>
      <c r="E7011" s="107"/>
      <c r="F7011" s="109">
        <v>48700000</v>
      </c>
      <c r="G7011" s="421"/>
      <c r="H7011" s="114"/>
      <c r="I7011" s="106"/>
      <c r="J7011" s="106"/>
      <c r="K7011" s="109">
        <v>48700000</v>
      </c>
      <c r="L7011" s="421"/>
      <c r="M7011" s="421"/>
      <c r="N7011" s="106"/>
      <c r="O7011" s="120"/>
      <c r="P7011" s="38"/>
      <c r="Q7011" s="217">
        <v>48700000</v>
      </c>
      <c r="R7011" s="290"/>
    </row>
    <row r="7012" spans="1:18" s="17" customFormat="1" ht="16.5" hidden="1">
      <c r="A7012" s="107"/>
      <c r="B7012" s="108" t="s">
        <v>2616</v>
      </c>
      <c r="C7012" s="107" t="s">
        <v>187</v>
      </c>
      <c r="D7012" s="107"/>
      <c r="E7012" s="107"/>
      <c r="F7012" s="111">
        <v>61594000</v>
      </c>
      <c r="G7012" s="421"/>
      <c r="H7012" s="114"/>
      <c r="I7012" s="106"/>
      <c r="J7012" s="106"/>
      <c r="K7012" s="111">
        <f>W7012</f>
        <v>0</v>
      </c>
      <c r="L7012" s="421"/>
      <c r="M7012" s="421"/>
      <c r="N7012" s="106"/>
      <c r="O7012" s="120"/>
      <c r="P7012" s="38"/>
      <c r="Q7012" s="217"/>
      <c r="R7012" s="290">
        <v>61594000</v>
      </c>
    </row>
    <row r="7013" spans="1:18" s="17" customFormat="1" ht="16.5" hidden="1">
      <c r="A7013" s="107">
        <v>195</v>
      </c>
      <c r="B7013" s="421" t="s">
        <v>2804</v>
      </c>
      <c r="C7013" s="421"/>
      <c r="D7013" s="421"/>
      <c r="E7013" s="421"/>
      <c r="F7013" s="109"/>
      <c r="G7013" s="421"/>
      <c r="H7013" s="114"/>
      <c r="I7013" s="106"/>
      <c r="J7013" s="106"/>
      <c r="K7013" s="109"/>
      <c r="L7013" s="421"/>
      <c r="M7013" s="421"/>
      <c r="N7013" s="106"/>
      <c r="O7013" s="120"/>
      <c r="P7013" s="38"/>
      <c r="Q7013" s="217"/>
      <c r="R7013" s="290"/>
    </row>
    <row r="7014" spans="1:18" s="17" customFormat="1" ht="16.5" hidden="1">
      <c r="A7014" s="107"/>
      <c r="B7014" s="108" t="s">
        <v>2615</v>
      </c>
      <c r="C7014" s="107" t="s">
        <v>187</v>
      </c>
      <c r="D7014" s="107"/>
      <c r="E7014" s="107"/>
      <c r="F7014" s="109">
        <v>50600000</v>
      </c>
      <c r="G7014" s="421"/>
      <c r="H7014" s="114"/>
      <c r="I7014" s="106"/>
      <c r="J7014" s="106"/>
      <c r="K7014" s="109">
        <v>50600000</v>
      </c>
      <c r="L7014" s="421"/>
      <c r="M7014" s="421"/>
      <c r="N7014" s="106"/>
      <c r="O7014" s="120"/>
      <c r="P7014" s="38"/>
      <c r="Q7014" s="217">
        <v>50600000</v>
      </c>
      <c r="R7014" s="290"/>
    </row>
    <row r="7015" spans="1:18" s="17" customFormat="1" ht="16.5" hidden="1">
      <c r="A7015" s="107"/>
      <c r="B7015" s="108" t="s">
        <v>2616</v>
      </c>
      <c r="C7015" s="107" t="s">
        <v>187</v>
      </c>
      <c r="D7015" s="107"/>
      <c r="E7015" s="107"/>
      <c r="F7015" s="111">
        <v>63940000</v>
      </c>
      <c r="G7015" s="421"/>
      <c r="H7015" s="114"/>
      <c r="I7015" s="106"/>
      <c r="J7015" s="106"/>
      <c r="K7015" s="111">
        <f>W7015</f>
        <v>0</v>
      </c>
      <c r="L7015" s="421"/>
      <c r="M7015" s="421"/>
      <c r="N7015" s="106"/>
      <c r="O7015" s="120"/>
      <c r="P7015" s="38"/>
      <c r="Q7015" s="217"/>
      <c r="R7015" s="290">
        <v>63940000</v>
      </c>
    </row>
    <row r="7016" spans="1:18" s="17" customFormat="1" ht="16.5" hidden="1">
      <c r="A7016" s="107">
        <v>196</v>
      </c>
      <c r="B7016" s="421" t="s">
        <v>2805</v>
      </c>
      <c r="C7016" s="421"/>
      <c r="D7016" s="421"/>
      <c r="E7016" s="421"/>
      <c r="F7016" s="109"/>
      <c r="G7016" s="421"/>
      <c r="H7016" s="114"/>
      <c r="I7016" s="106"/>
      <c r="J7016" s="106"/>
      <c r="K7016" s="109"/>
      <c r="L7016" s="421"/>
      <c r="M7016" s="421"/>
      <c r="N7016" s="106"/>
      <c r="O7016" s="120"/>
      <c r="P7016" s="38"/>
      <c r="Q7016" s="217"/>
      <c r="R7016" s="290"/>
    </row>
    <row r="7017" spans="1:18" s="17" customFormat="1" ht="16.5" hidden="1">
      <c r="A7017" s="107"/>
      <c r="B7017" s="108" t="s">
        <v>2615</v>
      </c>
      <c r="C7017" s="107" t="s">
        <v>187</v>
      </c>
      <c r="D7017" s="107"/>
      <c r="E7017" s="107"/>
      <c r="F7017" s="109">
        <v>24800000</v>
      </c>
      <c r="G7017" s="421"/>
      <c r="H7017" s="114"/>
      <c r="I7017" s="106"/>
      <c r="J7017" s="106"/>
      <c r="K7017" s="109">
        <v>24800000</v>
      </c>
      <c r="L7017" s="421"/>
      <c r="M7017" s="421"/>
      <c r="N7017" s="106"/>
      <c r="O7017" s="120"/>
      <c r="P7017" s="38"/>
      <c r="Q7017" s="217">
        <v>24800000</v>
      </c>
      <c r="R7017" s="290"/>
    </row>
    <row r="7018" spans="1:18" s="17" customFormat="1" ht="16.5" hidden="1">
      <c r="A7018" s="107"/>
      <c r="B7018" s="108" t="s">
        <v>2616</v>
      </c>
      <c r="C7018" s="107" t="s">
        <v>187</v>
      </c>
      <c r="D7018" s="107"/>
      <c r="E7018" s="107"/>
      <c r="F7018" s="111">
        <v>27370000</v>
      </c>
      <c r="G7018" s="421"/>
      <c r="H7018" s="114"/>
      <c r="I7018" s="106"/>
      <c r="J7018" s="106"/>
      <c r="K7018" s="111">
        <f>W7018</f>
        <v>0</v>
      </c>
      <c r="L7018" s="421"/>
      <c r="M7018" s="421"/>
      <c r="N7018" s="106"/>
      <c r="O7018" s="120"/>
      <c r="P7018" s="38"/>
      <c r="Q7018" s="217"/>
      <c r="R7018" s="290">
        <v>27370000</v>
      </c>
    </row>
    <row r="7019" spans="1:18" s="17" customFormat="1" ht="16.5" hidden="1">
      <c r="A7019" s="107">
        <v>197</v>
      </c>
      <c r="B7019" s="421" t="s">
        <v>2806</v>
      </c>
      <c r="C7019" s="421"/>
      <c r="D7019" s="421"/>
      <c r="E7019" s="421"/>
      <c r="F7019" s="109"/>
      <c r="G7019" s="421"/>
      <c r="H7019" s="114"/>
      <c r="I7019" s="106"/>
      <c r="J7019" s="106"/>
      <c r="K7019" s="109"/>
      <c r="L7019" s="421"/>
      <c r="M7019" s="421"/>
      <c r="N7019" s="106"/>
      <c r="O7019" s="120"/>
      <c r="P7019" s="38"/>
      <c r="Q7019" s="217"/>
      <c r="R7019" s="290"/>
    </row>
    <row r="7020" spans="1:18" s="17" customFormat="1" ht="16.5" hidden="1">
      <c r="A7020" s="107"/>
      <c r="B7020" s="108" t="s">
        <v>2615</v>
      </c>
      <c r="C7020" s="107" t="s">
        <v>187</v>
      </c>
      <c r="D7020" s="107"/>
      <c r="E7020" s="107"/>
      <c r="F7020" s="109">
        <v>30000000</v>
      </c>
      <c r="G7020" s="421"/>
      <c r="H7020" s="114"/>
      <c r="I7020" s="106"/>
      <c r="J7020" s="106"/>
      <c r="K7020" s="109">
        <v>30000000</v>
      </c>
      <c r="L7020" s="421"/>
      <c r="M7020" s="421"/>
      <c r="N7020" s="106"/>
      <c r="O7020" s="120"/>
      <c r="P7020" s="38"/>
      <c r="Q7020" s="217">
        <v>30000000</v>
      </c>
      <c r="R7020" s="290"/>
    </row>
    <row r="7021" spans="1:18" s="17" customFormat="1" ht="16.5" hidden="1">
      <c r="A7021" s="107"/>
      <c r="B7021" s="108" t="s">
        <v>2616</v>
      </c>
      <c r="C7021" s="107" t="s">
        <v>187</v>
      </c>
      <c r="D7021" s="107"/>
      <c r="E7021" s="107"/>
      <c r="F7021" s="111">
        <v>33120000</v>
      </c>
      <c r="G7021" s="421"/>
      <c r="H7021" s="114"/>
      <c r="I7021" s="106"/>
      <c r="J7021" s="106"/>
      <c r="K7021" s="111">
        <f>W7021</f>
        <v>0</v>
      </c>
      <c r="L7021" s="421"/>
      <c r="M7021" s="421"/>
      <c r="N7021" s="106"/>
      <c r="O7021" s="120"/>
      <c r="P7021" s="38"/>
      <c r="Q7021" s="217"/>
      <c r="R7021" s="290">
        <v>33120000</v>
      </c>
    </row>
    <row r="7022" spans="1:18" s="17" customFormat="1" ht="16.5" hidden="1">
      <c r="A7022" s="107">
        <v>198</v>
      </c>
      <c r="B7022" s="421" t="s">
        <v>2807</v>
      </c>
      <c r="C7022" s="421"/>
      <c r="D7022" s="421"/>
      <c r="E7022" s="421"/>
      <c r="F7022" s="109"/>
      <c r="G7022" s="421"/>
      <c r="H7022" s="114"/>
      <c r="I7022" s="106"/>
      <c r="J7022" s="106"/>
      <c r="K7022" s="109"/>
      <c r="L7022" s="421"/>
      <c r="M7022" s="421"/>
      <c r="N7022" s="106"/>
      <c r="O7022" s="120"/>
      <c r="P7022" s="38"/>
      <c r="Q7022" s="217"/>
      <c r="R7022" s="290"/>
    </row>
    <row r="7023" spans="1:18" s="17" customFormat="1" ht="16.5" hidden="1">
      <c r="A7023" s="107"/>
      <c r="B7023" s="108" t="s">
        <v>2615</v>
      </c>
      <c r="C7023" s="107" t="s">
        <v>187</v>
      </c>
      <c r="D7023" s="107"/>
      <c r="E7023" s="107"/>
      <c r="F7023" s="109">
        <v>73000000</v>
      </c>
      <c r="G7023" s="421"/>
      <c r="H7023" s="114"/>
      <c r="I7023" s="106"/>
      <c r="J7023" s="106"/>
      <c r="K7023" s="109">
        <v>73000000</v>
      </c>
      <c r="L7023" s="421"/>
      <c r="M7023" s="421"/>
      <c r="N7023" s="106"/>
      <c r="O7023" s="120"/>
      <c r="P7023" s="38"/>
      <c r="Q7023" s="217">
        <v>73000000</v>
      </c>
      <c r="R7023" s="290"/>
    </row>
    <row r="7024" spans="1:18" s="17" customFormat="1" ht="16.5" hidden="1">
      <c r="A7024" s="107"/>
      <c r="B7024" s="108" t="s">
        <v>2616</v>
      </c>
      <c r="C7024" s="107" t="s">
        <v>187</v>
      </c>
      <c r="D7024" s="107"/>
      <c r="E7024" s="107"/>
      <c r="F7024" s="111">
        <v>80500000</v>
      </c>
      <c r="G7024" s="421"/>
      <c r="H7024" s="114"/>
      <c r="I7024" s="106"/>
      <c r="J7024" s="106"/>
      <c r="K7024" s="111">
        <f>W7024</f>
        <v>0</v>
      </c>
      <c r="L7024" s="421"/>
      <c r="M7024" s="421"/>
      <c r="N7024" s="106"/>
      <c r="O7024" s="120"/>
      <c r="P7024" s="38"/>
      <c r="Q7024" s="217"/>
      <c r="R7024" s="290">
        <v>80500000</v>
      </c>
    </row>
    <row r="7025" spans="1:18" s="17" customFormat="1" ht="16.5" hidden="1">
      <c r="A7025" s="107">
        <v>199</v>
      </c>
      <c r="B7025" s="421" t="s">
        <v>2808</v>
      </c>
      <c r="C7025" s="421"/>
      <c r="D7025" s="421"/>
      <c r="E7025" s="421"/>
      <c r="F7025" s="109"/>
      <c r="G7025" s="421"/>
      <c r="H7025" s="114"/>
      <c r="I7025" s="106"/>
      <c r="J7025" s="106"/>
      <c r="K7025" s="109"/>
      <c r="L7025" s="421"/>
      <c r="M7025" s="421"/>
      <c r="N7025" s="106"/>
      <c r="O7025" s="120"/>
      <c r="P7025" s="38"/>
      <c r="Q7025" s="217"/>
      <c r="R7025" s="290"/>
    </row>
    <row r="7026" spans="1:18" s="17" customFormat="1" ht="16.5" hidden="1">
      <c r="A7026" s="107"/>
      <c r="B7026" s="108" t="s">
        <v>2615</v>
      </c>
      <c r="C7026" s="107" t="s">
        <v>187</v>
      </c>
      <c r="D7026" s="107"/>
      <c r="E7026" s="107"/>
      <c r="F7026" s="109">
        <v>33400000</v>
      </c>
      <c r="G7026" s="421"/>
      <c r="H7026" s="114"/>
      <c r="I7026" s="106"/>
      <c r="J7026" s="106"/>
      <c r="K7026" s="109">
        <v>33400000</v>
      </c>
      <c r="L7026" s="421"/>
      <c r="M7026" s="421"/>
      <c r="N7026" s="106"/>
      <c r="O7026" s="120"/>
      <c r="P7026" s="38"/>
      <c r="Q7026" s="217">
        <v>33400000</v>
      </c>
      <c r="R7026" s="290"/>
    </row>
    <row r="7027" spans="1:18" s="17" customFormat="1" ht="16.5" hidden="1">
      <c r="A7027" s="107"/>
      <c r="B7027" s="108" t="s">
        <v>2616</v>
      </c>
      <c r="C7027" s="107" t="s">
        <v>187</v>
      </c>
      <c r="D7027" s="107"/>
      <c r="E7027" s="107"/>
      <c r="F7027" s="111">
        <v>36800000</v>
      </c>
      <c r="G7027" s="421"/>
      <c r="H7027" s="114"/>
      <c r="I7027" s="106"/>
      <c r="J7027" s="106"/>
      <c r="K7027" s="111">
        <f>W7027</f>
        <v>0</v>
      </c>
      <c r="L7027" s="421"/>
      <c r="M7027" s="421"/>
      <c r="N7027" s="106"/>
      <c r="O7027" s="120"/>
      <c r="P7027" s="38"/>
      <c r="Q7027" s="217"/>
      <c r="R7027" s="290">
        <v>36800000</v>
      </c>
    </row>
    <row r="7028" spans="1:18" s="17" customFormat="1" ht="33" hidden="1">
      <c r="A7028" s="107">
        <v>200</v>
      </c>
      <c r="B7028" s="421" t="s">
        <v>2809</v>
      </c>
      <c r="C7028" s="421"/>
      <c r="D7028" s="421"/>
      <c r="E7028" s="421"/>
      <c r="F7028" s="109"/>
      <c r="G7028" s="421"/>
      <c r="H7028" s="114"/>
      <c r="I7028" s="106"/>
      <c r="J7028" s="106"/>
      <c r="K7028" s="109"/>
      <c r="L7028" s="421"/>
      <c r="M7028" s="421"/>
      <c r="N7028" s="106"/>
      <c r="O7028" s="120"/>
      <c r="P7028" s="38"/>
      <c r="Q7028" s="217"/>
      <c r="R7028" s="290"/>
    </row>
    <row r="7029" spans="1:18" s="17" customFormat="1" ht="16.5" hidden="1">
      <c r="A7029" s="107"/>
      <c r="B7029" s="108" t="s">
        <v>2615</v>
      </c>
      <c r="C7029" s="107" t="s">
        <v>187</v>
      </c>
      <c r="D7029" s="107"/>
      <c r="E7029" s="107"/>
      <c r="F7029" s="109">
        <v>74100000</v>
      </c>
      <c r="G7029" s="421"/>
      <c r="H7029" s="114"/>
      <c r="I7029" s="106"/>
      <c r="J7029" s="106"/>
      <c r="K7029" s="109">
        <v>74100000</v>
      </c>
      <c r="L7029" s="421"/>
      <c r="M7029" s="421"/>
      <c r="N7029" s="106"/>
      <c r="O7029" s="120"/>
      <c r="P7029" s="38"/>
      <c r="Q7029" s="217">
        <v>74100000</v>
      </c>
      <c r="R7029" s="290"/>
    </row>
    <row r="7030" spans="1:18" s="17" customFormat="1" ht="16.5" hidden="1">
      <c r="A7030" s="107"/>
      <c r="B7030" s="108" t="s">
        <v>2616</v>
      </c>
      <c r="C7030" s="107" t="s">
        <v>187</v>
      </c>
      <c r="D7030" s="107"/>
      <c r="E7030" s="107"/>
      <c r="F7030" s="111">
        <v>84410000</v>
      </c>
      <c r="G7030" s="421"/>
      <c r="H7030" s="114"/>
      <c r="I7030" s="106"/>
      <c r="J7030" s="106"/>
      <c r="K7030" s="111">
        <f>W7030</f>
        <v>0</v>
      </c>
      <c r="L7030" s="421"/>
      <c r="M7030" s="421"/>
      <c r="N7030" s="106"/>
      <c r="O7030" s="120"/>
      <c r="P7030" s="38"/>
      <c r="Q7030" s="217"/>
      <c r="R7030" s="290">
        <v>84410000</v>
      </c>
    </row>
    <row r="7031" spans="1:18" s="17" customFormat="1" ht="16.5" hidden="1">
      <c r="A7031" s="107">
        <v>201</v>
      </c>
      <c r="B7031" s="421" t="s">
        <v>2810</v>
      </c>
      <c r="C7031" s="421"/>
      <c r="D7031" s="421"/>
      <c r="E7031" s="421"/>
      <c r="F7031" s="109"/>
      <c r="G7031" s="421"/>
      <c r="H7031" s="114"/>
      <c r="I7031" s="106"/>
      <c r="J7031" s="106"/>
      <c r="K7031" s="109"/>
      <c r="L7031" s="421"/>
      <c r="M7031" s="421"/>
      <c r="N7031" s="106"/>
      <c r="O7031" s="120"/>
      <c r="P7031" s="38"/>
      <c r="Q7031" s="217"/>
      <c r="R7031" s="290"/>
    </row>
    <row r="7032" spans="1:18" s="17" customFormat="1" ht="16.5" hidden="1">
      <c r="A7032" s="107"/>
      <c r="B7032" s="108" t="s">
        <v>2615</v>
      </c>
      <c r="C7032" s="107" t="s">
        <v>187</v>
      </c>
      <c r="D7032" s="107"/>
      <c r="E7032" s="107"/>
      <c r="F7032" s="109">
        <v>0</v>
      </c>
      <c r="G7032" s="421"/>
      <c r="H7032" s="114"/>
      <c r="I7032" s="106"/>
      <c r="J7032" s="106"/>
      <c r="K7032" s="109">
        <v>0</v>
      </c>
      <c r="L7032" s="421"/>
      <c r="M7032" s="421"/>
      <c r="N7032" s="106"/>
      <c r="O7032" s="120"/>
      <c r="P7032" s="38"/>
      <c r="Q7032" s="217">
        <v>0</v>
      </c>
      <c r="R7032" s="290"/>
    </row>
    <row r="7033" spans="1:18" s="17" customFormat="1" ht="16.5" hidden="1">
      <c r="A7033" s="107"/>
      <c r="B7033" s="108" t="s">
        <v>2616</v>
      </c>
      <c r="C7033" s="107" t="s">
        <v>187</v>
      </c>
      <c r="D7033" s="107"/>
      <c r="E7033" s="107"/>
      <c r="F7033" s="111">
        <v>97290000</v>
      </c>
      <c r="G7033" s="421"/>
      <c r="H7033" s="114"/>
      <c r="I7033" s="106"/>
      <c r="J7033" s="106"/>
      <c r="K7033" s="111">
        <f>W7033</f>
        <v>0</v>
      </c>
      <c r="L7033" s="421"/>
      <c r="M7033" s="421"/>
      <c r="N7033" s="106"/>
      <c r="O7033" s="120"/>
      <c r="P7033" s="38"/>
      <c r="Q7033" s="217"/>
      <c r="R7033" s="290">
        <v>97290000</v>
      </c>
    </row>
    <row r="7034" spans="1:18" s="17" customFormat="1" ht="16.5" hidden="1">
      <c r="A7034" s="107">
        <v>202</v>
      </c>
      <c r="B7034" s="421" t="s">
        <v>2811</v>
      </c>
      <c r="C7034" s="421"/>
      <c r="D7034" s="421"/>
      <c r="E7034" s="421"/>
      <c r="F7034" s="109"/>
      <c r="G7034" s="421"/>
      <c r="H7034" s="114"/>
      <c r="I7034" s="106"/>
      <c r="J7034" s="106"/>
      <c r="K7034" s="109"/>
      <c r="L7034" s="421"/>
      <c r="M7034" s="421"/>
      <c r="N7034" s="106"/>
      <c r="O7034" s="120"/>
      <c r="P7034" s="38"/>
      <c r="Q7034" s="217"/>
      <c r="R7034" s="290"/>
    </row>
    <row r="7035" spans="1:18" s="17" customFormat="1" ht="16.5" hidden="1">
      <c r="A7035" s="107"/>
      <c r="B7035" s="108" t="s">
        <v>2615</v>
      </c>
      <c r="C7035" s="107" t="s">
        <v>187</v>
      </c>
      <c r="D7035" s="107"/>
      <c r="E7035" s="107"/>
      <c r="F7035" s="109">
        <v>104500000</v>
      </c>
      <c r="G7035" s="421"/>
      <c r="H7035" s="114"/>
      <c r="I7035" s="106"/>
      <c r="J7035" s="106"/>
      <c r="K7035" s="109">
        <v>104500000</v>
      </c>
      <c r="L7035" s="421"/>
      <c r="M7035" s="421"/>
      <c r="N7035" s="106"/>
      <c r="O7035" s="120"/>
      <c r="P7035" s="38"/>
      <c r="Q7035" s="217">
        <v>104500000</v>
      </c>
      <c r="R7035" s="290"/>
    </row>
    <row r="7036" spans="1:18" s="17" customFormat="1" ht="16.5" hidden="1">
      <c r="A7036" s="107"/>
      <c r="B7036" s="108" t="s">
        <v>2616</v>
      </c>
      <c r="C7036" s="107" t="s">
        <v>187</v>
      </c>
      <c r="D7036" s="107"/>
      <c r="E7036" s="107"/>
      <c r="F7036" s="111">
        <v>120198000</v>
      </c>
      <c r="G7036" s="421"/>
      <c r="H7036" s="114"/>
      <c r="I7036" s="106"/>
      <c r="J7036" s="106"/>
      <c r="K7036" s="111">
        <f>W7036</f>
        <v>0</v>
      </c>
      <c r="L7036" s="421"/>
      <c r="M7036" s="421"/>
      <c r="N7036" s="106"/>
      <c r="O7036" s="120"/>
      <c r="P7036" s="38"/>
      <c r="Q7036" s="217"/>
      <c r="R7036" s="290">
        <v>120198000</v>
      </c>
    </row>
    <row r="7037" spans="1:18" s="17" customFormat="1" ht="16.5" hidden="1">
      <c r="A7037" s="107">
        <v>203</v>
      </c>
      <c r="B7037" s="766" t="s">
        <v>2812</v>
      </c>
      <c r="C7037" s="421"/>
      <c r="D7037" s="421"/>
      <c r="E7037" s="421"/>
      <c r="F7037" s="109"/>
      <c r="G7037" s="421"/>
      <c r="H7037" s="114"/>
      <c r="I7037" s="106"/>
      <c r="J7037" s="106"/>
      <c r="K7037" s="109"/>
      <c r="L7037" s="421"/>
      <c r="M7037" s="421"/>
      <c r="N7037" s="106"/>
      <c r="O7037" s="120"/>
      <c r="P7037" s="38"/>
      <c r="Q7037" s="217"/>
      <c r="R7037" s="290"/>
    </row>
    <row r="7038" spans="1:18" s="17" customFormat="1" ht="16.5" hidden="1">
      <c r="A7038" s="107"/>
      <c r="B7038" s="108" t="s">
        <v>2615</v>
      </c>
      <c r="C7038" s="107" t="s">
        <v>187</v>
      </c>
      <c r="D7038" s="107"/>
      <c r="E7038" s="107"/>
      <c r="F7038" s="109">
        <v>99300000</v>
      </c>
      <c r="G7038" s="421"/>
      <c r="H7038" s="114"/>
      <c r="I7038" s="106"/>
      <c r="J7038" s="106"/>
      <c r="K7038" s="109">
        <v>99300000</v>
      </c>
      <c r="L7038" s="421"/>
      <c r="M7038" s="421"/>
      <c r="N7038" s="106"/>
      <c r="O7038" s="120"/>
      <c r="P7038" s="38"/>
      <c r="Q7038" s="217">
        <v>99300000</v>
      </c>
      <c r="R7038" s="290"/>
    </row>
    <row r="7039" spans="1:18" s="17" customFormat="1" ht="16.5" hidden="1">
      <c r="A7039" s="107"/>
      <c r="B7039" s="108" t="s">
        <v>2616</v>
      </c>
      <c r="C7039" s="107" t="s">
        <v>187</v>
      </c>
      <c r="D7039" s="107"/>
      <c r="E7039" s="107"/>
      <c r="F7039" s="111">
        <v>114218000</v>
      </c>
      <c r="G7039" s="421"/>
      <c r="H7039" s="114"/>
      <c r="I7039" s="106"/>
      <c r="J7039" s="106"/>
      <c r="K7039" s="111">
        <f>W7039</f>
        <v>0</v>
      </c>
      <c r="L7039" s="421"/>
      <c r="M7039" s="421"/>
      <c r="N7039" s="106"/>
      <c r="O7039" s="120"/>
      <c r="P7039" s="38"/>
      <c r="Q7039" s="217"/>
      <c r="R7039" s="290">
        <v>114218000</v>
      </c>
    </row>
    <row r="7040" spans="1:18" s="17" customFormat="1" ht="16.5" hidden="1">
      <c r="A7040" s="107">
        <v>204</v>
      </c>
      <c r="B7040" s="766" t="s">
        <v>2813</v>
      </c>
      <c r="C7040" s="421"/>
      <c r="D7040" s="421"/>
      <c r="E7040" s="421"/>
      <c r="F7040" s="109"/>
      <c r="G7040" s="421"/>
      <c r="H7040" s="114"/>
      <c r="I7040" s="106"/>
      <c r="J7040" s="106"/>
      <c r="K7040" s="109"/>
      <c r="L7040" s="421"/>
      <c r="M7040" s="421"/>
      <c r="N7040" s="106"/>
      <c r="O7040" s="120"/>
      <c r="P7040" s="38"/>
      <c r="Q7040" s="217"/>
      <c r="R7040" s="290"/>
    </row>
    <row r="7041" spans="1:18" s="17" customFormat="1" ht="16.5" hidden="1">
      <c r="A7041" s="107"/>
      <c r="B7041" s="108" t="s">
        <v>2615</v>
      </c>
      <c r="C7041" s="107" t="s">
        <v>187</v>
      </c>
      <c r="D7041" s="107"/>
      <c r="E7041" s="107"/>
      <c r="F7041" s="109">
        <v>115900000</v>
      </c>
      <c r="G7041" s="421"/>
      <c r="H7041" s="114"/>
      <c r="I7041" s="106"/>
      <c r="J7041" s="106"/>
      <c r="K7041" s="109">
        <v>115900000</v>
      </c>
      <c r="L7041" s="421"/>
      <c r="M7041" s="421"/>
      <c r="N7041" s="106"/>
      <c r="O7041" s="120"/>
      <c r="P7041" s="38"/>
      <c r="Q7041" s="217">
        <v>115900000</v>
      </c>
      <c r="R7041" s="290"/>
    </row>
    <row r="7042" spans="1:18" s="17" customFormat="1" ht="16.5" hidden="1">
      <c r="A7042" s="107"/>
      <c r="B7042" s="108" t="s">
        <v>2616</v>
      </c>
      <c r="C7042" s="107" t="s">
        <v>187</v>
      </c>
      <c r="D7042" s="107"/>
      <c r="E7042" s="107"/>
      <c r="F7042" s="111">
        <v>133400000</v>
      </c>
      <c r="G7042" s="421"/>
      <c r="H7042" s="114"/>
      <c r="I7042" s="106"/>
      <c r="J7042" s="106"/>
      <c r="K7042" s="111">
        <f>W7042</f>
        <v>0</v>
      </c>
      <c r="L7042" s="421"/>
      <c r="M7042" s="421"/>
      <c r="N7042" s="106"/>
      <c r="O7042" s="120"/>
      <c r="P7042" s="38"/>
      <c r="Q7042" s="217"/>
      <c r="R7042" s="290">
        <v>133400000</v>
      </c>
    </row>
    <row r="7043" spans="1:18" s="17" customFormat="1" ht="16.5" hidden="1">
      <c r="A7043" s="107">
        <v>205</v>
      </c>
      <c r="B7043" s="766" t="s">
        <v>2814</v>
      </c>
      <c r="C7043" s="421"/>
      <c r="D7043" s="421"/>
      <c r="E7043" s="421"/>
      <c r="F7043" s="109"/>
      <c r="G7043" s="421"/>
      <c r="H7043" s="114"/>
      <c r="I7043" s="106"/>
      <c r="J7043" s="106"/>
      <c r="K7043" s="109"/>
      <c r="L7043" s="421"/>
      <c r="M7043" s="421"/>
      <c r="N7043" s="106"/>
      <c r="O7043" s="120"/>
      <c r="P7043" s="38"/>
      <c r="Q7043" s="217"/>
      <c r="R7043" s="290"/>
    </row>
    <row r="7044" spans="1:18" s="17" customFormat="1" ht="16.5" hidden="1">
      <c r="A7044" s="107"/>
      <c r="B7044" s="108" t="s">
        <v>2615</v>
      </c>
      <c r="C7044" s="107" t="s">
        <v>187</v>
      </c>
      <c r="D7044" s="107"/>
      <c r="E7044" s="107"/>
      <c r="F7044" s="109">
        <v>70800000</v>
      </c>
      <c r="G7044" s="421"/>
      <c r="H7044" s="114"/>
      <c r="I7044" s="106"/>
      <c r="J7044" s="106"/>
      <c r="K7044" s="109">
        <v>70800000</v>
      </c>
      <c r="L7044" s="421"/>
      <c r="M7044" s="421"/>
      <c r="N7044" s="106"/>
      <c r="O7044" s="120"/>
      <c r="P7044" s="38"/>
      <c r="Q7044" s="217">
        <v>70800000</v>
      </c>
      <c r="R7044" s="290"/>
    </row>
    <row r="7045" spans="1:18" s="17" customFormat="1" ht="16.5" hidden="1">
      <c r="A7045" s="107"/>
      <c r="B7045" s="108" t="s">
        <v>2616</v>
      </c>
      <c r="C7045" s="107" t="s">
        <v>187</v>
      </c>
      <c r="D7045" s="107"/>
      <c r="E7045" s="107"/>
      <c r="F7045" s="111">
        <v>80730000</v>
      </c>
      <c r="G7045" s="421"/>
      <c r="H7045" s="114"/>
      <c r="I7045" s="106"/>
      <c r="J7045" s="106"/>
      <c r="K7045" s="111">
        <f>W7045</f>
        <v>0</v>
      </c>
      <c r="L7045" s="421"/>
      <c r="M7045" s="421"/>
      <c r="N7045" s="106"/>
      <c r="O7045" s="120"/>
      <c r="P7045" s="38"/>
      <c r="Q7045" s="217"/>
      <c r="R7045" s="290">
        <v>80730000</v>
      </c>
    </row>
    <row r="7046" spans="1:18" s="17" customFormat="1" ht="16.5" hidden="1">
      <c r="A7046" s="107">
        <v>206</v>
      </c>
      <c r="B7046" s="421" t="s">
        <v>2815</v>
      </c>
      <c r="C7046" s="421"/>
      <c r="D7046" s="421"/>
      <c r="E7046" s="421"/>
      <c r="F7046" s="109"/>
      <c r="G7046" s="421"/>
      <c r="H7046" s="114"/>
      <c r="I7046" s="106"/>
      <c r="J7046" s="106"/>
      <c r="K7046" s="109"/>
      <c r="L7046" s="421"/>
      <c r="M7046" s="421"/>
      <c r="N7046" s="106"/>
      <c r="O7046" s="120"/>
      <c r="P7046" s="38"/>
      <c r="Q7046" s="217"/>
      <c r="R7046" s="290"/>
    </row>
    <row r="7047" spans="1:18" s="17" customFormat="1" ht="16.5" hidden="1">
      <c r="A7047" s="107"/>
      <c r="B7047" s="108" t="s">
        <v>2615</v>
      </c>
      <c r="C7047" s="107" t="s">
        <v>187</v>
      </c>
      <c r="D7047" s="107"/>
      <c r="E7047" s="107"/>
      <c r="F7047" s="109">
        <v>105400000</v>
      </c>
      <c r="G7047" s="421"/>
      <c r="H7047" s="114"/>
      <c r="I7047" s="106"/>
      <c r="J7047" s="106"/>
      <c r="K7047" s="109">
        <v>105400000</v>
      </c>
      <c r="L7047" s="421"/>
      <c r="M7047" s="421"/>
      <c r="N7047" s="106"/>
      <c r="O7047" s="120"/>
      <c r="P7047" s="38"/>
      <c r="Q7047" s="217">
        <v>105400000</v>
      </c>
      <c r="R7047" s="290"/>
    </row>
    <row r="7048" spans="1:18" s="17" customFormat="1" ht="16.5" hidden="1">
      <c r="A7048" s="107"/>
      <c r="B7048" s="108" t="s">
        <v>2616</v>
      </c>
      <c r="C7048" s="107" t="s">
        <v>187</v>
      </c>
      <c r="D7048" s="107"/>
      <c r="E7048" s="107"/>
      <c r="F7048" s="111">
        <v>121210000</v>
      </c>
      <c r="G7048" s="421"/>
      <c r="H7048" s="114"/>
      <c r="I7048" s="106"/>
      <c r="J7048" s="106"/>
      <c r="K7048" s="111">
        <f>W7048</f>
        <v>0</v>
      </c>
      <c r="L7048" s="421"/>
      <c r="M7048" s="421"/>
      <c r="N7048" s="106"/>
      <c r="O7048" s="120"/>
      <c r="P7048" s="38"/>
      <c r="Q7048" s="217"/>
      <c r="R7048" s="290">
        <v>121210000</v>
      </c>
    </row>
    <row r="7049" spans="1:18" s="17" customFormat="1" ht="16.5" hidden="1">
      <c r="A7049" s="107">
        <v>207</v>
      </c>
      <c r="B7049" s="766" t="s">
        <v>2816</v>
      </c>
      <c r="C7049" s="421"/>
      <c r="D7049" s="421"/>
      <c r="E7049" s="421"/>
      <c r="F7049" s="109"/>
      <c r="G7049" s="421"/>
      <c r="H7049" s="114"/>
      <c r="I7049" s="106"/>
      <c r="J7049" s="106"/>
      <c r="K7049" s="109"/>
      <c r="L7049" s="421"/>
      <c r="M7049" s="421"/>
      <c r="N7049" s="106"/>
      <c r="O7049" s="120"/>
      <c r="P7049" s="38"/>
      <c r="Q7049" s="217"/>
      <c r="R7049" s="290"/>
    </row>
    <row r="7050" spans="1:18" s="17" customFormat="1" ht="16.5" hidden="1">
      <c r="A7050" s="107"/>
      <c r="B7050" s="108" t="s">
        <v>2615</v>
      </c>
      <c r="C7050" s="107" t="s">
        <v>187</v>
      </c>
      <c r="D7050" s="107"/>
      <c r="E7050" s="107"/>
      <c r="F7050" s="109">
        <v>89200000</v>
      </c>
      <c r="G7050" s="421"/>
      <c r="H7050" s="114"/>
      <c r="I7050" s="106"/>
      <c r="J7050" s="106"/>
      <c r="K7050" s="109">
        <v>89200000</v>
      </c>
      <c r="L7050" s="421"/>
      <c r="M7050" s="421"/>
      <c r="N7050" s="106"/>
      <c r="O7050" s="120"/>
      <c r="P7050" s="38"/>
      <c r="Q7050" s="217">
        <v>89200000</v>
      </c>
      <c r="R7050" s="290"/>
    </row>
    <row r="7051" spans="1:18" s="17" customFormat="1" ht="16.5" hidden="1">
      <c r="A7051" s="107"/>
      <c r="B7051" s="108" t="s">
        <v>2616</v>
      </c>
      <c r="C7051" s="107" t="s">
        <v>187</v>
      </c>
      <c r="D7051" s="107"/>
      <c r="E7051" s="107"/>
      <c r="F7051" s="111">
        <v>102626000</v>
      </c>
      <c r="G7051" s="421"/>
      <c r="H7051" s="114"/>
      <c r="I7051" s="106"/>
      <c r="J7051" s="106"/>
      <c r="K7051" s="111">
        <f>W7051</f>
        <v>0</v>
      </c>
      <c r="L7051" s="421"/>
      <c r="M7051" s="421"/>
      <c r="N7051" s="106"/>
      <c r="O7051" s="120"/>
      <c r="P7051" s="38"/>
      <c r="Q7051" s="217"/>
      <c r="R7051" s="290">
        <v>102626000</v>
      </c>
    </row>
    <row r="7052" spans="1:18" s="17" customFormat="1" ht="16.5" hidden="1">
      <c r="A7052" s="107">
        <v>208</v>
      </c>
      <c r="B7052" s="766" t="s">
        <v>2817</v>
      </c>
      <c r="C7052" s="421"/>
      <c r="D7052" s="421"/>
      <c r="E7052" s="421"/>
      <c r="F7052" s="109"/>
      <c r="G7052" s="421"/>
      <c r="H7052" s="114"/>
      <c r="I7052" s="106"/>
      <c r="J7052" s="106"/>
      <c r="K7052" s="109"/>
      <c r="L7052" s="421"/>
      <c r="M7052" s="421"/>
      <c r="N7052" s="106"/>
      <c r="O7052" s="120"/>
      <c r="P7052" s="38"/>
      <c r="Q7052" s="217"/>
      <c r="R7052" s="290"/>
    </row>
    <row r="7053" spans="1:18" s="17" customFormat="1" ht="16.5" hidden="1">
      <c r="A7053" s="107"/>
      <c r="B7053" s="108" t="s">
        <v>2615</v>
      </c>
      <c r="C7053" s="107" t="s">
        <v>187</v>
      </c>
      <c r="D7053" s="107"/>
      <c r="E7053" s="107"/>
      <c r="F7053" s="109">
        <v>63300000</v>
      </c>
      <c r="G7053" s="421"/>
      <c r="H7053" s="114"/>
      <c r="I7053" s="106"/>
      <c r="J7053" s="106"/>
      <c r="K7053" s="109">
        <v>63300000</v>
      </c>
      <c r="L7053" s="421"/>
      <c r="M7053" s="421"/>
      <c r="N7053" s="106"/>
      <c r="O7053" s="120"/>
      <c r="P7053" s="38"/>
      <c r="Q7053" s="217">
        <v>63300000</v>
      </c>
      <c r="R7053" s="290"/>
    </row>
    <row r="7054" spans="1:18" s="17" customFormat="1" ht="16.5" hidden="1">
      <c r="A7054" s="107"/>
      <c r="B7054" s="108" t="s">
        <v>2616</v>
      </c>
      <c r="C7054" s="107" t="s">
        <v>187</v>
      </c>
      <c r="D7054" s="107"/>
      <c r="E7054" s="107"/>
      <c r="F7054" s="111">
        <v>72864000</v>
      </c>
      <c r="G7054" s="421"/>
      <c r="H7054" s="114"/>
      <c r="I7054" s="106"/>
      <c r="J7054" s="106"/>
      <c r="K7054" s="111">
        <f>W7054</f>
        <v>0</v>
      </c>
      <c r="L7054" s="421"/>
      <c r="M7054" s="421"/>
      <c r="N7054" s="106"/>
      <c r="O7054" s="120"/>
      <c r="P7054" s="38"/>
      <c r="Q7054" s="217"/>
      <c r="R7054" s="290">
        <v>72864000</v>
      </c>
    </row>
    <row r="7055" spans="1:18" s="17" customFormat="1" ht="16.5" hidden="1">
      <c r="A7055" s="107">
        <v>209</v>
      </c>
      <c r="B7055" s="766" t="s">
        <v>2818</v>
      </c>
      <c r="C7055" s="421"/>
      <c r="D7055" s="421"/>
      <c r="E7055" s="421"/>
      <c r="F7055" s="109"/>
      <c r="G7055" s="421"/>
      <c r="H7055" s="114"/>
      <c r="I7055" s="106"/>
      <c r="J7055" s="106"/>
      <c r="K7055" s="109"/>
      <c r="L7055" s="421"/>
      <c r="M7055" s="421"/>
      <c r="N7055" s="106"/>
      <c r="O7055" s="120"/>
      <c r="P7055" s="38"/>
      <c r="Q7055" s="217"/>
      <c r="R7055" s="290"/>
    </row>
    <row r="7056" spans="1:18" s="17" customFormat="1" ht="16.5" hidden="1">
      <c r="A7056" s="107"/>
      <c r="B7056" s="108" t="s">
        <v>2615</v>
      </c>
      <c r="C7056" s="107" t="s">
        <v>187</v>
      </c>
      <c r="D7056" s="107"/>
      <c r="E7056" s="107"/>
      <c r="F7056" s="109">
        <v>71900000</v>
      </c>
      <c r="G7056" s="421"/>
      <c r="H7056" s="114"/>
      <c r="I7056" s="106"/>
      <c r="J7056" s="106"/>
      <c r="K7056" s="109">
        <v>71900000</v>
      </c>
      <c r="L7056" s="421"/>
      <c r="M7056" s="421"/>
      <c r="N7056" s="106"/>
      <c r="O7056" s="120"/>
      <c r="P7056" s="38"/>
      <c r="Q7056" s="217">
        <v>71900000</v>
      </c>
      <c r="R7056" s="290"/>
    </row>
    <row r="7057" spans="1:18" s="17" customFormat="1" ht="16.5" hidden="1">
      <c r="A7057" s="107"/>
      <c r="B7057" s="108" t="s">
        <v>2616</v>
      </c>
      <c r="C7057" s="107" t="s">
        <v>187</v>
      </c>
      <c r="D7057" s="107"/>
      <c r="E7057" s="107"/>
      <c r="F7057" s="111">
        <v>82800000</v>
      </c>
      <c r="G7057" s="421"/>
      <c r="H7057" s="114"/>
      <c r="I7057" s="106"/>
      <c r="J7057" s="106"/>
      <c r="K7057" s="111">
        <f>W7057</f>
        <v>0</v>
      </c>
      <c r="L7057" s="421"/>
      <c r="M7057" s="421"/>
      <c r="N7057" s="106"/>
      <c r="O7057" s="120"/>
      <c r="P7057" s="38"/>
      <c r="Q7057" s="217"/>
      <c r="R7057" s="290">
        <v>82800000</v>
      </c>
    </row>
    <row r="7058" spans="1:18" s="17" customFormat="1" ht="16.5" hidden="1">
      <c r="A7058" s="107">
        <v>210</v>
      </c>
      <c r="B7058" s="766" t="s">
        <v>2819</v>
      </c>
      <c r="C7058" s="421"/>
      <c r="D7058" s="421"/>
      <c r="E7058" s="421"/>
      <c r="F7058" s="109"/>
      <c r="G7058" s="421"/>
      <c r="H7058" s="114"/>
      <c r="I7058" s="106"/>
      <c r="J7058" s="106"/>
      <c r="K7058" s="109"/>
      <c r="L7058" s="421"/>
      <c r="M7058" s="421"/>
      <c r="N7058" s="106"/>
      <c r="O7058" s="120"/>
      <c r="P7058" s="38"/>
      <c r="Q7058" s="217"/>
      <c r="R7058" s="290"/>
    </row>
    <row r="7059" spans="1:18" s="17" customFormat="1" ht="16.5" hidden="1">
      <c r="A7059" s="107"/>
      <c r="B7059" s="108" t="s">
        <v>2615</v>
      </c>
      <c r="C7059" s="107" t="s">
        <v>187</v>
      </c>
      <c r="D7059" s="107"/>
      <c r="E7059" s="107"/>
      <c r="F7059" s="109">
        <v>78300000</v>
      </c>
      <c r="G7059" s="421"/>
      <c r="H7059" s="114"/>
      <c r="I7059" s="106"/>
      <c r="J7059" s="106"/>
      <c r="K7059" s="109">
        <v>78300000</v>
      </c>
      <c r="L7059" s="421"/>
      <c r="M7059" s="421"/>
      <c r="N7059" s="106"/>
      <c r="O7059" s="120"/>
      <c r="P7059" s="38"/>
      <c r="Q7059" s="217">
        <v>78300000</v>
      </c>
      <c r="R7059" s="290"/>
    </row>
    <row r="7060" spans="1:18" s="17" customFormat="1" ht="16.5" hidden="1">
      <c r="A7060" s="107"/>
      <c r="B7060" s="108" t="s">
        <v>2616</v>
      </c>
      <c r="C7060" s="107" t="s">
        <v>187</v>
      </c>
      <c r="D7060" s="107"/>
      <c r="E7060" s="107"/>
      <c r="F7060" s="111">
        <v>90160000</v>
      </c>
      <c r="G7060" s="421"/>
      <c r="H7060" s="114"/>
      <c r="I7060" s="106"/>
      <c r="J7060" s="106"/>
      <c r="K7060" s="111">
        <f>W7060</f>
        <v>0</v>
      </c>
      <c r="L7060" s="421"/>
      <c r="M7060" s="421"/>
      <c r="N7060" s="106"/>
      <c r="O7060" s="120"/>
      <c r="P7060" s="38"/>
      <c r="Q7060" s="217"/>
      <c r="R7060" s="290">
        <v>90160000</v>
      </c>
    </row>
    <row r="7061" spans="1:18" s="17" customFormat="1" ht="16.5" hidden="1">
      <c r="A7061" s="107">
        <v>211</v>
      </c>
      <c r="B7061" s="766" t="s">
        <v>2820</v>
      </c>
      <c r="C7061" s="421"/>
      <c r="D7061" s="421"/>
      <c r="E7061" s="421"/>
      <c r="F7061" s="109"/>
      <c r="G7061" s="421"/>
      <c r="H7061" s="114"/>
      <c r="I7061" s="106"/>
      <c r="J7061" s="106"/>
      <c r="K7061" s="109"/>
      <c r="L7061" s="421"/>
      <c r="M7061" s="421"/>
      <c r="N7061" s="106"/>
      <c r="O7061" s="120"/>
      <c r="P7061" s="38"/>
      <c r="Q7061" s="217"/>
      <c r="R7061" s="290"/>
    </row>
    <row r="7062" spans="1:18" s="17" customFormat="1" ht="16.5" hidden="1">
      <c r="A7062" s="107"/>
      <c r="B7062" s="108" t="s">
        <v>2615</v>
      </c>
      <c r="C7062" s="107" t="s">
        <v>187</v>
      </c>
      <c r="D7062" s="107"/>
      <c r="E7062" s="107"/>
      <c r="F7062" s="109">
        <v>100800000</v>
      </c>
      <c r="G7062" s="421"/>
      <c r="H7062" s="114"/>
      <c r="I7062" s="106"/>
      <c r="J7062" s="106"/>
      <c r="K7062" s="109">
        <v>100800000</v>
      </c>
      <c r="L7062" s="421"/>
      <c r="M7062" s="421"/>
      <c r="N7062" s="106"/>
      <c r="O7062" s="120"/>
      <c r="P7062" s="38"/>
      <c r="Q7062" s="217">
        <v>100800000</v>
      </c>
      <c r="R7062" s="290"/>
    </row>
    <row r="7063" spans="1:18" s="17" customFormat="1" ht="16.5" hidden="1">
      <c r="A7063" s="107"/>
      <c r="B7063" s="108" t="s">
        <v>2616</v>
      </c>
      <c r="C7063" s="107" t="s">
        <v>187</v>
      </c>
      <c r="D7063" s="107"/>
      <c r="E7063" s="107"/>
      <c r="F7063" s="111">
        <v>116380000</v>
      </c>
      <c r="G7063" s="421"/>
      <c r="H7063" s="114"/>
      <c r="I7063" s="106"/>
      <c r="J7063" s="106"/>
      <c r="K7063" s="111">
        <f>W7063</f>
        <v>0</v>
      </c>
      <c r="L7063" s="421"/>
      <c r="M7063" s="421"/>
      <c r="N7063" s="106"/>
      <c r="O7063" s="120"/>
      <c r="P7063" s="38"/>
      <c r="Q7063" s="217"/>
      <c r="R7063" s="290">
        <v>116380000</v>
      </c>
    </row>
    <row r="7064" spans="1:18" s="17" customFormat="1" ht="16.5" hidden="1">
      <c r="A7064" s="107">
        <v>212</v>
      </c>
      <c r="B7064" s="766" t="s">
        <v>2821</v>
      </c>
      <c r="C7064" s="421"/>
      <c r="D7064" s="421"/>
      <c r="E7064" s="421"/>
      <c r="F7064" s="109"/>
      <c r="G7064" s="421"/>
      <c r="H7064" s="114"/>
      <c r="I7064" s="106"/>
      <c r="J7064" s="106"/>
      <c r="K7064" s="109"/>
      <c r="L7064" s="421"/>
      <c r="M7064" s="421"/>
      <c r="N7064" s="106"/>
      <c r="O7064" s="120"/>
      <c r="P7064" s="38"/>
      <c r="Q7064" s="217"/>
      <c r="R7064" s="290"/>
    </row>
    <row r="7065" spans="1:18" s="17" customFormat="1" ht="16.5" hidden="1">
      <c r="A7065" s="107"/>
      <c r="B7065" s="108" t="s">
        <v>2615</v>
      </c>
      <c r="C7065" s="107" t="s">
        <v>187</v>
      </c>
      <c r="D7065" s="107"/>
      <c r="E7065" s="107"/>
      <c r="F7065" s="109">
        <v>115000000</v>
      </c>
      <c r="G7065" s="421"/>
      <c r="H7065" s="114"/>
      <c r="I7065" s="106"/>
      <c r="J7065" s="106"/>
      <c r="K7065" s="109">
        <v>115000000</v>
      </c>
      <c r="L7065" s="421"/>
      <c r="M7065" s="421"/>
      <c r="N7065" s="106"/>
      <c r="O7065" s="120"/>
      <c r="P7065" s="38"/>
      <c r="Q7065" s="217">
        <v>115000000</v>
      </c>
      <c r="R7065" s="290"/>
    </row>
    <row r="7066" spans="1:18" s="17" customFormat="1" ht="16.5" hidden="1">
      <c r="A7066" s="107"/>
      <c r="B7066" s="108" t="s">
        <v>2616</v>
      </c>
      <c r="C7066" s="107" t="s">
        <v>187</v>
      </c>
      <c r="D7066" s="107"/>
      <c r="E7066" s="107"/>
      <c r="F7066" s="111">
        <v>132388000</v>
      </c>
      <c r="G7066" s="421"/>
      <c r="H7066" s="114"/>
      <c r="I7066" s="106"/>
      <c r="J7066" s="106"/>
      <c r="K7066" s="111">
        <f>W7066</f>
        <v>0</v>
      </c>
      <c r="L7066" s="421"/>
      <c r="M7066" s="421"/>
      <c r="N7066" s="106"/>
      <c r="O7066" s="120"/>
      <c r="P7066" s="38"/>
      <c r="Q7066" s="217"/>
      <c r="R7066" s="290">
        <v>132388000</v>
      </c>
    </row>
    <row r="7067" spans="1:18" s="17" customFormat="1" ht="66.75" hidden="1" customHeight="1">
      <c r="A7067" s="107">
        <v>213</v>
      </c>
      <c r="B7067" s="766" t="s">
        <v>2822</v>
      </c>
      <c r="C7067" s="107"/>
      <c r="D7067" s="421"/>
      <c r="E7067" s="421"/>
      <c r="F7067" s="109"/>
      <c r="G7067" s="421"/>
      <c r="H7067" s="114"/>
      <c r="I7067" s="106"/>
      <c r="J7067" s="106"/>
      <c r="K7067" s="109"/>
      <c r="L7067" s="421"/>
      <c r="M7067" s="421"/>
      <c r="N7067" s="106"/>
      <c r="O7067" s="120"/>
      <c r="P7067" s="38"/>
      <c r="Q7067" s="217"/>
      <c r="R7067" s="290"/>
    </row>
    <row r="7068" spans="1:18" s="17" customFormat="1" ht="66.75" hidden="1" customHeight="1">
      <c r="A7068" s="107"/>
      <c r="B7068" s="108" t="s">
        <v>2615</v>
      </c>
      <c r="C7068" s="107" t="s">
        <v>187</v>
      </c>
      <c r="D7068" s="107"/>
      <c r="E7068" s="107"/>
      <c r="F7068" s="109"/>
      <c r="G7068" s="421"/>
      <c r="H7068" s="114"/>
      <c r="I7068" s="106"/>
      <c r="J7068" s="106"/>
      <c r="K7068" s="109"/>
      <c r="L7068" s="421"/>
      <c r="M7068" s="421"/>
      <c r="N7068" s="106"/>
      <c r="O7068" s="120"/>
      <c r="P7068" s="38"/>
      <c r="Q7068" s="217"/>
      <c r="R7068" s="290"/>
    </row>
    <row r="7069" spans="1:18" s="17" customFormat="1" ht="16.5" hidden="1">
      <c r="A7069" s="107"/>
      <c r="B7069" s="108" t="s">
        <v>2616</v>
      </c>
      <c r="C7069" s="107" t="s">
        <v>187</v>
      </c>
      <c r="D7069" s="107"/>
      <c r="E7069" s="107"/>
      <c r="F7069" s="111">
        <v>104420000</v>
      </c>
      <c r="G7069" s="421"/>
      <c r="H7069" s="114"/>
      <c r="I7069" s="106"/>
      <c r="J7069" s="106"/>
      <c r="K7069" s="111">
        <f>W7069</f>
        <v>0</v>
      </c>
      <c r="L7069" s="421"/>
      <c r="M7069" s="421"/>
      <c r="N7069" s="106"/>
      <c r="O7069" s="120"/>
      <c r="P7069" s="38"/>
      <c r="Q7069" s="217"/>
      <c r="R7069" s="290">
        <v>104420000</v>
      </c>
    </row>
    <row r="7070" spans="1:18" s="17" customFormat="1" ht="16.5" hidden="1">
      <c r="A7070" s="107">
        <v>214</v>
      </c>
      <c r="B7070" s="766" t="s">
        <v>2823</v>
      </c>
      <c r="C7070" s="107"/>
      <c r="D7070" s="421"/>
      <c r="E7070" s="421"/>
      <c r="F7070" s="109"/>
      <c r="G7070" s="421"/>
      <c r="H7070" s="114"/>
      <c r="I7070" s="106"/>
      <c r="J7070" s="106"/>
      <c r="K7070" s="109"/>
      <c r="L7070" s="421"/>
      <c r="M7070" s="421"/>
      <c r="N7070" s="106"/>
      <c r="O7070" s="120"/>
      <c r="P7070" s="38"/>
      <c r="Q7070" s="217"/>
    </row>
    <row r="7071" spans="1:18" s="17" customFormat="1" ht="66.75" hidden="1" customHeight="1">
      <c r="A7071" s="107"/>
      <c r="B7071" s="108" t="s">
        <v>2615</v>
      </c>
      <c r="C7071" s="107" t="s">
        <v>187</v>
      </c>
      <c r="D7071" s="107"/>
      <c r="E7071" s="107"/>
      <c r="F7071" s="109"/>
      <c r="G7071" s="421"/>
      <c r="H7071" s="114"/>
      <c r="I7071" s="106"/>
      <c r="J7071" s="106"/>
      <c r="K7071" s="109"/>
      <c r="L7071" s="421"/>
      <c r="M7071" s="421"/>
      <c r="N7071" s="106"/>
      <c r="O7071" s="120"/>
      <c r="P7071" s="38"/>
      <c r="Q7071" s="217"/>
    </row>
    <row r="7072" spans="1:18" s="17" customFormat="1" ht="16.5" hidden="1">
      <c r="A7072" s="107"/>
      <c r="B7072" s="108" t="s">
        <v>2616</v>
      </c>
      <c r="C7072" s="107" t="s">
        <v>187</v>
      </c>
      <c r="D7072" s="107"/>
      <c r="E7072" s="107"/>
      <c r="F7072" s="111">
        <v>104420000</v>
      </c>
      <c r="G7072" s="421"/>
      <c r="H7072" s="114"/>
      <c r="I7072" s="106"/>
      <c r="J7072" s="106"/>
      <c r="K7072" s="111">
        <f>W7072</f>
        <v>0</v>
      </c>
      <c r="L7072" s="421"/>
      <c r="M7072" s="421"/>
      <c r="N7072" s="106"/>
      <c r="O7072" s="120"/>
      <c r="P7072" s="38"/>
      <c r="Q7072" s="217"/>
      <c r="R7072" s="290">
        <v>104420000</v>
      </c>
    </row>
    <row r="7073" spans="1:18" s="17" customFormat="1" ht="16.5" hidden="1">
      <c r="A7073" s="107">
        <v>215</v>
      </c>
      <c r="B7073" s="766" t="s">
        <v>2824</v>
      </c>
      <c r="C7073" s="107"/>
      <c r="D7073" s="421"/>
      <c r="E7073" s="421"/>
      <c r="F7073" s="109"/>
      <c r="G7073" s="421"/>
      <c r="H7073" s="114"/>
      <c r="I7073" s="106"/>
      <c r="J7073" s="106"/>
      <c r="K7073" s="109"/>
      <c r="L7073" s="421"/>
      <c r="M7073" s="421"/>
      <c r="N7073" s="106"/>
      <c r="O7073" s="120"/>
      <c r="P7073" s="38"/>
      <c r="Q7073" s="217"/>
      <c r="R7073" s="290"/>
    </row>
    <row r="7074" spans="1:18" s="17" customFormat="1" ht="66.75" hidden="1" customHeight="1">
      <c r="A7074" s="107"/>
      <c r="B7074" s="108" t="s">
        <v>2615</v>
      </c>
      <c r="C7074" s="107" t="s">
        <v>187</v>
      </c>
      <c r="D7074" s="107"/>
      <c r="E7074" s="107"/>
      <c r="F7074" s="109"/>
      <c r="G7074" s="421"/>
      <c r="H7074" s="114"/>
      <c r="I7074" s="106"/>
      <c r="J7074" s="106"/>
      <c r="K7074" s="109"/>
      <c r="L7074" s="421"/>
      <c r="M7074" s="421"/>
      <c r="N7074" s="106"/>
      <c r="O7074" s="120"/>
      <c r="P7074" s="38"/>
      <c r="Q7074" s="217"/>
      <c r="R7074" s="290"/>
    </row>
    <row r="7075" spans="1:18" s="17" customFormat="1" ht="16.5" hidden="1">
      <c r="A7075" s="107"/>
      <c r="B7075" s="108" t="s">
        <v>2616</v>
      </c>
      <c r="C7075" s="107" t="s">
        <v>187</v>
      </c>
      <c r="D7075" s="107"/>
      <c r="E7075" s="107"/>
      <c r="F7075" s="111">
        <v>74060000</v>
      </c>
      <c r="G7075" s="421"/>
      <c r="H7075" s="114"/>
      <c r="I7075" s="106"/>
      <c r="J7075" s="106"/>
      <c r="K7075" s="111">
        <f>W7075</f>
        <v>0</v>
      </c>
      <c r="L7075" s="421"/>
      <c r="M7075" s="421"/>
      <c r="N7075" s="106"/>
      <c r="O7075" s="120"/>
      <c r="P7075" s="38"/>
      <c r="Q7075" s="217"/>
      <c r="R7075" s="290">
        <v>74060000</v>
      </c>
    </row>
    <row r="7076" spans="1:18" s="17" customFormat="1" ht="16.5" hidden="1">
      <c r="A7076" s="107">
        <v>216</v>
      </c>
      <c r="B7076" s="766" t="s">
        <v>2825</v>
      </c>
      <c r="C7076" s="107"/>
      <c r="D7076" s="421"/>
      <c r="E7076" s="421"/>
      <c r="F7076" s="109"/>
      <c r="G7076" s="421"/>
      <c r="H7076" s="114"/>
      <c r="I7076" s="106"/>
      <c r="J7076" s="106"/>
      <c r="K7076" s="109"/>
      <c r="L7076" s="421"/>
      <c r="M7076" s="421"/>
      <c r="N7076" s="106"/>
      <c r="O7076" s="120"/>
      <c r="P7076" s="38"/>
      <c r="Q7076" s="217"/>
      <c r="R7076" s="290"/>
    </row>
    <row r="7077" spans="1:18" s="17" customFormat="1" ht="66.75" hidden="1" customHeight="1">
      <c r="A7077" s="107"/>
      <c r="B7077" s="108" t="s">
        <v>2615</v>
      </c>
      <c r="C7077" s="107" t="s">
        <v>187</v>
      </c>
      <c r="D7077" s="107"/>
      <c r="E7077" s="107"/>
      <c r="F7077" s="109"/>
      <c r="G7077" s="421"/>
      <c r="H7077" s="114"/>
      <c r="I7077" s="106"/>
      <c r="J7077" s="106"/>
      <c r="K7077" s="109"/>
      <c r="L7077" s="421"/>
      <c r="M7077" s="421"/>
      <c r="N7077" s="106"/>
      <c r="O7077" s="120"/>
      <c r="P7077" s="38"/>
      <c r="Q7077" s="217"/>
      <c r="R7077" s="290"/>
    </row>
    <row r="7078" spans="1:18" s="17" customFormat="1" ht="16.5" hidden="1">
      <c r="A7078" s="107"/>
      <c r="B7078" s="108" t="s">
        <v>2616</v>
      </c>
      <c r="C7078" s="107" t="s">
        <v>187</v>
      </c>
      <c r="D7078" s="107"/>
      <c r="E7078" s="107"/>
      <c r="F7078" s="111">
        <v>74060000</v>
      </c>
      <c r="G7078" s="421"/>
      <c r="H7078" s="114"/>
      <c r="I7078" s="106"/>
      <c r="J7078" s="106"/>
      <c r="K7078" s="111">
        <f>W7078</f>
        <v>0</v>
      </c>
      <c r="L7078" s="421"/>
      <c r="M7078" s="421"/>
      <c r="N7078" s="106"/>
      <c r="O7078" s="120"/>
      <c r="P7078" s="38"/>
      <c r="Q7078" s="217"/>
      <c r="R7078" s="290">
        <v>74060000</v>
      </c>
    </row>
    <row r="7079" spans="1:18" s="17" customFormat="1" ht="16.5" hidden="1">
      <c r="A7079" s="107">
        <v>217</v>
      </c>
      <c r="B7079" s="766" t="s">
        <v>2826</v>
      </c>
      <c r="C7079" s="107"/>
      <c r="D7079" s="421"/>
      <c r="E7079" s="421"/>
      <c r="F7079" s="109"/>
      <c r="G7079" s="421"/>
      <c r="H7079" s="114"/>
      <c r="I7079" s="106"/>
      <c r="J7079" s="106"/>
      <c r="K7079" s="109"/>
      <c r="L7079" s="421"/>
      <c r="M7079" s="421"/>
      <c r="N7079" s="106"/>
      <c r="O7079" s="120"/>
      <c r="P7079" s="38"/>
      <c r="Q7079" s="217"/>
      <c r="R7079" s="290"/>
    </row>
    <row r="7080" spans="1:18" s="17" customFormat="1" ht="66.75" hidden="1" customHeight="1">
      <c r="A7080" s="107"/>
      <c r="B7080" s="108" t="s">
        <v>2615</v>
      </c>
      <c r="C7080" s="107" t="s">
        <v>187</v>
      </c>
      <c r="D7080" s="107"/>
      <c r="E7080" s="107"/>
      <c r="F7080" s="109"/>
      <c r="G7080" s="421"/>
      <c r="H7080" s="114"/>
      <c r="I7080" s="106"/>
      <c r="J7080" s="106"/>
      <c r="K7080" s="109"/>
      <c r="L7080" s="421"/>
      <c r="M7080" s="421"/>
      <c r="N7080" s="106"/>
      <c r="O7080" s="120"/>
      <c r="P7080" s="38"/>
      <c r="Q7080" s="217"/>
      <c r="R7080" s="290"/>
    </row>
    <row r="7081" spans="1:18" s="17" customFormat="1" ht="16.5" hidden="1">
      <c r="A7081" s="107"/>
      <c r="B7081" s="108" t="s">
        <v>2616</v>
      </c>
      <c r="C7081" s="107" t="s">
        <v>187</v>
      </c>
      <c r="D7081" s="107"/>
      <c r="E7081" s="107"/>
      <c r="F7081" s="111">
        <v>49680000</v>
      </c>
      <c r="G7081" s="421"/>
      <c r="H7081" s="114"/>
      <c r="I7081" s="106"/>
      <c r="J7081" s="106"/>
      <c r="K7081" s="111">
        <f>W7081</f>
        <v>0</v>
      </c>
      <c r="L7081" s="421"/>
      <c r="M7081" s="421"/>
      <c r="N7081" s="106"/>
      <c r="O7081" s="120"/>
      <c r="P7081" s="38"/>
      <c r="Q7081" s="217"/>
      <c r="R7081" s="290">
        <v>49680000</v>
      </c>
    </row>
    <row r="7082" spans="1:18" s="17" customFormat="1" ht="16.5" hidden="1">
      <c r="A7082" s="107">
        <v>218</v>
      </c>
      <c r="B7082" s="766" t="s">
        <v>2827</v>
      </c>
      <c r="C7082" s="107"/>
      <c r="D7082" s="421"/>
      <c r="E7082" s="421"/>
      <c r="F7082" s="109"/>
      <c r="G7082" s="421"/>
      <c r="H7082" s="114"/>
      <c r="I7082" s="106"/>
      <c r="J7082" s="106"/>
      <c r="K7082" s="109"/>
      <c r="L7082" s="421"/>
      <c r="M7082" s="421"/>
      <c r="N7082" s="106"/>
      <c r="O7082" s="120"/>
      <c r="P7082" s="38"/>
      <c r="Q7082" s="217"/>
      <c r="R7082" s="290"/>
    </row>
    <row r="7083" spans="1:18" s="17" customFormat="1" ht="66.75" hidden="1" customHeight="1">
      <c r="A7083" s="163"/>
      <c r="B7083" s="108" t="s">
        <v>2615</v>
      </c>
      <c r="C7083" s="107" t="s">
        <v>187</v>
      </c>
      <c r="D7083" s="107"/>
      <c r="E7083" s="107"/>
      <c r="F7083" s="109">
        <v>0</v>
      </c>
      <c r="G7083" s="421"/>
      <c r="H7083" s="114"/>
      <c r="I7083" s="106"/>
      <c r="J7083" s="106"/>
      <c r="K7083" s="111">
        <f>W7083</f>
        <v>0</v>
      </c>
      <c r="L7083" s="421"/>
      <c r="M7083" s="421"/>
      <c r="N7083" s="106"/>
      <c r="O7083" s="120"/>
      <c r="P7083" s="38"/>
      <c r="Q7083" s="217"/>
      <c r="R7083" s="290"/>
    </row>
    <row r="7084" spans="1:18" s="17" customFormat="1" ht="16.5" hidden="1">
      <c r="A7084" s="163"/>
      <c r="B7084" s="108" t="s">
        <v>2616</v>
      </c>
      <c r="C7084" s="107" t="s">
        <v>187</v>
      </c>
      <c r="D7084" s="107"/>
      <c r="E7084" s="107"/>
      <c r="F7084" s="111">
        <v>48760000</v>
      </c>
      <c r="G7084" s="421"/>
      <c r="H7084" s="114"/>
      <c r="I7084" s="106"/>
      <c r="J7084" s="106"/>
      <c r="K7084" s="111">
        <f>W7084</f>
        <v>0</v>
      </c>
      <c r="L7084" s="421"/>
      <c r="M7084" s="421"/>
      <c r="N7084" s="106"/>
      <c r="O7084" s="120"/>
      <c r="P7084" s="38"/>
      <c r="Q7084" s="217"/>
      <c r="R7084" s="290">
        <v>48760000</v>
      </c>
    </row>
    <row r="7085" spans="1:18" s="17" customFormat="1" ht="66.75" hidden="1" customHeight="1">
      <c r="A7085" s="163"/>
      <c r="B7085" s="421" t="s">
        <v>2828</v>
      </c>
      <c r="C7085" s="421"/>
      <c r="D7085" s="421"/>
      <c r="E7085" s="421"/>
      <c r="F7085" s="109"/>
      <c r="G7085" s="421"/>
      <c r="H7085" s="114"/>
      <c r="I7085" s="106"/>
      <c r="J7085" s="106"/>
      <c r="K7085" s="421"/>
      <c r="L7085" s="421"/>
      <c r="M7085" s="421"/>
      <c r="N7085" s="106"/>
      <c r="O7085" s="120"/>
      <c r="P7085" s="38"/>
      <c r="Q7085" s="16"/>
    </row>
    <row r="7086" spans="1:18" s="17" customFormat="1" ht="66.75" hidden="1" customHeight="1">
      <c r="A7086" s="107">
        <v>1</v>
      </c>
      <c r="B7086" s="766" t="s">
        <v>2829</v>
      </c>
      <c r="C7086" s="766"/>
      <c r="D7086" s="766"/>
      <c r="E7086" s="766"/>
      <c r="F7086" s="766"/>
      <c r="G7086" s="766"/>
      <c r="H7086" s="767"/>
      <c r="I7086" s="106"/>
      <c r="J7086" s="106"/>
      <c r="K7086" s="106"/>
      <c r="L7086" s="106"/>
      <c r="M7086" s="106"/>
      <c r="N7086" s="106"/>
      <c r="O7086" s="120"/>
      <c r="P7086" s="15"/>
      <c r="Q7086" s="16"/>
    </row>
    <row r="7087" spans="1:18" s="17" customFormat="1" ht="66.75" hidden="1" customHeight="1">
      <c r="A7087" s="107"/>
      <c r="B7087" s="108" t="s">
        <v>4405</v>
      </c>
      <c r="C7087" s="107" t="s">
        <v>187</v>
      </c>
      <c r="D7087" s="107"/>
      <c r="E7087" s="107"/>
      <c r="F7087" s="111">
        <v>663636</v>
      </c>
      <c r="G7087" s="112"/>
      <c r="H7087" s="112"/>
      <c r="I7087" s="10"/>
      <c r="J7087" s="11"/>
      <c r="K7087" s="111">
        <v>663636</v>
      </c>
      <c r="L7087" s="112"/>
      <c r="M7087" s="112"/>
      <c r="N7087" s="11"/>
      <c r="O7087" s="18"/>
      <c r="P7087" s="15"/>
      <c r="Q7087" s="16"/>
    </row>
    <row r="7088" spans="1:18" s="17" customFormat="1" ht="66.75" hidden="1" customHeight="1">
      <c r="A7088" s="107"/>
      <c r="B7088" s="108" t="s">
        <v>4406</v>
      </c>
      <c r="C7088" s="107" t="s">
        <v>187</v>
      </c>
      <c r="D7088" s="107"/>
      <c r="E7088" s="107"/>
      <c r="F7088" s="111">
        <v>713000</v>
      </c>
      <c r="G7088" s="112"/>
      <c r="H7088" s="112"/>
      <c r="I7088" s="10"/>
      <c r="J7088" s="11"/>
      <c r="K7088" s="111">
        <v>713000</v>
      </c>
      <c r="L7088" s="112"/>
      <c r="M7088" s="112"/>
      <c r="N7088" s="11"/>
      <c r="O7088" s="18"/>
      <c r="P7088" s="15"/>
      <c r="Q7088" s="16"/>
    </row>
    <row r="7089" spans="1:17" s="17" customFormat="1" ht="66.75" hidden="1" customHeight="1">
      <c r="A7089" s="107">
        <v>2</v>
      </c>
      <c r="B7089" s="766" t="s">
        <v>2830</v>
      </c>
      <c r="C7089" s="766"/>
      <c r="D7089" s="766"/>
      <c r="E7089" s="766"/>
      <c r="F7089" s="766"/>
      <c r="G7089" s="766"/>
      <c r="H7089" s="767"/>
      <c r="I7089" s="106"/>
      <c r="J7089" s="106"/>
      <c r="K7089" s="106"/>
      <c r="L7089" s="106"/>
      <c r="M7089" s="106"/>
      <c r="N7089" s="106"/>
      <c r="O7089" s="120"/>
      <c r="P7089" s="15"/>
      <c r="Q7089" s="16"/>
    </row>
    <row r="7090" spans="1:17" s="17" customFormat="1" ht="66.75" hidden="1" customHeight="1">
      <c r="A7090" s="107"/>
      <c r="B7090" s="108" t="s">
        <v>4407</v>
      </c>
      <c r="C7090" s="107" t="s">
        <v>187</v>
      </c>
      <c r="D7090" s="107"/>
      <c r="E7090" s="107"/>
      <c r="F7090" s="111">
        <v>4727273</v>
      </c>
      <c r="G7090" s="112"/>
      <c r="H7090" s="112"/>
      <c r="I7090" s="10"/>
      <c r="J7090" s="11"/>
      <c r="K7090" s="111">
        <v>4727273</v>
      </c>
      <c r="L7090" s="112"/>
      <c r="M7090" s="112"/>
      <c r="N7090" s="11"/>
      <c r="O7090" s="18"/>
      <c r="P7090" s="15"/>
      <c r="Q7090" s="16"/>
    </row>
    <row r="7091" spans="1:17" s="17" customFormat="1" ht="66.75" hidden="1" customHeight="1">
      <c r="A7091" s="107"/>
      <c r="B7091" s="108" t="s">
        <v>4408</v>
      </c>
      <c r="C7091" s="107" t="s">
        <v>187</v>
      </c>
      <c r="D7091" s="107"/>
      <c r="E7091" s="107"/>
      <c r="F7091" s="111">
        <v>6739000</v>
      </c>
      <c r="G7091" s="112"/>
      <c r="H7091" s="112"/>
      <c r="I7091" s="10"/>
      <c r="J7091" s="11"/>
      <c r="K7091" s="111">
        <v>6739000</v>
      </c>
      <c r="L7091" s="112"/>
      <c r="M7091" s="112"/>
      <c r="N7091" s="11"/>
      <c r="O7091" s="18"/>
      <c r="P7091" s="15"/>
      <c r="Q7091" s="16"/>
    </row>
    <row r="7092" spans="1:17" s="17" customFormat="1" ht="66.75" hidden="1" customHeight="1">
      <c r="A7092" s="107">
        <v>3</v>
      </c>
      <c r="B7092" s="766" t="s">
        <v>2831</v>
      </c>
      <c r="C7092" s="766"/>
      <c r="D7092" s="766"/>
      <c r="E7092" s="766"/>
      <c r="F7092" s="766"/>
      <c r="G7092" s="766"/>
      <c r="H7092" s="767"/>
      <c r="I7092" s="106"/>
      <c r="J7092" s="106"/>
      <c r="K7092" s="106"/>
      <c r="L7092" s="106"/>
      <c r="M7092" s="106"/>
      <c r="N7092" s="106"/>
      <c r="O7092" s="120"/>
      <c r="P7092" s="15"/>
      <c r="Q7092" s="16"/>
    </row>
    <row r="7093" spans="1:17" s="17" customFormat="1" ht="66.75" hidden="1" customHeight="1">
      <c r="A7093" s="107"/>
      <c r="B7093" s="108" t="s">
        <v>4409</v>
      </c>
      <c r="C7093" s="107" t="s">
        <v>187</v>
      </c>
      <c r="D7093" s="107"/>
      <c r="E7093" s="107"/>
      <c r="F7093" s="111">
        <v>863636</v>
      </c>
      <c r="G7093" s="112"/>
      <c r="H7093" s="112"/>
      <c r="I7093" s="10"/>
      <c r="J7093" s="11"/>
      <c r="K7093" s="111">
        <v>863636</v>
      </c>
      <c r="L7093" s="112"/>
      <c r="M7093" s="112"/>
      <c r="N7093" s="11"/>
      <c r="O7093" s="18"/>
      <c r="P7093" s="15"/>
      <c r="Q7093" s="16"/>
    </row>
    <row r="7094" spans="1:17" s="17" customFormat="1" ht="66.75" hidden="1" customHeight="1">
      <c r="A7094" s="107"/>
      <c r="B7094" s="108" t="s">
        <v>4410</v>
      </c>
      <c r="C7094" s="107" t="s">
        <v>187</v>
      </c>
      <c r="D7094" s="107"/>
      <c r="E7094" s="107"/>
      <c r="F7094" s="111">
        <v>954545</v>
      </c>
      <c r="G7094" s="112"/>
      <c r="H7094" s="112"/>
      <c r="I7094" s="10"/>
      <c r="J7094" s="11"/>
      <c r="K7094" s="111">
        <v>954545</v>
      </c>
      <c r="L7094" s="112"/>
      <c r="M7094" s="112"/>
      <c r="N7094" s="11"/>
      <c r="O7094" s="18"/>
      <c r="P7094" s="15"/>
      <c r="Q7094" s="16"/>
    </row>
    <row r="7095" spans="1:17" s="17" customFormat="1" ht="66.75" hidden="1" customHeight="1">
      <c r="A7095" s="107">
        <v>4</v>
      </c>
      <c r="B7095" s="766" t="s">
        <v>2832</v>
      </c>
      <c r="C7095" s="766"/>
      <c r="D7095" s="766"/>
      <c r="E7095" s="766"/>
      <c r="F7095" s="766"/>
      <c r="G7095" s="766"/>
      <c r="H7095" s="767"/>
      <c r="I7095" s="106"/>
      <c r="J7095" s="106"/>
      <c r="K7095" s="106"/>
      <c r="L7095" s="106"/>
      <c r="M7095" s="106"/>
      <c r="N7095" s="106"/>
      <c r="O7095" s="120"/>
      <c r="P7095" s="15"/>
      <c r="Q7095" s="16"/>
    </row>
    <row r="7096" spans="1:17" s="17" customFormat="1" ht="66.75" hidden="1" customHeight="1">
      <c r="A7096" s="107"/>
      <c r="B7096" s="108" t="s">
        <v>4411</v>
      </c>
      <c r="C7096" s="107" t="s">
        <v>187</v>
      </c>
      <c r="D7096" s="107"/>
      <c r="E7096" s="107"/>
      <c r="F7096" s="111">
        <v>8181818</v>
      </c>
      <c r="G7096" s="112"/>
      <c r="H7096" s="112"/>
      <c r="I7096" s="10"/>
      <c r="J7096" s="11"/>
      <c r="K7096" s="111">
        <v>8181818</v>
      </c>
      <c r="L7096" s="112"/>
      <c r="M7096" s="112"/>
      <c r="N7096" s="11"/>
      <c r="O7096" s="18"/>
      <c r="P7096" s="15"/>
      <c r="Q7096" s="16"/>
    </row>
    <row r="7097" spans="1:17" s="17" customFormat="1" ht="66.75" hidden="1" customHeight="1">
      <c r="A7097" s="107"/>
      <c r="B7097" s="108" t="s">
        <v>4412</v>
      </c>
      <c r="C7097" s="107" t="s">
        <v>187</v>
      </c>
      <c r="D7097" s="107"/>
      <c r="E7097" s="107"/>
      <c r="F7097" s="111">
        <v>9706000</v>
      </c>
      <c r="G7097" s="112"/>
      <c r="H7097" s="112"/>
      <c r="I7097" s="10"/>
      <c r="J7097" s="11"/>
      <c r="K7097" s="111">
        <v>9706000</v>
      </c>
      <c r="L7097" s="112"/>
      <c r="M7097" s="112"/>
      <c r="N7097" s="11"/>
      <c r="O7097" s="18"/>
      <c r="P7097" s="15"/>
      <c r="Q7097" s="16"/>
    </row>
    <row r="7098" spans="1:17" s="17" customFormat="1" ht="66.75" hidden="1" customHeight="1">
      <c r="A7098" s="107">
        <v>5</v>
      </c>
      <c r="B7098" s="766" t="s">
        <v>2833</v>
      </c>
      <c r="C7098" s="766"/>
      <c r="D7098" s="766"/>
      <c r="E7098" s="766"/>
      <c r="F7098" s="766"/>
      <c r="G7098" s="766"/>
      <c r="H7098" s="767"/>
      <c r="I7098" s="106"/>
      <c r="J7098" s="106"/>
      <c r="K7098" s="106"/>
      <c r="L7098" s="106"/>
      <c r="M7098" s="106"/>
      <c r="N7098" s="106"/>
      <c r="O7098" s="120"/>
      <c r="P7098" s="15"/>
      <c r="Q7098" s="16"/>
    </row>
    <row r="7099" spans="1:17" s="17" customFormat="1" ht="66.75" hidden="1" customHeight="1">
      <c r="A7099" s="107"/>
      <c r="B7099" s="108" t="s">
        <v>4413</v>
      </c>
      <c r="C7099" s="107" t="s">
        <v>187</v>
      </c>
      <c r="D7099" s="107"/>
      <c r="E7099" s="107"/>
      <c r="F7099" s="111">
        <v>1363636</v>
      </c>
      <c r="G7099" s="112"/>
      <c r="H7099" s="112"/>
      <c r="I7099" s="10"/>
      <c r="J7099" s="11"/>
      <c r="K7099" s="111">
        <v>1363636</v>
      </c>
      <c r="L7099" s="112"/>
      <c r="M7099" s="112"/>
      <c r="N7099" s="11"/>
      <c r="O7099" s="18"/>
      <c r="P7099" s="15"/>
      <c r="Q7099" s="16"/>
    </row>
    <row r="7100" spans="1:17" s="17" customFormat="1" ht="66.75" hidden="1" customHeight="1">
      <c r="A7100" s="107"/>
      <c r="B7100" s="108" t="s">
        <v>4414</v>
      </c>
      <c r="C7100" s="107" t="s">
        <v>187</v>
      </c>
      <c r="D7100" s="107"/>
      <c r="E7100" s="107"/>
      <c r="F7100" s="111">
        <v>1472000</v>
      </c>
      <c r="G7100" s="112"/>
      <c r="H7100" s="112"/>
      <c r="I7100" s="10"/>
      <c r="J7100" s="11"/>
      <c r="K7100" s="111">
        <v>1472000</v>
      </c>
      <c r="L7100" s="112"/>
      <c r="M7100" s="112"/>
      <c r="N7100" s="11"/>
      <c r="O7100" s="18"/>
      <c r="P7100" s="15"/>
      <c r="Q7100" s="16"/>
    </row>
    <row r="7101" spans="1:17" s="17" customFormat="1" ht="66.75" hidden="1" customHeight="1">
      <c r="A7101" s="107">
        <v>6</v>
      </c>
      <c r="B7101" s="766" t="s">
        <v>2834</v>
      </c>
      <c r="C7101" s="766"/>
      <c r="D7101" s="766"/>
      <c r="E7101" s="766"/>
      <c r="F7101" s="766"/>
      <c r="G7101" s="766"/>
      <c r="H7101" s="767"/>
      <c r="I7101" s="106"/>
      <c r="J7101" s="106"/>
      <c r="K7101" s="106"/>
      <c r="L7101" s="106"/>
      <c r="M7101" s="106"/>
      <c r="N7101" s="106"/>
      <c r="O7101" s="120"/>
      <c r="P7101" s="15"/>
      <c r="Q7101" s="16"/>
    </row>
    <row r="7102" spans="1:17" s="17" customFormat="1" ht="66.75" hidden="1" customHeight="1">
      <c r="A7102" s="107"/>
      <c r="B7102" s="108" t="s">
        <v>4415</v>
      </c>
      <c r="C7102" s="107" t="s">
        <v>187</v>
      </c>
      <c r="D7102" s="107"/>
      <c r="E7102" s="107"/>
      <c r="F7102" s="111">
        <v>8727273</v>
      </c>
      <c r="G7102" s="112"/>
      <c r="H7102" s="112"/>
      <c r="I7102" s="10"/>
      <c r="J7102" s="11"/>
      <c r="K7102" s="111">
        <v>8727273</v>
      </c>
      <c r="L7102" s="112"/>
      <c r="M7102" s="112"/>
      <c r="N7102" s="11"/>
      <c r="O7102" s="18"/>
      <c r="P7102" s="15"/>
      <c r="Q7102" s="16"/>
    </row>
    <row r="7103" spans="1:17" s="17" customFormat="1" ht="66.75" hidden="1" customHeight="1">
      <c r="A7103" s="107"/>
      <c r="B7103" s="108" t="s">
        <v>4416</v>
      </c>
      <c r="C7103" s="107" t="s">
        <v>187</v>
      </c>
      <c r="D7103" s="107"/>
      <c r="E7103" s="107"/>
      <c r="F7103" s="111">
        <v>12466000</v>
      </c>
      <c r="G7103" s="112"/>
      <c r="H7103" s="112"/>
      <c r="I7103" s="10"/>
      <c r="J7103" s="11"/>
      <c r="K7103" s="111">
        <v>12466000</v>
      </c>
      <c r="L7103" s="112"/>
      <c r="M7103" s="112"/>
      <c r="N7103" s="11"/>
      <c r="O7103" s="18"/>
      <c r="P7103" s="15"/>
      <c r="Q7103" s="16"/>
    </row>
    <row r="7104" spans="1:17" s="17" customFormat="1" ht="66.75" hidden="1" customHeight="1">
      <c r="A7104" s="107">
        <v>7</v>
      </c>
      <c r="B7104" s="766" t="s">
        <v>2835</v>
      </c>
      <c r="C7104" s="766"/>
      <c r="D7104" s="766"/>
      <c r="E7104" s="766"/>
      <c r="F7104" s="766"/>
      <c r="G7104" s="766"/>
      <c r="H7104" s="767"/>
      <c r="I7104" s="106"/>
      <c r="J7104" s="106"/>
      <c r="K7104" s="106"/>
      <c r="L7104" s="106"/>
      <c r="M7104" s="106"/>
      <c r="N7104" s="106"/>
      <c r="O7104" s="120"/>
      <c r="P7104" s="15"/>
      <c r="Q7104" s="16"/>
    </row>
    <row r="7105" spans="1:17" s="17" customFormat="1" ht="66.75" hidden="1" customHeight="1">
      <c r="A7105" s="107"/>
      <c r="B7105" s="108" t="s">
        <v>4417</v>
      </c>
      <c r="C7105" s="107" t="s">
        <v>187</v>
      </c>
      <c r="D7105" s="107"/>
      <c r="E7105" s="107"/>
      <c r="F7105" s="111">
        <v>5090909</v>
      </c>
      <c r="G7105" s="112"/>
      <c r="H7105" s="112"/>
      <c r="I7105" s="10"/>
      <c r="J7105" s="11"/>
      <c r="K7105" s="111">
        <v>5090909</v>
      </c>
      <c r="L7105" s="112"/>
      <c r="M7105" s="112"/>
      <c r="N7105" s="11"/>
      <c r="O7105" s="18"/>
      <c r="P7105" s="15"/>
      <c r="Q7105" s="16"/>
    </row>
    <row r="7106" spans="1:17" s="17" customFormat="1" ht="66.75" hidden="1" customHeight="1">
      <c r="A7106" s="107"/>
      <c r="B7106" s="108" t="s">
        <v>4418</v>
      </c>
      <c r="C7106" s="107" t="s">
        <v>187</v>
      </c>
      <c r="D7106" s="107"/>
      <c r="E7106" s="107"/>
      <c r="F7106" s="111">
        <v>6808000</v>
      </c>
      <c r="G7106" s="112"/>
      <c r="H7106" s="112"/>
      <c r="I7106" s="10"/>
      <c r="J7106" s="11"/>
      <c r="K7106" s="111">
        <v>6808000</v>
      </c>
      <c r="L7106" s="112"/>
      <c r="M7106" s="112"/>
      <c r="N7106" s="11"/>
      <c r="O7106" s="18"/>
      <c r="P7106" s="15"/>
      <c r="Q7106" s="16"/>
    </row>
    <row r="7107" spans="1:17" s="17" customFormat="1" ht="66.75" hidden="1" customHeight="1">
      <c r="A7107" s="107">
        <v>8</v>
      </c>
      <c r="B7107" s="766" t="s">
        <v>2836</v>
      </c>
      <c r="C7107" s="766"/>
      <c r="D7107" s="766"/>
      <c r="E7107" s="766"/>
      <c r="F7107" s="766"/>
      <c r="G7107" s="766"/>
      <c r="H7107" s="767"/>
      <c r="I7107" s="106"/>
      <c r="J7107" s="106"/>
      <c r="K7107" s="106"/>
      <c r="L7107" s="106"/>
      <c r="M7107" s="106"/>
      <c r="N7107" s="106"/>
      <c r="O7107" s="120"/>
      <c r="P7107" s="15"/>
      <c r="Q7107" s="16"/>
    </row>
    <row r="7108" spans="1:17" s="17" customFormat="1" ht="66.75" hidden="1" customHeight="1">
      <c r="A7108" s="107"/>
      <c r="B7108" s="108" t="s">
        <v>4419</v>
      </c>
      <c r="C7108" s="107" t="s">
        <v>187</v>
      </c>
      <c r="D7108" s="107"/>
      <c r="E7108" s="107"/>
      <c r="F7108" s="111">
        <v>26090909</v>
      </c>
      <c r="G7108" s="112"/>
      <c r="H7108" s="112"/>
      <c r="I7108" s="10"/>
      <c r="J7108" s="11"/>
      <c r="K7108" s="111">
        <v>26090909</v>
      </c>
      <c r="L7108" s="112"/>
      <c r="M7108" s="112"/>
      <c r="N7108" s="11"/>
      <c r="O7108" s="18"/>
      <c r="P7108" s="15"/>
      <c r="Q7108" s="16"/>
    </row>
    <row r="7109" spans="1:17" s="17" customFormat="1" ht="66.75" hidden="1" customHeight="1">
      <c r="A7109" s="107"/>
      <c r="B7109" s="108" t="s">
        <v>4420</v>
      </c>
      <c r="C7109" s="107" t="s">
        <v>187</v>
      </c>
      <c r="D7109" s="107"/>
      <c r="E7109" s="107"/>
      <c r="F7109" s="111">
        <v>34500000</v>
      </c>
      <c r="G7109" s="112"/>
      <c r="H7109" s="112"/>
      <c r="I7109" s="10"/>
      <c r="J7109" s="11"/>
      <c r="K7109" s="111">
        <v>34500000</v>
      </c>
      <c r="L7109" s="112"/>
      <c r="M7109" s="112"/>
      <c r="N7109" s="11"/>
      <c r="O7109" s="18"/>
      <c r="P7109" s="15"/>
      <c r="Q7109" s="16"/>
    </row>
    <row r="7110" spans="1:17" s="17" customFormat="1" ht="66.75" hidden="1" customHeight="1">
      <c r="A7110" s="107">
        <v>9</v>
      </c>
      <c r="B7110" s="766" t="s">
        <v>2837</v>
      </c>
      <c r="C7110" s="766"/>
      <c r="D7110" s="766"/>
      <c r="E7110" s="766"/>
      <c r="F7110" s="766"/>
      <c r="G7110" s="766"/>
      <c r="H7110" s="767"/>
      <c r="I7110" s="106"/>
      <c r="J7110" s="106"/>
      <c r="K7110" s="106"/>
      <c r="L7110" s="106"/>
      <c r="M7110" s="106"/>
      <c r="N7110" s="106"/>
      <c r="O7110" s="120"/>
      <c r="P7110" s="15"/>
      <c r="Q7110" s="16"/>
    </row>
    <row r="7111" spans="1:17" s="17" customFormat="1" ht="66.75" hidden="1" customHeight="1">
      <c r="A7111" s="107"/>
      <c r="B7111" s="108" t="s">
        <v>4421</v>
      </c>
      <c r="C7111" s="107" t="s">
        <v>187</v>
      </c>
      <c r="D7111" s="107"/>
      <c r="E7111" s="107"/>
      <c r="F7111" s="111">
        <v>1454545</v>
      </c>
      <c r="G7111" s="112"/>
      <c r="H7111" s="112"/>
      <c r="I7111" s="10"/>
      <c r="J7111" s="11"/>
      <c r="K7111" s="111">
        <v>1454545</v>
      </c>
      <c r="L7111" s="112"/>
      <c r="M7111" s="112"/>
      <c r="N7111" s="11"/>
      <c r="O7111" s="18"/>
      <c r="P7111" s="15"/>
      <c r="Q7111" s="16"/>
    </row>
    <row r="7112" spans="1:17" s="17" customFormat="1" ht="66.75" hidden="1" customHeight="1">
      <c r="A7112" s="107"/>
      <c r="B7112" s="108" t="s">
        <v>4422</v>
      </c>
      <c r="C7112" s="107" t="s">
        <v>187</v>
      </c>
      <c r="D7112" s="107"/>
      <c r="E7112" s="107"/>
      <c r="F7112" s="111">
        <v>1636364</v>
      </c>
      <c r="G7112" s="112"/>
      <c r="H7112" s="112"/>
      <c r="I7112" s="10"/>
      <c r="J7112" s="11"/>
      <c r="K7112" s="111">
        <v>1636364</v>
      </c>
      <c r="L7112" s="112"/>
      <c r="M7112" s="112"/>
      <c r="N7112" s="11"/>
      <c r="O7112" s="18"/>
      <c r="P7112" s="15"/>
      <c r="Q7112" s="16"/>
    </row>
    <row r="7113" spans="1:17" s="17" customFormat="1" ht="66.75" hidden="1" customHeight="1">
      <c r="A7113" s="107">
        <v>10</v>
      </c>
      <c r="B7113" s="766" t="s">
        <v>2838</v>
      </c>
      <c r="C7113" s="766"/>
      <c r="D7113" s="766"/>
      <c r="E7113" s="766"/>
      <c r="F7113" s="766"/>
      <c r="G7113" s="766"/>
      <c r="H7113" s="767"/>
      <c r="I7113" s="106"/>
      <c r="J7113" s="106"/>
      <c r="K7113" s="106"/>
      <c r="L7113" s="106"/>
      <c r="M7113" s="106"/>
      <c r="N7113" s="106"/>
      <c r="O7113" s="120"/>
      <c r="P7113" s="15"/>
      <c r="Q7113" s="16"/>
    </row>
    <row r="7114" spans="1:17" s="17" customFormat="1" ht="66.75" hidden="1" customHeight="1">
      <c r="A7114" s="107"/>
      <c r="B7114" s="108" t="s">
        <v>4423</v>
      </c>
      <c r="C7114" s="107" t="s">
        <v>187</v>
      </c>
      <c r="D7114" s="107"/>
      <c r="E7114" s="107"/>
      <c r="F7114" s="111">
        <v>10181818</v>
      </c>
      <c r="G7114" s="112"/>
      <c r="H7114" s="112"/>
      <c r="I7114" s="10"/>
      <c r="J7114" s="11"/>
      <c r="K7114" s="111">
        <v>10181818</v>
      </c>
      <c r="L7114" s="112"/>
      <c r="M7114" s="112"/>
      <c r="N7114" s="11"/>
      <c r="O7114" s="18"/>
      <c r="P7114" s="15"/>
      <c r="Q7114" s="16"/>
    </row>
    <row r="7115" spans="1:17" s="17" customFormat="1" ht="66.75" hidden="1" customHeight="1">
      <c r="A7115" s="107"/>
      <c r="B7115" s="108" t="s">
        <v>4424</v>
      </c>
      <c r="C7115" s="107" t="s">
        <v>187</v>
      </c>
      <c r="D7115" s="107"/>
      <c r="E7115" s="107"/>
      <c r="F7115" s="111">
        <v>13340000</v>
      </c>
      <c r="G7115" s="112"/>
      <c r="H7115" s="112"/>
      <c r="I7115" s="10"/>
      <c r="J7115" s="11"/>
      <c r="K7115" s="111">
        <v>13340000</v>
      </c>
      <c r="L7115" s="112"/>
      <c r="M7115" s="112"/>
      <c r="N7115" s="11"/>
      <c r="O7115" s="18"/>
      <c r="P7115" s="15"/>
      <c r="Q7115" s="16"/>
    </row>
    <row r="7116" spans="1:17" s="17" customFormat="1" ht="66.75" hidden="1" customHeight="1">
      <c r="A7116" s="107">
        <v>11</v>
      </c>
      <c r="B7116" s="766" t="s">
        <v>2839</v>
      </c>
      <c r="C7116" s="766"/>
      <c r="D7116" s="766"/>
      <c r="E7116" s="766"/>
      <c r="F7116" s="766"/>
      <c r="G7116" s="766"/>
      <c r="H7116" s="767"/>
      <c r="I7116" s="106"/>
      <c r="J7116" s="106"/>
      <c r="K7116" s="106"/>
      <c r="L7116" s="106"/>
      <c r="M7116" s="106"/>
      <c r="N7116" s="106"/>
      <c r="O7116" s="120"/>
      <c r="P7116" s="15"/>
      <c r="Q7116" s="16"/>
    </row>
    <row r="7117" spans="1:17" s="17" customFormat="1" ht="66.75" hidden="1" customHeight="1">
      <c r="A7117" s="107"/>
      <c r="B7117" s="108" t="s">
        <v>4425</v>
      </c>
      <c r="C7117" s="107" t="s">
        <v>187</v>
      </c>
      <c r="D7117" s="107"/>
      <c r="E7117" s="107"/>
      <c r="F7117" s="111">
        <v>6454545</v>
      </c>
      <c r="G7117" s="112"/>
      <c r="H7117" s="112"/>
      <c r="I7117" s="10"/>
      <c r="J7117" s="11"/>
      <c r="K7117" s="111">
        <v>6454545</v>
      </c>
      <c r="L7117" s="112"/>
      <c r="M7117" s="112"/>
      <c r="N7117" s="11"/>
      <c r="O7117" s="18"/>
      <c r="P7117" s="15"/>
      <c r="Q7117" s="16"/>
    </row>
    <row r="7118" spans="1:17" s="17" customFormat="1" ht="66.75" hidden="1" customHeight="1">
      <c r="A7118" s="107"/>
      <c r="B7118" s="108" t="s">
        <v>4426</v>
      </c>
      <c r="C7118" s="107" t="s">
        <v>187</v>
      </c>
      <c r="D7118" s="107"/>
      <c r="E7118" s="107"/>
      <c r="F7118" s="111">
        <v>8441000</v>
      </c>
      <c r="G7118" s="112"/>
      <c r="H7118" s="112"/>
      <c r="I7118" s="10"/>
      <c r="J7118" s="11"/>
      <c r="K7118" s="111">
        <v>8441000</v>
      </c>
      <c r="L7118" s="112"/>
      <c r="M7118" s="112"/>
      <c r="N7118" s="11"/>
      <c r="O7118" s="18"/>
      <c r="P7118" s="15"/>
      <c r="Q7118" s="16"/>
    </row>
    <row r="7119" spans="1:17" s="17" customFormat="1" ht="66.75" hidden="1" customHeight="1">
      <c r="A7119" s="107">
        <v>12</v>
      </c>
      <c r="B7119" s="766" t="s">
        <v>2840</v>
      </c>
      <c r="C7119" s="766"/>
      <c r="D7119" s="766"/>
      <c r="E7119" s="766"/>
      <c r="F7119" s="766"/>
      <c r="G7119" s="766"/>
      <c r="H7119" s="767"/>
      <c r="I7119" s="106"/>
      <c r="J7119" s="106"/>
      <c r="K7119" s="106"/>
      <c r="L7119" s="106"/>
      <c r="M7119" s="106"/>
      <c r="N7119" s="106"/>
      <c r="O7119" s="120"/>
      <c r="P7119" s="15"/>
      <c r="Q7119" s="16"/>
    </row>
    <row r="7120" spans="1:17" s="17" customFormat="1" ht="66.75" hidden="1" customHeight="1">
      <c r="A7120" s="107"/>
      <c r="B7120" s="108" t="s">
        <v>4427</v>
      </c>
      <c r="C7120" s="107" t="s">
        <v>187</v>
      </c>
      <c r="D7120" s="107"/>
      <c r="E7120" s="107"/>
      <c r="F7120" s="111">
        <v>30909091</v>
      </c>
      <c r="G7120" s="112"/>
      <c r="H7120" s="112"/>
      <c r="I7120" s="10"/>
      <c r="J7120" s="11"/>
      <c r="K7120" s="111">
        <v>30909091</v>
      </c>
      <c r="L7120" s="112"/>
      <c r="M7120" s="112"/>
      <c r="N7120" s="11"/>
      <c r="O7120" s="18"/>
      <c r="P7120" s="15"/>
      <c r="Q7120" s="16"/>
    </row>
    <row r="7121" spans="1:17" s="17" customFormat="1" ht="66.75" hidden="1" customHeight="1">
      <c r="A7121" s="107"/>
      <c r="B7121" s="108" t="s">
        <v>4428</v>
      </c>
      <c r="C7121" s="107" t="s">
        <v>187</v>
      </c>
      <c r="D7121" s="107"/>
      <c r="E7121" s="107"/>
      <c r="F7121" s="111">
        <v>40894000</v>
      </c>
      <c r="G7121" s="112"/>
      <c r="H7121" s="112"/>
      <c r="I7121" s="10"/>
      <c r="J7121" s="11"/>
      <c r="K7121" s="111">
        <v>40894000</v>
      </c>
      <c r="L7121" s="112"/>
      <c r="M7121" s="112"/>
      <c r="N7121" s="11"/>
      <c r="O7121" s="18"/>
      <c r="P7121" s="15"/>
      <c r="Q7121" s="16"/>
    </row>
    <row r="7122" spans="1:17" s="17" customFormat="1" ht="66.75" hidden="1" customHeight="1">
      <c r="A7122" s="107">
        <v>13</v>
      </c>
      <c r="B7122" s="766" t="s">
        <v>2841</v>
      </c>
      <c r="C7122" s="766"/>
      <c r="D7122" s="766"/>
      <c r="E7122" s="766"/>
      <c r="F7122" s="766"/>
      <c r="G7122" s="766"/>
      <c r="H7122" s="767"/>
      <c r="I7122" s="106"/>
      <c r="J7122" s="106"/>
      <c r="K7122" s="106"/>
      <c r="L7122" s="106"/>
      <c r="M7122" s="106"/>
      <c r="N7122" s="106"/>
      <c r="O7122" s="120"/>
      <c r="P7122" s="15"/>
      <c r="Q7122" s="16"/>
    </row>
    <row r="7123" spans="1:17" s="17" customFormat="1" ht="66.75" hidden="1" customHeight="1">
      <c r="A7123" s="107"/>
      <c r="B7123" s="108" t="s">
        <v>4429</v>
      </c>
      <c r="C7123" s="107" t="s">
        <v>187</v>
      </c>
      <c r="D7123" s="107"/>
      <c r="E7123" s="107"/>
      <c r="F7123" s="111">
        <v>7545455</v>
      </c>
      <c r="G7123" s="112"/>
      <c r="H7123" s="112"/>
      <c r="I7123" s="10"/>
      <c r="J7123" s="11"/>
      <c r="K7123" s="111">
        <v>7545455</v>
      </c>
      <c r="L7123" s="112"/>
      <c r="M7123" s="112"/>
      <c r="N7123" s="11"/>
      <c r="O7123" s="18"/>
      <c r="P7123" s="15"/>
      <c r="Q7123" s="16"/>
    </row>
    <row r="7124" spans="1:17" s="17" customFormat="1" ht="66.75" hidden="1" customHeight="1">
      <c r="A7124" s="107"/>
      <c r="B7124" s="108" t="s">
        <v>4430</v>
      </c>
      <c r="C7124" s="107" t="s">
        <v>187</v>
      </c>
      <c r="D7124" s="107"/>
      <c r="E7124" s="107"/>
      <c r="F7124" s="111">
        <v>11270000</v>
      </c>
      <c r="G7124" s="112"/>
      <c r="H7124" s="112"/>
      <c r="I7124" s="10"/>
      <c r="J7124" s="11"/>
      <c r="K7124" s="111">
        <v>11270000</v>
      </c>
      <c r="L7124" s="112"/>
      <c r="M7124" s="112"/>
      <c r="N7124" s="11"/>
      <c r="O7124" s="18"/>
      <c r="P7124" s="15"/>
      <c r="Q7124" s="16"/>
    </row>
    <row r="7125" spans="1:17" s="17" customFormat="1" ht="66.75" hidden="1" customHeight="1">
      <c r="A7125" s="107">
        <v>14</v>
      </c>
      <c r="B7125" s="766" t="s">
        <v>2842</v>
      </c>
      <c r="C7125" s="766"/>
      <c r="D7125" s="766"/>
      <c r="E7125" s="766"/>
      <c r="F7125" s="766"/>
      <c r="G7125" s="766"/>
      <c r="H7125" s="767"/>
      <c r="I7125" s="106"/>
      <c r="J7125" s="106"/>
      <c r="K7125" s="106"/>
      <c r="L7125" s="106"/>
      <c r="M7125" s="106"/>
      <c r="N7125" s="106"/>
      <c r="O7125" s="120"/>
      <c r="P7125" s="15"/>
      <c r="Q7125" s="16"/>
    </row>
    <row r="7126" spans="1:17" s="17" customFormat="1" ht="66.75" hidden="1" customHeight="1">
      <c r="A7126" s="107"/>
      <c r="B7126" s="108" t="s">
        <v>4431</v>
      </c>
      <c r="C7126" s="107" t="s">
        <v>187</v>
      </c>
      <c r="D7126" s="107"/>
      <c r="E7126" s="107"/>
      <c r="F7126" s="111">
        <v>36181818</v>
      </c>
      <c r="G7126" s="112"/>
      <c r="H7126" s="112"/>
      <c r="I7126" s="10"/>
      <c r="J7126" s="11"/>
      <c r="K7126" s="111">
        <v>36181818</v>
      </c>
      <c r="L7126" s="112"/>
      <c r="M7126" s="112"/>
      <c r="N7126" s="11"/>
      <c r="O7126" s="18"/>
      <c r="P7126" s="15"/>
      <c r="Q7126" s="16"/>
    </row>
    <row r="7127" spans="1:17" s="17" customFormat="1" ht="66.75" hidden="1" customHeight="1">
      <c r="A7127" s="107"/>
      <c r="B7127" s="108" t="s">
        <v>4432</v>
      </c>
      <c r="C7127" s="107" t="s">
        <v>187</v>
      </c>
      <c r="D7127" s="107"/>
      <c r="E7127" s="107"/>
      <c r="F7127" s="111">
        <v>47840000</v>
      </c>
      <c r="G7127" s="112"/>
      <c r="H7127" s="112"/>
      <c r="I7127" s="10"/>
      <c r="J7127" s="11"/>
      <c r="K7127" s="111">
        <v>47840000</v>
      </c>
      <c r="L7127" s="112"/>
      <c r="M7127" s="112"/>
      <c r="N7127" s="11"/>
      <c r="O7127" s="18"/>
      <c r="P7127" s="15"/>
      <c r="Q7127" s="16"/>
    </row>
    <row r="7128" spans="1:17" s="17" customFormat="1" ht="66.75" hidden="1" customHeight="1">
      <c r="A7128" s="107">
        <v>15</v>
      </c>
      <c r="B7128" s="766" t="s">
        <v>2843</v>
      </c>
      <c r="C7128" s="766"/>
      <c r="D7128" s="766"/>
      <c r="E7128" s="766"/>
      <c r="F7128" s="766"/>
      <c r="G7128" s="766"/>
      <c r="H7128" s="767"/>
      <c r="I7128" s="106"/>
      <c r="J7128" s="106"/>
      <c r="K7128" s="106"/>
      <c r="L7128" s="106"/>
      <c r="M7128" s="106"/>
      <c r="N7128" s="106"/>
      <c r="O7128" s="120"/>
      <c r="P7128" s="15"/>
      <c r="Q7128" s="16"/>
    </row>
    <row r="7129" spans="1:17" s="17" customFormat="1" ht="66.75" hidden="1" customHeight="1">
      <c r="A7129" s="107"/>
      <c r="B7129" s="108" t="s">
        <v>4433</v>
      </c>
      <c r="C7129" s="107" t="s">
        <v>187</v>
      </c>
      <c r="D7129" s="107"/>
      <c r="E7129" s="107"/>
      <c r="F7129" s="111">
        <v>8636364</v>
      </c>
      <c r="G7129" s="112"/>
      <c r="H7129" s="112"/>
      <c r="I7129" s="10"/>
      <c r="J7129" s="11"/>
      <c r="K7129" s="111">
        <v>8636364</v>
      </c>
      <c r="L7129" s="112"/>
      <c r="M7129" s="112"/>
      <c r="N7129" s="11"/>
      <c r="O7129" s="18"/>
      <c r="P7129" s="15"/>
      <c r="Q7129" s="16"/>
    </row>
    <row r="7130" spans="1:17" s="17" customFormat="1" ht="66.75" hidden="1" customHeight="1">
      <c r="A7130" s="107"/>
      <c r="B7130" s="108" t="s">
        <v>4434</v>
      </c>
      <c r="C7130" s="107" t="s">
        <v>187</v>
      </c>
      <c r="D7130" s="107"/>
      <c r="E7130" s="107"/>
      <c r="F7130" s="111">
        <v>11270000</v>
      </c>
      <c r="G7130" s="112"/>
      <c r="H7130" s="112"/>
      <c r="I7130" s="10"/>
      <c r="J7130" s="11"/>
      <c r="K7130" s="111">
        <v>11270000</v>
      </c>
      <c r="L7130" s="112"/>
      <c r="M7130" s="112"/>
      <c r="N7130" s="11"/>
      <c r="O7130" s="18"/>
      <c r="P7130" s="15"/>
      <c r="Q7130" s="16"/>
    </row>
    <row r="7131" spans="1:17" s="17" customFormat="1" ht="66.75" hidden="1" customHeight="1">
      <c r="A7131" s="107">
        <v>16</v>
      </c>
      <c r="B7131" s="766" t="s">
        <v>2844</v>
      </c>
      <c r="C7131" s="766"/>
      <c r="D7131" s="766"/>
      <c r="E7131" s="766"/>
      <c r="F7131" s="766"/>
      <c r="G7131" s="766"/>
      <c r="H7131" s="767"/>
      <c r="I7131" s="106"/>
      <c r="J7131" s="106"/>
      <c r="K7131" s="106"/>
      <c r="L7131" s="106"/>
      <c r="M7131" s="106"/>
      <c r="N7131" s="106"/>
      <c r="O7131" s="120"/>
      <c r="P7131" s="15"/>
      <c r="Q7131" s="16"/>
    </row>
    <row r="7132" spans="1:17" s="17" customFormat="1" ht="66.75" hidden="1" customHeight="1">
      <c r="A7132" s="107"/>
      <c r="B7132" s="108" t="s">
        <v>4435</v>
      </c>
      <c r="C7132" s="107" t="s">
        <v>187</v>
      </c>
      <c r="D7132" s="107"/>
      <c r="E7132" s="107"/>
      <c r="F7132" s="111">
        <v>41272727</v>
      </c>
      <c r="G7132" s="112"/>
      <c r="H7132" s="112"/>
      <c r="I7132" s="10"/>
      <c r="J7132" s="11"/>
      <c r="K7132" s="111">
        <v>41272727</v>
      </c>
      <c r="L7132" s="112"/>
      <c r="M7132" s="112"/>
      <c r="N7132" s="11"/>
      <c r="O7132" s="18"/>
      <c r="P7132" s="15"/>
      <c r="Q7132" s="16"/>
    </row>
    <row r="7133" spans="1:17" s="17" customFormat="1" ht="66.75" hidden="1" customHeight="1">
      <c r="A7133" s="107"/>
      <c r="B7133" s="108" t="s">
        <v>4436</v>
      </c>
      <c r="C7133" s="107" t="s">
        <v>187</v>
      </c>
      <c r="D7133" s="107"/>
      <c r="E7133" s="107"/>
      <c r="F7133" s="111">
        <v>54510000</v>
      </c>
      <c r="G7133" s="112"/>
      <c r="H7133" s="112"/>
      <c r="I7133" s="10"/>
      <c r="J7133" s="11"/>
      <c r="K7133" s="111">
        <v>54510000</v>
      </c>
      <c r="L7133" s="112"/>
      <c r="M7133" s="112"/>
      <c r="N7133" s="11"/>
      <c r="O7133" s="18"/>
      <c r="P7133" s="15"/>
      <c r="Q7133" s="16"/>
    </row>
    <row r="7134" spans="1:17" s="17" customFormat="1" ht="66.75" hidden="1" customHeight="1">
      <c r="A7134" s="107">
        <v>17</v>
      </c>
      <c r="B7134" s="766" t="s">
        <v>2845</v>
      </c>
      <c r="C7134" s="766"/>
      <c r="D7134" s="766"/>
      <c r="E7134" s="766"/>
      <c r="F7134" s="766"/>
      <c r="G7134" s="766"/>
      <c r="H7134" s="767"/>
      <c r="I7134" s="106"/>
      <c r="J7134" s="106"/>
      <c r="K7134" s="106"/>
      <c r="L7134" s="106"/>
      <c r="M7134" s="106"/>
      <c r="N7134" s="106"/>
      <c r="O7134" s="120"/>
      <c r="P7134" s="15"/>
      <c r="Q7134" s="16"/>
    </row>
    <row r="7135" spans="1:17" s="17" customFormat="1" ht="66.75" hidden="1" customHeight="1">
      <c r="A7135" s="107"/>
      <c r="B7135" s="108" t="s">
        <v>4437</v>
      </c>
      <c r="C7135" s="107" t="s">
        <v>187</v>
      </c>
      <c r="D7135" s="107"/>
      <c r="E7135" s="107"/>
      <c r="F7135" s="111">
        <v>9727273</v>
      </c>
      <c r="G7135" s="112"/>
      <c r="H7135" s="112"/>
      <c r="I7135" s="10"/>
      <c r="J7135" s="11"/>
      <c r="K7135" s="111">
        <v>9727273</v>
      </c>
      <c r="L7135" s="112"/>
      <c r="M7135" s="112"/>
      <c r="N7135" s="11"/>
      <c r="O7135" s="18"/>
      <c r="P7135" s="15"/>
      <c r="Q7135" s="16"/>
    </row>
    <row r="7136" spans="1:17" s="17" customFormat="1" ht="66.75" hidden="1" customHeight="1">
      <c r="A7136" s="107"/>
      <c r="B7136" s="108" t="s">
        <v>4438</v>
      </c>
      <c r="C7136" s="107" t="s">
        <v>187</v>
      </c>
      <c r="D7136" s="107"/>
      <c r="E7136" s="107"/>
      <c r="F7136" s="111">
        <v>12420000</v>
      </c>
      <c r="G7136" s="112"/>
      <c r="H7136" s="112"/>
      <c r="I7136" s="10"/>
      <c r="J7136" s="11"/>
      <c r="K7136" s="111">
        <v>12420000</v>
      </c>
      <c r="L7136" s="112"/>
      <c r="M7136" s="112"/>
      <c r="N7136" s="11"/>
      <c r="O7136" s="18"/>
      <c r="P7136" s="15"/>
      <c r="Q7136" s="16"/>
    </row>
    <row r="7137" spans="1:17" s="17" customFormat="1" ht="66.75" hidden="1" customHeight="1">
      <c r="A7137" s="107">
        <v>18</v>
      </c>
      <c r="B7137" s="766" t="s">
        <v>2846</v>
      </c>
      <c r="C7137" s="766"/>
      <c r="D7137" s="766"/>
      <c r="E7137" s="766"/>
      <c r="F7137" s="766"/>
      <c r="G7137" s="766"/>
      <c r="H7137" s="767"/>
      <c r="I7137" s="106"/>
      <c r="J7137" s="106"/>
      <c r="K7137" s="106"/>
      <c r="L7137" s="106"/>
      <c r="M7137" s="106"/>
      <c r="N7137" s="106"/>
      <c r="O7137" s="120"/>
      <c r="P7137" s="15"/>
      <c r="Q7137" s="16"/>
    </row>
    <row r="7138" spans="1:17" s="17" customFormat="1" ht="66.75" hidden="1" customHeight="1">
      <c r="A7138" s="107"/>
      <c r="B7138" s="108" t="s">
        <v>4439</v>
      </c>
      <c r="C7138" s="107" t="s">
        <v>187</v>
      </c>
      <c r="D7138" s="107"/>
      <c r="E7138" s="107"/>
      <c r="F7138" s="111">
        <v>46363636</v>
      </c>
      <c r="G7138" s="112"/>
      <c r="H7138" s="112"/>
      <c r="I7138" s="10"/>
      <c r="J7138" s="11"/>
      <c r="K7138" s="111">
        <v>46363636</v>
      </c>
      <c r="L7138" s="112"/>
      <c r="M7138" s="112"/>
      <c r="N7138" s="11"/>
      <c r="O7138" s="18"/>
      <c r="P7138" s="15"/>
      <c r="Q7138" s="16"/>
    </row>
    <row r="7139" spans="1:17" s="17" customFormat="1" ht="66.75" hidden="1" customHeight="1">
      <c r="A7139" s="107"/>
      <c r="B7139" s="108" t="s">
        <v>4440</v>
      </c>
      <c r="C7139" s="107" t="s">
        <v>187</v>
      </c>
      <c r="D7139" s="107"/>
      <c r="E7139" s="107"/>
      <c r="F7139" s="111">
        <v>61364000</v>
      </c>
      <c r="G7139" s="112"/>
      <c r="H7139" s="112"/>
      <c r="I7139" s="10"/>
      <c r="J7139" s="11"/>
      <c r="K7139" s="111">
        <v>61364000</v>
      </c>
      <c r="L7139" s="112"/>
      <c r="M7139" s="112"/>
      <c r="N7139" s="11"/>
      <c r="O7139" s="18"/>
      <c r="P7139" s="15"/>
      <c r="Q7139" s="16"/>
    </row>
    <row r="7140" spans="1:17" s="17" customFormat="1" ht="66.75" hidden="1" customHeight="1">
      <c r="A7140" s="107">
        <v>19</v>
      </c>
      <c r="B7140" s="766" t="s">
        <v>2847</v>
      </c>
      <c r="C7140" s="766"/>
      <c r="D7140" s="766"/>
      <c r="E7140" s="766"/>
      <c r="F7140" s="766"/>
      <c r="G7140" s="766"/>
      <c r="H7140" s="767"/>
      <c r="I7140" s="106"/>
      <c r="J7140" s="106"/>
      <c r="K7140" s="106"/>
      <c r="L7140" s="106"/>
      <c r="M7140" s="106"/>
      <c r="N7140" s="106"/>
      <c r="O7140" s="120"/>
      <c r="P7140" s="15"/>
      <c r="Q7140" s="16"/>
    </row>
    <row r="7141" spans="1:17" s="17" customFormat="1" ht="66.75" hidden="1" customHeight="1">
      <c r="A7141" s="107"/>
      <c r="B7141" s="108" t="s">
        <v>4441</v>
      </c>
      <c r="C7141" s="107" t="s">
        <v>187</v>
      </c>
      <c r="D7141" s="107"/>
      <c r="E7141" s="107"/>
      <c r="F7141" s="111">
        <v>10818182</v>
      </c>
      <c r="G7141" s="112"/>
      <c r="H7141" s="112"/>
      <c r="I7141" s="10"/>
      <c r="J7141" s="11"/>
      <c r="K7141" s="111">
        <v>10818182</v>
      </c>
      <c r="L7141" s="112"/>
      <c r="M7141" s="112"/>
      <c r="N7141" s="11"/>
      <c r="O7141" s="18"/>
      <c r="P7141" s="15"/>
      <c r="Q7141" s="16"/>
    </row>
    <row r="7142" spans="1:17" s="17" customFormat="1" ht="66.75" hidden="1" customHeight="1">
      <c r="A7142" s="107"/>
      <c r="B7142" s="108" t="s">
        <v>4442</v>
      </c>
      <c r="C7142" s="107" t="s">
        <v>187</v>
      </c>
      <c r="D7142" s="107"/>
      <c r="E7142" s="107"/>
      <c r="F7142" s="111">
        <v>14076000</v>
      </c>
      <c r="G7142" s="112"/>
      <c r="H7142" s="112"/>
      <c r="I7142" s="10"/>
      <c r="J7142" s="11"/>
      <c r="K7142" s="111">
        <v>14076000</v>
      </c>
      <c r="L7142" s="112"/>
      <c r="M7142" s="112"/>
      <c r="N7142" s="11"/>
      <c r="O7142" s="18"/>
      <c r="P7142" s="15"/>
      <c r="Q7142" s="16"/>
    </row>
    <row r="7143" spans="1:17" s="17" customFormat="1" ht="66.75" hidden="1" customHeight="1">
      <c r="A7143" s="107">
        <v>20</v>
      </c>
      <c r="B7143" s="766" t="s">
        <v>2848</v>
      </c>
      <c r="C7143" s="766"/>
      <c r="D7143" s="766"/>
      <c r="E7143" s="766"/>
      <c r="F7143" s="766"/>
      <c r="G7143" s="766"/>
      <c r="H7143" s="767"/>
      <c r="I7143" s="106"/>
      <c r="J7143" s="106"/>
      <c r="K7143" s="106"/>
      <c r="L7143" s="106"/>
      <c r="M7143" s="106"/>
      <c r="N7143" s="106"/>
      <c r="O7143" s="120"/>
      <c r="P7143" s="15"/>
      <c r="Q7143" s="16"/>
    </row>
    <row r="7144" spans="1:17" s="17" customFormat="1" ht="66.75" hidden="1" customHeight="1">
      <c r="A7144" s="107"/>
      <c r="B7144" s="108" t="s">
        <v>4443</v>
      </c>
      <c r="C7144" s="107" t="s">
        <v>187</v>
      </c>
      <c r="D7144" s="107"/>
      <c r="E7144" s="107"/>
      <c r="F7144" s="111">
        <v>51545455</v>
      </c>
      <c r="G7144" s="112"/>
      <c r="H7144" s="112"/>
      <c r="I7144" s="10"/>
      <c r="J7144" s="11"/>
      <c r="K7144" s="111">
        <v>51545455</v>
      </c>
      <c r="L7144" s="112"/>
      <c r="M7144" s="112"/>
      <c r="N7144" s="11"/>
      <c r="O7144" s="18"/>
      <c r="P7144" s="15"/>
      <c r="Q7144" s="16"/>
    </row>
    <row r="7145" spans="1:17" s="17" customFormat="1" ht="66.75" hidden="1" customHeight="1">
      <c r="A7145" s="107"/>
      <c r="B7145" s="108" t="s">
        <v>4444</v>
      </c>
      <c r="C7145" s="107" t="s">
        <v>187</v>
      </c>
      <c r="D7145" s="107"/>
      <c r="E7145" s="107"/>
      <c r="F7145" s="111">
        <v>68172000</v>
      </c>
      <c r="G7145" s="112"/>
      <c r="H7145" s="112"/>
      <c r="I7145" s="10"/>
      <c r="J7145" s="11"/>
      <c r="K7145" s="111">
        <v>68172000</v>
      </c>
      <c r="L7145" s="112"/>
      <c r="M7145" s="112"/>
      <c r="N7145" s="11"/>
      <c r="O7145" s="18"/>
      <c r="P7145" s="15"/>
      <c r="Q7145" s="16"/>
    </row>
    <row r="7146" spans="1:17" s="17" customFormat="1" ht="66.75" hidden="1" customHeight="1">
      <c r="A7146" s="107">
        <v>21</v>
      </c>
      <c r="B7146" s="766" t="s">
        <v>2849</v>
      </c>
      <c r="C7146" s="766"/>
      <c r="D7146" s="766"/>
      <c r="E7146" s="766"/>
      <c r="F7146" s="766"/>
      <c r="G7146" s="766"/>
      <c r="H7146" s="767"/>
      <c r="I7146" s="106"/>
      <c r="J7146" s="106"/>
      <c r="K7146" s="106"/>
      <c r="L7146" s="106"/>
      <c r="M7146" s="106"/>
      <c r="N7146" s="106"/>
      <c r="O7146" s="120"/>
      <c r="P7146" s="15"/>
      <c r="Q7146" s="16"/>
    </row>
    <row r="7147" spans="1:17" s="17" customFormat="1" ht="66.75" hidden="1" customHeight="1">
      <c r="A7147" s="107"/>
      <c r="B7147" s="108" t="s">
        <v>4445</v>
      </c>
      <c r="C7147" s="107" t="s">
        <v>187</v>
      </c>
      <c r="D7147" s="107"/>
      <c r="E7147" s="107"/>
      <c r="F7147" s="111">
        <v>12909091</v>
      </c>
      <c r="G7147" s="112"/>
      <c r="H7147" s="112"/>
      <c r="I7147" s="10"/>
      <c r="J7147" s="11"/>
      <c r="K7147" s="111">
        <v>12909091</v>
      </c>
      <c r="L7147" s="112"/>
      <c r="M7147" s="112"/>
      <c r="N7147" s="11"/>
      <c r="O7147" s="18"/>
      <c r="P7147" s="15"/>
      <c r="Q7147" s="16"/>
    </row>
    <row r="7148" spans="1:17" s="17" customFormat="1" ht="66.75" hidden="1" customHeight="1">
      <c r="A7148" s="107"/>
      <c r="B7148" s="108" t="s">
        <v>4446</v>
      </c>
      <c r="C7148" s="107" t="s">
        <v>187</v>
      </c>
      <c r="D7148" s="107"/>
      <c r="E7148" s="107"/>
      <c r="F7148" s="111">
        <v>16882000</v>
      </c>
      <c r="G7148" s="112"/>
      <c r="H7148" s="112"/>
      <c r="I7148" s="10"/>
      <c r="J7148" s="11"/>
      <c r="K7148" s="111">
        <v>16882000</v>
      </c>
      <c r="L7148" s="112"/>
      <c r="M7148" s="112"/>
      <c r="N7148" s="11"/>
      <c r="O7148" s="18"/>
      <c r="P7148" s="15"/>
      <c r="Q7148" s="16"/>
    </row>
    <row r="7149" spans="1:17" s="17" customFormat="1" ht="66.75" hidden="1" customHeight="1">
      <c r="A7149" s="107">
        <v>22</v>
      </c>
      <c r="B7149" s="766" t="s">
        <v>2850</v>
      </c>
      <c r="C7149" s="766"/>
      <c r="D7149" s="766"/>
      <c r="E7149" s="766"/>
      <c r="F7149" s="766"/>
      <c r="G7149" s="766"/>
      <c r="H7149" s="767"/>
      <c r="I7149" s="106"/>
      <c r="J7149" s="106"/>
      <c r="K7149" s="106"/>
      <c r="L7149" s="106"/>
      <c r="M7149" s="106"/>
      <c r="N7149" s="106"/>
      <c r="O7149" s="120"/>
      <c r="P7149" s="15"/>
      <c r="Q7149" s="16"/>
    </row>
    <row r="7150" spans="1:17" s="17" customFormat="1" ht="66.75" hidden="1" customHeight="1">
      <c r="A7150" s="107"/>
      <c r="B7150" s="108" t="s">
        <v>4447</v>
      </c>
      <c r="C7150" s="107" t="s">
        <v>187</v>
      </c>
      <c r="D7150" s="107"/>
      <c r="E7150" s="107"/>
      <c r="F7150" s="111">
        <v>61818182</v>
      </c>
      <c r="G7150" s="112"/>
      <c r="H7150" s="112"/>
      <c r="I7150" s="10"/>
      <c r="J7150" s="11"/>
      <c r="K7150" s="111">
        <v>61818182</v>
      </c>
      <c r="L7150" s="112"/>
      <c r="M7150" s="112"/>
      <c r="N7150" s="11"/>
      <c r="O7150" s="18"/>
      <c r="P7150" s="15"/>
      <c r="Q7150" s="16"/>
    </row>
    <row r="7151" spans="1:17" s="17" customFormat="1" ht="66.75" hidden="1" customHeight="1">
      <c r="A7151" s="107"/>
      <c r="B7151" s="108" t="s">
        <v>4448</v>
      </c>
      <c r="C7151" s="107" t="s">
        <v>187</v>
      </c>
      <c r="D7151" s="107"/>
      <c r="E7151" s="107"/>
      <c r="F7151" s="111">
        <v>81788000</v>
      </c>
      <c r="G7151" s="112"/>
      <c r="H7151" s="112"/>
      <c r="I7151" s="10"/>
      <c r="J7151" s="11"/>
      <c r="K7151" s="111">
        <v>81788000</v>
      </c>
      <c r="L7151" s="112"/>
      <c r="M7151" s="112"/>
      <c r="N7151" s="11"/>
      <c r="O7151" s="18"/>
      <c r="P7151" s="15"/>
      <c r="Q7151" s="16"/>
    </row>
    <row r="7152" spans="1:17" s="17" customFormat="1" ht="66.75" hidden="1" customHeight="1">
      <c r="A7152" s="107">
        <v>23</v>
      </c>
      <c r="B7152" s="766" t="s">
        <v>2851</v>
      </c>
      <c r="C7152" s="766"/>
      <c r="D7152" s="766"/>
      <c r="E7152" s="766"/>
      <c r="F7152" s="766"/>
      <c r="G7152" s="766"/>
      <c r="H7152" s="767"/>
      <c r="I7152" s="106"/>
      <c r="J7152" s="106"/>
      <c r="K7152" s="106"/>
      <c r="L7152" s="106"/>
      <c r="M7152" s="106"/>
      <c r="N7152" s="106"/>
      <c r="O7152" s="120"/>
      <c r="P7152" s="15"/>
      <c r="Q7152" s="16"/>
    </row>
    <row r="7153" spans="1:17" s="17" customFormat="1" ht="66.75" hidden="1" customHeight="1">
      <c r="A7153" s="107"/>
      <c r="B7153" s="108" t="s">
        <v>4449</v>
      </c>
      <c r="C7153" s="107" t="s">
        <v>187</v>
      </c>
      <c r="D7153" s="107"/>
      <c r="E7153" s="107"/>
      <c r="F7153" s="111">
        <v>400000</v>
      </c>
      <c r="G7153" s="112"/>
      <c r="H7153" s="112"/>
      <c r="I7153" s="10"/>
      <c r="J7153" s="11"/>
      <c r="K7153" s="111">
        <v>400000</v>
      </c>
      <c r="L7153" s="112"/>
      <c r="M7153" s="112"/>
      <c r="N7153" s="11"/>
      <c r="O7153" s="18"/>
      <c r="P7153" s="15"/>
      <c r="Q7153" s="16"/>
    </row>
    <row r="7154" spans="1:17" s="17" customFormat="1" ht="66.75" hidden="1" customHeight="1">
      <c r="A7154" s="107"/>
      <c r="B7154" s="108" t="s">
        <v>4450</v>
      </c>
      <c r="C7154" s="107" t="s">
        <v>187</v>
      </c>
      <c r="D7154" s="107"/>
      <c r="E7154" s="107"/>
      <c r="F7154" s="111">
        <v>552000</v>
      </c>
      <c r="G7154" s="112"/>
      <c r="H7154" s="112"/>
      <c r="I7154" s="10"/>
      <c r="J7154" s="11"/>
      <c r="K7154" s="111">
        <v>552000</v>
      </c>
      <c r="L7154" s="112"/>
      <c r="M7154" s="112"/>
      <c r="N7154" s="11"/>
      <c r="O7154" s="18"/>
      <c r="P7154" s="15"/>
      <c r="Q7154" s="16"/>
    </row>
    <row r="7155" spans="1:17" s="17" customFormat="1" ht="66.75" hidden="1" customHeight="1">
      <c r="A7155" s="107">
        <v>24</v>
      </c>
      <c r="B7155" s="766" t="s">
        <v>2852</v>
      </c>
      <c r="C7155" s="766"/>
      <c r="D7155" s="766"/>
      <c r="E7155" s="766"/>
      <c r="F7155" s="766"/>
      <c r="G7155" s="766"/>
      <c r="H7155" s="767"/>
      <c r="I7155" s="106"/>
      <c r="J7155" s="106"/>
      <c r="K7155" s="106"/>
      <c r="L7155" s="106"/>
      <c r="M7155" s="106"/>
      <c r="N7155" s="106"/>
      <c r="O7155" s="120"/>
      <c r="P7155" s="15"/>
      <c r="Q7155" s="16"/>
    </row>
    <row r="7156" spans="1:17" s="17" customFormat="1" ht="66.75" hidden="1" customHeight="1">
      <c r="A7156" s="107"/>
      <c r="B7156" s="108" t="s">
        <v>4451</v>
      </c>
      <c r="C7156" s="107" t="s">
        <v>187</v>
      </c>
      <c r="D7156" s="107"/>
      <c r="E7156" s="107"/>
      <c r="F7156" s="111">
        <v>1636364</v>
      </c>
      <c r="G7156" s="112"/>
      <c r="H7156" s="112"/>
      <c r="I7156" s="10"/>
      <c r="J7156" s="11"/>
      <c r="K7156" s="111">
        <v>1636364</v>
      </c>
      <c r="L7156" s="112"/>
      <c r="M7156" s="112"/>
      <c r="N7156" s="11"/>
      <c r="O7156" s="18"/>
      <c r="P7156" s="15"/>
      <c r="Q7156" s="16"/>
    </row>
    <row r="7157" spans="1:17" s="17" customFormat="1" ht="66.75" hidden="1" customHeight="1">
      <c r="A7157" s="107"/>
      <c r="B7157" s="108" t="s">
        <v>4452</v>
      </c>
      <c r="C7157" s="107" t="s">
        <v>187</v>
      </c>
      <c r="D7157" s="107"/>
      <c r="E7157" s="107"/>
      <c r="F7157" s="111">
        <v>2162000</v>
      </c>
      <c r="G7157" s="112"/>
      <c r="H7157" s="112"/>
      <c r="I7157" s="10"/>
      <c r="J7157" s="11"/>
      <c r="K7157" s="111">
        <v>2162000</v>
      </c>
      <c r="L7157" s="112"/>
      <c r="M7157" s="112"/>
      <c r="N7157" s="11"/>
      <c r="O7157" s="18"/>
      <c r="P7157" s="15"/>
      <c r="Q7157" s="16"/>
    </row>
    <row r="7158" spans="1:17" s="17" customFormat="1" ht="66.75" hidden="1" customHeight="1">
      <c r="A7158" s="107">
        <v>25</v>
      </c>
      <c r="B7158" s="766" t="s">
        <v>2853</v>
      </c>
      <c r="C7158" s="766"/>
      <c r="D7158" s="766"/>
      <c r="E7158" s="766"/>
      <c r="F7158" s="766"/>
      <c r="G7158" s="766"/>
      <c r="H7158" s="767"/>
      <c r="I7158" s="106"/>
      <c r="J7158" s="106"/>
      <c r="K7158" s="106"/>
      <c r="L7158" s="106"/>
      <c r="M7158" s="106"/>
      <c r="N7158" s="106"/>
      <c r="O7158" s="120"/>
      <c r="P7158" s="15"/>
      <c r="Q7158" s="16"/>
    </row>
    <row r="7159" spans="1:17" s="17" customFormat="1" ht="66.75" hidden="1" customHeight="1">
      <c r="A7159" s="107"/>
      <c r="B7159" s="108" t="s">
        <v>4453</v>
      </c>
      <c r="C7159" s="107" t="s">
        <v>187</v>
      </c>
      <c r="D7159" s="107"/>
      <c r="E7159" s="107"/>
      <c r="F7159" s="111">
        <v>5272727</v>
      </c>
      <c r="G7159" s="112"/>
      <c r="H7159" s="112"/>
      <c r="I7159" s="10"/>
      <c r="J7159" s="11"/>
      <c r="K7159" s="111">
        <v>5272727</v>
      </c>
      <c r="L7159" s="112"/>
      <c r="M7159" s="112"/>
      <c r="N7159" s="11"/>
      <c r="O7159" s="18"/>
      <c r="P7159" s="15"/>
      <c r="Q7159" s="16"/>
    </row>
    <row r="7160" spans="1:17" s="17" customFormat="1" ht="66.75" hidden="1" customHeight="1">
      <c r="A7160" s="107"/>
      <c r="B7160" s="108" t="s">
        <v>4454</v>
      </c>
      <c r="C7160" s="107" t="s">
        <v>187</v>
      </c>
      <c r="D7160" s="107"/>
      <c r="E7160" s="107"/>
      <c r="F7160" s="111">
        <v>7636000</v>
      </c>
      <c r="G7160" s="112"/>
      <c r="H7160" s="112"/>
      <c r="I7160" s="10"/>
      <c r="J7160" s="11"/>
      <c r="K7160" s="111">
        <v>7636000</v>
      </c>
      <c r="L7160" s="112"/>
      <c r="M7160" s="112"/>
      <c r="N7160" s="11"/>
      <c r="O7160" s="18"/>
      <c r="P7160" s="15"/>
      <c r="Q7160" s="16"/>
    </row>
    <row r="7161" spans="1:17" s="17" customFormat="1" ht="66.75" hidden="1" customHeight="1">
      <c r="A7161" s="107">
        <v>26</v>
      </c>
      <c r="B7161" s="766" t="s">
        <v>2854</v>
      </c>
      <c r="C7161" s="766"/>
      <c r="D7161" s="766"/>
      <c r="E7161" s="766"/>
      <c r="F7161" s="766"/>
      <c r="G7161" s="766"/>
      <c r="H7161" s="767"/>
      <c r="I7161" s="106"/>
      <c r="J7161" s="106"/>
      <c r="K7161" s="106"/>
      <c r="L7161" s="106"/>
      <c r="M7161" s="106"/>
      <c r="N7161" s="106"/>
      <c r="O7161" s="120"/>
      <c r="P7161" s="15"/>
      <c r="Q7161" s="16"/>
    </row>
    <row r="7162" spans="1:17" s="17" customFormat="1" ht="66.75" hidden="1" customHeight="1">
      <c r="A7162" s="107"/>
      <c r="B7162" s="108" t="s">
        <v>4455</v>
      </c>
      <c r="C7162" s="107" t="s">
        <v>187</v>
      </c>
      <c r="D7162" s="107"/>
      <c r="E7162" s="107"/>
      <c r="F7162" s="111">
        <v>21454545</v>
      </c>
      <c r="G7162" s="112"/>
      <c r="H7162" s="112"/>
      <c r="I7162" s="10"/>
      <c r="J7162" s="11"/>
      <c r="K7162" s="111">
        <v>21454545</v>
      </c>
      <c r="L7162" s="112"/>
      <c r="M7162" s="112"/>
      <c r="N7162" s="11"/>
      <c r="O7162" s="18"/>
      <c r="P7162" s="15"/>
      <c r="Q7162" s="16"/>
    </row>
    <row r="7163" spans="1:17" s="17" customFormat="1" ht="66.75" hidden="1" customHeight="1">
      <c r="A7163" s="107"/>
      <c r="B7163" s="108" t="s">
        <v>4456</v>
      </c>
      <c r="C7163" s="107" t="s">
        <v>187</v>
      </c>
      <c r="D7163" s="107"/>
      <c r="E7163" s="107"/>
      <c r="F7163" s="111">
        <v>33304000</v>
      </c>
      <c r="G7163" s="112"/>
      <c r="H7163" s="112"/>
      <c r="I7163" s="10"/>
      <c r="J7163" s="11"/>
      <c r="K7163" s="111">
        <v>33304000</v>
      </c>
      <c r="L7163" s="112"/>
      <c r="M7163" s="112"/>
      <c r="N7163" s="11"/>
      <c r="O7163" s="18"/>
      <c r="P7163" s="15"/>
      <c r="Q7163" s="16"/>
    </row>
    <row r="7164" spans="1:17" s="17" customFormat="1" ht="66.75" hidden="1" customHeight="1">
      <c r="A7164" s="107">
        <v>27</v>
      </c>
      <c r="B7164" s="766" t="s">
        <v>2855</v>
      </c>
      <c r="C7164" s="766"/>
      <c r="D7164" s="766"/>
      <c r="E7164" s="766"/>
      <c r="F7164" s="766"/>
      <c r="G7164" s="766"/>
      <c r="H7164" s="767"/>
      <c r="I7164" s="106"/>
      <c r="J7164" s="106"/>
      <c r="K7164" s="106"/>
      <c r="L7164" s="106"/>
      <c r="M7164" s="106"/>
      <c r="N7164" s="106"/>
      <c r="O7164" s="120"/>
      <c r="P7164" s="15"/>
      <c r="Q7164" s="16"/>
    </row>
    <row r="7165" spans="1:17" s="17" customFormat="1" ht="66.75" hidden="1" customHeight="1">
      <c r="A7165" s="107"/>
      <c r="B7165" s="108" t="s">
        <v>4457</v>
      </c>
      <c r="C7165" s="107" t="s">
        <v>187</v>
      </c>
      <c r="D7165" s="107"/>
      <c r="E7165" s="107"/>
      <c r="F7165" s="111">
        <v>6863636</v>
      </c>
      <c r="G7165" s="112"/>
      <c r="H7165" s="112"/>
      <c r="I7165" s="10"/>
      <c r="J7165" s="11"/>
      <c r="K7165" s="111">
        <v>6863636</v>
      </c>
      <c r="L7165" s="112"/>
      <c r="M7165" s="112"/>
      <c r="N7165" s="11"/>
      <c r="O7165" s="18"/>
      <c r="P7165" s="15"/>
      <c r="Q7165" s="16"/>
    </row>
    <row r="7166" spans="1:17" s="17" customFormat="1" ht="66.75" hidden="1" customHeight="1">
      <c r="A7166" s="107"/>
      <c r="B7166" s="108" t="s">
        <v>4458</v>
      </c>
      <c r="C7166" s="107" t="s">
        <v>187</v>
      </c>
      <c r="D7166" s="107"/>
      <c r="E7166" s="107"/>
      <c r="F7166" s="111">
        <v>10350000</v>
      </c>
      <c r="G7166" s="112"/>
      <c r="H7166" s="112"/>
      <c r="I7166" s="10"/>
      <c r="J7166" s="11"/>
      <c r="K7166" s="111">
        <v>10350000</v>
      </c>
      <c r="L7166" s="112"/>
      <c r="M7166" s="112"/>
      <c r="N7166" s="11"/>
      <c r="O7166" s="18"/>
      <c r="P7166" s="15"/>
      <c r="Q7166" s="16"/>
    </row>
    <row r="7167" spans="1:17" s="17" customFormat="1" ht="66.75" hidden="1" customHeight="1">
      <c r="A7167" s="107">
        <v>28</v>
      </c>
      <c r="B7167" s="766" t="s">
        <v>2856</v>
      </c>
      <c r="C7167" s="766"/>
      <c r="D7167" s="766"/>
      <c r="E7167" s="766"/>
      <c r="F7167" s="766"/>
      <c r="G7167" s="766"/>
      <c r="H7167" s="767"/>
      <c r="I7167" s="106"/>
      <c r="J7167" s="106"/>
      <c r="K7167" s="106"/>
      <c r="L7167" s="106"/>
      <c r="M7167" s="106"/>
      <c r="N7167" s="106"/>
      <c r="O7167" s="120"/>
      <c r="P7167" s="15"/>
      <c r="Q7167" s="16"/>
    </row>
    <row r="7168" spans="1:17" s="17" customFormat="1" ht="66.75" hidden="1" customHeight="1">
      <c r="A7168" s="107"/>
      <c r="B7168" s="108" t="s">
        <v>4459</v>
      </c>
      <c r="C7168" s="107" t="s">
        <v>187</v>
      </c>
      <c r="D7168" s="107"/>
      <c r="E7168" s="107"/>
      <c r="F7168" s="111">
        <v>34000000</v>
      </c>
      <c r="G7168" s="112"/>
      <c r="H7168" s="112"/>
      <c r="I7168" s="10"/>
      <c r="J7168" s="11"/>
      <c r="K7168" s="111">
        <v>34000000</v>
      </c>
      <c r="L7168" s="112"/>
      <c r="M7168" s="112"/>
      <c r="N7168" s="11"/>
      <c r="O7168" s="18"/>
      <c r="P7168" s="15"/>
      <c r="Q7168" s="16"/>
    </row>
    <row r="7169" spans="1:17" s="17" customFormat="1" ht="66.75" hidden="1" customHeight="1">
      <c r="A7169" s="107"/>
      <c r="B7169" s="108" t="s">
        <v>4460</v>
      </c>
      <c r="C7169" s="107" t="s">
        <v>187</v>
      </c>
      <c r="D7169" s="107"/>
      <c r="E7169" s="107"/>
      <c r="F7169" s="111">
        <v>53130000</v>
      </c>
      <c r="G7169" s="112"/>
      <c r="H7169" s="112"/>
      <c r="I7169" s="10"/>
      <c r="J7169" s="11"/>
      <c r="K7169" s="111">
        <v>53130000</v>
      </c>
      <c r="L7169" s="112"/>
      <c r="M7169" s="112"/>
      <c r="N7169" s="11"/>
      <c r="O7169" s="18"/>
      <c r="P7169" s="15"/>
      <c r="Q7169" s="16"/>
    </row>
    <row r="7170" spans="1:17" s="17" customFormat="1" ht="66.75" hidden="1" customHeight="1">
      <c r="A7170" s="107">
        <v>29</v>
      </c>
      <c r="B7170" s="766" t="s">
        <v>2857</v>
      </c>
      <c r="C7170" s="766"/>
      <c r="D7170" s="766"/>
      <c r="E7170" s="766"/>
      <c r="F7170" s="766"/>
      <c r="G7170" s="766"/>
      <c r="H7170" s="767"/>
      <c r="I7170" s="106"/>
      <c r="J7170" s="106"/>
      <c r="K7170" s="106"/>
      <c r="L7170" s="106"/>
      <c r="M7170" s="106"/>
      <c r="N7170" s="106"/>
      <c r="O7170" s="120"/>
      <c r="P7170" s="15"/>
      <c r="Q7170" s="16"/>
    </row>
    <row r="7171" spans="1:17" s="17" customFormat="1" ht="66.75" hidden="1" customHeight="1">
      <c r="A7171" s="107"/>
      <c r="B7171" s="108" t="s">
        <v>4461</v>
      </c>
      <c r="C7171" s="107" t="s">
        <v>187</v>
      </c>
      <c r="D7171" s="107"/>
      <c r="E7171" s="107"/>
      <c r="F7171" s="111">
        <v>8000000</v>
      </c>
      <c r="G7171" s="112"/>
      <c r="H7171" s="112"/>
      <c r="I7171" s="10"/>
      <c r="J7171" s="11"/>
      <c r="K7171" s="111">
        <v>8000000</v>
      </c>
      <c r="L7171" s="112"/>
      <c r="M7171" s="112"/>
      <c r="N7171" s="11"/>
      <c r="O7171" s="18"/>
      <c r="P7171" s="15"/>
      <c r="Q7171" s="16"/>
    </row>
    <row r="7172" spans="1:17" s="17" customFormat="1" ht="66.75" hidden="1" customHeight="1">
      <c r="A7172" s="107"/>
      <c r="B7172" s="108" t="s">
        <v>4462</v>
      </c>
      <c r="C7172" s="107" t="s">
        <v>187</v>
      </c>
      <c r="D7172" s="107"/>
      <c r="E7172" s="107"/>
      <c r="F7172" s="111">
        <v>12098000</v>
      </c>
      <c r="G7172" s="112"/>
      <c r="H7172" s="112"/>
      <c r="I7172" s="10"/>
      <c r="J7172" s="11"/>
      <c r="K7172" s="111">
        <v>12098000</v>
      </c>
      <c r="L7172" s="112"/>
      <c r="M7172" s="112"/>
      <c r="N7172" s="11"/>
      <c r="O7172" s="18"/>
      <c r="P7172" s="15"/>
      <c r="Q7172" s="16"/>
    </row>
    <row r="7173" spans="1:17" s="17" customFormat="1" ht="66.75" hidden="1" customHeight="1">
      <c r="A7173" s="107">
        <v>30</v>
      </c>
      <c r="B7173" s="766" t="s">
        <v>2858</v>
      </c>
      <c r="C7173" s="766"/>
      <c r="D7173" s="766"/>
      <c r="E7173" s="766"/>
      <c r="F7173" s="766"/>
      <c r="G7173" s="766"/>
      <c r="H7173" s="767"/>
      <c r="I7173" s="106"/>
      <c r="J7173" s="106"/>
      <c r="K7173" s="106"/>
      <c r="L7173" s="106"/>
      <c r="M7173" s="106"/>
      <c r="N7173" s="106"/>
      <c r="O7173" s="120"/>
      <c r="P7173" s="15"/>
      <c r="Q7173" s="16"/>
    </row>
    <row r="7174" spans="1:17" s="17" customFormat="1" ht="66.75" hidden="1" customHeight="1">
      <c r="A7174" s="107"/>
      <c r="B7174" s="108" t="s">
        <v>4463</v>
      </c>
      <c r="C7174" s="107" t="s">
        <v>187</v>
      </c>
      <c r="D7174" s="107"/>
      <c r="E7174" s="107"/>
      <c r="F7174" s="111">
        <v>39636364</v>
      </c>
      <c r="G7174" s="112"/>
      <c r="H7174" s="112"/>
      <c r="I7174" s="10"/>
      <c r="J7174" s="11"/>
      <c r="K7174" s="111">
        <v>39636364</v>
      </c>
      <c r="L7174" s="112"/>
      <c r="M7174" s="112"/>
      <c r="N7174" s="11"/>
      <c r="O7174" s="18"/>
      <c r="P7174" s="15"/>
      <c r="Q7174" s="16"/>
    </row>
    <row r="7175" spans="1:17" s="17" customFormat="1" ht="66.75" hidden="1" customHeight="1">
      <c r="A7175" s="107"/>
      <c r="B7175" s="108" t="s">
        <v>4464</v>
      </c>
      <c r="C7175" s="107" t="s">
        <v>187</v>
      </c>
      <c r="D7175" s="107"/>
      <c r="E7175" s="107"/>
      <c r="F7175" s="111">
        <v>62008000</v>
      </c>
      <c r="G7175" s="112"/>
      <c r="H7175" s="112"/>
      <c r="I7175" s="10"/>
      <c r="J7175" s="11"/>
      <c r="K7175" s="111">
        <v>62008000</v>
      </c>
      <c r="L7175" s="112"/>
      <c r="M7175" s="112"/>
      <c r="N7175" s="11"/>
      <c r="O7175" s="18"/>
      <c r="P7175" s="15"/>
      <c r="Q7175" s="16"/>
    </row>
    <row r="7176" spans="1:17" s="17" customFormat="1" ht="66.75" hidden="1" customHeight="1">
      <c r="A7176" s="107">
        <v>31</v>
      </c>
      <c r="B7176" s="766" t="s">
        <v>2859</v>
      </c>
      <c r="C7176" s="766"/>
      <c r="D7176" s="766"/>
      <c r="E7176" s="766"/>
      <c r="F7176" s="766"/>
      <c r="G7176" s="766"/>
      <c r="H7176" s="767"/>
      <c r="I7176" s="106"/>
      <c r="J7176" s="106"/>
      <c r="K7176" s="106"/>
      <c r="L7176" s="106"/>
      <c r="M7176" s="106"/>
      <c r="N7176" s="106"/>
      <c r="O7176" s="120"/>
      <c r="P7176" s="15"/>
      <c r="Q7176" s="16"/>
    </row>
    <row r="7177" spans="1:17" s="17" customFormat="1" ht="66.75" hidden="1" customHeight="1">
      <c r="A7177" s="107"/>
      <c r="B7177" s="108" t="s">
        <v>4465</v>
      </c>
      <c r="C7177" s="107" t="s">
        <v>187</v>
      </c>
      <c r="D7177" s="107"/>
      <c r="E7177" s="107"/>
      <c r="F7177" s="111">
        <v>9909091</v>
      </c>
      <c r="G7177" s="112"/>
      <c r="H7177" s="112"/>
      <c r="I7177" s="10"/>
      <c r="J7177" s="11"/>
      <c r="K7177" s="111">
        <v>9909091</v>
      </c>
      <c r="L7177" s="112"/>
      <c r="M7177" s="112"/>
      <c r="N7177" s="11"/>
      <c r="O7177" s="18"/>
      <c r="P7177" s="15"/>
      <c r="Q7177" s="16"/>
    </row>
    <row r="7178" spans="1:17" s="17" customFormat="1" ht="66.75" hidden="1" customHeight="1">
      <c r="A7178" s="107"/>
      <c r="B7178" s="108" t="s">
        <v>4466</v>
      </c>
      <c r="C7178" s="107" t="s">
        <v>187</v>
      </c>
      <c r="D7178" s="107"/>
      <c r="E7178" s="107"/>
      <c r="F7178" s="111">
        <v>17756000</v>
      </c>
      <c r="G7178" s="112"/>
      <c r="H7178" s="112"/>
      <c r="I7178" s="10"/>
      <c r="J7178" s="11"/>
      <c r="K7178" s="111">
        <v>17756000</v>
      </c>
      <c r="L7178" s="112"/>
      <c r="M7178" s="112"/>
      <c r="N7178" s="11"/>
      <c r="O7178" s="18"/>
      <c r="P7178" s="15"/>
      <c r="Q7178" s="16"/>
    </row>
    <row r="7179" spans="1:17" s="17" customFormat="1" ht="66.75" hidden="1" customHeight="1">
      <c r="A7179" s="107">
        <v>32</v>
      </c>
      <c r="B7179" s="766" t="s">
        <v>2860</v>
      </c>
      <c r="C7179" s="766"/>
      <c r="D7179" s="766"/>
      <c r="E7179" s="766"/>
      <c r="F7179" s="766"/>
      <c r="G7179" s="766"/>
      <c r="H7179" s="767"/>
      <c r="I7179" s="106"/>
      <c r="J7179" s="106"/>
      <c r="K7179" s="106"/>
      <c r="L7179" s="106"/>
      <c r="M7179" s="106"/>
      <c r="N7179" s="106"/>
      <c r="O7179" s="120"/>
      <c r="P7179" s="15"/>
      <c r="Q7179" s="16"/>
    </row>
    <row r="7180" spans="1:17" s="17" customFormat="1" ht="66.75" hidden="1" customHeight="1">
      <c r="A7180" s="107"/>
      <c r="B7180" s="108" t="s">
        <v>4467</v>
      </c>
      <c r="C7180" s="107" t="s">
        <v>187</v>
      </c>
      <c r="D7180" s="107"/>
      <c r="E7180" s="107"/>
      <c r="F7180" s="111">
        <v>45272727</v>
      </c>
      <c r="G7180" s="112"/>
      <c r="H7180" s="112"/>
      <c r="I7180" s="10"/>
      <c r="J7180" s="11"/>
      <c r="K7180" s="111">
        <v>45272727</v>
      </c>
      <c r="L7180" s="112"/>
      <c r="M7180" s="112"/>
      <c r="N7180" s="11"/>
      <c r="O7180" s="18"/>
      <c r="P7180" s="15"/>
      <c r="Q7180" s="16"/>
    </row>
    <row r="7181" spans="1:17" s="17" customFormat="1" ht="66.75" hidden="1" customHeight="1">
      <c r="A7181" s="107"/>
      <c r="B7181" s="108" t="s">
        <v>4468</v>
      </c>
      <c r="C7181" s="107" t="s">
        <v>187</v>
      </c>
      <c r="D7181" s="107"/>
      <c r="E7181" s="107"/>
      <c r="F7181" s="111">
        <v>56863636</v>
      </c>
      <c r="G7181" s="112"/>
      <c r="H7181" s="112"/>
      <c r="I7181" s="10"/>
      <c r="J7181" s="11"/>
      <c r="K7181" s="111">
        <v>56863636</v>
      </c>
      <c r="L7181" s="112"/>
      <c r="M7181" s="112"/>
      <c r="N7181" s="11"/>
      <c r="O7181" s="18"/>
      <c r="P7181" s="15"/>
      <c r="Q7181" s="16"/>
    </row>
    <row r="7182" spans="1:17" s="17" customFormat="1" ht="66.75" hidden="1" customHeight="1">
      <c r="A7182" s="107">
        <v>33</v>
      </c>
      <c r="B7182" s="766" t="s">
        <v>2861</v>
      </c>
      <c r="C7182" s="766"/>
      <c r="D7182" s="766"/>
      <c r="E7182" s="766"/>
      <c r="F7182" s="766"/>
      <c r="G7182" s="766"/>
      <c r="H7182" s="767"/>
      <c r="I7182" s="106"/>
      <c r="J7182" s="106"/>
      <c r="K7182" s="106"/>
      <c r="L7182" s="106"/>
      <c r="M7182" s="106"/>
      <c r="N7182" s="106"/>
      <c r="O7182" s="120"/>
      <c r="P7182" s="15"/>
      <c r="Q7182" s="16"/>
    </row>
    <row r="7183" spans="1:17" s="17" customFormat="1" ht="66.75" hidden="1" customHeight="1">
      <c r="A7183" s="107"/>
      <c r="B7183" s="108" t="s">
        <v>4469</v>
      </c>
      <c r="C7183" s="107" t="s">
        <v>187</v>
      </c>
      <c r="D7183" s="107"/>
      <c r="E7183" s="107"/>
      <c r="F7183" s="111">
        <v>11181818</v>
      </c>
      <c r="G7183" s="112"/>
      <c r="H7183" s="112"/>
      <c r="I7183" s="10"/>
      <c r="J7183" s="11"/>
      <c r="K7183" s="111">
        <v>11181818</v>
      </c>
      <c r="L7183" s="112"/>
      <c r="M7183" s="112"/>
      <c r="N7183" s="11"/>
      <c r="O7183" s="18"/>
      <c r="P7183" s="15"/>
      <c r="Q7183" s="16"/>
    </row>
    <row r="7184" spans="1:17" s="17" customFormat="1" ht="66.75" hidden="1" customHeight="1">
      <c r="A7184" s="107"/>
      <c r="B7184" s="108" t="s">
        <v>4470</v>
      </c>
      <c r="C7184" s="107" t="s">
        <v>187</v>
      </c>
      <c r="D7184" s="107"/>
      <c r="E7184" s="107"/>
      <c r="F7184" s="111">
        <v>13727273</v>
      </c>
      <c r="G7184" s="112"/>
      <c r="H7184" s="112"/>
      <c r="I7184" s="10"/>
      <c r="J7184" s="11"/>
      <c r="K7184" s="111">
        <v>13727273</v>
      </c>
      <c r="L7184" s="112"/>
      <c r="M7184" s="112"/>
      <c r="N7184" s="11"/>
      <c r="O7184" s="18"/>
      <c r="P7184" s="15"/>
      <c r="Q7184" s="16"/>
    </row>
    <row r="7185" spans="1:17" s="17" customFormat="1" ht="66.75" hidden="1" customHeight="1">
      <c r="A7185" s="107">
        <v>34</v>
      </c>
      <c r="B7185" s="766" t="s">
        <v>2862</v>
      </c>
      <c r="C7185" s="766"/>
      <c r="D7185" s="766"/>
      <c r="E7185" s="766"/>
      <c r="F7185" s="766"/>
      <c r="G7185" s="766"/>
      <c r="H7185" s="767"/>
      <c r="I7185" s="106"/>
      <c r="J7185" s="106"/>
      <c r="K7185" s="106"/>
      <c r="L7185" s="106"/>
      <c r="M7185" s="106"/>
      <c r="N7185" s="106"/>
      <c r="O7185" s="120"/>
      <c r="P7185" s="15"/>
      <c r="Q7185" s="16"/>
    </row>
    <row r="7186" spans="1:17" s="17" customFormat="1" ht="66.75" hidden="1" customHeight="1">
      <c r="A7186" s="107"/>
      <c r="B7186" s="108" t="s">
        <v>4471</v>
      </c>
      <c r="C7186" s="107" t="s">
        <v>187</v>
      </c>
      <c r="D7186" s="107"/>
      <c r="E7186" s="107"/>
      <c r="F7186" s="111">
        <v>50909091</v>
      </c>
      <c r="G7186" s="112"/>
      <c r="H7186" s="112"/>
      <c r="I7186" s="10"/>
      <c r="J7186" s="11"/>
      <c r="K7186" s="111">
        <v>50909091</v>
      </c>
      <c r="L7186" s="112"/>
      <c r="M7186" s="112"/>
      <c r="N7186" s="11"/>
      <c r="O7186" s="18"/>
      <c r="P7186" s="15"/>
      <c r="Q7186" s="16"/>
    </row>
    <row r="7187" spans="1:17" s="17" customFormat="1" ht="66.75" hidden="1" customHeight="1">
      <c r="A7187" s="107"/>
      <c r="B7187" s="108" t="s">
        <v>4472</v>
      </c>
      <c r="C7187" s="107" t="s">
        <v>187</v>
      </c>
      <c r="D7187" s="107"/>
      <c r="E7187" s="107"/>
      <c r="F7187" s="111">
        <v>64000000</v>
      </c>
      <c r="G7187" s="112"/>
      <c r="H7187" s="112"/>
      <c r="I7187" s="10"/>
      <c r="J7187" s="11"/>
      <c r="K7187" s="111">
        <v>64000000</v>
      </c>
      <c r="L7187" s="112"/>
      <c r="M7187" s="112"/>
      <c r="N7187" s="11"/>
      <c r="O7187" s="18"/>
      <c r="P7187" s="15"/>
      <c r="Q7187" s="16"/>
    </row>
    <row r="7188" spans="1:17" s="17" customFormat="1" ht="66.75" hidden="1" customHeight="1">
      <c r="A7188" s="107">
        <v>35</v>
      </c>
      <c r="B7188" s="766" t="s">
        <v>2863</v>
      </c>
      <c r="C7188" s="766"/>
      <c r="D7188" s="766"/>
      <c r="E7188" s="766"/>
      <c r="F7188" s="766"/>
      <c r="G7188" s="766"/>
      <c r="H7188" s="767"/>
      <c r="I7188" s="106"/>
      <c r="J7188" s="106"/>
      <c r="K7188" s="106"/>
      <c r="L7188" s="106"/>
      <c r="M7188" s="106"/>
      <c r="N7188" s="106"/>
      <c r="O7188" s="120"/>
      <c r="P7188" s="15"/>
      <c r="Q7188" s="16"/>
    </row>
    <row r="7189" spans="1:17" s="17" customFormat="1" ht="66.75" hidden="1" customHeight="1">
      <c r="A7189" s="107"/>
      <c r="B7189" s="108" t="s">
        <v>4473</v>
      </c>
      <c r="C7189" s="107" t="s">
        <v>187</v>
      </c>
      <c r="D7189" s="107"/>
      <c r="E7189" s="107"/>
      <c r="F7189" s="111">
        <v>11818182</v>
      </c>
      <c r="G7189" s="112"/>
      <c r="H7189" s="112"/>
      <c r="I7189" s="10"/>
      <c r="J7189" s="11"/>
      <c r="K7189" s="111">
        <v>11818182</v>
      </c>
      <c r="L7189" s="112"/>
      <c r="M7189" s="112"/>
      <c r="N7189" s="11"/>
      <c r="O7189" s="18"/>
      <c r="P7189" s="15"/>
      <c r="Q7189" s="16"/>
    </row>
    <row r="7190" spans="1:17" s="17" customFormat="1" ht="66.75" hidden="1" customHeight="1">
      <c r="A7190" s="107"/>
      <c r="B7190" s="108" t="s">
        <v>4474</v>
      </c>
      <c r="C7190" s="107" t="s">
        <v>187</v>
      </c>
      <c r="D7190" s="107"/>
      <c r="E7190" s="107"/>
      <c r="F7190" s="111">
        <v>14636364</v>
      </c>
      <c r="G7190" s="112"/>
      <c r="H7190" s="112"/>
      <c r="I7190" s="10"/>
      <c r="J7190" s="11"/>
      <c r="K7190" s="111">
        <v>14636364</v>
      </c>
      <c r="L7190" s="112"/>
      <c r="M7190" s="112"/>
      <c r="N7190" s="11"/>
      <c r="O7190" s="18"/>
      <c r="P7190" s="15"/>
      <c r="Q7190" s="16"/>
    </row>
    <row r="7191" spans="1:17" s="17" customFormat="1" ht="66.75" hidden="1" customHeight="1">
      <c r="A7191" s="107">
        <v>36</v>
      </c>
      <c r="B7191" s="766" t="s">
        <v>2864</v>
      </c>
      <c r="C7191" s="766"/>
      <c r="D7191" s="766"/>
      <c r="E7191" s="766"/>
      <c r="F7191" s="766"/>
      <c r="G7191" s="766"/>
      <c r="H7191" s="767"/>
      <c r="I7191" s="106"/>
      <c r="J7191" s="106"/>
      <c r="K7191" s="106"/>
      <c r="L7191" s="106"/>
      <c r="M7191" s="106"/>
      <c r="N7191" s="106"/>
      <c r="O7191" s="120"/>
      <c r="P7191" s="15"/>
      <c r="Q7191" s="16"/>
    </row>
    <row r="7192" spans="1:17" s="17" customFormat="1" ht="66.75" hidden="1" customHeight="1">
      <c r="A7192" s="107"/>
      <c r="B7192" s="108" t="s">
        <v>4475</v>
      </c>
      <c r="C7192" s="107" t="s">
        <v>187</v>
      </c>
      <c r="D7192" s="107"/>
      <c r="E7192" s="107"/>
      <c r="F7192" s="111">
        <v>56636364</v>
      </c>
      <c r="G7192" s="112"/>
      <c r="H7192" s="112"/>
      <c r="I7192" s="10"/>
      <c r="J7192" s="11"/>
      <c r="K7192" s="111">
        <v>56636364</v>
      </c>
      <c r="L7192" s="112"/>
      <c r="M7192" s="112"/>
      <c r="N7192" s="11"/>
      <c r="O7192" s="18"/>
      <c r="P7192" s="15"/>
      <c r="Q7192" s="16"/>
    </row>
    <row r="7193" spans="1:17" s="17" customFormat="1" ht="66.75" hidden="1" customHeight="1">
      <c r="A7193" s="107"/>
      <c r="B7193" s="108" t="s">
        <v>4476</v>
      </c>
      <c r="C7193" s="107" t="s">
        <v>187</v>
      </c>
      <c r="D7193" s="107"/>
      <c r="E7193" s="107"/>
      <c r="F7193" s="111">
        <v>88550000</v>
      </c>
      <c r="G7193" s="112"/>
      <c r="H7193" s="112"/>
      <c r="I7193" s="10"/>
      <c r="J7193" s="11"/>
      <c r="K7193" s="111">
        <v>88550000</v>
      </c>
      <c r="L7193" s="112"/>
      <c r="M7193" s="112"/>
      <c r="N7193" s="11"/>
      <c r="O7193" s="18"/>
      <c r="P7193" s="15"/>
      <c r="Q7193" s="16"/>
    </row>
    <row r="7194" spans="1:17" s="17" customFormat="1" ht="66.75" hidden="1" customHeight="1">
      <c r="A7194" s="107">
        <v>37</v>
      </c>
      <c r="B7194" s="766" t="s">
        <v>2865</v>
      </c>
      <c r="C7194" s="766"/>
      <c r="D7194" s="766"/>
      <c r="E7194" s="766"/>
      <c r="F7194" s="766"/>
      <c r="G7194" s="766"/>
      <c r="H7194" s="767"/>
      <c r="I7194" s="106"/>
      <c r="J7194" s="106"/>
      <c r="K7194" s="106"/>
      <c r="L7194" s="106"/>
      <c r="M7194" s="106"/>
      <c r="N7194" s="106"/>
      <c r="O7194" s="120"/>
      <c r="P7194" s="15"/>
      <c r="Q7194" s="16"/>
    </row>
    <row r="7195" spans="1:17" s="17" customFormat="1" ht="66.75" hidden="1" customHeight="1">
      <c r="A7195" s="107"/>
      <c r="B7195" s="108" t="s">
        <v>4477</v>
      </c>
      <c r="C7195" s="107" t="s">
        <v>187</v>
      </c>
      <c r="D7195" s="107"/>
      <c r="E7195" s="107"/>
      <c r="F7195" s="111">
        <v>13490909</v>
      </c>
      <c r="G7195" s="112"/>
      <c r="H7195" s="112"/>
      <c r="I7195" s="10"/>
      <c r="J7195" s="11"/>
      <c r="K7195" s="111">
        <v>13490909</v>
      </c>
      <c r="L7195" s="112"/>
      <c r="M7195" s="112"/>
      <c r="N7195" s="11"/>
      <c r="O7195" s="18"/>
      <c r="P7195" s="15"/>
      <c r="Q7195" s="16"/>
    </row>
    <row r="7196" spans="1:17" s="17" customFormat="1" ht="66.75" hidden="1" customHeight="1">
      <c r="A7196" s="107"/>
      <c r="B7196" s="108" t="s">
        <v>4478</v>
      </c>
      <c r="C7196" s="107" t="s">
        <v>187</v>
      </c>
      <c r="D7196" s="107"/>
      <c r="E7196" s="107"/>
      <c r="F7196" s="111">
        <v>18722000</v>
      </c>
      <c r="G7196" s="112"/>
      <c r="H7196" s="112"/>
      <c r="I7196" s="10"/>
      <c r="J7196" s="11"/>
      <c r="K7196" s="111">
        <v>18722000</v>
      </c>
      <c r="L7196" s="112"/>
      <c r="M7196" s="112"/>
      <c r="N7196" s="11"/>
      <c r="O7196" s="18"/>
      <c r="P7196" s="15"/>
      <c r="Q7196" s="16"/>
    </row>
    <row r="7197" spans="1:17" s="17" customFormat="1" ht="66.75" hidden="1" customHeight="1">
      <c r="A7197" s="107">
        <v>38</v>
      </c>
      <c r="B7197" s="766" t="s">
        <v>2866</v>
      </c>
      <c r="C7197" s="766"/>
      <c r="D7197" s="766"/>
      <c r="E7197" s="766"/>
      <c r="F7197" s="766"/>
      <c r="G7197" s="766"/>
      <c r="H7197" s="767"/>
      <c r="I7197" s="106"/>
      <c r="J7197" s="106"/>
      <c r="K7197" s="106"/>
      <c r="L7197" s="106"/>
      <c r="M7197" s="106"/>
      <c r="N7197" s="106"/>
      <c r="O7197" s="120"/>
      <c r="P7197" s="15"/>
      <c r="Q7197" s="16"/>
    </row>
    <row r="7198" spans="1:17" s="17" customFormat="1" ht="66.75" hidden="1" customHeight="1">
      <c r="A7198" s="107"/>
      <c r="B7198" s="108" t="s">
        <v>4479</v>
      </c>
      <c r="C7198" s="107" t="s">
        <v>187</v>
      </c>
      <c r="D7198" s="107"/>
      <c r="E7198" s="107"/>
      <c r="F7198" s="111">
        <v>58060802</v>
      </c>
      <c r="G7198" s="112"/>
      <c r="H7198" s="112"/>
      <c r="I7198" s="10"/>
      <c r="J7198" s="11"/>
      <c r="K7198" s="111">
        <v>58060802</v>
      </c>
      <c r="L7198" s="112"/>
      <c r="M7198" s="112"/>
      <c r="N7198" s="11"/>
      <c r="O7198" s="18"/>
      <c r="P7198" s="15"/>
      <c r="Q7198" s="16"/>
    </row>
    <row r="7199" spans="1:17" s="17" customFormat="1" ht="66.75" hidden="1" customHeight="1">
      <c r="A7199" s="107"/>
      <c r="B7199" s="108" t="s">
        <v>4480</v>
      </c>
      <c r="C7199" s="107" t="s">
        <v>187</v>
      </c>
      <c r="D7199" s="107"/>
      <c r="E7199" s="107"/>
      <c r="F7199" s="111">
        <v>90850000</v>
      </c>
      <c r="G7199" s="112"/>
      <c r="H7199" s="112"/>
      <c r="I7199" s="10"/>
      <c r="J7199" s="11"/>
      <c r="K7199" s="111">
        <v>90850000</v>
      </c>
      <c r="L7199" s="112"/>
      <c r="M7199" s="112"/>
      <c r="N7199" s="11"/>
      <c r="O7199" s="18"/>
      <c r="P7199" s="15"/>
      <c r="Q7199" s="16"/>
    </row>
    <row r="7200" spans="1:17" s="17" customFormat="1" ht="66.75" hidden="1" customHeight="1">
      <c r="A7200" s="107">
        <v>39</v>
      </c>
      <c r="B7200" s="766" t="s">
        <v>2867</v>
      </c>
      <c r="C7200" s="766"/>
      <c r="D7200" s="766"/>
      <c r="E7200" s="766"/>
      <c r="F7200" s="766"/>
      <c r="G7200" s="766"/>
      <c r="H7200" s="767"/>
      <c r="I7200" s="106"/>
      <c r="J7200" s="106"/>
      <c r="K7200" s="106"/>
      <c r="L7200" s="106"/>
      <c r="M7200" s="106"/>
      <c r="N7200" s="106"/>
      <c r="O7200" s="120"/>
      <c r="P7200" s="15"/>
      <c r="Q7200" s="16"/>
    </row>
    <row r="7201" spans="1:17" s="17" customFormat="1" ht="66.75" hidden="1" customHeight="1">
      <c r="A7201" s="107"/>
      <c r="B7201" s="108" t="s">
        <v>4481</v>
      </c>
      <c r="C7201" s="107" t="s">
        <v>187</v>
      </c>
      <c r="D7201" s="107"/>
      <c r="E7201" s="107"/>
      <c r="F7201" s="111">
        <v>12812121</v>
      </c>
      <c r="G7201" s="112"/>
      <c r="H7201" s="112"/>
      <c r="I7201" s="10"/>
      <c r="J7201" s="11"/>
      <c r="K7201" s="111">
        <v>12812121</v>
      </c>
      <c r="L7201" s="112"/>
      <c r="M7201" s="112"/>
      <c r="N7201" s="11"/>
      <c r="O7201" s="18"/>
      <c r="P7201" s="15"/>
      <c r="Q7201" s="16"/>
    </row>
    <row r="7202" spans="1:17" s="17" customFormat="1" ht="66.75" hidden="1" customHeight="1">
      <c r="A7202" s="107"/>
      <c r="B7202" s="108" t="s">
        <v>4482</v>
      </c>
      <c r="C7202" s="107" t="s">
        <v>187</v>
      </c>
      <c r="D7202" s="107"/>
      <c r="E7202" s="107"/>
      <c r="F7202" s="111">
        <v>19320000</v>
      </c>
      <c r="G7202" s="112"/>
      <c r="H7202" s="112"/>
      <c r="I7202" s="10"/>
      <c r="J7202" s="11"/>
      <c r="K7202" s="111">
        <v>19320000</v>
      </c>
      <c r="L7202" s="112"/>
      <c r="M7202" s="112"/>
      <c r="N7202" s="11"/>
      <c r="O7202" s="18"/>
      <c r="P7202" s="15"/>
      <c r="Q7202" s="16"/>
    </row>
    <row r="7203" spans="1:17" s="17" customFormat="1" ht="66.75" hidden="1" customHeight="1">
      <c r="A7203" s="107">
        <v>40</v>
      </c>
      <c r="B7203" s="766" t="s">
        <v>2868</v>
      </c>
      <c r="C7203" s="766"/>
      <c r="D7203" s="766"/>
      <c r="E7203" s="766"/>
      <c r="F7203" s="766"/>
      <c r="G7203" s="766"/>
      <c r="H7203" s="767"/>
      <c r="I7203" s="106"/>
      <c r="J7203" s="106"/>
      <c r="K7203" s="106"/>
      <c r="L7203" s="106"/>
      <c r="M7203" s="106"/>
      <c r="N7203" s="106"/>
      <c r="O7203" s="120"/>
      <c r="P7203" s="15"/>
      <c r="Q7203" s="16"/>
    </row>
    <row r="7204" spans="1:17" s="17" customFormat="1" ht="66.75" hidden="1" customHeight="1">
      <c r="A7204" s="107"/>
      <c r="B7204" s="108" t="s">
        <v>4483</v>
      </c>
      <c r="C7204" s="107" t="s">
        <v>187</v>
      </c>
      <c r="D7204" s="107"/>
      <c r="E7204" s="107"/>
      <c r="F7204" s="111">
        <v>67436363</v>
      </c>
      <c r="G7204" s="112"/>
      <c r="H7204" s="112"/>
      <c r="I7204" s="10"/>
      <c r="J7204" s="11"/>
      <c r="K7204" s="111">
        <v>67436363</v>
      </c>
      <c r="L7204" s="112"/>
      <c r="M7204" s="112"/>
      <c r="N7204" s="11"/>
      <c r="O7204" s="18"/>
      <c r="P7204" s="15"/>
      <c r="Q7204" s="16"/>
    </row>
    <row r="7205" spans="1:17" s="17" customFormat="1" ht="66.75" hidden="1" customHeight="1">
      <c r="A7205" s="107"/>
      <c r="B7205" s="108" t="s">
        <v>4484</v>
      </c>
      <c r="C7205" s="107" t="s">
        <v>187</v>
      </c>
      <c r="D7205" s="107"/>
      <c r="E7205" s="107"/>
      <c r="F7205" s="111">
        <v>93564000</v>
      </c>
      <c r="G7205" s="112"/>
      <c r="H7205" s="112"/>
      <c r="I7205" s="10"/>
      <c r="J7205" s="11"/>
      <c r="K7205" s="111">
        <v>93564000</v>
      </c>
      <c r="L7205" s="112"/>
      <c r="M7205" s="112"/>
      <c r="N7205" s="11"/>
      <c r="O7205" s="18"/>
      <c r="P7205" s="15"/>
      <c r="Q7205" s="16"/>
    </row>
    <row r="7206" spans="1:17" s="17" customFormat="1" ht="66.75" hidden="1" customHeight="1">
      <c r="A7206" s="107">
        <v>41</v>
      </c>
      <c r="B7206" s="766" t="s">
        <v>2869</v>
      </c>
      <c r="C7206" s="766"/>
      <c r="D7206" s="766"/>
      <c r="E7206" s="766"/>
      <c r="F7206" s="766"/>
      <c r="G7206" s="766"/>
      <c r="H7206" s="767"/>
      <c r="I7206" s="106"/>
      <c r="J7206" s="106"/>
      <c r="K7206" s="106"/>
      <c r="L7206" s="106"/>
      <c r="M7206" s="106"/>
      <c r="N7206" s="106"/>
      <c r="O7206" s="120"/>
      <c r="P7206" s="15"/>
      <c r="Q7206" s="16"/>
    </row>
    <row r="7207" spans="1:17" s="17" customFormat="1" ht="66.75" hidden="1" customHeight="1">
      <c r="A7207" s="107"/>
      <c r="B7207" s="108" t="s">
        <v>4485</v>
      </c>
      <c r="C7207" s="107" t="s">
        <v>187</v>
      </c>
      <c r="D7207" s="107"/>
      <c r="E7207" s="107"/>
      <c r="F7207" s="111">
        <v>13727273</v>
      </c>
      <c r="G7207" s="112"/>
      <c r="H7207" s="112"/>
      <c r="I7207" s="10"/>
      <c r="J7207" s="11"/>
      <c r="K7207" s="111">
        <v>13727273</v>
      </c>
      <c r="L7207" s="112"/>
      <c r="M7207" s="112"/>
      <c r="N7207" s="11"/>
      <c r="O7207" s="18"/>
      <c r="P7207" s="15"/>
      <c r="Q7207" s="16"/>
    </row>
    <row r="7208" spans="1:17" s="17" customFormat="1" ht="66.75" hidden="1" customHeight="1">
      <c r="A7208" s="107"/>
      <c r="B7208" s="108" t="s">
        <v>4486</v>
      </c>
      <c r="C7208" s="107" t="s">
        <v>187</v>
      </c>
      <c r="D7208" s="107"/>
      <c r="E7208" s="107"/>
      <c r="F7208" s="111">
        <v>20700000</v>
      </c>
      <c r="G7208" s="112"/>
      <c r="H7208" s="112"/>
      <c r="I7208" s="10"/>
      <c r="J7208" s="11"/>
      <c r="K7208" s="111">
        <v>20700000</v>
      </c>
      <c r="L7208" s="112"/>
      <c r="M7208" s="112"/>
      <c r="N7208" s="11"/>
      <c r="O7208" s="18"/>
      <c r="P7208" s="15"/>
      <c r="Q7208" s="16"/>
    </row>
    <row r="7209" spans="1:17" s="17" customFormat="1" ht="66.75" hidden="1" customHeight="1">
      <c r="A7209" s="107">
        <v>42</v>
      </c>
      <c r="B7209" s="766" t="s">
        <v>2870</v>
      </c>
      <c r="C7209" s="766"/>
      <c r="D7209" s="766"/>
      <c r="E7209" s="766"/>
      <c r="F7209" s="766"/>
      <c r="G7209" s="766"/>
      <c r="H7209" s="767"/>
      <c r="I7209" s="106"/>
      <c r="J7209" s="106"/>
      <c r="K7209" s="106"/>
      <c r="L7209" s="106"/>
      <c r="M7209" s="106"/>
      <c r="N7209" s="106"/>
      <c r="O7209" s="120"/>
      <c r="P7209" s="15"/>
      <c r="Q7209" s="16"/>
    </row>
    <row r="7210" spans="1:17" s="17" customFormat="1" ht="66.75" hidden="1" customHeight="1">
      <c r="A7210" s="107"/>
      <c r="B7210" s="108" t="s">
        <v>4487</v>
      </c>
      <c r="C7210" s="107" t="s">
        <v>187</v>
      </c>
      <c r="D7210" s="107"/>
      <c r="E7210" s="107"/>
      <c r="F7210" s="111">
        <v>67909091</v>
      </c>
      <c r="G7210" s="112"/>
      <c r="H7210" s="112"/>
      <c r="I7210" s="10"/>
      <c r="J7210" s="11"/>
      <c r="K7210" s="111">
        <v>67909091</v>
      </c>
      <c r="L7210" s="112"/>
      <c r="M7210" s="112"/>
      <c r="N7210" s="11"/>
      <c r="O7210" s="18"/>
      <c r="P7210" s="15"/>
      <c r="Q7210" s="16"/>
    </row>
    <row r="7211" spans="1:17" s="17" customFormat="1" ht="66.75" hidden="1" customHeight="1">
      <c r="A7211" s="107"/>
      <c r="B7211" s="108" t="s">
        <v>4488</v>
      </c>
      <c r="C7211" s="107" t="s">
        <v>187</v>
      </c>
      <c r="D7211" s="107"/>
      <c r="E7211" s="107"/>
      <c r="F7211" s="111">
        <v>106260000</v>
      </c>
      <c r="G7211" s="112"/>
      <c r="H7211" s="112"/>
      <c r="I7211" s="10"/>
      <c r="J7211" s="11"/>
      <c r="K7211" s="111">
        <v>106260000</v>
      </c>
      <c r="L7211" s="112"/>
      <c r="M7211" s="112"/>
      <c r="N7211" s="11"/>
      <c r="O7211" s="18"/>
      <c r="P7211" s="15"/>
      <c r="Q7211" s="16"/>
    </row>
    <row r="7212" spans="1:17" s="17" customFormat="1" ht="66.75" hidden="1" customHeight="1">
      <c r="A7212" s="107">
        <v>43</v>
      </c>
      <c r="B7212" s="766" t="s">
        <v>2871</v>
      </c>
      <c r="C7212" s="766"/>
      <c r="D7212" s="766"/>
      <c r="E7212" s="766"/>
      <c r="F7212" s="766"/>
      <c r="G7212" s="766"/>
      <c r="H7212" s="767"/>
      <c r="I7212" s="106"/>
      <c r="J7212" s="106"/>
      <c r="K7212" s="106"/>
      <c r="L7212" s="106"/>
      <c r="M7212" s="106"/>
      <c r="N7212" s="106"/>
      <c r="O7212" s="120"/>
      <c r="P7212" s="15"/>
      <c r="Q7212" s="16"/>
    </row>
    <row r="7213" spans="1:17" s="17" customFormat="1" ht="66.75" hidden="1" customHeight="1">
      <c r="A7213" s="107"/>
      <c r="B7213" s="108" t="s">
        <v>4489</v>
      </c>
      <c r="C7213" s="107" t="s">
        <v>187</v>
      </c>
      <c r="D7213" s="107"/>
      <c r="E7213" s="107"/>
      <c r="F7213" s="111">
        <v>15763636</v>
      </c>
      <c r="G7213" s="112"/>
      <c r="H7213" s="112"/>
      <c r="I7213" s="10"/>
      <c r="J7213" s="11"/>
      <c r="K7213" s="111">
        <v>15763636</v>
      </c>
      <c r="L7213" s="112"/>
      <c r="M7213" s="112"/>
      <c r="N7213" s="11"/>
      <c r="O7213" s="18"/>
      <c r="P7213" s="15"/>
      <c r="Q7213" s="16"/>
    </row>
    <row r="7214" spans="1:17" s="17" customFormat="1" ht="66.75" hidden="1" customHeight="1">
      <c r="A7214" s="107"/>
      <c r="B7214" s="108" t="s">
        <v>4490</v>
      </c>
      <c r="C7214" s="107" t="s">
        <v>187</v>
      </c>
      <c r="D7214" s="107"/>
      <c r="E7214" s="107"/>
      <c r="F7214" s="111">
        <v>21850000</v>
      </c>
      <c r="G7214" s="112"/>
      <c r="H7214" s="112"/>
      <c r="I7214" s="10"/>
      <c r="J7214" s="11"/>
      <c r="K7214" s="111">
        <v>21850000</v>
      </c>
      <c r="L7214" s="112"/>
      <c r="M7214" s="112"/>
      <c r="N7214" s="11"/>
      <c r="O7214" s="18"/>
      <c r="P7214" s="15"/>
      <c r="Q7214" s="16"/>
    </row>
    <row r="7215" spans="1:17" s="17" customFormat="1" ht="66.75" hidden="1" customHeight="1">
      <c r="A7215" s="107">
        <v>44</v>
      </c>
      <c r="B7215" s="766" t="s">
        <v>2872</v>
      </c>
      <c r="C7215" s="766"/>
      <c r="D7215" s="766"/>
      <c r="E7215" s="766"/>
      <c r="F7215" s="766"/>
      <c r="G7215" s="766"/>
      <c r="H7215" s="767"/>
      <c r="I7215" s="106"/>
      <c r="J7215" s="106"/>
      <c r="K7215" s="106"/>
      <c r="L7215" s="106"/>
      <c r="M7215" s="106"/>
      <c r="N7215" s="106"/>
      <c r="O7215" s="120"/>
      <c r="P7215" s="15"/>
      <c r="Q7215" s="16"/>
    </row>
    <row r="7216" spans="1:17" s="17" customFormat="1" ht="66.75" hidden="1" customHeight="1">
      <c r="A7216" s="107"/>
      <c r="B7216" s="108" t="s">
        <v>4491</v>
      </c>
      <c r="C7216" s="107" t="s">
        <v>187</v>
      </c>
      <c r="D7216" s="107"/>
      <c r="E7216" s="107"/>
      <c r="F7216" s="111">
        <v>78781818</v>
      </c>
      <c r="G7216" s="112"/>
      <c r="H7216" s="112"/>
      <c r="I7216" s="10"/>
      <c r="J7216" s="11"/>
      <c r="K7216" s="111">
        <v>78781818</v>
      </c>
      <c r="L7216" s="112"/>
      <c r="M7216" s="112"/>
      <c r="N7216" s="11"/>
      <c r="O7216" s="18"/>
      <c r="P7216" s="15"/>
      <c r="Q7216" s="16"/>
    </row>
    <row r="7217" spans="1:17" s="17" customFormat="1" ht="66.75" hidden="1" customHeight="1">
      <c r="A7217" s="107"/>
      <c r="B7217" s="108" t="s">
        <v>4492</v>
      </c>
      <c r="C7217" s="107" t="s">
        <v>187</v>
      </c>
      <c r="D7217" s="107"/>
      <c r="E7217" s="107"/>
      <c r="F7217" s="111">
        <v>109296000</v>
      </c>
      <c r="G7217" s="112"/>
      <c r="H7217" s="112"/>
      <c r="I7217" s="10"/>
      <c r="J7217" s="11"/>
      <c r="K7217" s="111">
        <v>109296000</v>
      </c>
      <c r="L7217" s="112"/>
      <c r="M7217" s="112"/>
      <c r="N7217" s="11"/>
      <c r="O7217" s="18"/>
      <c r="P7217" s="15"/>
      <c r="Q7217" s="16"/>
    </row>
    <row r="7218" spans="1:17" s="17" customFormat="1" ht="66.75" hidden="1" customHeight="1">
      <c r="A7218" s="107">
        <v>45</v>
      </c>
      <c r="B7218" s="766" t="s">
        <v>2873</v>
      </c>
      <c r="C7218" s="766"/>
      <c r="D7218" s="766"/>
      <c r="E7218" s="766"/>
      <c r="F7218" s="766"/>
      <c r="G7218" s="766"/>
      <c r="H7218" s="767"/>
      <c r="I7218" s="106"/>
      <c r="J7218" s="106"/>
      <c r="K7218" s="106"/>
      <c r="L7218" s="106"/>
      <c r="M7218" s="106"/>
      <c r="N7218" s="106"/>
      <c r="O7218" s="120"/>
      <c r="P7218" s="15"/>
      <c r="Q7218" s="16"/>
    </row>
    <row r="7219" spans="1:17" s="17" customFormat="1" ht="66.75" hidden="1" customHeight="1">
      <c r="A7219" s="107"/>
      <c r="B7219" s="108" t="s">
        <v>4493</v>
      </c>
      <c r="C7219" s="107" t="s">
        <v>187</v>
      </c>
      <c r="D7219" s="107"/>
      <c r="E7219" s="107"/>
      <c r="F7219" s="111">
        <v>18272727</v>
      </c>
      <c r="G7219" s="112"/>
      <c r="H7219" s="112"/>
      <c r="I7219" s="10"/>
      <c r="J7219" s="11"/>
      <c r="K7219" s="111">
        <v>18272727</v>
      </c>
      <c r="L7219" s="112"/>
      <c r="M7219" s="112"/>
      <c r="N7219" s="11"/>
      <c r="O7219" s="18"/>
      <c r="P7219" s="15"/>
      <c r="Q7219" s="16"/>
    </row>
    <row r="7220" spans="1:17" s="17" customFormat="1" ht="66.75" hidden="1" customHeight="1">
      <c r="A7220" s="107"/>
      <c r="B7220" s="108" t="s">
        <v>4494</v>
      </c>
      <c r="C7220" s="107" t="s">
        <v>187</v>
      </c>
      <c r="D7220" s="107"/>
      <c r="E7220" s="107"/>
      <c r="F7220" s="111">
        <v>27600000</v>
      </c>
      <c r="G7220" s="112"/>
      <c r="H7220" s="112"/>
      <c r="I7220" s="10"/>
      <c r="J7220" s="11"/>
      <c r="K7220" s="111">
        <v>27600000</v>
      </c>
      <c r="L7220" s="112"/>
      <c r="M7220" s="112"/>
      <c r="N7220" s="11"/>
      <c r="O7220" s="18"/>
      <c r="P7220" s="15"/>
      <c r="Q7220" s="16"/>
    </row>
    <row r="7221" spans="1:17" s="17" customFormat="1" ht="66.75" hidden="1" customHeight="1">
      <c r="A7221" s="107">
        <v>46</v>
      </c>
      <c r="B7221" s="766" t="s">
        <v>2874</v>
      </c>
      <c r="C7221" s="766"/>
      <c r="D7221" s="766"/>
      <c r="E7221" s="766"/>
      <c r="F7221" s="766"/>
      <c r="G7221" s="766"/>
      <c r="H7221" s="767"/>
      <c r="I7221" s="106"/>
      <c r="J7221" s="106"/>
      <c r="K7221" s="106"/>
      <c r="L7221" s="106"/>
      <c r="M7221" s="106"/>
      <c r="N7221" s="106"/>
      <c r="O7221" s="120"/>
      <c r="P7221" s="15"/>
      <c r="Q7221" s="16"/>
    </row>
    <row r="7222" spans="1:17" s="17" customFormat="1" ht="66.75" hidden="1" customHeight="1">
      <c r="A7222" s="107"/>
      <c r="B7222" s="108" t="s">
        <v>4495</v>
      </c>
      <c r="C7222" s="107" t="s">
        <v>187</v>
      </c>
      <c r="D7222" s="107"/>
      <c r="E7222" s="107"/>
      <c r="F7222" s="111">
        <v>85909091</v>
      </c>
      <c r="G7222" s="112"/>
      <c r="H7222" s="112"/>
      <c r="I7222" s="10"/>
      <c r="J7222" s="11"/>
      <c r="K7222" s="111">
        <v>85909091</v>
      </c>
      <c r="L7222" s="112"/>
      <c r="M7222" s="112"/>
      <c r="N7222" s="11"/>
      <c r="O7222" s="18"/>
      <c r="P7222" s="15"/>
      <c r="Q7222" s="16"/>
    </row>
    <row r="7223" spans="1:17" s="17" customFormat="1" ht="66.75" hidden="1" customHeight="1">
      <c r="A7223" s="107"/>
      <c r="B7223" s="108" t="s">
        <v>4496</v>
      </c>
      <c r="C7223" s="107" t="s">
        <v>187</v>
      </c>
      <c r="D7223" s="107"/>
      <c r="E7223" s="107"/>
      <c r="F7223" s="111">
        <v>133400000</v>
      </c>
      <c r="G7223" s="112"/>
      <c r="H7223" s="112"/>
      <c r="I7223" s="10"/>
      <c r="J7223" s="11"/>
      <c r="K7223" s="111">
        <v>133400000</v>
      </c>
      <c r="L7223" s="112"/>
      <c r="M7223" s="112"/>
      <c r="N7223" s="11"/>
      <c r="O7223" s="18"/>
      <c r="P7223" s="15"/>
      <c r="Q7223" s="16"/>
    </row>
    <row r="7224" spans="1:17" s="17" customFormat="1" ht="66.75" hidden="1" customHeight="1">
      <c r="A7224" s="107">
        <v>47</v>
      </c>
      <c r="B7224" s="766" t="s">
        <v>2875</v>
      </c>
      <c r="C7224" s="766"/>
      <c r="D7224" s="766"/>
      <c r="E7224" s="766"/>
      <c r="F7224" s="766"/>
      <c r="G7224" s="766"/>
      <c r="H7224" s="767"/>
      <c r="I7224" s="106"/>
      <c r="J7224" s="106"/>
      <c r="K7224" s="106"/>
      <c r="L7224" s="106"/>
      <c r="M7224" s="106"/>
      <c r="N7224" s="106"/>
      <c r="O7224" s="120"/>
      <c r="P7224" s="15"/>
      <c r="Q7224" s="16"/>
    </row>
    <row r="7225" spans="1:17" s="17" customFormat="1" ht="66.75" hidden="1" customHeight="1">
      <c r="A7225" s="107"/>
      <c r="B7225" s="108" t="s">
        <v>4497</v>
      </c>
      <c r="C7225" s="107" t="s">
        <v>187</v>
      </c>
      <c r="D7225" s="107"/>
      <c r="E7225" s="107"/>
      <c r="F7225" s="111">
        <v>609091</v>
      </c>
      <c r="G7225" s="112"/>
      <c r="H7225" s="112"/>
      <c r="I7225" s="10"/>
      <c r="J7225" s="11"/>
      <c r="K7225" s="111">
        <v>609091</v>
      </c>
      <c r="L7225" s="112"/>
      <c r="M7225" s="112"/>
      <c r="N7225" s="11"/>
      <c r="O7225" s="18"/>
      <c r="P7225" s="15"/>
      <c r="Q7225" s="16"/>
    </row>
    <row r="7226" spans="1:17" s="17" customFormat="1" ht="66.75" hidden="1" customHeight="1">
      <c r="A7226" s="107"/>
      <c r="B7226" s="108" t="s">
        <v>4498</v>
      </c>
      <c r="C7226" s="107" t="s">
        <v>187</v>
      </c>
      <c r="D7226" s="107"/>
      <c r="E7226" s="107"/>
      <c r="F7226" s="111">
        <v>828000</v>
      </c>
      <c r="G7226" s="112"/>
      <c r="H7226" s="112"/>
      <c r="I7226" s="10"/>
      <c r="J7226" s="11"/>
      <c r="K7226" s="111">
        <v>828000</v>
      </c>
      <c r="L7226" s="112"/>
      <c r="M7226" s="112"/>
      <c r="N7226" s="11"/>
      <c r="O7226" s="18"/>
      <c r="P7226" s="15"/>
      <c r="Q7226" s="16"/>
    </row>
    <row r="7227" spans="1:17" s="17" customFormat="1" ht="66.75" hidden="1" customHeight="1">
      <c r="A7227" s="107">
        <v>48</v>
      </c>
      <c r="B7227" s="766" t="s">
        <v>2876</v>
      </c>
      <c r="C7227" s="766"/>
      <c r="D7227" s="766"/>
      <c r="E7227" s="766"/>
      <c r="F7227" s="766"/>
      <c r="G7227" s="766"/>
      <c r="H7227" s="767"/>
      <c r="I7227" s="106"/>
      <c r="J7227" s="106"/>
      <c r="K7227" s="106"/>
      <c r="L7227" s="106"/>
      <c r="M7227" s="106"/>
      <c r="N7227" s="106"/>
      <c r="O7227" s="120"/>
      <c r="P7227" s="15"/>
      <c r="Q7227" s="16"/>
    </row>
    <row r="7228" spans="1:17" s="17" customFormat="1" ht="66.75" hidden="1" customHeight="1">
      <c r="A7228" s="107"/>
      <c r="B7228" s="108" t="s">
        <v>4499</v>
      </c>
      <c r="C7228" s="107" t="s">
        <v>187</v>
      </c>
      <c r="D7228" s="107"/>
      <c r="E7228" s="107"/>
      <c r="F7228" s="111">
        <v>836364</v>
      </c>
      <c r="G7228" s="112"/>
      <c r="H7228" s="112"/>
      <c r="I7228" s="10"/>
      <c r="J7228" s="11"/>
      <c r="K7228" s="111">
        <v>836364</v>
      </c>
      <c r="L7228" s="112"/>
      <c r="M7228" s="112"/>
      <c r="N7228" s="11"/>
      <c r="O7228" s="18"/>
      <c r="P7228" s="15"/>
      <c r="Q7228" s="16"/>
    </row>
    <row r="7229" spans="1:17" s="17" customFormat="1" ht="66.75" hidden="1" customHeight="1">
      <c r="A7229" s="107"/>
      <c r="B7229" s="108" t="s">
        <v>4500</v>
      </c>
      <c r="C7229" s="107" t="s">
        <v>187</v>
      </c>
      <c r="D7229" s="107"/>
      <c r="E7229" s="107"/>
      <c r="F7229" s="111">
        <v>1090909</v>
      </c>
      <c r="G7229" s="112"/>
      <c r="H7229" s="112"/>
      <c r="I7229" s="10"/>
      <c r="J7229" s="11"/>
      <c r="K7229" s="111">
        <v>1090909</v>
      </c>
      <c r="L7229" s="112"/>
      <c r="M7229" s="112"/>
      <c r="N7229" s="11"/>
      <c r="O7229" s="18"/>
      <c r="P7229" s="15"/>
      <c r="Q7229" s="16"/>
    </row>
    <row r="7230" spans="1:17" s="17" customFormat="1" ht="66.75" hidden="1" customHeight="1">
      <c r="A7230" s="107">
        <v>49</v>
      </c>
      <c r="B7230" s="766" t="s">
        <v>2877</v>
      </c>
      <c r="C7230" s="766"/>
      <c r="D7230" s="766"/>
      <c r="E7230" s="766"/>
      <c r="F7230" s="766"/>
      <c r="G7230" s="766"/>
      <c r="H7230" s="767"/>
      <c r="I7230" s="106"/>
      <c r="J7230" s="106"/>
      <c r="K7230" s="106"/>
      <c r="L7230" s="106"/>
      <c r="M7230" s="106"/>
      <c r="N7230" s="106"/>
      <c r="O7230" s="120"/>
      <c r="P7230" s="15"/>
      <c r="Q7230" s="16"/>
    </row>
    <row r="7231" spans="1:17" s="17" customFormat="1" ht="66.75" hidden="1" customHeight="1">
      <c r="A7231" s="107"/>
      <c r="B7231" s="108" t="s">
        <v>4501</v>
      </c>
      <c r="C7231" s="107" t="s">
        <v>187</v>
      </c>
      <c r="D7231" s="107"/>
      <c r="E7231" s="107"/>
      <c r="F7231" s="111">
        <v>1000000</v>
      </c>
      <c r="G7231" s="112"/>
      <c r="H7231" s="112"/>
      <c r="I7231" s="10"/>
      <c r="J7231" s="11"/>
      <c r="K7231" s="111">
        <v>1000000</v>
      </c>
      <c r="L7231" s="112"/>
      <c r="M7231" s="112"/>
      <c r="N7231" s="11"/>
      <c r="O7231" s="18"/>
      <c r="P7231" s="15"/>
      <c r="Q7231" s="16"/>
    </row>
    <row r="7232" spans="1:17" s="17" customFormat="1" ht="66.75" hidden="1" customHeight="1">
      <c r="A7232" s="107"/>
      <c r="B7232" s="108" t="s">
        <v>4502</v>
      </c>
      <c r="C7232" s="107" t="s">
        <v>187</v>
      </c>
      <c r="D7232" s="107"/>
      <c r="E7232" s="107"/>
      <c r="F7232" s="111">
        <v>1426000</v>
      </c>
      <c r="G7232" s="112"/>
      <c r="H7232" s="112"/>
      <c r="I7232" s="10"/>
      <c r="J7232" s="11"/>
      <c r="K7232" s="111">
        <v>1426000</v>
      </c>
      <c r="L7232" s="112"/>
      <c r="M7232" s="112"/>
      <c r="N7232" s="11"/>
      <c r="O7232" s="18"/>
      <c r="P7232" s="15"/>
      <c r="Q7232" s="16"/>
    </row>
    <row r="7233" spans="1:17" s="17" customFormat="1" ht="66.75" hidden="1" customHeight="1">
      <c r="A7233" s="107">
        <v>50</v>
      </c>
      <c r="B7233" s="766" t="s">
        <v>2878</v>
      </c>
      <c r="C7233" s="766"/>
      <c r="D7233" s="766"/>
      <c r="E7233" s="766"/>
      <c r="F7233" s="766"/>
      <c r="G7233" s="766"/>
      <c r="H7233" s="767"/>
      <c r="I7233" s="106"/>
      <c r="J7233" s="106"/>
      <c r="K7233" s="106"/>
      <c r="L7233" s="106"/>
      <c r="M7233" s="106"/>
      <c r="N7233" s="106"/>
      <c r="O7233" s="120"/>
      <c r="P7233" s="15"/>
      <c r="Q7233" s="16"/>
    </row>
    <row r="7234" spans="1:17" s="17" customFormat="1" ht="66.75" hidden="1" customHeight="1">
      <c r="A7234" s="107"/>
      <c r="B7234" s="108" t="s">
        <v>4503</v>
      </c>
      <c r="C7234" s="107" t="s">
        <v>187</v>
      </c>
      <c r="D7234" s="107"/>
      <c r="E7234" s="107"/>
      <c r="F7234" s="111">
        <v>1681818</v>
      </c>
      <c r="G7234" s="112"/>
      <c r="H7234" s="112"/>
      <c r="I7234" s="10"/>
      <c r="J7234" s="11"/>
      <c r="K7234" s="111">
        <v>1681818</v>
      </c>
      <c r="L7234" s="112"/>
      <c r="M7234" s="112"/>
      <c r="N7234" s="11"/>
      <c r="O7234" s="18"/>
      <c r="P7234" s="15"/>
      <c r="Q7234" s="16"/>
    </row>
    <row r="7235" spans="1:17" s="17" customFormat="1" ht="66.75" hidden="1" customHeight="1">
      <c r="A7235" s="107"/>
      <c r="B7235" s="108" t="s">
        <v>4504</v>
      </c>
      <c r="C7235" s="107" t="s">
        <v>187</v>
      </c>
      <c r="D7235" s="107"/>
      <c r="E7235" s="107"/>
      <c r="F7235" s="111">
        <v>2530000</v>
      </c>
      <c r="G7235" s="112"/>
      <c r="H7235" s="112"/>
      <c r="I7235" s="10"/>
      <c r="J7235" s="11"/>
      <c r="K7235" s="111">
        <v>2530000</v>
      </c>
      <c r="L7235" s="112"/>
      <c r="M7235" s="112"/>
      <c r="N7235" s="11"/>
      <c r="O7235" s="18"/>
      <c r="P7235" s="15"/>
      <c r="Q7235" s="16"/>
    </row>
    <row r="7236" spans="1:17" s="17" customFormat="1" ht="66.75" hidden="1" customHeight="1">
      <c r="A7236" s="107">
        <v>51</v>
      </c>
      <c r="B7236" s="766" t="s">
        <v>2879</v>
      </c>
      <c r="C7236" s="766"/>
      <c r="D7236" s="766"/>
      <c r="E7236" s="766"/>
      <c r="F7236" s="766"/>
      <c r="G7236" s="766"/>
      <c r="H7236" s="767"/>
      <c r="I7236" s="106"/>
      <c r="J7236" s="106"/>
      <c r="K7236" s="106"/>
      <c r="L7236" s="106"/>
      <c r="M7236" s="106"/>
      <c r="N7236" s="106"/>
      <c r="O7236" s="120"/>
      <c r="P7236" s="15"/>
      <c r="Q7236" s="16"/>
    </row>
    <row r="7237" spans="1:17" s="17" customFormat="1" ht="66.75" hidden="1" customHeight="1">
      <c r="A7237" s="107"/>
      <c r="B7237" s="108" t="s">
        <v>4505</v>
      </c>
      <c r="C7237" s="107" t="s">
        <v>187</v>
      </c>
      <c r="D7237" s="107"/>
      <c r="E7237" s="107"/>
      <c r="F7237" s="111">
        <v>1145454</v>
      </c>
      <c r="G7237" s="112"/>
      <c r="H7237" s="112"/>
      <c r="I7237" s="10"/>
      <c r="J7237" s="11"/>
      <c r="K7237" s="111">
        <v>1145454</v>
      </c>
      <c r="L7237" s="112"/>
      <c r="M7237" s="112"/>
      <c r="N7237" s="11"/>
      <c r="O7237" s="18"/>
      <c r="P7237" s="15"/>
      <c r="Q7237" s="16"/>
    </row>
    <row r="7238" spans="1:17" s="17" customFormat="1" ht="66.75" hidden="1" customHeight="1">
      <c r="A7238" s="107"/>
      <c r="B7238" s="108" t="s">
        <v>4506</v>
      </c>
      <c r="C7238" s="107" t="s">
        <v>187</v>
      </c>
      <c r="D7238" s="107"/>
      <c r="E7238" s="107"/>
      <c r="F7238" s="111">
        <v>1380000</v>
      </c>
      <c r="G7238" s="112"/>
      <c r="H7238" s="112"/>
      <c r="I7238" s="10"/>
      <c r="J7238" s="11"/>
      <c r="K7238" s="111">
        <v>1380000</v>
      </c>
      <c r="L7238" s="112"/>
      <c r="M7238" s="112"/>
      <c r="N7238" s="11"/>
      <c r="O7238" s="18"/>
      <c r="P7238" s="15"/>
      <c r="Q7238" s="16"/>
    </row>
    <row r="7239" spans="1:17" s="17" customFormat="1" ht="66.75" hidden="1" customHeight="1">
      <c r="A7239" s="107">
        <v>52</v>
      </c>
      <c r="B7239" s="766" t="s">
        <v>2880</v>
      </c>
      <c r="C7239" s="766"/>
      <c r="D7239" s="766"/>
      <c r="E7239" s="766"/>
      <c r="F7239" s="766"/>
      <c r="G7239" s="766"/>
      <c r="H7239" s="767"/>
      <c r="I7239" s="106"/>
      <c r="J7239" s="106"/>
      <c r="K7239" s="106"/>
      <c r="L7239" s="106"/>
      <c r="M7239" s="106"/>
      <c r="N7239" s="106"/>
      <c r="O7239" s="120"/>
      <c r="P7239" s="15"/>
      <c r="Q7239" s="16"/>
    </row>
    <row r="7240" spans="1:17" s="17" customFormat="1" ht="66.75" hidden="1" customHeight="1">
      <c r="A7240" s="107"/>
      <c r="B7240" s="108" t="s">
        <v>4506</v>
      </c>
      <c r="C7240" s="107" t="s">
        <v>187</v>
      </c>
      <c r="D7240" s="107"/>
      <c r="E7240" s="107"/>
      <c r="F7240" s="111">
        <v>270973600</v>
      </c>
      <c r="G7240" s="112"/>
      <c r="H7240" s="112"/>
      <c r="I7240" s="10"/>
      <c r="J7240" s="11"/>
      <c r="K7240" s="111">
        <v>270973600</v>
      </c>
      <c r="L7240" s="112"/>
      <c r="M7240" s="112"/>
      <c r="N7240" s="11"/>
      <c r="O7240" s="18"/>
      <c r="P7240" s="15"/>
      <c r="Q7240" s="16"/>
    </row>
    <row r="7241" spans="1:17" s="17" customFormat="1" ht="66.75" hidden="1" customHeight="1">
      <c r="A7241" s="107">
        <v>53</v>
      </c>
      <c r="B7241" s="766" t="s">
        <v>2881</v>
      </c>
      <c r="C7241" s="766"/>
      <c r="D7241" s="766"/>
      <c r="E7241" s="766"/>
      <c r="F7241" s="766"/>
      <c r="G7241" s="766"/>
      <c r="H7241" s="767"/>
      <c r="I7241" s="106"/>
      <c r="J7241" s="106"/>
      <c r="K7241" s="106"/>
      <c r="L7241" s="106"/>
      <c r="M7241" s="106"/>
      <c r="N7241" s="106"/>
      <c r="O7241" s="120"/>
      <c r="P7241" s="15"/>
      <c r="Q7241" s="16"/>
    </row>
    <row r="7242" spans="1:17" s="17" customFormat="1" ht="66.75" hidden="1" customHeight="1">
      <c r="A7242" s="107"/>
      <c r="B7242" s="108" t="s">
        <v>4506</v>
      </c>
      <c r="C7242" s="107" t="s">
        <v>187</v>
      </c>
      <c r="D7242" s="107"/>
      <c r="E7242" s="107"/>
      <c r="F7242" s="111">
        <v>74652000</v>
      </c>
      <c r="G7242" s="112"/>
      <c r="H7242" s="112"/>
      <c r="I7242" s="10"/>
      <c r="J7242" s="11"/>
      <c r="K7242" s="111">
        <v>74652000</v>
      </c>
      <c r="L7242" s="112"/>
      <c r="M7242" s="112"/>
      <c r="N7242" s="11"/>
      <c r="O7242" s="18"/>
      <c r="P7242" s="15"/>
      <c r="Q7242" s="16"/>
    </row>
    <row r="7243" spans="1:17" s="17" customFormat="1" ht="66.75" hidden="1" customHeight="1">
      <c r="A7243" s="107">
        <v>54</v>
      </c>
      <c r="B7243" s="766" t="s">
        <v>2882</v>
      </c>
      <c r="C7243" s="766"/>
      <c r="D7243" s="766"/>
      <c r="E7243" s="766"/>
      <c r="F7243" s="766"/>
      <c r="G7243" s="766"/>
      <c r="H7243" s="767"/>
      <c r="I7243" s="106"/>
      <c r="J7243" s="106"/>
      <c r="K7243" s="106"/>
      <c r="L7243" s="106"/>
      <c r="M7243" s="106"/>
      <c r="N7243" s="106"/>
      <c r="O7243" s="120"/>
      <c r="P7243" s="15"/>
      <c r="Q7243" s="16"/>
    </row>
    <row r="7244" spans="1:17" s="17" customFormat="1" ht="66.75" hidden="1" customHeight="1">
      <c r="A7244" s="107"/>
      <c r="B7244" s="108" t="s">
        <v>4482</v>
      </c>
      <c r="C7244" s="107" t="s">
        <v>187</v>
      </c>
      <c r="D7244" s="107"/>
      <c r="E7244" s="107"/>
      <c r="F7244" s="111">
        <v>19320000</v>
      </c>
      <c r="G7244" s="112"/>
      <c r="H7244" s="112"/>
      <c r="I7244" s="10"/>
      <c r="J7244" s="11"/>
      <c r="K7244" s="111">
        <v>19320000</v>
      </c>
      <c r="L7244" s="112"/>
      <c r="M7244" s="112"/>
      <c r="N7244" s="11"/>
      <c r="O7244" s="18"/>
      <c r="P7244" s="15"/>
      <c r="Q7244" s="16"/>
    </row>
    <row r="7245" spans="1:17" s="17" customFormat="1" ht="66.75" hidden="1" customHeight="1">
      <c r="A7245" s="107">
        <v>55</v>
      </c>
      <c r="B7245" s="766" t="s">
        <v>2883</v>
      </c>
      <c r="C7245" s="766"/>
      <c r="D7245" s="766"/>
      <c r="E7245" s="766"/>
      <c r="F7245" s="766"/>
      <c r="G7245" s="766"/>
      <c r="H7245" s="767"/>
      <c r="I7245" s="106"/>
      <c r="J7245" s="106"/>
      <c r="K7245" s="106"/>
      <c r="L7245" s="106"/>
      <c r="M7245" s="106"/>
      <c r="N7245" s="106"/>
      <c r="O7245" s="120"/>
      <c r="P7245" s="15"/>
      <c r="Q7245" s="16"/>
    </row>
    <row r="7246" spans="1:17" s="17" customFormat="1" ht="66.75" hidden="1" customHeight="1">
      <c r="A7246" s="107"/>
      <c r="B7246" s="108" t="s">
        <v>4484</v>
      </c>
      <c r="C7246" s="107" t="s">
        <v>187</v>
      </c>
      <c r="D7246" s="107"/>
      <c r="E7246" s="107"/>
      <c r="F7246" s="111">
        <v>93564000</v>
      </c>
      <c r="G7246" s="112"/>
      <c r="H7246" s="112"/>
      <c r="I7246" s="10"/>
      <c r="J7246" s="11"/>
      <c r="K7246" s="111">
        <v>93564000</v>
      </c>
      <c r="L7246" s="112"/>
      <c r="M7246" s="112"/>
      <c r="N7246" s="11"/>
      <c r="O7246" s="18"/>
      <c r="P7246" s="15"/>
      <c r="Q7246" s="16"/>
    </row>
    <row r="7247" spans="1:17" s="17" customFormat="1" ht="66.75" hidden="1" customHeight="1">
      <c r="A7247" s="107">
        <v>56</v>
      </c>
      <c r="B7247" s="766" t="s">
        <v>2884</v>
      </c>
      <c r="C7247" s="766"/>
      <c r="D7247" s="766"/>
      <c r="E7247" s="766"/>
      <c r="F7247" s="766"/>
      <c r="G7247" s="766"/>
      <c r="H7247" s="767"/>
      <c r="I7247" s="106"/>
      <c r="J7247" s="106"/>
      <c r="K7247" s="106"/>
      <c r="L7247" s="106"/>
      <c r="M7247" s="106"/>
      <c r="N7247" s="106"/>
      <c r="O7247" s="120"/>
      <c r="P7247" s="15"/>
      <c r="Q7247" s="16"/>
    </row>
    <row r="7248" spans="1:17" s="17" customFormat="1" ht="66.75" hidden="1" customHeight="1">
      <c r="A7248" s="107"/>
      <c r="B7248" s="108" t="s">
        <v>4482</v>
      </c>
      <c r="C7248" s="107" t="s">
        <v>187</v>
      </c>
      <c r="D7248" s="107"/>
      <c r="E7248" s="107"/>
      <c r="F7248" s="111">
        <v>19320000</v>
      </c>
      <c r="G7248" s="112"/>
      <c r="H7248" s="112"/>
      <c r="I7248" s="10"/>
      <c r="J7248" s="11"/>
      <c r="K7248" s="111">
        <v>19320000</v>
      </c>
      <c r="L7248" s="112"/>
      <c r="M7248" s="112"/>
      <c r="N7248" s="11"/>
      <c r="O7248" s="18"/>
      <c r="P7248" s="15"/>
      <c r="Q7248" s="16"/>
    </row>
    <row r="7249" spans="1:17" s="17" customFormat="1" ht="66.75" hidden="1" customHeight="1">
      <c r="A7249" s="107">
        <v>57</v>
      </c>
      <c r="B7249" s="766" t="s">
        <v>2885</v>
      </c>
      <c r="C7249" s="766"/>
      <c r="D7249" s="766"/>
      <c r="E7249" s="766"/>
      <c r="F7249" s="766"/>
      <c r="G7249" s="766"/>
      <c r="H7249" s="767"/>
      <c r="I7249" s="106"/>
      <c r="J7249" s="106"/>
      <c r="K7249" s="106"/>
      <c r="L7249" s="106"/>
      <c r="M7249" s="106"/>
      <c r="N7249" s="106"/>
      <c r="O7249" s="120"/>
      <c r="P7249" s="15"/>
      <c r="Q7249" s="16"/>
    </row>
    <row r="7250" spans="1:17" s="17" customFormat="1" ht="66.75" hidden="1" customHeight="1">
      <c r="A7250" s="107"/>
      <c r="B7250" s="108" t="s">
        <v>4484</v>
      </c>
      <c r="C7250" s="107" t="s">
        <v>187</v>
      </c>
      <c r="D7250" s="107"/>
      <c r="E7250" s="107"/>
      <c r="F7250" s="111">
        <v>93564000</v>
      </c>
      <c r="G7250" s="112"/>
      <c r="H7250" s="112"/>
      <c r="I7250" s="10"/>
      <c r="J7250" s="11"/>
      <c r="K7250" s="111">
        <v>93564000</v>
      </c>
      <c r="L7250" s="112"/>
      <c r="M7250" s="112"/>
      <c r="N7250" s="11"/>
      <c r="O7250" s="18"/>
      <c r="P7250" s="15"/>
      <c r="Q7250" s="16"/>
    </row>
    <row r="7251" spans="1:17" s="17" customFormat="1" ht="66.75" hidden="1" customHeight="1">
      <c r="A7251" s="163"/>
      <c r="B7251" s="1102" t="s">
        <v>2886</v>
      </c>
      <c r="C7251" s="1102"/>
      <c r="D7251" s="1102"/>
      <c r="E7251" s="1102"/>
      <c r="F7251" s="1102"/>
      <c r="G7251" s="1102"/>
      <c r="H7251" s="1102"/>
      <c r="I7251" s="106"/>
      <c r="J7251" s="106"/>
      <c r="K7251" s="106"/>
      <c r="L7251" s="106"/>
      <c r="M7251" s="106"/>
      <c r="N7251" s="106"/>
      <c r="O7251" s="120"/>
      <c r="P7251" s="15"/>
      <c r="Q7251" s="16"/>
    </row>
    <row r="7252" spans="1:17" s="17" customFormat="1" ht="66.75" hidden="1" customHeight="1">
      <c r="A7252" s="107"/>
      <c r="B7252" s="108" t="s">
        <v>4507</v>
      </c>
      <c r="C7252" s="107" t="s">
        <v>187</v>
      </c>
      <c r="D7252" s="107"/>
      <c r="E7252" s="107"/>
      <c r="F7252" s="111" t="e">
        <f>#REF!</f>
        <v>#REF!</v>
      </c>
      <c r="G7252" s="112"/>
      <c r="H7252" s="112"/>
      <c r="I7252" s="10"/>
      <c r="J7252" s="11"/>
      <c r="K7252" s="111" t="e">
        <f>#REF!</f>
        <v>#REF!</v>
      </c>
      <c r="L7252" s="112"/>
      <c r="M7252" s="112"/>
      <c r="N7252" s="11"/>
      <c r="O7252" s="18"/>
      <c r="P7252" s="15"/>
      <c r="Q7252" s="16"/>
    </row>
    <row r="7253" spans="1:17" s="17" customFormat="1" ht="66.75" hidden="1" customHeight="1">
      <c r="A7253" s="107"/>
      <c r="B7253" s="1102" t="s">
        <v>2887</v>
      </c>
      <c r="C7253" s="1102"/>
      <c r="D7253" s="1102"/>
      <c r="E7253" s="1102"/>
      <c r="F7253" s="1102"/>
      <c r="G7253" s="1102"/>
      <c r="H7253" s="1102"/>
      <c r="I7253" s="106"/>
      <c r="J7253" s="106"/>
      <c r="K7253" s="106"/>
      <c r="L7253" s="106"/>
      <c r="M7253" s="106"/>
      <c r="N7253" s="106"/>
      <c r="O7253" s="120"/>
      <c r="P7253" s="15"/>
      <c r="Q7253" s="16"/>
    </row>
    <row r="7254" spans="1:17" s="17" customFormat="1" ht="66.75" hidden="1" customHeight="1">
      <c r="A7254" s="107"/>
      <c r="B7254" s="108" t="s">
        <v>4508</v>
      </c>
      <c r="C7254" s="107" t="s">
        <v>187</v>
      </c>
      <c r="D7254" s="107"/>
      <c r="E7254" s="107"/>
      <c r="F7254" s="111" t="e">
        <f>#REF!</f>
        <v>#REF!</v>
      </c>
      <c r="G7254" s="112"/>
      <c r="H7254" s="112"/>
      <c r="I7254" s="10"/>
      <c r="J7254" s="11"/>
      <c r="K7254" s="111" t="e">
        <f>#REF!</f>
        <v>#REF!</v>
      </c>
      <c r="L7254" s="112"/>
      <c r="M7254" s="112"/>
      <c r="N7254" s="11"/>
      <c r="O7254" s="18"/>
      <c r="P7254" s="15"/>
      <c r="Q7254" s="16"/>
    </row>
    <row r="7255" spans="1:17" s="17" customFormat="1" ht="66.75" hidden="1" customHeight="1">
      <c r="A7255" s="107"/>
      <c r="B7255" s="1102" t="s">
        <v>2888</v>
      </c>
      <c r="C7255" s="1102"/>
      <c r="D7255" s="1102"/>
      <c r="E7255" s="1102"/>
      <c r="F7255" s="1102"/>
      <c r="G7255" s="1102"/>
      <c r="H7255" s="1102"/>
      <c r="I7255" s="106"/>
      <c r="J7255" s="106"/>
      <c r="K7255" s="106"/>
      <c r="L7255" s="106"/>
      <c r="M7255" s="106"/>
      <c r="N7255" s="106"/>
      <c r="O7255" s="120"/>
      <c r="P7255" s="15"/>
      <c r="Q7255" s="16"/>
    </row>
    <row r="7256" spans="1:17" s="17" customFormat="1" ht="66.75" hidden="1" customHeight="1">
      <c r="A7256" s="107"/>
      <c r="B7256" s="108" t="s">
        <v>4508</v>
      </c>
      <c r="C7256" s="107" t="s">
        <v>187</v>
      </c>
      <c r="D7256" s="107"/>
      <c r="E7256" s="107"/>
      <c r="F7256" s="111" t="e">
        <f>#REF!</f>
        <v>#REF!</v>
      </c>
      <c r="G7256" s="112"/>
      <c r="H7256" s="112"/>
      <c r="I7256" s="10"/>
      <c r="J7256" s="11"/>
      <c r="K7256" s="111" t="e">
        <f>#REF!</f>
        <v>#REF!</v>
      </c>
      <c r="L7256" s="112"/>
      <c r="M7256" s="112"/>
      <c r="N7256" s="11"/>
      <c r="O7256" s="18"/>
      <c r="P7256" s="15"/>
      <c r="Q7256" s="16"/>
    </row>
    <row r="7257" spans="1:17" s="17" customFormat="1" ht="66.75" hidden="1" customHeight="1">
      <c r="A7257" s="107"/>
      <c r="B7257" s="1102" t="s">
        <v>2889</v>
      </c>
      <c r="C7257" s="1102"/>
      <c r="D7257" s="1102"/>
      <c r="E7257" s="1102"/>
      <c r="F7257" s="1102"/>
      <c r="G7257" s="1102"/>
      <c r="H7257" s="1102"/>
      <c r="I7257" s="106"/>
      <c r="J7257" s="106"/>
      <c r="K7257" s="106"/>
      <c r="L7257" s="106"/>
      <c r="M7257" s="106"/>
      <c r="N7257" s="106"/>
      <c r="O7257" s="120"/>
      <c r="P7257" s="15"/>
      <c r="Q7257" s="16"/>
    </row>
    <row r="7258" spans="1:17" s="17" customFormat="1" ht="66.75" hidden="1" customHeight="1">
      <c r="A7258" s="107"/>
      <c r="B7258" s="108" t="s">
        <v>2616</v>
      </c>
      <c r="C7258" s="107" t="s">
        <v>187</v>
      </c>
      <c r="D7258" s="107"/>
      <c r="E7258" s="107"/>
      <c r="F7258" s="111" t="e">
        <f>#REF!</f>
        <v>#REF!</v>
      </c>
      <c r="G7258" s="112"/>
      <c r="H7258" s="112"/>
      <c r="I7258" s="10"/>
      <c r="J7258" s="11"/>
      <c r="K7258" s="111" t="e">
        <f>#REF!</f>
        <v>#REF!</v>
      </c>
      <c r="L7258" s="112"/>
      <c r="M7258" s="112"/>
      <c r="N7258" s="11"/>
      <c r="O7258" s="18"/>
      <c r="P7258" s="15"/>
      <c r="Q7258" s="16"/>
    </row>
    <row r="7259" spans="1:17" s="17" customFormat="1" ht="66.75" hidden="1" customHeight="1">
      <c r="A7259" s="107"/>
      <c r="B7259" s="1102" t="s">
        <v>2890</v>
      </c>
      <c r="C7259" s="1102"/>
      <c r="D7259" s="1102"/>
      <c r="E7259" s="1102"/>
      <c r="F7259" s="1102"/>
      <c r="G7259" s="1102"/>
      <c r="H7259" s="1102"/>
      <c r="I7259" s="106"/>
      <c r="J7259" s="106"/>
      <c r="K7259" s="106"/>
      <c r="L7259" s="106"/>
      <c r="M7259" s="106"/>
      <c r="N7259" s="106"/>
      <c r="O7259" s="120"/>
      <c r="P7259" s="15"/>
      <c r="Q7259" s="16"/>
    </row>
    <row r="7260" spans="1:17" s="17" customFormat="1" ht="66.75" hidden="1" customHeight="1">
      <c r="A7260" s="107"/>
      <c r="B7260" s="108" t="s">
        <v>2616</v>
      </c>
      <c r="C7260" s="107" t="s">
        <v>187</v>
      </c>
      <c r="D7260" s="107"/>
      <c r="E7260" s="107"/>
      <c r="F7260" s="111" t="e">
        <f>#REF!</f>
        <v>#REF!</v>
      </c>
      <c r="G7260" s="112"/>
      <c r="H7260" s="112"/>
      <c r="I7260" s="10"/>
      <c r="J7260" s="11"/>
      <c r="K7260" s="111" t="e">
        <f>#REF!</f>
        <v>#REF!</v>
      </c>
      <c r="L7260" s="112"/>
      <c r="M7260" s="112"/>
      <c r="N7260" s="11"/>
      <c r="O7260" s="18"/>
      <c r="P7260" s="15"/>
      <c r="Q7260" s="16"/>
    </row>
    <row r="7261" spans="1:17" s="17" customFormat="1" ht="66.75" hidden="1" customHeight="1">
      <c r="A7261" s="107"/>
      <c r="B7261" s="1102" t="s">
        <v>2891</v>
      </c>
      <c r="C7261" s="1102"/>
      <c r="D7261" s="1102"/>
      <c r="E7261" s="1102"/>
      <c r="F7261" s="1102"/>
      <c r="G7261" s="1102"/>
      <c r="H7261" s="1102"/>
      <c r="I7261" s="106"/>
      <c r="J7261" s="106"/>
      <c r="K7261" s="106"/>
      <c r="L7261" s="106"/>
      <c r="M7261" s="106"/>
      <c r="N7261" s="106"/>
      <c r="O7261" s="120"/>
      <c r="P7261" s="15"/>
      <c r="Q7261" s="16"/>
    </row>
    <row r="7262" spans="1:17" s="17" customFormat="1" ht="66.75" hidden="1" customHeight="1">
      <c r="A7262" s="107"/>
      <c r="B7262" s="108" t="s">
        <v>2616</v>
      </c>
      <c r="C7262" s="107" t="s">
        <v>187</v>
      </c>
      <c r="D7262" s="107"/>
      <c r="E7262" s="107"/>
      <c r="F7262" s="111" t="e">
        <f>#REF!</f>
        <v>#REF!</v>
      </c>
      <c r="G7262" s="112"/>
      <c r="H7262" s="112"/>
      <c r="I7262" s="10"/>
      <c r="J7262" s="11"/>
      <c r="K7262" s="111" t="e">
        <f>#REF!</f>
        <v>#REF!</v>
      </c>
      <c r="L7262" s="112"/>
      <c r="M7262" s="112"/>
      <c r="N7262" s="11"/>
      <c r="O7262" s="18"/>
      <c r="P7262" s="15"/>
      <c r="Q7262" s="16"/>
    </row>
    <row r="7263" spans="1:17" s="17" customFormat="1" ht="66.75" hidden="1" customHeight="1">
      <c r="A7263" s="107"/>
      <c r="B7263" s="421" t="s">
        <v>2892</v>
      </c>
      <c r="C7263" s="107" t="s">
        <v>1087</v>
      </c>
      <c r="D7263" s="107"/>
      <c r="E7263" s="107"/>
      <c r="F7263" s="111" t="e">
        <f>#REF!</f>
        <v>#REF!</v>
      </c>
      <c r="G7263" s="112"/>
      <c r="H7263" s="112"/>
      <c r="I7263" s="10"/>
      <c r="J7263" s="11"/>
      <c r="K7263" s="111" t="e">
        <f>#REF!</f>
        <v>#REF!</v>
      </c>
      <c r="L7263" s="112"/>
      <c r="M7263" s="112"/>
      <c r="N7263" s="11"/>
      <c r="O7263" s="18"/>
      <c r="P7263" s="15"/>
      <c r="Q7263" s="16"/>
    </row>
    <row r="7264" spans="1:17" s="17" customFormat="1" ht="34.5" customHeight="1">
      <c r="A7264" s="157" t="s">
        <v>1330</v>
      </c>
      <c r="B7264" s="1196" t="s">
        <v>2893</v>
      </c>
      <c r="C7264" s="1197"/>
      <c r="D7264" s="1197"/>
      <c r="E7264" s="1197"/>
      <c r="F7264" s="1197"/>
      <c r="G7264" s="1197"/>
      <c r="H7264" s="1198"/>
      <c r="I7264" s="10"/>
      <c r="J7264" s="11"/>
      <c r="K7264" s="112"/>
      <c r="L7264" s="112"/>
      <c r="M7264" s="112"/>
      <c r="N7264" s="11"/>
      <c r="O7264" s="18"/>
      <c r="P7264" s="15"/>
      <c r="Q7264" s="16"/>
    </row>
    <row r="7265" spans="1:17" s="6" customFormat="1" ht="66.75" hidden="1" customHeight="1">
      <c r="A7265" s="131"/>
      <c r="B7265" s="1073" t="s">
        <v>5251</v>
      </c>
      <c r="C7265" s="1073"/>
      <c r="D7265" s="1073"/>
      <c r="E7265" s="1073"/>
      <c r="F7265" s="1073"/>
      <c r="G7265" s="1073"/>
      <c r="H7265" s="1073"/>
      <c r="I7265" s="589"/>
      <c r="J7265" s="589"/>
      <c r="K7265" s="589"/>
      <c r="L7265" s="589"/>
      <c r="M7265" s="589"/>
      <c r="N7265" s="589"/>
      <c r="O7265" s="768"/>
      <c r="P7265" s="613"/>
      <c r="Q7265" s="614"/>
    </row>
    <row r="7266" spans="1:17" s="430" customFormat="1" ht="66.75" hidden="1" customHeight="1">
      <c r="A7266" s="107"/>
      <c r="B7266" s="769" t="s">
        <v>2894</v>
      </c>
      <c r="C7266" s="137"/>
      <c r="D7266" s="137"/>
      <c r="E7266" s="137"/>
      <c r="F7266" s="112"/>
      <c r="G7266" s="112"/>
      <c r="H7266" s="112"/>
      <c r="I7266" s="770"/>
      <c r="J7266" s="771"/>
      <c r="K7266" s="328"/>
      <c r="L7266" s="328"/>
      <c r="M7266" s="328"/>
      <c r="N7266" s="771"/>
      <c r="O7266" s="177"/>
      <c r="P7266" s="742"/>
      <c r="Q7266" s="5"/>
    </row>
    <row r="7267" spans="1:17" s="430" customFormat="1" ht="16.5" hidden="1">
      <c r="A7267" s="772" t="s">
        <v>6</v>
      </c>
      <c r="B7267" s="766" t="s">
        <v>2895</v>
      </c>
      <c r="C7267" s="107"/>
      <c r="D7267" s="107"/>
      <c r="E7267" s="107"/>
      <c r="F7267" s="112"/>
      <c r="G7267" s="112"/>
      <c r="H7267" s="112"/>
      <c r="I7267" s="770"/>
      <c r="J7267" s="771"/>
      <c r="K7267" s="328"/>
      <c r="L7267" s="328"/>
      <c r="M7267" s="328"/>
      <c r="N7267" s="771"/>
      <c r="O7267" s="177"/>
      <c r="P7267" s="742"/>
      <c r="Q7267" s="5"/>
    </row>
    <row r="7268" spans="1:17" s="430" customFormat="1" ht="66.75" hidden="1" customHeight="1">
      <c r="A7268" s="772">
        <v>1</v>
      </c>
      <c r="B7268" s="773" t="s">
        <v>2896</v>
      </c>
      <c r="C7268" s="107" t="s">
        <v>68</v>
      </c>
      <c r="D7268" s="107"/>
      <c r="E7268" s="107"/>
      <c r="F7268" s="112">
        <v>8258182</v>
      </c>
      <c r="G7268" s="112"/>
      <c r="H7268" s="112"/>
      <c r="I7268" s="770"/>
      <c r="J7268" s="771"/>
      <c r="K7268" s="328">
        <f>U7268</f>
        <v>0</v>
      </c>
      <c r="L7268" s="328"/>
      <c r="M7268" s="328"/>
      <c r="N7268" s="771"/>
      <c r="O7268" s="177"/>
      <c r="P7268" s="774">
        <v>8258182</v>
      </c>
      <c r="Q7268" s="5"/>
    </row>
    <row r="7269" spans="1:17" s="430" customFormat="1" ht="66.75" hidden="1" customHeight="1">
      <c r="A7269" s="772">
        <v>2</v>
      </c>
      <c r="B7269" s="773" t="s">
        <v>2897</v>
      </c>
      <c r="C7269" s="107" t="s">
        <v>68</v>
      </c>
      <c r="D7269" s="107"/>
      <c r="E7269" s="107"/>
      <c r="F7269" s="112">
        <v>10493636</v>
      </c>
      <c r="G7269" s="112"/>
      <c r="H7269" s="112"/>
      <c r="I7269" s="770"/>
      <c r="J7269" s="771"/>
      <c r="K7269" s="328">
        <f>U7269</f>
        <v>0</v>
      </c>
      <c r="L7269" s="328"/>
      <c r="M7269" s="328"/>
      <c r="N7269" s="771"/>
      <c r="O7269" s="177"/>
      <c r="P7269" s="775">
        <v>10493636</v>
      </c>
      <c r="Q7269" s="5"/>
    </row>
    <row r="7270" spans="1:17" s="430" customFormat="1" ht="66.75" hidden="1" customHeight="1">
      <c r="A7270" s="772">
        <v>3</v>
      </c>
      <c r="B7270" s="773" t="s">
        <v>2898</v>
      </c>
      <c r="C7270" s="107" t="s">
        <v>68</v>
      </c>
      <c r="D7270" s="107"/>
      <c r="E7270" s="107"/>
      <c r="F7270" s="112">
        <v>16270909</v>
      </c>
      <c r="G7270" s="112"/>
      <c r="H7270" s="112"/>
      <c r="I7270" s="770"/>
      <c r="J7270" s="771"/>
      <c r="K7270" s="328">
        <f>U7270</f>
        <v>0</v>
      </c>
      <c r="L7270" s="328"/>
      <c r="M7270" s="328"/>
      <c r="N7270" s="771"/>
      <c r="O7270" s="177"/>
      <c r="P7270" s="775">
        <v>16270909</v>
      </c>
      <c r="Q7270" s="5"/>
    </row>
    <row r="7271" spans="1:17" s="430" customFormat="1" ht="66.75" hidden="1" customHeight="1">
      <c r="A7271" s="772">
        <v>4</v>
      </c>
      <c r="B7271" s="773" t="s">
        <v>2899</v>
      </c>
      <c r="C7271" s="107" t="s">
        <v>68</v>
      </c>
      <c r="D7271" s="107"/>
      <c r="E7271" s="107"/>
      <c r="F7271" s="112">
        <v>22881818</v>
      </c>
      <c r="G7271" s="112"/>
      <c r="H7271" s="112"/>
      <c r="I7271" s="770"/>
      <c r="J7271" s="771"/>
      <c r="K7271" s="328">
        <f>U7271</f>
        <v>0</v>
      </c>
      <c r="L7271" s="328"/>
      <c r="M7271" s="328"/>
      <c r="N7271" s="771"/>
      <c r="O7271" s="177"/>
      <c r="P7271" s="775">
        <v>22881818</v>
      </c>
      <c r="Q7271" s="5"/>
    </row>
    <row r="7272" spans="1:17" s="430" customFormat="1" ht="66.75" hidden="1" customHeight="1">
      <c r="A7272" s="772" t="s">
        <v>45</v>
      </c>
      <c r="B7272" s="766" t="s">
        <v>5253</v>
      </c>
      <c r="C7272" s="107"/>
      <c r="D7272" s="107"/>
      <c r="E7272" s="107"/>
      <c r="F7272" s="112"/>
      <c r="G7272" s="112"/>
      <c r="H7272" s="112"/>
      <c r="I7272" s="770"/>
      <c r="J7272" s="771"/>
      <c r="K7272" s="328"/>
      <c r="L7272" s="328"/>
      <c r="M7272" s="328"/>
      <c r="N7272" s="771"/>
      <c r="O7272" s="177"/>
      <c r="P7272" s="742" t="e">
        <f>#REF!*1.1</f>
        <v>#REF!</v>
      </c>
      <c r="Q7272" s="5"/>
    </row>
    <row r="7273" spans="1:17" s="430" customFormat="1" ht="66.75" hidden="1" customHeight="1">
      <c r="A7273" s="772">
        <v>1</v>
      </c>
      <c r="B7273" s="773" t="s">
        <v>5254</v>
      </c>
      <c r="C7273" s="107" t="s">
        <v>68</v>
      </c>
      <c r="D7273" s="107"/>
      <c r="E7273" s="107"/>
      <c r="F7273" s="112">
        <v>9880000</v>
      </c>
      <c r="G7273" s="112"/>
      <c r="H7273" s="112"/>
      <c r="I7273" s="770"/>
      <c r="J7273" s="771"/>
      <c r="K7273" s="328">
        <f>U7273</f>
        <v>0</v>
      </c>
      <c r="L7273" s="328"/>
      <c r="M7273" s="328"/>
      <c r="N7273" s="771"/>
      <c r="O7273" s="177"/>
      <c r="P7273" s="774">
        <v>9690909</v>
      </c>
      <c r="Q7273" s="5"/>
    </row>
    <row r="7274" spans="1:17" s="430" customFormat="1" ht="66.75" hidden="1" customHeight="1">
      <c r="A7274" s="772">
        <v>2</v>
      </c>
      <c r="B7274" s="773" t="s">
        <v>5255</v>
      </c>
      <c r="C7274" s="107" t="s">
        <v>68</v>
      </c>
      <c r="D7274" s="107"/>
      <c r="E7274" s="107"/>
      <c r="F7274" s="112">
        <v>12082727.272727272</v>
      </c>
      <c r="G7274" s="112"/>
      <c r="H7274" s="112"/>
      <c r="I7274" s="770"/>
      <c r="J7274" s="771"/>
      <c r="K7274" s="328">
        <f>U7274</f>
        <v>0</v>
      </c>
      <c r="L7274" s="328"/>
      <c r="M7274" s="328"/>
      <c r="N7274" s="771"/>
      <c r="O7274" s="177"/>
      <c r="P7274" s="775">
        <v>11895455</v>
      </c>
      <c r="Q7274" s="5"/>
    </row>
    <row r="7275" spans="1:17" s="430" customFormat="1" ht="66.75" hidden="1" customHeight="1">
      <c r="A7275" s="772">
        <v>3</v>
      </c>
      <c r="B7275" s="773" t="s">
        <v>5256</v>
      </c>
      <c r="C7275" s="107" t="s">
        <v>68</v>
      </c>
      <c r="D7275" s="107"/>
      <c r="E7275" s="107"/>
      <c r="F7275" s="112">
        <v>18684545.454545453</v>
      </c>
      <c r="G7275" s="112"/>
      <c r="H7275" s="112"/>
      <c r="I7275" s="770"/>
      <c r="J7275" s="771"/>
      <c r="K7275" s="328">
        <f>U7275</f>
        <v>0</v>
      </c>
      <c r="L7275" s="328"/>
      <c r="M7275" s="328"/>
      <c r="N7275" s="771"/>
      <c r="O7275" s="177"/>
      <c r="P7275" s="775">
        <v>17627273</v>
      </c>
      <c r="Q7275" s="5"/>
    </row>
    <row r="7276" spans="1:17" s="430" customFormat="1" ht="66.75" hidden="1" customHeight="1">
      <c r="A7276" s="772">
        <v>4</v>
      </c>
      <c r="B7276" s="773" t="s">
        <v>5257</v>
      </c>
      <c r="C7276" s="107" t="s">
        <v>68</v>
      </c>
      <c r="D7276" s="107"/>
      <c r="E7276" s="107"/>
      <c r="F7276" s="112">
        <v>24891818.18181818</v>
      </c>
      <c r="G7276" s="112"/>
      <c r="H7276" s="112"/>
      <c r="I7276" s="770"/>
      <c r="J7276" s="771"/>
      <c r="K7276" s="328">
        <f>U7276</f>
        <v>0</v>
      </c>
      <c r="L7276" s="328"/>
      <c r="M7276" s="328"/>
      <c r="N7276" s="771"/>
      <c r="O7276" s="177"/>
      <c r="P7276" s="775">
        <v>23263636</v>
      </c>
      <c r="Q7276" s="5"/>
    </row>
    <row r="7277" spans="1:17" s="430" customFormat="1" ht="16.5" hidden="1">
      <c r="A7277" s="772" t="s">
        <v>49</v>
      </c>
      <c r="B7277" s="766" t="s">
        <v>5253</v>
      </c>
      <c r="C7277" s="107"/>
      <c r="D7277" s="107"/>
      <c r="E7277" s="107"/>
      <c r="F7277" s="112"/>
      <c r="G7277" s="112"/>
      <c r="H7277" s="112"/>
      <c r="I7277" s="770"/>
      <c r="J7277" s="771"/>
      <c r="K7277" s="328"/>
      <c r="L7277" s="328"/>
      <c r="M7277" s="328"/>
      <c r="N7277" s="771"/>
      <c r="O7277" s="177"/>
      <c r="P7277" s="742" t="e">
        <f>#REF!*1.1</f>
        <v>#REF!</v>
      </c>
      <c r="Q7277" s="5"/>
    </row>
    <row r="7278" spans="1:17" s="430" customFormat="1" ht="66.75" hidden="1" customHeight="1">
      <c r="A7278" s="772">
        <v>1</v>
      </c>
      <c r="B7278" s="773" t="s">
        <v>5258</v>
      </c>
      <c r="C7278" s="107" t="s">
        <v>68</v>
      </c>
      <c r="D7278" s="107"/>
      <c r="E7278" s="107"/>
      <c r="F7278" s="112">
        <v>10711818.181818182</v>
      </c>
      <c r="G7278" s="112"/>
      <c r="H7278" s="112"/>
      <c r="I7278" s="770"/>
      <c r="J7278" s="771"/>
      <c r="K7278" s="328">
        <f>U7278</f>
        <v>0</v>
      </c>
      <c r="L7278" s="328"/>
      <c r="M7278" s="328"/>
      <c r="N7278" s="771"/>
      <c r="O7278" s="177"/>
      <c r="P7278" s="775">
        <v>10400000</v>
      </c>
      <c r="Q7278" s="5"/>
    </row>
    <row r="7279" spans="1:17" s="430" customFormat="1" ht="66.75" hidden="1" customHeight="1">
      <c r="A7279" s="772">
        <v>2</v>
      </c>
      <c r="B7279" s="773" t="s">
        <v>5259</v>
      </c>
      <c r="C7279" s="107" t="s">
        <v>68</v>
      </c>
      <c r="D7279" s="107"/>
      <c r="E7279" s="107"/>
      <c r="F7279" s="112">
        <v>13029999.999999998</v>
      </c>
      <c r="G7279" s="112"/>
      <c r="H7279" s="112"/>
      <c r="I7279" s="770"/>
      <c r="J7279" s="771"/>
      <c r="K7279" s="328">
        <f>U7279</f>
        <v>0</v>
      </c>
      <c r="L7279" s="328"/>
      <c r="M7279" s="328"/>
      <c r="N7279" s="771"/>
      <c r="O7279" s="177"/>
      <c r="P7279" s="775">
        <v>12650000</v>
      </c>
      <c r="Q7279" s="5"/>
    </row>
    <row r="7280" spans="1:17" s="430" customFormat="1" ht="66.75" hidden="1" customHeight="1">
      <c r="A7280" s="772">
        <v>3</v>
      </c>
      <c r="B7280" s="773" t="s">
        <v>5260</v>
      </c>
      <c r="C7280" s="107" t="s">
        <v>68</v>
      </c>
      <c r="D7280" s="107"/>
      <c r="E7280" s="107"/>
      <c r="F7280" s="112">
        <v>19619090.909090906</v>
      </c>
      <c r="G7280" s="112"/>
      <c r="H7280" s="112"/>
      <c r="I7280" s="770"/>
      <c r="J7280" s="771"/>
      <c r="K7280" s="328">
        <f>U7280</f>
        <v>0</v>
      </c>
      <c r="L7280" s="328"/>
      <c r="M7280" s="328"/>
      <c r="N7280" s="771"/>
      <c r="O7280" s="177"/>
      <c r="P7280" s="775">
        <v>18684545</v>
      </c>
      <c r="Q7280" s="5"/>
    </row>
    <row r="7281" spans="1:17" s="430" customFormat="1" ht="66.75" hidden="1" customHeight="1">
      <c r="A7281" s="772">
        <v>4</v>
      </c>
      <c r="B7281" s="773" t="s">
        <v>5261</v>
      </c>
      <c r="C7281" s="107" t="s">
        <v>68</v>
      </c>
      <c r="D7281" s="107"/>
      <c r="E7281" s="107"/>
      <c r="F7281" s="112">
        <v>26136363.636363633</v>
      </c>
      <c r="G7281" s="112"/>
      <c r="H7281" s="112"/>
      <c r="I7281" s="770"/>
      <c r="J7281" s="771"/>
      <c r="K7281" s="328">
        <f>U7281</f>
        <v>0</v>
      </c>
      <c r="L7281" s="328"/>
      <c r="M7281" s="328"/>
      <c r="N7281" s="771"/>
      <c r="O7281" s="177"/>
      <c r="P7281" s="775">
        <v>24891818</v>
      </c>
      <c r="Q7281" s="5"/>
    </row>
    <row r="7282" spans="1:17" s="430" customFormat="1" ht="66.75" hidden="1" customHeight="1">
      <c r="A7282" s="772">
        <v>5</v>
      </c>
      <c r="B7282" s="773" t="s">
        <v>2906</v>
      </c>
      <c r="C7282" s="107" t="s">
        <v>68</v>
      </c>
      <c r="D7282" s="107"/>
      <c r="E7282" s="107"/>
      <c r="F7282" s="112">
        <v>30500909</v>
      </c>
      <c r="G7282" s="112"/>
      <c r="H7282" s="112"/>
      <c r="I7282" s="770"/>
      <c r="J7282" s="771"/>
      <c r="K7282" s="328">
        <f>U7282</f>
        <v>0</v>
      </c>
      <c r="L7282" s="328"/>
      <c r="M7282" s="328"/>
      <c r="N7282" s="771"/>
      <c r="O7282" s="177"/>
      <c r="P7282" s="742">
        <v>30500909</v>
      </c>
      <c r="Q7282" s="5"/>
    </row>
    <row r="7283" spans="1:17" s="430" customFormat="1" ht="66.75" hidden="1" customHeight="1">
      <c r="A7283" s="772" t="s">
        <v>63</v>
      </c>
      <c r="B7283" s="766" t="s">
        <v>2908</v>
      </c>
      <c r="C7283" s="107"/>
      <c r="D7283" s="107"/>
      <c r="E7283" s="107"/>
      <c r="F7283" s="112"/>
      <c r="G7283" s="112"/>
      <c r="H7283" s="112"/>
      <c r="I7283" s="770"/>
      <c r="J7283" s="771"/>
      <c r="K7283" s="328"/>
      <c r="L7283" s="328"/>
      <c r="M7283" s="328"/>
      <c r="N7283" s="771"/>
      <c r="O7283" s="177"/>
      <c r="P7283" s="742" t="e">
        <f>#REF!*1.1</f>
        <v>#REF!</v>
      </c>
      <c r="Q7283" s="5"/>
    </row>
    <row r="7284" spans="1:17" s="430" customFormat="1" ht="66.75" hidden="1" customHeight="1">
      <c r="A7284" s="772">
        <v>1</v>
      </c>
      <c r="B7284" s="773" t="s">
        <v>3779</v>
      </c>
      <c r="C7284" s="107" t="s">
        <v>68</v>
      </c>
      <c r="D7284" s="107"/>
      <c r="E7284" s="107"/>
      <c r="F7284" s="112">
        <v>12388182</v>
      </c>
      <c r="G7284" s="112"/>
      <c r="H7284" s="112"/>
      <c r="I7284" s="770"/>
      <c r="J7284" s="771"/>
      <c r="K7284" s="328">
        <f>U7284</f>
        <v>0</v>
      </c>
      <c r="L7284" s="328"/>
      <c r="M7284" s="328"/>
      <c r="N7284" s="771"/>
      <c r="O7284" s="177"/>
      <c r="P7284" s="775">
        <v>12388182</v>
      </c>
      <c r="Q7284" s="5"/>
    </row>
    <row r="7285" spans="1:17" s="430" customFormat="1" ht="66.75" hidden="1" customHeight="1">
      <c r="A7285" s="772">
        <v>2</v>
      </c>
      <c r="B7285" s="773" t="s">
        <v>3780</v>
      </c>
      <c r="C7285" s="107" t="s">
        <v>68</v>
      </c>
      <c r="D7285" s="107"/>
      <c r="E7285" s="107"/>
      <c r="F7285" s="112">
        <v>15350000</v>
      </c>
      <c r="G7285" s="112"/>
      <c r="H7285" s="112"/>
      <c r="I7285" s="770"/>
      <c r="J7285" s="771"/>
      <c r="K7285" s="328">
        <f>U7285</f>
        <v>0</v>
      </c>
      <c r="L7285" s="328"/>
      <c r="M7285" s="328"/>
      <c r="N7285" s="771"/>
      <c r="O7285" s="177"/>
      <c r="P7285" s="775">
        <v>15350000</v>
      </c>
      <c r="Q7285" s="5"/>
    </row>
    <row r="7286" spans="1:17" s="430" customFormat="1" ht="66.75" hidden="1" customHeight="1">
      <c r="A7286" s="772">
        <v>3</v>
      </c>
      <c r="B7286" s="773" t="s">
        <v>3781</v>
      </c>
      <c r="C7286" s="107" t="s">
        <v>68</v>
      </c>
      <c r="D7286" s="107"/>
      <c r="E7286" s="107"/>
      <c r="F7286" s="112">
        <v>23551818</v>
      </c>
      <c r="G7286" s="112"/>
      <c r="H7286" s="112"/>
      <c r="I7286" s="770"/>
      <c r="J7286" s="771"/>
      <c r="K7286" s="328">
        <f>U7286</f>
        <v>0</v>
      </c>
      <c r="L7286" s="328"/>
      <c r="M7286" s="328"/>
      <c r="N7286" s="771"/>
      <c r="O7286" s="177"/>
      <c r="P7286" s="775">
        <v>23551818</v>
      </c>
      <c r="Q7286" s="5"/>
    </row>
    <row r="7287" spans="1:17" s="430" customFormat="1" ht="66.75" hidden="1" customHeight="1">
      <c r="A7287" s="772">
        <v>4</v>
      </c>
      <c r="B7287" s="773" t="s">
        <v>3782</v>
      </c>
      <c r="C7287" s="107" t="s">
        <v>68</v>
      </c>
      <c r="D7287" s="107"/>
      <c r="E7287" s="107"/>
      <c r="F7287" s="112">
        <v>32470000</v>
      </c>
      <c r="G7287" s="112"/>
      <c r="H7287" s="112"/>
      <c r="I7287" s="770"/>
      <c r="J7287" s="771"/>
      <c r="K7287" s="328">
        <f>U7287</f>
        <v>0</v>
      </c>
      <c r="L7287" s="328"/>
      <c r="M7287" s="328"/>
      <c r="N7287" s="771"/>
      <c r="O7287" s="177"/>
      <c r="P7287" s="775">
        <v>32470000</v>
      </c>
      <c r="Q7287" s="5"/>
    </row>
    <row r="7288" spans="1:17" s="430" customFormat="1" ht="66.75" hidden="1" customHeight="1">
      <c r="A7288" s="772">
        <v>5</v>
      </c>
      <c r="B7288" s="773" t="s">
        <v>3783</v>
      </c>
      <c r="C7288" s="107" t="s">
        <v>68</v>
      </c>
      <c r="D7288" s="107"/>
      <c r="E7288" s="107"/>
      <c r="F7288" s="112">
        <v>35076364</v>
      </c>
      <c r="G7288" s="112"/>
      <c r="H7288" s="112"/>
      <c r="I7288" s="770"/>
      <c r="J7288" s="771"/>
      <c r="K7288" s="328">
        <f>U7288</f>
        <v>0</v>
      </c>
      <c r="L7288" s="328"/>
      <c r="M7288" s="328"/>
      <c r="N7288" s="771"/>
      <c r="O7288" s="177"/>
      <c r="P7288" s="775">
        <v>35076364</v>
      </c>
      <c r="Q7288" s="5"/>
    </row>
    <row r="7289" spans="1:17" s="430" customFormat="1" ht="66.75" hidden="1" customHeight="1">
      <c r="A7289" s="772" t="s">
        <v>123</v>
      </c>
      <c r="B7289" s="776" t="s">
        <v>2901</v>
      </c>
      <c r="C7289" s="107"/>
      <c r="D7289" s="107"/>
      <c r="E7289" s="107"/>
      <c r="F7289" s="112"/>
      <c r="G7289" s="112"/>
      <c r="H7289" s="112"/>
      <c r="I7289" s="770"/>
      <c r="J7289" s="771"/>
      <c r="K7289" s="328"/>
      <c r="L7289" s="328"/>
      <c r="M7289" s="328"/>
      <c r="N7289" s="771"/>
      <c r="O7289" s="177"/>
      <c r="P7289" s="777"/>
      <c r="Q7289" s="5"/>
    </row>
    <row r="7290" spans="1:17" s="430" customFormat="1" ht="66.75" hidden="1" customHeight="1">
      <c r="A7290" s="772">
        <v>1</v>
      </c>
      <c r="B7290" s="773" t="s">
        <v>2902</v>
      </c>
      <c r="C7290" s="107" t="s">
        <v>68</v>
      </c>
      <c r="D7290" s="107"/>
      <c r="E7290" s="107"/>
      <c r="F7290" s="112">
        <v>11068181.818181816</v>
      </c>
      <c r="G7290" s="112"/>
      <c r="H7290" s="112"/>
      <c r="I7290" s="770"/>
      <c r="J7290" s="771"/>
      <c r="K7290" s="328"/>
      <c r="L7290" s="328"/>
      <c r="M7290" s="328"/>
      <c r="N7290" s="771"/>
      <c r="O7290" s="177"/>
      <c r="P7290" s="777"/>
      <c r="Q7290" s="5"/>
    </row>
    <row r="7291" spans="1:17" s="430" customFormat="1" ht="66.75" hidden="1" customHeight="1">
      <c r="A7291" s="772">
        <v>2</v>
      </c>
      <c r="B7291" s="773" t="s">
        <v>2903</v>
      </c>
      <c r="C7291" s="107" t="s">
        <v>68</v>
      </c>
      <c r="D7291" s="107"/>
      <c r="E7291" s="107"/>
      <c r="F7291" s="112">
        <v>13369090.909090908</v>
      </c>
      <c r="G7291" s="112"/>
      <c r="H7291" s="112"/>
      <c r="I7291" s="770"/>
      <c r="J7291" s="771"/>
      <c r="K7291" s="328"/>
      <c r="L7291" s="328"/>
      <c r="M7291" s="328"/>
      <c r="N7291" s="771"/>
      <c r="O7291" s="177"/>
      <c r="P7291" s="777"/>
      <c r="Q7291" s="5"/>
    </row>
    <row r="7292" spans="1:17" s="430" customFormat="1" ht="66.75" hidden="1" customHeight="1">
      <c r="A7292" s="772">
        <v>3</v>
      </c>
      <c r="B7292" s="773" t="s">
        <v>2904</v>
      </c>
      <c r="C7292" s="107" t="s">
        <v>68</v>
      </c>
      <c r="D7292" s="107"/>
      <c r="E7292" s="107"/>
      <c r="F7292" s="112">
        <v>21000000</v>
      </c>
      <c r="G7292" s="112"/>
      <c r="H7292" s="112"/>
      <c r="I7292" s="770"/>
      <c r="J7292" s="771"/>
      <c r="K7292" s="328"/>
      <c r="L7292" s="328"/>
      <c r="M7292" s="328"/>
      <c r="N7292" s="771"/>
      <c r="O7292" s="177"/>
      <c r="P7292" s="777"/>
      <c r="Q7292" s="5"/>
    </row>
    <row r="7293" spans="1:17" s="430" customFormat="1" ht="66.75" hidden="1" customHeight="1">
      <c r="A7293" s="772">
        <v>4</v>
      </c>
      <c r="B7293" s="773" t="s">
        <v>2905</v>
      </c>
      <c r="C7293" s="107" t="s">
        <v>68</v>
      </c>
      <c r="D7293" s="107"/>
      <c r="E7293" s="107"/>
      <c r="F7293" s="112">
        <v>29358181.818181816</v>
      </c>
      <c r="G7293" s="112"/>
      <c r="H7293" s="112"/>
      <c r="I7293" s="770"/>
      <c r="J7293" s="771"/>
      <c r="K7293" s="328"/>
      <c r="L7293" s="328"/>
      <c r="M7293" s="328"/>
      <c r="N7293" s="771"/>
      <c r="O7293" s="177"/>
      <c r="P7293" s="777"/>
      <c r="Q7293" s="5"/>
    </row>
    <row r="7294" spans="1:17" s="430" customFormat="1" ht="66.75" hidden="1" customHeight="1">
      <c r="A7294" s="772">
        <v>5</v>
      </c>
      <c r="B7294" s="773" t="s">
        <v>5262</v>
      </c>
      <c r="C7294" s="107" t="s">
        <v>68</v>
      </c>
      <c r="D7294" s="107"/>
      <c r="E7294" s="107"/>
      <c r="F7294" s="112">
        <v>32330909.09090909</v>
      </c>
      <c r="G7294" s="112"/>
      <c r="H7294" s="112"/>
      <c r="I7294" s="770"/>
      <c r="J7294" s="771"/>
      <c r="K7294" s="328"/>
      <c r="L7294" s="328"/>
      <c r="M7294" s="328"/>
      <c r="N7294" s="771"/>
      <c r="O7294" s="177"/>
      <c r="P7294" s="777"/>
      <c r="Q7294" s="5"/>
    </row>
    <row r="7295" spans="1:17" s="430" customFormat="1" ht="66.75" hidden="1" customHeight="1">
      <c r="A7295" s="772" t="s">
        <v>238</v>
      </c>
      <c r="B7295" s="766" t="s">
        <v>2908</v>
      </c>
      <c r="C7295" s="107"/>
      <c r="D7295" s="107"/>
      <c r="E7295" s="107"/>
      <c r="F7295" s="112"/>
      <c r="G7295" s="112"/>
      <c r="H7295" s="112"/>
      <c r="I7295" s="770"/>
      <c r="J7295" s="771"/>
      <c r="K7295" s="328"/>
      <c r="L7295" s="328"/>
      <c r="M7295" s="328"/>
      <c r="N7295" s="771"/>
      <c r="O7295" s="177"/>
      <c r="P7295" s="742" t="e">
        <f>#REF!*1.1</f>
        <v>#REF!</v>
      </c>
      <c r="Q7295" s="5"/>
    </row>
    <row r="7296" spans="1:17" s="430" customFormat="1" ht="66.75" hidden="1" customHeight="1">
      <c r="A7296" s="772">
        <v>1</v>
      </c>
      <c r="B7296" s="773" t="s">
        <v>2909</v>
      </c>
      <c r="C7296" s="107" t="s">
        <v>68</v>
      </c>
      <c r="D7296" s="107"/>
      <c r="E7296" s="107"/>
      <c r="F7296" s="112">
        <v>15890000</v>
      </c>
      <c r="G7296" s="112"/>
      <c r="H7296" s="112"/>
      <c r="I7296" s="770"/>
      <c r="J7296" s="771"/>
      <c r="K7296" s="328">
        <f>U7296</f>
        <v>0</v>
      </c>
      <c r="L7296" s="328"/>
      <c r="M7296" s="328"/>
      <c r="N7296" s="771"/>
      <c r="O7296" s="177"/>
      <c r="P7296" s="775">
        <v>15890000</v>
      </c>
      <c r="Q7296" s="5"/>
    </row>
    <row r="7297" spans="1:17" s="430" customFormat="1" ht="66.75" hidden="1" customHeight="1">
      <c r="A7297" s="772">
        <v>2</v>
      </c>
      <c r="B7297" s="773" t="s">
        <v>2910</v>
      </c>
      <c r="C7297" s="107" t="s">
        <v>68</v>
      </c>
      <c r="D7297" s="107"/>
      <c r="E7297" s="107"/>
      <c r="F7297" s="112">
        <v>19166364</v>
      </c>
      <c r="G7297" s="112"/>
      <c r="H7297" s="112"/>
      <c r="I7297" s="770"/>
      <c r="J7297" s="771"/>
      <c r="K7297" s="328">
        <f>U7297</f>
        <v>0</v>
      </c>
      <c r="L7297" s="328"/>
      <c r="M7297" s="328"/>
      <c r="N7297" s="771"/>
      <c r="O7297" s="177"/>
      <c r="P7297" s="775">
        <v>19166364</v>
      </c>
      <c r="Q7297" s="5"/>
    </row>
    <row r="7298" spans="1:17" s="430" customFormat="1" ht="16.5" hidden="1">
      <c r="A7298" s="772">
        <v>3</v>
      </c>
      <c r="B7298" s="773" t="s">
        <v>2911</v>
      </c>
      <c r="C7298" s="107" t="s">
        <v>68</v>
      </c>
      <c r="D7298" s="107"/>
      <c r="E7298" s="107"/>
      <c r="F7298" s="112">
        <v>29795455</v>
      </c>
      <c r="G7298" s="112"/>
      <c r="H7298" s="112"/>
      <c r="I7298" s="770"/>
      <c r="J7298" s="771"/>
      <c r="K7298" s="328">
        <f>U7298</f>
        <v>0</v>
      </c>
      <c r="L7298" s="328"/>
      <c r="M7298" s="328"/>
      <c r="N7298" s="771"/>
      <c r="O7298" s="177"/>
      <c r="P7298" s="775">
        <v>29795455</v>
      </c>
      <c r="Q7298" s="5"/>
    </row>
    <row r="7299" spans="1:17" s="430" customFormat="1" ht="66.75" hidden="1" customHeight="1">
      <c r="A7299" s="772">
        <v>4</v>
      </c>
      <c r="B7299" s="773" t="s">
        <v>2912</v>
      </c>
      <c r="C7299" s="107" t="s">
        <v>68</v>
      </c>
      <c r="D7299" s="107"/>
      <c r="E7299" s="107"/>
      <c r="F7299" s="112">
        <v>38629091</v>
      </c>
      <c r="G7299" s="112"/>
      <c r="H7299" s="112"/>
      <c r="I7299" s="770"/>
      <c r="J7299" s="771"/>
      <c r="K7299" s="328">
        <f>U7299</f>
        <v>0</v>
      </c>
      <c r="L7299" s="328"/>
      <c r="M7299" s="328"/>
      <c r="N7299" s="771"/>
      <c r="O7299" s="177"/>
      <c r="P7299" s="775">
        <v>38629091</v>
      </c>
      <c r="Q7299" s="5"/>
    </row>
    <row r="7300" spans="1:17" s="430" customFormat="1" ht="66.75" hidden="1" customHeight="1">
      <c r="A7300" s="772">
        <v>5</v>
      </c>
      <c r="B7300" s="773" t="s">
        <v>2913</v>
      </c>
      <c r="C7300" s="107" t="s">
        <v>68</v>
      </c>
      <c r="D7300" s="107"/>
      <c r="E7300" s="107"/>
      <c r="F7300" s="112">
        <v>43563636</v>
      </c>
      <c r="G7300" s="112"/>
      <c r="H7300" s="112"/>
      <c r="I7300" s="770"/>
      <c r="J7300" s="771"/>
      <c r="K7300" s="328">
        <f>U7300</f>
        <v>0</v>
      </c>
      <c r="L7300" s="328"/>
      <c r="M7300" s="328"/>
      <c r="N7300" s="771"/>
      <c r="O7300" s="177"/>
      <c r="P7300" s="775">
        <v>43563636</v>
      </c>
      <c r="Q7300" s="5"/>
    </row>
    <row r="7301" spans="1:17" s="430" customFormat="1" ht="16.5" hidden="1">
      <c r="A7301" s="772" t="s">
        <v>263</v>
      </c>
      <c r="B7301" s="766" t="s">
        <v>2914</v>
      </c>
      <c r="C7301" s="107"/>
      <c r="D7301" s="107"/>
      <c r="E7301" s="107"/>
      <c r="F7301" s="112"/>
      <c r="G7301" s="112"/>
      <c r="H7301" s="112"/>
      <c r="I7301" s="770"/>
      <c r="J7301" s="771"/>
      <c r="K7301" s="328"/>
      <c r="L7301" s="328"/>
      <c r="M7301" s="328"/>
      <c r="N7301" s="771"/>
      <c r="O7301" s="177"/>
      <c r="P7301" s="742" t="e">
        <f>#REF!*1.1</f>
        <v>#REF!</v>
      </c>
      <c r="Q7301" s="5"/>
    </row>
    <row r="7302" spans="1:17" s="430" customFormat="1" ht="66.75" hidden="1" customHeight="1">
      <c r="A7302" s="772">
        <v>1</v>
      </c>
      <c r="B7302" s="773" t="s">
        <v>2915</v>
      </c>
      <c r="C7302" s="107" t="s">
        <v>68</v>
      </c>
      <c r="D7302" s="107"/>
      <c r="E7302" s="107"/>
      <c r="F7302" s="112">
        <v>17236364</v>
      </c>
      <c r="G7302" s="112"/>
      <c r="H7302" s="112"/>
      <c r="I7302" s="770"/>
      <c r="J7302" s="771"/>
      <c r="K7302" s="328">
        <f>U7302</f>
        <v>0</v>
      </c>
      <c r="L7302" s="328"/>
      <c r="M7302" s="328"/>
      <c r="N7302" s="771"/>
      <c r="O7302" s="177"/>
      <c r="P7302" s="742">
        <v>17236364</v>
      </c>
      <c r="Q7302" s="5"/>
    </row>
    <row r="7303" spans="1:17" s="430" customFormat="1" ht="66.75" hidden="1" customHeight="1">
      <c r="A7303" s="772">
        <v>2</v>
      </c>
      <c r="B7303" s="773" t="s">
        <v>2916</v>
      </c>
      <c r="C7303" s="107" t="s">
        <v>68</v>
      </c>
      <c r="D7303" s="107"/>
      <c r="E7303" s="107"/>
      <c r="F7303" s="112">
        <v>22320000</v>
      </c>
      <c r="G7303" s="112"/>
      <c r="H7303" s="112"/>
      <c r="I7303" s="770"/>
      <c r="J7303" s="771"/>
      <c r="K7303" s="328">
        <f>U7303</f>
        <v>0</v>
      </c>
      <c r="L7303" s="328"/>
      <c r="M7303" s="328"/>
      <c r="N7303" s="771"/>
      <c r="O7303" s="177"/>
      <c r="P7303" s="742">
        <v>22320000</v>
      </c>
      <c r="Q7303" s="5"/>
    </row>
    <row r="7304" spans="1:17" s="430" customFormat="1" ht="66.75" hidden="1" customHeight="1">
      <c r="A7304" s="772">
        <v>3</v>
      </c>
      <c r="B7304" s="773" t="s">
        <v>2917</v>
      </c>
      <c r="C7304" s="107" t="s">
        <v>68</v>
      </c>
      <c r="D7304" s="107"/>
      <c r="E7304" s="107"/>
      <c r="F7304" s="112">
        <v>28654545</v>
      </c>
      <c r="G7304" s="112"/>
      <c r="H7304" s="112"/>
      <c r="I7304" s="770"/>
      <c r="J7304" s="771"/>
      <c r="K7304" s="328">
        <f>U7304</f>
        <v>0</v>
      </c>
      <c r="L7304" s="328"/>
      <c r="M7304" s="328"/>
      <c r="N7304" s="771"/>
      <c r="O7304" s="177"/>
      <c r="P7304" s="742">
        <v>28654545</v>
      </c>
      <c r="Q7304" s="5"/>
    </row>
    <row r="7305" spans="1:17" s="430" customFormat="1" ht="66.75" hidden="1" customHeight="1">
      <c r="A7305" s="772" t="s">
        <v>263</v>
      </c>
      <c r="B7305" s="766" t="s">
        <v>2918</v>
      </c>
      <c r="C7305" s="107" t="s">
        <v>68</v>
      </c>
      <c r="D7305" s="107"/>
      <c r="E7305" s="107"/>
      <c r="F7305" s="112"/>
      <c r="G7305" s="112"/>
      <c r="H7305" s="112"/>
      <c r="I7305" s="770"/>
      <c r="J7305" s="771"/>
      <c r="K7305" s="328"/>
      <c r="L7305" s="328"/>
      <c r="M7305" s="328"/>
      <c r="N7305" s="771"/>
      <c r="O7305" s="177"/>
      <c r="P7305" s="742" t="e">
        <f>#REF!*1.1</f>
        <v>#REF!</v>
      </c>
      <c r="Q7305" s="5"/>
    </row>
    <row r="7306" spans="1:17" s="430" customFormat="1" ht="66.75" hidden="1" customHeight="1">
      <c r="A7306" s="772">
        <v>1</v>
      </c>
      <c r="B7306" s="773" t="s">
        <v>2919</v>
      </c>
      <c r="C7306" s="107" t="s">
        <v>68</v>
      </c>
      <c r="D7306" s="107"/>
      <c r="E7306" s="107"/>
      <c r="F7306" s="112">
        <v>32318182</v>
      </c>
      <c r="G7306" s="112"/>
      <c r="H7306" s="112"/>
      <c r="I7306" s="770"/>
      <c r="J7306" s="771"/>
      <c r="K7306" s="328">
        <f>U7306</f>
        <v>0</v>
      </c>
      <c r="L7306" s="328"/>
      <c r="M7306" s="328"/>
      <c r="N7306" s="771"/>
      <c r="O7306" s="177"/>
      <c r="P7306" s="742">
        <v>32318182</v>
      </c>
      <c r="Q7306" s="5"/>
    </row>
    <row r="7307" spans="1:17" s="430" customFormat="1" ht="66.75" hidden="1" customHeight="1">
      <c r="A7307" s="772">
        <v>2</v>
      </c>
      <c r="B7307" s="773" t="s">
        <v>2920</v>
      </c>
      <c r="C7307" s="107" t="s">
        <v>68</v>
      </c>
      <c r="D7307" s="107"/>
      <c r="E7307" s="107"/>
      <c r="F7307" s="112">
        <v>34875000</v>
      </c>
      <c r="G7307" s="112"/>
      <c r="H7307" s="112"/>
      <c r="I7307" s="770"/>
      <c r="J7307" s="771"/>
      <c r="K7307" s="328">
        <f>U7307</f>
        <v>0</v>
      </c>
      <c r="L7307" s="328"/>
      <c r="M7307" s="328"/>
      <c r="N7307" s="771"/>
      <c r="O7307" s="177"/>
      <c r="P7307" s="742">
        <v>34875000</v>
      </c>
      <c r="Q7307" s="5"/>
    </row>
    <row r="7308" spans="1:17" s="430" customFormat="1" ht="66.75" hidden="1" customHeight="1">
      <c r="A7308" s="772">
        <v>3</v>
      </c>
      <c r="B7308" s="773" t="s">
        <v>2921</v>
      </c>
      <c r="C7308" s="107" t="s">
        <v>68</v>
      </c>
      <c r="D7308" s="107"/>
      <c r="E7308" s="107"/>
      <c r="F7308" s="112">
        <v>37609091</v>
      </c>
      <c r="G7308" s="112"/>
      <c r="H7308" s="112"/>
      <c r="I7308" s="770"/>
      <c r="J7308" s="771"/>
      <c r="K7308" s="328">
        <f>U7308</f>
        <v>0</v>
      </c>
      <c r="L7308" s="328"/>
      <c r="M7308" s="328"/>
      <c r="N7308" s="771"/>
      <c r="O7308" s="177"/>
      <c r="P7308" s="742">
        <v>37609091</v>
      </c>
      <c r="Q7308" s="5"/>
    </row>
    <row r="7309" spans="1:17" s="430" customFormat="1" ht="66.75" hidden="1" customHeight="1">
      <c r="A7309" s="163"/>
      <c r="B7309" s="163" t="s">
        <v>2922</v>
      </c>
      <c r="C7309" s="107"/>
      <c r="D7309" s="107"/>
      <c r="E7309" s="107"/>
      <c r="F7309" s="112"/>
      <c r="G7309" s="112"/>
      <c r="H7309" s="112"/>
      <c r="I7309" s="770"/>
      <c r="J7309" s="771"/>
      <c r="K7309" s="328"/>
      <c r="L7309" s="328"/>
      <c r="M7309" s="328"/>
      <c r="N7309" s="771"/>
      <c r="O7309" s="177"/>
      <c r="P7309" s="742" t="e">
        <f>#REF!*1.1</f>
        <v>#REF!</v>
      </c>
      <c r="Q7309" s="5"/>
    </row>
    <row r="7310" spans="1:17" s="430" customFormat="1" ht="66.75" hidden="1" customHeight="1">
      <c r="A7310" s="778" t="s">
        <v>140</v>
      </c>
      <c r="B7310" s="776" t="s">
        <v>2923</v>
      </c>
      <c r="C7310" s="107" t="s">
        <v>68</v>
      </c>
      <c r="D7310" s="107"/>
      <c r="E7310" s="107"/>
      <c r="F7310" s="112"/>
      <c r="G7310" s="112"/>
      <c r="H7310" s="112"/>
      <c r="I7310" s="770"/>
      <c r="J7310" s="771"/>
      <c r="K7310" s="328"/>
      <c r="L7310" s="328"/>
      <c r="M7310" s="328"/>
      <c r="N7310" s="771"/>
      <c r="O7310" s="177"/>
      <c r="P7310" s="742" t="e">
        <f>#REF!*1.1</f>
        <v>#REF!</v>
      </c>
      <c r="Q7310" s="5"/>
    </row>
    <row r="7311" spans="1:17" s="430" customFormat="1" ht="66.75" hidden="1" customHeight="1">
      <c r="A7311" s="778" t="s">
        <v>6</v>
      </c>
      <c r="B7311" s="776" t="s">
        <v>2924</v>
      </c>
      <c r="C7311" s="107" t="s">
        <v>68</v>
      </c>
      <c r="D7311" s="107"/>
      <c r="E7311" s="107"/>
      <c r="F7311" s="112"/>
      <c r="G7311" s="112"/>
      <c r="H7311" s="112"/>
      <c r="I7311" s="770"/>
      <c r="J7311" s="771"/>
      <c r="K7311" s="328"/>
      <c r="L7311" s="328"/>
      <c r="M7311" s="328"/>
      <c r="N7311" s="771"/>
      <c r="O7311" s="177"/>
      <c r="P7311" s="742" t="e">
        <f>#REF!*1.1</f>
        <v>#REF!</v>
      </c>
      <c r="Q7311" s="5"/>
    </row>
    <row r="7312" spans="1:17" s="430" customFormat="1" ht="16.5" hidden="1">
      <c r="A7312" s="149">
        <v>1</v>
      </c>
      <c r="B7312" s="152" t="s">
        <v>2925</v>
      </c>
      <c r="C7312" s="107" t="s">
        <v>68</v>
      </c>
      <c r="D7312" s="107"/>
      <c r="E7312" s="107"/>
      <c r="F7312" s="112">
        <v>25961818</v>
      </c>
      <c r="G7312" s="112"/>
      <c r="H7312" s="112"/>
      <c r="I7312" s="770"/>
      <c r="J7312" s="771"/>
      <c r="K7312" s="328">
        <f>U7312</f>
        <v>0</v>
      </c>
      <c r="L7312" s="328"/>
      <c r="M7312" s="328"/>
      <c r="N7312" s="771"/>
      <c r="O7312" s="177"/>
      <c r="P7312" s="779">
        <v>25961818</v>
      </c>
      <c r="Q7312" s="5"/>
    </row>
    <row r="7313" spans="1:17" s="430" customFormat="1" ht="66.75" hidden="1" customHeight="1">
      <c r="A7313" s="149">
        <v>2</v>
      </c>
      <c r="B7313" s="152" t="s">
        <v>2926</v>
      </c>
      <c r="C7313" s="107" t="s">
        <v>68</v>
      </c>
      <c r="D7313" s="107"/>
      <c r="E7313" s="107"/>
      <c r="F7313" s="112">
        <v>31876364</v>
      </c>
      <c r="G7313" s="112"/>
      <c r="H7313" s="112"/>
      <c r="I7313" s="770"/>
      <c r="J7313" s="771"/>
      <c r="K7313" s="328">
        <f>U7313</f>
        <v>0</v>
      </c>
      <c r="L7313" s="328"/>
      <c r="M7313" s="328"/>
      <c r="N7313" s="771"/>
      <c r="O7313" s="177"/>
      <c r="P7313" s="779">
        <v>31876364</v>
      </c>
      <c r="Q7313" s="5"/>
    </row>
    <row r="7314" spans="1:17" s="430" customFormat="1" ht="66.75" hidden="1" customHeight="1">
      <c r="A7314" s="149">
        <v>3</v>
      </c>
      <c r="B7314" s="152" t="s">
        <v>2927</v>
      </c>
      <c r="C7314" s="107" t="s">
        <v>68</v>
      </c>
      <c r="D7314" s="107"/>
      <c r="E7314" s="107"/>
      <c r="F7314" s="112">
        <v>37244545</v>
      </c>
      <c r="G7314" s="112"/>
      <c r="H7314" s="112"/>
      <c r="I7314" s="770"/>
      <c r="J7314" s="771"/>
      <c r="K7314" s="328">
        <f>U7314</f>
        <v>0</v>
      </c>
      <c r="L7314" s="328"/>
      <c r="M7314" s="328"/>
      <c r="N7314" s="771"/>
      <c r="O7314" s="177"/>
      <c r="P7314" s="779">
        <v>37244545</v>
      </c>
      <c r="Q7314" s="5"/>
    </row>
    <row r="7315" spans="1:17" s="430" customFormat="1" ht="66.75" hidden="1" customHeight="1">
      <c r="A7315" s="149">
        <v>4</v>
      </c>
      <c r="B7315" s="152" t="s">
        <v>2928</v>
      </c>
      <c r="C7315" s="107" t="s">
        <v>68</v>
      </c>
      <c r="D7315" s="107"/>
      <c r="E7315" s="107"/>
      <c r="F7315" s="112">
        <v>45508182</v>
      </c>
      <c r="G7315" s="112"/>
      <c r="H7315" s="112"/>
      <c r="I7315" s="770"/>
      <c r="J7315" s="771"/>
      <c r="K7315" s="328">
        <f>U7315</f>
        <v>0</v>
      </c>
      <c r="L7315" s="328"/>
      <c r="M7315" s="328"/>
      <c r="N7315" s="771"/>
      <c r="O7315" s="177"/>
      <c r="P7315" s="779">
        <v>45508182</v>
      </c>
      <c r="Q7315" s="5"/>
    </row>
    <row r="7316" spans="1:17" s="430" customFormat="1" ht="66.75" hidden="1" customHeight="1">
      <c r="A7316" s="778" t="s">
        <v>45</v>
      </c>
      <c r="B7316" s="776" t="s">
        <v>2929</v>
      </c>
      <c r="C7316" s="107" t="s">
        <v>68</v>
      </c>
      <c r="D7316" s="107"/>
      <c r="E7316" s="107"/>
      <c r="F7316" s="112"/>
      <c r="G7316" s="112"/>
      <c r="H7316" s="112"/>
      <c r="I7316" s="770"/>
      <c r="J7316" s="771"/>
      <c r="K7316" s="328"/>
      <c r="L7316" s="328"/>
      <c r="M7316" s="328"/>
      <c r="N7316" s="771"/>
      <c r="O7316" s="177"/>
      <c r="P7316" s="742" t="e">
        <f>#REF!*1.1</f>
        <v>#REF!</v>
      </c>
      <c r="Q7316" s="5"/>
    </row>
    <row r="7317" spans="1:17" s="430" customFormat="1" ht="66.75" hidden="1" customHeight="1">
      <c r="A7317" s="149">
        <v>1</v>
      </c>
      <c r="B7317" s="152" t="s">
        <v>2930</v>
      </c>
      <c r="C7317" s="107" t="s">
        <v>68</v>
      </c>
      <c r="D7317" s="107"/>
      <c r="E7317" s="107"/>
      <c r="F7317" s="112">
        <v>4233636</v>
      </c>
      <c r="G7317" s="112"/>
      <c r="H7317" s="112"/>
      <c r="I7317" s="770"/>
      <c r="J7317" s="771"/>
      <c r="K7317" s="328">
        <f>U7317</f>
        <v>0</v>
      </c>
      <c r="L7317" s="328"/>
      <c r="M7317" s="328"/>
      <c r="N7317" s="771"/>
      <c r="O7317" s="177"/>
      <c r="P7317" s="779">
        <v>4233636</v>
      </c>
      <c r="Q7317" s="5"/>
    </row>
    <row r="7318" spans="1:17" s="430" customFormat="1" ht="66.75" hidden="1" customHeight="1">
      <c r="A7318" s="149">
        <v>2</v>
      </c>
      <c r="B7318" s="152" t="s">
        <v>2931</v>
      </c>
      <c r="C7318" s="107" t="s">
        <v>68</v>
      </c>
      <c r="D7318" s="107"/>
      <c r="E7318" s="107"/>
      <c r="F7318" s="112">
        <v>4575455</v>
      </c>
      <c r="G7318" s="112"/>
      <c r="H7318" s="112"/>
      <c r="I7318" s="770"/>
      <c r="J7318" s="771"/>
      <c r="K7318" s="328">
        <f>U7318</f>
        <v>0</v>
      </c>
      <c r="L7318" s="328"/>
      <c r="M7318" s="328"/>
      <c r="N7318" s="771"/>
      <c r="O7318" s="177"/>
      <c r="P7318" s="779">
        <v>4575455</v>
      </c>
      <c r="Q7318" s="5"/>
    </row>
    <row r="7319" spans="1:17" s="430" customFormat="1" ht="66.75" hidden="1" customHeight="1">
      <c r="A7319" s="149">
        <v>3</v>
      </c>
      <c r="B7319" s="152" t="s">
        <v>2932</v>
      </c>
      <c r="C7319" s="107" t="s">
        <v>68</v>
      </c>
      <c r="D7319" s="107"/>
      <c r="E7319" s="107"/>
      <c r="F7319" s="112">
        <v>7266364</v>
      </c>
      <c r="G7319" s="112"/>
      <c r="H7319" s="112"/>
      <c r="I7319" s="770"/>
      <c r="J7319" s="771"/>
      <c r="K7319" s="328">
        <f>U7319</f>
        <v>0</v>
      </c>
      <c r="L7319" s="328"/>
      <c r="M7319" s="328"/>
      <c r="N7319" s="771"/>
      <c r="O7319" s="177"/>
      <c r="P7319" s="779">
        <v>7266364</v>
      </c>
      <c r="Q7319" s="5"/>
    </row>
    <row r="7320" spans="1:17" s="430" customFormat="1" ht="66.75" hidden="1" customHeight="1">
      <c r="A7320" s="149">
        <v>4</v>
      </c>
      <c r="B7320" s="152" t="s">
        <v>2933</v>
      </c>
      <c r="C7320" s="107" t="s">
        <v>68</v>
      </c>
      <c r="D7320" s="107"/>
      <c r="E7320" s="107"/>
      <c r="F7320" s="112">
        <v>9082727</v>
      </c>
      <c r="G7320" s="112"/>
      <c r="H7320" s="112"/>
      <c r="I7320" s="770"/>
      <c r="J7320" s="771"/>
      <c r="K7320" s="328">
        <f>U7320</f>
        <v>0</v>
      </c>
      <c r="L7320" s="328"/>
      <c r="M7320" s="328"/>
      <c r="N7320" s="771"/>
      <c r="O7320" s="177"/>
      <c r="P7320" s="779">
        <v>9082727</v>
      </c>
      <c r="Q7320" s="5"/>
    </row>
    <row r="7321" spans="1:17" s="430" customFormat="1" ht="66.75" hidden="1" customHeight="1">
      <c r="A7321" s="149">
        <v>5</v>
      </c>
      <c r="B7321" s="152" t="s">
        <v>2934</v>
      </c>
      <c r="C7321" s="107" t="s">
        <v>68</v>
      </c>
      <c r="D7321" s="107"/>
      <c r="E7321" s="107"/>
      <c r="F7321" s="112">
        <v>9264545</v>
      </c>
      <c r="G7321" s="112"/>
      <c r="H7321" s="112"/>
      <c r="I7321" s="770"/>
      <c r="J7321" s="771"/>
      <c r="K7321" s="328">
        <f>U7321</f>
        <v>0</v>
      </c>
      <c r="L7321" s="328"/>
      <c r="M7321" s="328"/>
      <c r="N7321" s="771"/>
      <c r="O7321" s="177"/>
      <c r="P7321" s="779">
        <v>9264545</v>
      </c>
      <c r="Q7321" s="5"/>
    </row>
    <row r="7322" spans="1:17" s="430" customFormat="1" ht="16.5" hidden="1">
      <c r="A7322" s="778" t="s">
        <v>49</v>
      </c>
      <c r="B7322" s="776" t="s">
        <v>2935</v>
      </c>
      <c r="C7322" s="107" t="s">
        <v>68</v>
      </c>
      <c r="D7322" s="107"/>
      <c r="E7322" s="107"/>
      <c r="F7322" s="112"/>
      <c r="G7322" s="112"/>
      <c r="H7322" s="112"/>
      <c r="I7322" s="770"/>
      <c r="J7322" s="771"/>
      <c r="K7322" s="328"/>
      <c r="L7322" s="328"/>
      <c r="M7322" s="328"/>
      <c r="N7322" s="771"/>
      <c r="O7322" s="177"/>
      <c r="P7322" s="742" t="e">
        <f>#REF!*1.1</f>
        <v>#REF!</v>
      </c>
      <c r="Q7322" s="5"/>
    </row>
    <row r="7323" spans="1:17" s="430" customFormat="1" ht="66.75" hidden="1" customHeight="1">
      <c r="A7323" s="149">
        <v>1</v>
      </c>
      <c r="B7323" s="152" t="s">
        <v>2936</v>
      </c>
      <c r="C7323" s="107" t="s">
        <v>68</v>
      </c>
      <c r="D7323" s="107"/>
      <c r="E7323" s="107"/>
      <c r="F7323" s="112">
        <v>13000000</v>
      </c>
      <c r="G7323" s="112"/>
      <c r="H7323" s="112"/>
      <c r="I7323" s="770"/>
      <c r="J7323" s="771"/>
      <c r="K7323" s="328">
        <f>U7323</f>
        <v>0</v>
      </c>
      <c r="L7323" s="328"/>
      <c r="M7323" s="328"/>
      <c r="N7323" s="771"/>
      <c r="O7323" s="177"/>
      <c r="P7323" s="742">
        <v>13000000</v>
      </c>
      <c r="Q7323" s="5"/>
    </row>
    <row r="7324" spans="1:17" s="430" customFormat="1" ht="66.75" hidden="1" customHeight="1">
      <c r="A7324" s="149">
        <v>2</v>
      </c>
      <c r="B7324" s="152" t="s">
        <v>2937</v>
      </c>
      <c r="C7324" s="107" t="s">
        <v>68</v>
      </c>
      <c r="D7324" s="107"/>
      <c r="E7324" s="107"/>
      <c r="F7324" s="112">
        <v>14700000</v>
      </c>
      <c r="G7324" s="112"/>
      <c r="H7324" s="112"/>
      <c r="I7324" s="770"/>
      <c r="J7324" s="771"/>
      <c r="K7324" s="328">
        <f>U7324</f>
        <v>0</v>
      </c>
      <c r="L7324" s="328"/>
      <c r="M7324" s="328"/>
      <c r="N7324" s="771"/>
      <c r="O7324" s="177"/>
      <c r="P7324" s="742">
        <v>14700000</v>
      </c>
      <c r="Q7324" s="5"/>
    </row>
    <row r="7325" spans="1:17" s="430" customFormat="1" ht="66.75" hidden="1" customHeight="1">
      <c r="A7325" s="149">
        <v>3</v>
      </c>
      <c r="B7325" s="152" t="s">
        <v>2938</v>
      </c>
      <c r="C7325" s="107" t="s">
        <v>68</v>
      </c>
      <c r="D7325" s="107"/>
      <c r="E7325" s="107"/>
      <c r="F7325" s="112">
        <v>17300000</v>
      </c>
      <c r="G7325" s="112"/>
      <c r="H7325" s="112"/>
      <c r="I7325" s="770"/>
      <c r="J7325" s="771"/>
      <c r="K7325" s="328">
        <f>U7325</f>
        <v>0</v>
      </c>
      <c r="L7325" s="328"/>
      <c r="M7325" s="328"/>
      <c r="N7325" s="771"/>
      <c r="O7325" s="177"/>
      <c r="P7325" s="742">
        <v>17300000</v>
      </c>
      <c r="Q7325" s="5"/>
    </row>
    <row r="7326" spans="1:17" s="430" customFormat="1" ht="66.75" hidden="1" customHeight="1">
      <c r="A7326" s="778" t="s">
        <v>63</v>
      </c>
      <c r="B7326" s="776" t="s">
        <v>2939</v>
      </c>
      <c r="C7326" s="107" t="s">
        <v>68</v>
      </c>
      <c r="D7326" s="107"/>
      <c r="E7326" s="107"/>
      <c r="F7326" s="112"/>
      <c r="G7326" s="112"/>
      <c r="H7326" s="112"/>
      <c r="I7326" s="770"/>
      <c r="J7326" s="771"/>
      <c r="K7326" s="328"/>
      <c r="L7326" s="328"/>
      <c r="M7326" s="328"/>
      <c r="N7326" s="771"/>
      <c r="O7326" s="177"/>
      <c r="P7326" s="742" t="e">
        <f>#REF!*1.1</f>
        <v>#REF!</v>
      </c>
      <c r="Q7326" s="5"/>
    </row>
    <row r="7327" spans="1:17" s="430" customFormat="1" ht="66.75" hidden="1" customHeight="1">
      <c r="A7327" s="149">
        <v>1</v>
      </c>
      <c r="B7327" s="152" t="s">
        <v>2940</v>
      </c>
      <c r="C7327" s="107" t="s">
        <v>68</v>
      </c>
      <c r="D7327" s="107"/>
      <c r="E7327" s="107"/>
      <c r="F7327" s="112">
        <v>9327273</v>
      </c>
      <c r="G7327" s="112"/>
      <c r="H7327" s="112"/>
      <c r="I7327" s="770"/>
      <c r="J7327" s="771"/>
      <c r="K7327" s="328">
        <f>U7327</f>
        <v>0</v>
      </c>
      <c r="L7327" s="328"/>
      <c r="M7327" s="328"/>
      <c r="N7327" s="771"/>
      <c r="O7327" s="177"/>
      <c r="P7327" s="779">
        <v>9327273</v>
      </c>
      <c r="Q7327" s="5"/>
    </row>
    <row r="7328" spans="1:17" s="430" customFormat="1" ht="66.75" hidden="1" customHeight="1">
      <c r="A7328" s="149">
        <v>2</v>
      </c>
      <c r="B7328" s="152" t="s">
        <v>2941</v>
      </c>
      <c r="C7328" s="107" t="s">
        <v>68</v>
      </c>
      <c r="D7328" s="107"/>
      <c r="E7328" s="107"/>
      <c r="F7328" s="112">
        <v>10398182</v>
      </c>
      <c r="G7328" s="112"/>
      <c r="H7328" s="112"/>
      <c r="I7328" s="770"/>
      <c r="J7328" s="771"/>
      <c r="K7328" s="328">
        <f>U7328</f>
        <v>0</v>
      </c>
      <c r="L7328" s="328"/>
      <c r="M7328" s="328"/>
      <c r="N7328" s="771"/>
      <c r="O7328" s="177"/>
      <c r="P7328" s="779">
        <v>10398182</v>
      </c>
      <c r="Q7328" s="5"/>
    </row>
    <row r="7329" spans="1:17" s="430" customFormat="1" ht="66.75" hidden="1" customHeight="1">
      <c r="A7329" s="149">
        <v>3</v>
      </c>
      <c r="B7329" s="152" t="s">
        <v>2942</v>
      </c>
      <c r="C7329" s="107" t="s">
        <v>68</v>
      </c>
      <c r="D7329" s="107"/>
      <c r="E7329" s="107"/>
      <c r="F7329" s="112">
        <v>12220909</v>
      </c>
      <c r="G7329" s="112"/>
      <c r="H7329" s="112"/>
      <c r="I7329" s="770"/>
      <c r="J7329" s="771"/>
      <c r="K7329" s="328">
        <f>U7329</f>
        <v>0</v>
      </c>
      <c r="L7329" s="328"/>
      <c r="M7329" s="328"/>
      <c r="N7329" s="771"/>
      <c r="O7329" s="177"/>
      <c r="P7329" s="779">
        <v>12220909</v>
      </c>
      <c r="Q7329" s="5"/>
    </row>
    <row r="7330" spans="1:17" s="430" customFormat="1" ht="66.75" hidden="1" customHeight="1">
      <c r="A7330" s="149">
        <v>4</v>
      </c>
      <c r="B7330" s="152" t="s">
        <v>2943</v>
      </c>
      <c r="C7330" s="107" t="s">
        <v>68</v>
      </c>
      <c r="D7330" s="107"/>
      <c r="E7330" s="107"/>
      <c r="F7330" s="112">
        <v>14268182</v>
      </c>
      <c r="G7330" s="112"/>
      <c r="H7330" s="112"/>
      <c r="I7330" s="770"/>
      <c r="J7330" s="771"/>
      <c r="K7330" s="328">
        <f>U7330</f>
        <v>0</v>
      </c>
      <c r="L7330" s="328"/>
      <c r="M7330" s="328"/>
      <c r="N7330" s="771"/>
      <c r="O7330" s="177"/>
      <c r="P7330" s="779">
        <v>14268182</v>
      </c>
      <c r="Q7330" s="5"/>
    </row>
    <row r="7331" spans="1:17" s="430" customFormat="1" ht="66.75" hidden="1" customHeight="1">
      <c r="A7331" s="778" t="s">
        <v>123</v>
      </c>
      <c r="B7331" s="776" t="s">
        <v>2944</v>
      </c>
      <c r="C7331" s="107" t="s">
        <v>68</v>
      </c>
      <c r="D7331" s="107"/>
      <c r="E7331" s="107"/>
      <c r="F7331" s="112"/>
      <c r="G7331" s="112"/>
      <c r="H7331" s="112"/>
      <c r="I7331" s="770"/>
      <c r="J7331" s="771"/>
      <c r="K7331" s="328"/>
      <c r="L7331" s="328"/>
      <c r="M7331" s="328"/>
      <c r="N7331" s="771"/>
      <c r="O7331" s="177"/>
      <c r="P7331" s="742" t="e">
        <f>#REF!*1.1</f>
        <v>#REF!</v>
      </c>
      <c r="Q7331" s="5"/>
    </row>
    <row r="7332" spans="1:17" s="430" customFormat="1" ht="16.5" hidden="1">
      <c r="A7332" s="149">
        <v>1</v>
      </c>
      <c r="B7332" s="302" t="s">
        <v>2945</v>
      </c>
      <c r="C7332" s="107" t="s">
        <v>68</v>
      </c>
      <c r="D7332" s="107"/>
      <c r="E7332" s="107"/>
      <c r="F7332" s="112">
        <v>8205455</v>
      </c>
      <c r="G7332" s="112"/>
      <c r="H7332" s="112"/>
      <c r="I7332" s="770"/>
      <c r="J7332" s="771"/>
      <c r="K7332" s="328">
        <f t="shared" ref="K7332:K7341" si="405">U7332</f>
        <v>0</v>
      </c>
      <c r="L7332" s="328"/>
      <c r="M7332" s="328"/>
      <c r="N7332" s="771"/>
      <c r="O7332" s="177"/>
      <c r="P7332" s="780">
        <v>8205455</v>
      </c>
      <c r="Q7332" s="5"/>
    </row>
    <row r="7333" spans="1:17" s="430" customFormat="1" ht="66.75" hidden="1" customHeight="1">
      <c r="A7333" s="149">
        <v>2</v>
      </c>
      <c r="B7333" s="302" t="s">
        <v>2946</v>
      </c>
      <c r="C7333" s="107" t="s">
        <v>68</v>
      </c>
      <c r="D7333" s="107"/>
      <c r="E7333" s="107"/>
      <c r="F7333" s="112">
        <v>8693636</v>
      </c>
      <c r="G7333" s="112"/>
      <c r="H7333" s="112"/>
      <c r="I7333" s="770"/>
      <c r="J7333" s="771"/>
      <c r="K7333" s="328">
        <f t="shared" si="405"/>
        <v>0</v>
      </c>
      <c r="L7333" s="328"/>
      <c r="M7333" s="328"/>
      <c r="N7333" s="771"/>
      <c r="O7333" s="177"/>
      <c r="P7333" s="780">
        <v>8693636</v>
      </c>
      <c r="Q7333" s="5"/>
    </row>
    <row r="7334" spans="1:17" s="430" customFormat="1" ht="66.75" hidden="1" customHeight="1">
      <c r="A7334" s="149">
        <v>3</v>
      </c>
      <c r="B7334" s="302" t="s">
        <v>2947</v>
      </c>
      <c r="C7334" s="107" t="s">
        <v>68</v>
      </c>
      <c r="D7334" s="107"/>
      <c r="E7334" s="107"/>
      <c r="F7334" s="112">
        <v>8205455</v>
      </c>
      <c r="G7334" s="112"/>
      <c r="H7334" s="112"/>
      <c r="I7334" s="770"/>
      <c r="J7334" s="771"/>
      <c r="K7334" s="328">
        <f t="shared" si="405"/>
        <v>0</v>
      </c>
      <c r="L7334" s="328"/>
      <c r="M7334" s="328"/>
      <c r="N7334" s="771"/>
      <c r="O7334" s="177"/>
      <c r="P7334" s="780">
        <v>8205455</v>
      </c>
      <c r="Q7334" s="5"/>
    </row>
    <row r="7335" spans="1:17" s="430" customFormat="1" ht="66.75" hidden="1" customHeight="1">
      <c r="A7335" s="149">
        <v>4</v>
      </c>
      <c r="B7335" s="302" t="s">
        <v>2948</v>
      </c>
      <c r="C7335" s="107" t="s">
        <v>68</v>
      </c>
      <c r="D7335" s="107"/>
      <c r="E7335" s="107"/>
      <c r="F7335" s="112">
        <v>8693636</v>
      </c>
      <c r="G7335" s="112"/>
      <c r="H7335" s="112"/>
      <c r="I7335" s="770"/>
      <c r="J7335" s="771"/>
      <c r="K7335" s="328">
        <f t="shared" si="405"/>
        <v>0</v>
      </c>
      <c r="L7335" s="328"/>
      <c r="M7335" s="328"/>
      <c r="N7335" s="771"/>
      <c r="O7335" s="177"/>
      <c r="P7335" s="780">
        <v>8693636</v>
      </c>
      <c r="Q7335" s="5"/>
    </row>
    <row r="7336" spans="1:17" s="430" customFormat="1" ht="66.75" hidden="1" customHeight="1">
      <c r="A7336" s="149">
        <v>5</v>
      </c>
      <c r="B7336" s="302" t="s">
        <v>2949</v>
      </c>
      <c r="C7336" s="107" t="s">
        <v>68</v>
      </c>
      <c r="D7336" s="107"/>
      <c r="E7336" s="107"/>
      <c r="F7336" s="112">
        <v>10915455</v>
      </c>
      <c r="G7336" s="112"/>
      <c r="H7336" s="112"/>
      <c r="I7336" s="770"/>
      <c r="J7336" s="771"/>
      <c r="K7336" s="328">
        <f t="shared" si="405"/>
        <v>0</v>
      </c>
      <c r="L7336" s="328"/>
      <c r="M7336" s="328"/>
      <c r="N7336" s="771"/>
      <c r="O7336" s="177"/>
      <c r="P7336" s="780">
        <v>10915455</v>
      </c>
      <c r="Q7336" s="5"/>
    </row>
    <row r="7337" spans="1:17" s="430" customFormat="1" ht="66.75" hidden="1" customHeight="1">
      <c r="A7337" s="149">
        <v>6</v>
      </c>
      <c r="B7337" s="152" t="s">
        <v>2950</v>
      </c>
      <c r="C7337" s="107" t="s">
        <v>68</v>
      </c>
      <c r="D7337" s="107"/>
      <c r="E7337" s="107"/>
      <c r="F7337" s="112">
        <v>11623636</v>
      </c>
      <c r="G7337" s="112"/>
      <c r="H7337" s="112"/>
      <c r="I7337" s="770"/>
      <c r="J7337" s="771"/>
      <c r="K7337" s="328">
        <f t="shared" si="405"/>
        <v>0</v>
      </c>
      <c r="L7337" s="328"/>
      <c r="M7337" s="328"/>
      <c r="N7337" s="771"/>
      <c r="O7337" s="177"/>
      <c r="P7337" s="780">
        <v>11623636</v>
      </c>
      <c r="Q7337" s="5"/>
    </row>
    <row r="7338" spans="1:17" s="430" customFormat="1" ht="66.75" hidden="1" customHeight="1">
      <c r="A7338" s="149">
        <v>7</v>
      </c>
      <c r="B7338" s="152" t="s">
        <v>2951</v>
      </c>
      <c r="C7338" s="107" t="s">
        <v>68</v>
      </c>
      <c r="D7338" s="107"/>
      <c r="E7338" s="107"/>
      <c r="F7338" s="112">
        <v>12143636</v>
      </c>
      <c r="G7338" s="112"/>
      <c r="H7338" s="112"/>
      <c r="I7338" s="770"/>
      <c r="J7338" s="771"/>
      <c r="K7338" s="328">
        <f t="shared" si="405"/>
        <v>0</v>
      </c>
      <c r="L7338" s="328"/>
      <c r="M7338" s="328"/>
      <c r="N7338" s="771"/>
      <c r="O7338" s="177"/>
      <c r="P7338" s="780">
        <v>12143636</v>
      </c>
      <c r="Q7338" s="5"/>
    </row>
    <row r="7339" spans="1:17" s="430" customFormat="1" ht="66.75" hidden="1" customHeight="1">
      <c r="A7339" s="149">
        <v>8</v>
      </c>
      <c r="B7339" s="152" t="s">
        <v>2952</v>
      </c>
      <c r="C7339" s="107" t="s">
        <v>68</v>
      </c>
      <c r="D7339" s="107"/>
      <c r="E7339" s="107"/>
      <c r="F7339" s="112">
        <v>12370000</v>
      </c>
      <c r="G7339" s="112"/>
      <c r="H7339" s="112"/>
      <c r="I7339" s="770"/>
      <c r="J7339" s="771"/>
      <c r="K7339" s="328">
        <f t="shared" si="405"/>
        <v>0</v>
      </c>
      <c r="L7339" s="328"/>
      <c r="M7339" s="328"/>
      <c r="N7339" s="771"/>
      <c r="O7339" s="177"/>
      <c r="P7339" s="780">
        <v>12370000</v>
      </c>
      <c r="Q7339" s="5"/>
    </row>
    <row r="7340" spans="1:17" s="430" customFormat="1" ht="66.75" hidden="1" customHeight="1">
      <c r="A7340" s="149">
        <v>9</v>
      </c>
      <c r="B7340" s="152" t="s">
        <v>2953</v>
      </c>
      <c r="C7340" s="107" t="s">
        <v>68</v>
      </c>
      <c r="D7340" s="107"/>
      <c r="E7340" s="107"/>
      <c r="F7340" s="112">
        <v>13173636</v>
      </c>
      <c r="G7340" s="112"/>
      <c r="H7340" s="112"/>
      <c r="I7340" s="770"/>
      <c r="J7340" s="771"/>
      <c r="K7340" s="328">
        <f t="shared" si="405"/>
        <v>0</v>
      </c>
      <c r="L7340" s="328"/>
      <c r="M7340" s="328"/>
      <c r="N7340" s="771"/>
      <c r="O7340" s="177"/>
      <c r="P7340" s="780">
        <v>13173636</v>
      </c>
      <c r="Q7340" s="5"/>
    </row>
    <row r="7341" spans="1:17" s="430" customFormat="1" ht="66.75" hidden="1" customHeight="1">
      <c r="A7341" s="149">
        <v>10</v>
      </c>
      <c r="B7341" s="152" t="s">
        <v>2954</v>
      </c>
      <c r="C7341" s="107" t="s">
        <v>68</v>
      </c>
      <c r="D7341" s="107"/>
      <c r="E7341" s="107"/>
      <c r="F7341" s="112">
        <v>13762727</v>
      </c>
      <c r="G7341" s="112"/>
      <c r="H7341" s="112"/>
      <c r="I7341" s="770"/>
      <c r="J7341" s="771"/>
      <c r="K7341" s="328">
        <f t="shared" si="405"/>
        <v>0</v>
      </c>
      <c r="L7341" s="328"/>
      <c r="M7341" s="328"/>
      <c r="N7341" s="771"/>
      <c r="O7341" s="177"/>
      <c r="P7341" s="780">
        <v>13762727</v>
      </c>
      <c r="Q7341" s="5"/>
    </row>
    <row r="7342" spans="1:17" s="430" customFormat="1" ht="66.75" hidden="1" customHeight="1">
      <c r="A7342" s="778" t="s">
        <v>238</v>
      </c>
      <c r="B7342" s="776" t="s">
        <v>2955</v>
      </c>
      <c r="C7342" s="107" t="s">
        <v>68</v>
      </c>
      <c r="D7342" s="107"/>
      <c r="E7342" s="107"/>
      <c r="F7342" s="112"/>
      <c r="G7342" s="112"/>
      <c r="H7342" s="112"/>
      <c r="I7342" s="770"/>
      <c r="J7342" s="771"/>
      <c r="K7342" s="328"/>
      <c r="L7342" s="328"/>
      <c r="M7342" s="328"/>
      <c r="N7342" s="771"/>
      <c r="O7342" s="177"/>
      <c r="P7342" s="742" t="e">
        <f>#REF!*1.1</f>
        <v>#REF!</v>
      </c>
      <c r="Q7342" s="5"/>
    </row>
    <row r="7343" spans="1:17" s="430" customFormat="1" ht="16.5" hidden="1">
      <c r="A7343" s="149">
        <v>1</v>
      </c>
      <c r="B7343" s="152" t="s">
        <v>4037</v>
      </c>
      <c r="C7343" s="107" t="s">
        <v>68</v>
      </c>
      <c r="D7343" s="107"/>
      <c r="E7343" s="107"/>
      <c r="F7343" s="112">
        <v>2481818</v>
      </c>
      <c r="G7343" s="112"/>
      <c r="H7343" s="112"/>
      <c r="I7343" s="770"/>
      <c r="J7343" s="771"/>
      <c r="K7343" s="328">
        <f t="shared" ref="K7343:K7348" si="406">U7343</f>
        <v>0</v>
      </c>
      <c r="L7343" s="328"/>
      <c r="M7343" s="328"/>
      <c r="N7343" s="771"/>
      <c r="O7343" s="177"/>
      <c r="P7343" s="781">
        <v>2481818</v>
      </c>
      <c r="Q7343" s="5"/>
    </row>
    <row r="7344" spans="1:17" s="430" customFormat="1" ht="16.5" hidden="1">
      <c r="A7344" s="149">
        <v>2</v>
      </c>
      <c r="B7344" s="152" t="s">
        <v>4038</v>
      </c>
      <c r="C7344" s="107" t="s">
        <v>68</v>
      </c>
      <c r="D7344" s="107"/>
      <c r="E7344" s="107"/>
      <c r="F7344" s="112">
        <v>2481818</v>
      </c>
      <c r="G7344" s="112"/>
      <c r="H7344" s="112"/>
      <c r="I7344" s="770"/>
      <c r="J7344" s="771"/>
      <c r="K7344" s="328">
        <f t="shared" si="406"/>
        <v>0</v>
      </c>
      <c r="L7344" s="328"/>
      <c r="M7344" s="328"/>
      <c r="N7344" s="771"/>
      <c r="O7344" s="177"/>
      <c r="P7344" s="781">
        <v>2481818</v>
      </c>
      <c r="Q7344" s="5"/>
    </row>
    <row r="7345" spans="1:17" s="430" customFormat="1" ht="66.75" hidden="1" customHeight="1">
      <c r="A7345" s="149">
        <v>3</v>
      </c>
      <c r="B7345" s="152" t="s">
        <v>2956</v>
      </c>
      <c r="C7345" s="107" t="s">
        <v>68</v>
      </c>
      <c r="D7345" s="107"/>
      <c r="E7345" s="107"/>
      <c r="F7345" s="112">
        <v>1459091</v>
      </c>
      <c r="G7345" s="112"/>
      <c r="H7345" s="112"/>
      <c r="I7345" s="770"/>
      <c r="J7345" s="771"/>
      <c r="K7345" s="328">
        <f t="shared" si="406"/>
        <v>0</v>
      </c>
      <c r="L7345" s="328"/>
      <c r="M7345" s="328"/>
      <c r="N7345" s="771"/>
      <c r="O7345" s="177"/>
      <c r="P7345" s="781">
        <v>1459091</v>
      </c>
      <c r="Q7345" s="5"/>
    </row>
    <row r="7346" spans="1:17" s="430" customFormat="1" ht="66.75" hidden="1" customHeight="1">
      <c r="A7346" s="149">
        <v>4</v>
      </c>
      <c r="B7346" s="152" t="s">
        <v>2957</v>
      </c>
      <c r="C7346" s="107" t="s">
        <v>68</v>
      </c>
      <c r="D7346" s="107"/>
      <c r="E7346" s="107"/>
      <c r="F7346" s="112">
        <v>1240909</v>
      </c>
      <c r="G7346" s="112"/>
      <c r="H7346" s="112"/>
      <c r="I7346" s="770"/>
      <c r="J7346" s="771"/>
      <c r="K7346" s="328">
        <f t="shared" si="406"/>
        <v>0</v>
      </c>
      <c r="L7346" s="328"/>
      <c r="M7346" s="328"/>
      <c r="N7346" s="771"/>
      <c r="O7346" s="177"/>
      <c r="P7346" s="781">
        <v>1240909</v>
      </c>
      <c r="Q7346" s="5"/>
    </row>
    <row r="7347" spans="1:17" s="430" customFormat="1" ht="66.75" hidden="1" customHeight="1">
      <c r="A7347" s="149">
        <v>5</v>
      </c>
      <c r="B7347" s="152" t="s">
        <v>2958</v>
      </c>
      <c r="C7347" s="107" t="s">
        <v>68</v>
      </c>
      <c r="D7347" s="107"/>
      <c r="E7347" s="107"/>
      <c r="F7347" s="112">
        <v>2100000</v>
      </c>
      <c r="G7347" s="112"/>
      <c r="H7347" s="112"/>
      <c r="I7347" s="770"/>
      <c r="J7347" s="771"/>
      <c r="K7347" s="328">
        <f t="shared" si="406"/>
        <v>0</v>
      </c>
      <c r="L7347" s="328"/>
      <c r="M7347" s="328"/>
      <c r="N7347" s="771"/>
      <c r="O7347" s="177"/>
      <c r="P7347" s="781">
        <v>2100000</v>
      </c>
      <c r="Q7347" s="5"/>
    </row>
    <row r="7348" spans="1:17" s="430" customFormat="1" ht="66.75" hidden="1" customHeight="1">
      <c r="A7348" s="149">
        <v>6</v>
      </c>
      <c r="B7348" s="152" t="s">
        <v>2959</v>
      </c>
      <c r="C7348" s="107" t="s">
        <v>68</v>
      </c>
      <c r="D7348" s="107"/>
      <c r="E7348" s="107"/>
      <c r="F7348" s="112">
        <v>4329091</v>
      </c>
      <c r="G7348" s="112"/>
      <c r="H7348" s="112"/>
      <c r="I7348" s="770"/>
      <c r="J7348" s="771"/>
      <c r="K7348" s="328">
        <f t="shared" si="406"/>
        <v>0</v>
      </c>
      <c r="L7348" s="328"/>
      <c r="M7348" s="328"/>
      <c r="N7348" s="771"/>
      <c r="O7348" s="177"/>
      <c r="P7348" s="781">
        <v>4329091</v>
      </c>
      <c r="Q7348" s="5"/>
    </row>
    <row r="7349" spans="1:17" s="430" customFormat="1" ht="66.75" hidden="1" customHeight="1">
      <c r="A7349" s="778" t="s">
        <v>151</v>
      </c>
      <c r="B7349" s="782" t="s">
        <v>2960</v>
      </c>
      <c r="C7349" s="107" t="s">
        <v>68</v>
      </c>
      <c r="D7349" s="107"/>
      <c r="E7349" s="107"/>
      <c r="F7349" s="112"/>
      <c r="G7349" s="112"/>
      <c r="H7349" s="112"/>
      <c r="I7349" s="770"/>
      <c r="J7349" s="771"/>
      <c r="K7349" s="328"/>
      <c r="L7349" s="328"/>
      <c r="M7349" s="328"/>
      <c r="N7349" s="771"/>
      <c r="O7349" s="177"/>
      <c r="P7349" s="742" t="e">
        <f>#REF!*1.1</f>
        <v>#REF!</v>
      </c>
      <c r="Q7349" s="5"/>
    </row>
    <row r="7350" spans="1:17" s="430" customFormat="1" ht="66.75" hidden="1" customHeight="1">
      <c r="A7350" s="778" t="s">
        <v>6</v>
      </c>
      <c r="B7350" s="782" t="s">
        <v>2924</v>
      </c>
      <c r="C7350" s="107" t="s">
        <v>68</v>
      </c>
      <c r="D7350" s="107"/>
      <c r="E7350" s="107"/>
      <c r="F7350" s="112"/>
      <c r="G7350" s="112"/>
      <c r="H7350" s="112"/>
      <c r="I7350" s="770"/>
      <c r="J7350" s="771"/>
      <c r="K7350" s="328"/>
      <c r="L7350" s="328"/>
      <c r="M7350" s="328"/>
      <c r="N7350" s="771"/>
      <c r="O7350" s="177"/>
      <c r="P7350" s="742" t="e">
        <f>#REF!*1.1</f>
        <v>#REF!</v>
      </c>
      <c r="Q7350" s="5"/>
    </row>
    <row r="7351" spans="1:17" s="430" customFormat="1" ht="66.75" hidden="1" customHeight="1">
      <c r="A7351" s="149">
        <v>1</v>
      </c>
      <c r="B7351" s="152" t="s">
        <v>2961</v>
      </c>
      <c r="C7351" s="107" t="s">
        <v>68</v>
      </c>
      <c r="D7351" s="107"/>
      <c r="E7351" s="107"/>
      <c r="F7351" s="112">
        <v>17715455</v>
      </c>
      <c r="G7351" s="112"/>
      <c r="H7351" s="112"/>
      <c r="I7351" s="770"/>
      <c r="J7351" s="771"/>
      <c r="K7351" s="328">
        <f t="shared" ref="K7351:K7356" si="407">U7351</f>
        <v>0</v>
      </c>
      <c r="L7351" s="328"/>
      <c r="M7351" s="328"/>
      <c r="N7351" s="771"/>
      <c r="O7351" s="177"/>
      <c r="P7351" s="781">
        <v>17715455</v>
      </c>
      <c r="Q7351" s="5"/>
    </row>
    <row r="7352" spans="1:17" s="430" customFormat="1" ht="16.5" hidden="1">
      <c r="A7352" s="149">
        <v>2</v>
      </c>
      <c r="B7352" s="152" t="s">
        <v>2962</v>
      </c>
      <c r="C7352" s="107" t="s">
        <v>68</v>
      </c>
      <c r="D7352" s="107"/>
      <c r="E7352" s="107"/>
      <c r="F7352" s="112">
        <v>24349091</v>
      </c>
      <c r="G7352" s="112"/>
      <c r="H7352" s="112"/>
      <c r="I7352" s="770"/>
      <c r="J7352" s="771"/>
      <c r="K7352" s="328">
        <f t="shared" si="407"/>
        <v>0</v>
      </c>
      <c r="L7352" s="328"/>
      <c r="M7352" s="328"/>
      <c r="N7352" s="771"/>
      <c r="O7352" s="177"/>
      <c r="P7352" s="781">
        <v>24349091</v>
      </c>
      <c r="Q7352" s="5"/>
    </row>
    <row r="7353" spans="1:17" s="430" customFormat="1" ht="16.5" hidden="1">
      <c r="A7353" s="778" t="s">
        <v>45</v>
      </c>
      <c r="B7353" s="782" t="s">
        <v>2963</v>
      </c>
      <c r="C7353" s="107" t="s">
        <v>68</v>
      </c>
      <c r="D7353" s="107"/>
      <c r="E7353" s="107"/>
      <c r="F7353" s="112"/>
      <c r="G7353" s="112"/>
      <c r="H7353" s="112"/>
      <c r="I7353" s="770"/>
      <c r="J7353" s="771"/>
      <c r="K7353" s="328">
        <f t="shared" si="407"/>
        <v>0</v>
      </c>
      <c r="L7353" s="328"/>
      <c r="M7353" s="328"/>
      <c r="N7353" s="771"/>
      <c r="O7353" s="177"/>
      <c r="P7353" s="742" t="e">
        <f>#REF!*1.1</f>
        <v>#REF!</v>
      </c>
      <c r="Q7353" s="5"/>
    </row>
    <row r="7354" spans="1:17" s="430" customFormat="1" ht="16.5" hidden="1">
      <c r="A7354" s="149">
        <v>1</v>
      </c>
      <c r="B7354" s="152" t="s">
        <v>2964</v>
      </c>
      <c r="C7354" s="107" t="s">
        <v>68</v>
      </c>
      <c r="D7354" s="107"/>
      <c r="E7354" s="107"/>
      <c r="F7354" s="112">
        <v>4201818</v>
      </c>
      <c r="G7354" s="112"/>
      <c r="H7354" s="112"/>
      <c r="I7354" s="770"/>
      <c r="J7354" s="771"/>
      <c r="K7354" s="328">
        <f t="shared" si="407"/>
        <v>0</v>
      </c>
      <c r="L7354" s="328"/>
      <c r="M7354" s="328"/>
      <c r="N7354" s="771"/>
      <c r="O7354" s="177"/>
      <c r="P7354" s="779">
        <v>4201818</v>
      </c>
      <c r="Q7354" s="5"/>
    </row>
    <row r="7355" spans="1:17" s="430" customFormat="1" ht="16.5" hidden="1">
      <c r="A7355" s="149">
        <v>2</v>
      </c>
      <c r="B7355" s="152" t="s">
        <v>2965</v>
      </c>
      <c r="C7355" s="107" t="s">
        <v>68</v>
      </c>
      <c r="D7355" s="107"/>
      <c r="E7355" s="107"/>
      <c r="F7355" s="112">
        <v>4714545</v>
      </c>
      <c r="G7355" s="112"/>
      <c r="H7355" s="112"/>
      <c r="I7355" s="770"/>
      <c r="J7355" s="771"/>
      <c r="K7355" s="328">
        <f t="shared" si="407"/>
        <v>0</v>
      </c>
      <c r="L7355" s="328"/>
      <c r="M7355" s="328"/>
      <c r="N7355" s="771"/>
      <c r="O7355" s="177"/>
      <c r="P7355" s="779">
        <v>4714545</v>
      </c>
      <c r="Q7355" s="5"/>
    </row>
    <row r="7356" spans="1:17" s="430" customFormat="1" ht="16.5" hidden="1">
      <c r="A7356" s="149">
        <v>3</v>
      </c>
      <c r="B7356" s="152" t="s">
        <v>2966</v>
      </c>
      <c r="C7356" s="107" t="s">
        <v>68</v>
      </c>
      <c r="D7356" s="107"/>
      <c r="E7356" s="107"/>
      <c r="F7356" s="112">
        <v>7633636</v>
      </c>
      <c r="G7356" s="112"/>
      <c r="H7356" s="112"/>
      <c r="I7356" s="770"/>
      <c r="J7356" s="771"/>
      <c r="K7356" s="328">
        <f t="shared" si="407"/>
        <v>0</v>
      </c>
      <c r="L7356" s="328"/>
      <c r="M7356" s="328"/>
      <c r="N7356" s="771"/>
      <c r="O7356" s="177"/>
      <c r="P7356" s="779">
        <v>7633636</v>
      </c>
      <c r="Q7356" s="5"/>
    </row>
    <row r="7357" spans="1:17" s="430" customFormat="1" ht="66.75" hidden="1" customHeight="1">
      <c r="A7357" s="107"/>
      <c r="B7357" s="783" t="s">
        <v>2967</v>
      </c>
      <c r="C7357" s="107" t="s">
        <v>68</v>
      </c>
      <c r="D7357" s="107"/>
      <c r="E7357" s="107"/>
      <c r="F7357" s="112"/>
      <c r="G7357" s="112"/>
      <c r="H7357" s="112"/>
      <c r="I7357" s="770"/>
      <c r="J7357" s="771"/>
      <c r="K7357" s="328"/>
      <c r="L7357" s="328"/>
      <c r="M7357" s="328"/>
      <c r="N7357" s="771"/>
      <c r="O7357" s="177"/>
      <c r="P7357" s="742" t="e">
        <f>#REF!*1.1</f>
        <v>#REF!</v>
      </c>
      <c r="Q7357" s="5"/>
    </row>
    <row r="7358" spans="1:17" s="430" customFormat="1" ht="16.5" hidden="1">
      <c r="A7358" s="778" t="s">
        <v>6</v>
      </c>
      <c r="B7358" s="766" t="s">
        <v>2968</v>
      </c>
      <c r="C7358" s="107"/>
      <c r="D7358" s="107"/>
      <c r="E7358" s="107"/>
      <c r="F7358" s="112"/>
      <c r="G7358" s="112"/>
      <c r="H7358" s="112"/>
      <c r="I7358" s="770"/>
      <c r="J7358" s="771"/>
      <c r="K7358" s="328"/>
      <c r="L7358" s="328"/>
      <c r="M7358" s="328"/>
      <c r="N7358" s="771"/>
      <c r="O7358" s="177"/>
      <c r="P7358" s="742" t="e">
        <f>#REF!*1.1</f>
        <v>#REF!</v>
      </c>
      <c r="Q7358" s="5"/>
    </row>
    <row r="7359" spans="1:17" s="430" customFormat="1" ht="16.5" hidden="1">
      <c r="A7359" s="1122">
        <v>1</v>
      </c>
      <c r="B7359" s="152" t="s">
        <v>2969</v>
      </c>
      <c r="C7359" s="107" t="s">
        <v>68</v>
      </c>
      <c r="D7359" s="107"/>
      <c r="E7359" s="107"/>
      <c r="F7359" s="112">
        <v>20583636</v>
      </c>
      <c r="G7359" s="112"/>
      <c r="H7359" s="112"/>
      <c r="I7359" s="770"/>
      <c r="J7359" s="771"/>
      <c r="K7359" s="328">
        <f t="shared" ref="K7359:K7374" si="408">U7359</f>
        <v>0</v>
      </c>
      <c r="L7359" s="328"/>
      <c r="M7359" s="328"/>
      <c r="N7359" s="771"/>
      <c r="O7359" s="177"/>
      <c r="P7359" s="784">
        <v>20583636</v>
      </c>
      <c r="Q7359" s="5"/>
    </row>
    <row r="7360" spans="1:17" s="430" customFormat="1" ht="16.5" hidden="1">
      <c r="A7360" s="1122"/>
      <c r="B7360" s="152" t="s">
        <v>2970</v>
      </c>
      <c r="C7360" s="107" t="s">
        <v>68</v>
      </c>
      <c r="D7360" s="107"/>
      <c r="E7360" s="107"/>
      <c r="F7360" s="112">
        <v>21950000</v>
      </c>
      <c r="G7360" s="112"/>
      <c r="H7360" s="112"/>
      <c r="I7360" s="770"/>
      <c r="J7360" s="771"/>
      <c r="K7360" s="328">
        <f t="shared" si="408"/>
        <v>0</v>
      </c>
      <c r="L7360" s="328"/>
      <c r="M7360" s="328"/>
      <c r="N7360" s="771"/>
      <c r="O7360" s="177"/>
      <c r="P7360" s="784">
        <v>21950000</v>
      </c>
      <c r="Q7360" s="5"/>
    </row>
    <row r="7361" spans="1:17" s="430" customFormat="1" ht="66.75" hidden="1" customHeight="1">
      <c r="A7361" s="1122">
        <v>2</v>
      </c>
      <c r="B7361" s="152" t="s">
        <v>2971</v>
      </c>
      <c r="C7361" s="107" t="s">
        <v>68</v>
      </c>
      <c r="D7361" s="107"/>
      <c r="E7361" s="107"/>
      <c r="F7361" s="112">
        <v>25601818</v>
      </c>
      <c r="G7361" s="112"/>
      <c r="H7361" s="112"/>
      <c r="I7361" s="770"/>
      <c r="J7361" s="771"/>
      <c r="K7361" s="328">
        <f t="shared" si="408"/>
        <v>0</v>
      </c>
      <c r="L7361" s="328"/>
      <c r="M7361" s="328"/>
      <c r="N7361" s="771"/>
      <c r="O7361" s="177"/>
      <c r="P7361" s="784">
        <v>25601818</v>
      </c>
      <c r="Q7361" s="5"/>
    </row>
    <row r="7362" spans="1:17" s="430" customFormat="1" ht="66.75" hidden="1" customHeight="1">
      <c r="A7362" s="1122"/>
      <c r="B7362" s="152" t="s">
        <v>2972</v>
      </c>
      <c r="C7362" s="107" t="s">
        <v>68</v>
      </c>
      <c r="D7362" s="107"/>
      <c r="E7362" s="107"/>
      <c r="F7362" s="112">
        <v>26968182</v>
      </c>
      <c r="G7362" s="112"/>
      <c r="H7362" s="112"/>
      <c r="I7362" s="770"/>
      <c r="J7362" s="771"/>
      <c r="K7362" s="328">
        <f t="shared" si="408"/>
        <v>0</v>
      </c>
      <c r="L7362" s="328"/>
      <c r="M7362" s="328"/>
      <c r="N7362" s="771"/>
      <c r="O7362" s="177"/>
      <c r="P7362" s="784">
        <v>26968182</v>
      </c>
      <c r="Q7362" s="5"/>
    </row>
    <row r="7363" spans="1:17" s="430" customFormat="1" ht="66.75" hidden="1" customHeight="1">
      <c r="A7363" s="1122">
        <v>3</v>
      </c>
      <c r="B7363" s="152" t="s">
        <v>2973</v>
      </c>
      <c r="C7363" s="107" t="s">
        <v>68</v>
      </c>
      <c r="D7363" s="107"/>
      <c r="E7363" s="107"/>
      <c r="F7363" s="112">
        <v>30821818</v>
      </c>
      <c r="G7363" s="112"/>
      <c r="H7363" s="112"/>
      <c r="I7363" s="770"/>
      <c r="J7363" s="771"/>
      <c r="K7363" s="328">
        <f t="shared" si="408"/>
        <v>0</v>
      </c>
      <c r="L7363" s="328"/>
      <c r="M7363" s="328"/>
      <c r="N7363" s="771"/>
      <c r="O7363" s="177"/>
      <c r="P7363" s="784">
        <v>30821818</v>
      </c>
      <c r="Q7363" s="5"/>
    </row>
    <row r="7364" spans="1:17" s="430" customFormat="1" ht="66.75" hidden="1" customHeight="1">
      <c r="A7364" s="1122"/>
      <c r="B7364" s="152" t="s">
        <v>2974</v>
      </c>
      <c r="C7364" s="107" t="s">
        <v>68</v>
      </c>
      <c r="D7364" s="107"/>
      <c r="E7364" s="107"/>
      <c r="F7364" s="112">
        <v>32188182</v>
      </c>
      <c r="G7364" s="112"/>
      <c r="H7364" s="112"/>
      <c r="I7364" s="770"/>
      <c r="J7364" s="771"/>
      <c r="K7364" s="328">
        <f t="shared" si="408"/>
        <v>0</v>
      </c>
      <c r="L7364" s="328"/>
      <c r="M7364" s="328"/>
      <c r="N7364" s="771"/>
      <c r="O7364" s="177"/>
      <c r="P7364" s="784">
        <v>32188182</v>
      </c>
      <c r="Q7364" s="5"/>
    </row>
    <row r="7365" spans="1:17" s="430" customFormat="1" ht="66.75" hidden="1" customHeight="1">
      <c r="A7365" s="1122">
        <v>4</v>
      </c>
      <c r="B7365" s="152" t="s">
        <v>2975</v>
      </c>
      <c r="C7365" s="107" t="s">
        <v>68</v>
      </c>
      <c r="D7365" s="107"/>
      <c r="E7365" s="107"/>
      <c r="F7365" s="112">
        <v>33858182</v>
      </c>
      <c r="G7365" s="112"/>
      <c r="H7365" s="112"/>
      <c r="I7365" s="770"/>
      <c r="J7365" s="771"/>
      <c r="K7365" s="328">
        <f t="shared" si="408"/>
        <v>0</v>
      </c>
      <c r="L7365" s="328"/>
      <c r="M7365" s="328"/>
      <c r="N7365" s="771"/>
      <c r="O7365" s="177"/>
      <c r="P7365" s="784">
        <v>33858182</v>
      </c>
      <c r="Q7365" s="5"/>
    </row>
    <row r="7366" spans="1:17" s="430" customFormat="1" ht="66.75" hidden="1" customHeight="1">
      <c r="A7366" s="1122"/>
      <c r="B7366" s="152" t="s">
        <v>2976</v>
      </c>
      <c r="C7366" s="107" t="s">
        <v>68</v>
      </c>
      <c r="D7366" s="107"/>
      <c r="E7366" s="107"/>
      <c r="F7366" s="112">
        <v>35224545</v>
      </c>
      <c r="G7366" s="112"/>
      <c r="H7366" s="112"/>
      <c r="I7366" s="770"/>
      <c r="J7366" s="771"/>
      <c r="K7366" s="328">
        <f t="shared" si="408"/>
        <v>0</v>
      </c>
      <c r="L7366" s="328"/>
      <c r="M7366" s="328"/>
      <c r="N7366" s="771"/>
      <c r="O7366" s="177"/>
      <c r="P7366" s="784">
        <v>35224545</v>
      </c>
      <c r="Q7366" s="5"/>
    </row>
    <row r="7367" spans="1:17" s="430" customFormat="1" ht="66.75" hidden="1" customHeight="1">
      <c r="A7367" s="1122">
        <v>5</v>
      </c>
      <c r="B7367" s="152" t="s">
        <v>2977</v>
      </c>
      <c r="C7367" s="107" t="s">
        <v>68</v>
      </c>
      <c r="D7367" s="107"/>
      <c r="E7367" s="107"/>
      <c r="F7367" s="112">
        <v>35099091</v>
      </c>
      <c r="G7367" s="112"/>
      <c r="H7367" s="112"/>
      <c r="I7367" s="770"/>
      <c r="J7367" s="771"/>
      <c r="K7367" s="328">
        <f t="shared" si="408"/>
        <v>0</v>
      </c>
      <c r="L7367" s="328"/>
      <c r="M7367" s="328"/>
      <c r="N7367" s="771"/>
      <c r="O7367" s="177"/>
      <c r="P7367" s="784">
        <v>35099091</v>
      </c>
      <c r="Q7367" s="5"/>
    </row>
    <row r="7368" spans="1:17" s="430" customFormat="1" ht="66.75" hidden="1" customHeight="1">
      <c r="A7368" s="1122"/>
      <c r="B7368" s="152" t="s">
        <v>2978</v>
      </c>
      <c r="C7368" s="107" t="s">
        <v>68</v>
      </c>
      <c r="D7368" s="107"/>
      <c r="E7368" s="107"/>
      <c r="F7368" s="112">
        <v>36465455</v>
      </c>
      <c r="G7368" s="112"/>
      <c r="H7368" s="112"/>
      <c r="I7368" s="770"/>
      <c r="J7368" s="771"/>
      <c r="K7368" s="328">
        <f t="shared" si="408"/>
        <v>0</v>
      </c>
      <c r="L7368" s="328"/>
      <c r="M7368" s="328"/>
      <c r="N7368" s="771"/>
      <c r="O7368" s="177"/>
      <c r="P7368" s="784">
        <v>36465455</v>
      </c>
      <c r="Q7368" s="5"/>
    </row>
    <row r="7369" spans="1:17" s="430" customFormat="1" ht="16.5" hidden="1">
      <c r="A7369" s="1122">
        <v>6</v>
      </c>
      <c r="B7369" s="152" t="s">
        <v>2979</v>
      </c>
      <c r="C7369" s="107" t="s">
        <v>68</v>
      </c>
      <c r="D7369" s="107"/>
      <c r="E7369" s="107"/>
      <c r="F7369" s="112">
        <v>40046364</v>
      </c>
      <c r="G7369" s="112"/>
      <c r="H7369" s="112"/>
      <c r="I7369" s="770"/>
      <c r="J7369" s="771"/>
      <c r="K7369" s="328">
        <f t="shared" si="408"/>
        <v>0</v>
      </c>
      <c r="L7369" s="328"/>
      <c r="M7369" s="328"/>
      <c r="N7369" s="771"/>
      <c r="O7369" s="177"/>
      <c r="P7369" s="784">
        <v>40046364</v>
      </c>
      <c r="Q7369" s="5"/>
    </row>
    <row r="7370" spans="1:17" s="430" customFormat="1" ht="66.75" hidden="1" customHeight="1">
      <c r="A7370" s="1122"/>
      <c r="B7370" s="152" t="s">
        <v>2980</v>
      </c>
      <c r="C7370" s="107" t="s">
        <v>68</v>
      </c>
      <c r="D7370" s="107"/>
      <c r="E7370" s="107"/>
      <c r="F7370" s="112">
        <v>41412727</v>
      </c>
      <c r="G7370" s="112"/>
      <c r="H7370" s="112"/>
      <c r="I7370" s="770"/>
      <c r="J7370" s="771"/>
      <c r="K7370" s="328">
        <f t="shared" si="408"/>
        <v>0</v>
      </c>
      <c r="L7370" s="328"/>
      <c r="M7370" s="328"/>
      <c r="N7370" s="771"/>
      <c r="O7370" s="177"/>
      <c r="P7370" s="784">
        <v>41412727</v>
      </c>
      <c r="Q7370" s="5"/>
    </row>
    <row r="7371" spans="1:17" s="430" customFormat="1" ht="66.75" hidden="1" customHeight="1">
      <c r="A7371" s="1122">
        <v>7</v>
      </c>
      <c r="B7371" s="152" t="s">
        <v>2981</v>
      </c>
      <c r="C7371" s="107" t="s">
        <v>68</v>
      </c>
      <c r="D7371" s="107"/>
      <c r="E7371" s="107"/>
      <c r="F7371" s="112">
        <v>43907273</v>
      </c>
      <c r="G7371" s="112"/>
      <c r="H7371" s="112"/>
      <c r="I7371" s="770"/>
      <c r="J7371" s="771"/>
      <c r="K7371" s="328">
        <f t="shared" si="408"/>
        <v>0</v>
      </c>
      <c r="L7371" s="328"/>
      <c r="M7371" s="328"/>
      <c r="N7371" s="771"/>
      <c r="O7371" s="177"/>
      <c r="P7371" s="784">
        <v>43907273</v>
      </c>
      <c r="Q7371" s="5"/>
    </row>
    <row r="7372" spans="1:17" s="430" customFormat="1" ht="66.75" hidden="1" customHeight="1">
      <c r="A7372" s="1122"/>
      <c r="B7372" s="152" t="s">
        <v>2982</v>
      </c>
      <c r="C7372" s="107" t="s">
        <v>68</v>
      </c>
      <c r="D7372" s="107"/>
      <c r="E7372" s="107"/>
      <c r="F7372" s="112">
        <v>45273636</v>
      </c>
      <c r="G7372" s="112"/>
      <c r="H7372" s="112"/>
      <c r="I7372" s="770"/>
      <c r="J7372" s="771"/>
      <c r="K7372" s="328">
        <f t="shared" si="408"/>
        <v>0</v>
      </c>
      <c r="L7372" s="328"/>
      <c r="M7372" s="328"/>
      <c r="N7372" s="771"/>
      <c r="O7372" s="177"/>
      <c r="P7372" s="784">
        <v>45273636</v>
      </c>
      <c r="Q7372" s="5"/>
    </row>
    <row r="7373" spans="1:17" s="430" customFormat="1" ht="16.5" hidden="1">
      <c r="A7373" s="1122">
        <v>8</v>
      </c>
      <c r="B7373" s="152" t="s">
        <v>2983</v>
      </c>
      <c r="C7373" s="107" t="s">
        <v>68</v>
      </c>
      <c r="D7373" s="107"/>
      <c r="E7373" s="107"/>
      <c r="F7373" s="112">
        <v>47935455</v>
      </c>
      <c r="G7373" s="112"/>
      <c r="H7373" s="112"/>
      <c r="I7373" s="770"/>
      <c r="J7373" s="771"/>
      <c r="K7373" s="328">
        <f t="shared" si="408"/>
        <v>0</v>
      </c>
      <c r="L7373" s="328"/>
      <c r="M7373" s="328"/>
      <c r="N7373" s="771"/>
      <c r="O7373" s="177"/>
      <c r="P7373" s="784">
        <v>47935455</v>
      </c>
      <c r="Q7373" s="5"/>
    </row>
    <row r="7374" spans="1:17" s="430" customFormat="1" ht="66.75" hidden="1" customHeight="1">
      <c r="A7374" s="1122"/>
      <c r="B7374" s="152" t="s">
        <v>2984</v>
      </c>
      <c r="C7374" s="107" t="s">
        <v>68</v>
      </c>
      <c r="D7374" s="107"/>
      <c r="E7374" s="107"/>
      <c r="F7374" s="112">
        <v>49301818</v>
      </c>
      <c r="G7374" s="112"/>
      <c r="H7374" s="112"/>
      <c r="I7374" s="770"/>
      <c r="J7374" s="771"/>
      <c r="K7374" s="328">
        <f t="shared" si="408"/>
        <v>0</v>
      </c>
      <c r="L7374" s="328"/>
      <c r="M7374" s="328"/>
      <c r="N7374" s="771"/>
      <c r="O7374" s="177"/>
      <c r="P7374" s="784">
        <v>49301818</v>
      </c>
      <c r="Q7374" s="5"/>
    </row>
    <row r="7375" spans="1:17" s="430" customFormat="1" ht="66.75" hidden="1" customHeight="1">
      <c r="A7375" s="778" t="s">
        <v>45</v>
      </c>
      <c r="B7375" s="782" t="s">
        <v>2985</v>
      </c>
      <c r="C7375" s="107" t="s">
        <v>68</v>
      </c>
      <c r="D7375" s="107"/>
      <c r="E7375" s="107"/>
      <c r="F7375" s="112"/>
      <c r="G7375" s="112"/>
      <c r="H7375" s="112"/>
      <c r="I7375" s="770"/>
      <c r="J7375" s="771"/>
      <c r="K7375" s="328"/>
      <c r="L7375" s="328"/>
      <c r="M7375" s="328"/>
      <c r="N7375" s="771"/>
      <c r="O7375" s="177"/>
      <c r="P7375" s="742" t="e">
        <f>#REF!*1.1</f>
        <v>#REF!</v>
      </c>
      <c r="Q7375" s="5"/>
    </row>
    <row r="7376" spans="1:17" s="430" customFormat="1" ht="66.75" hidden="1" customHeight="1">
      <c r="A7376" s="149">
        <v>1</v>
      </c>
      <c r="B7376" s="108" t="s">
        <v>2986</v>
      </c>
      <c r="C7376" s="107" t="s">
        <v>68</v>
      </c>
      <c r="D7376" s="107"/>
      <c r="E7376" s="107"/>
      <c r="F7376" s="112">
        <v>21687273</v>
      </c>
      <c r="G7376" s="112"/>
      <c r="H7376" s="112"/>
      <c r="I7376" s="770"/>
      <c r="J7376" s="771"/>
      <c r="K7376" s="328">
        <f t="shared" ref="K7376:K7383" si="409">U7376</f>
        <v>0</v>
      </c>
      <c r="L7376" s="328"/>
      <c r="M7376" s="328"/>
      <c r="N7376" s="771"/>
      <c r="O7376" s="177"/>
      <c r="P7376" s="784">
        <v>21687273</v>
      </c>
      <c r="Q7376" s="5"/>
    </row>
    <row r="7377" spans="1:17" s="430" customFormat="1" ht="66.75" hidden="1" customHeight="1">
      <c r="A7377" s="149">
        <v>2</v>
      </c>
      <c r="B7377" s="108" t="s">
        <v>2987</v>
      </c>
      <c r="C7377" s="107" t="s">
        <v>68</v>
      </c>
      <c r="D7377" s="107"/>
      <c r="E7377" s="107"/>
      <c r="F7377" s="112">
        <v>28708182</v>
      </c>
      <c r="G7377" s="112"/>
      <c r="H7377" s="112"/>
      <c r="I7377" s="770"/>
      <c r="J7377" s="771"/>
      <c r="K7377" s="328">
        <f t="shared" si="409"/>
        <v>0</v>
      </c>
      <c r="L7377" s="328"/>
      <c r="M7377" s="328"/>
      <c r="N7377" s="771"/>
      <c r="O7377" s="177"/>
      <c r="P7377" s="784">
        <v>28708182</v>
      </c>
      <c r="Q7377" s="5"/>
    </row>
    <row r="7378" spans="1:17" s="430" customFormat="1" ht="66.75" hidden="1" customHeight="1">
      <c r="A7378" s="149">
        <v>3</v>
      </c>
      <c r="B7378" s="152" t="s">
        <v>2988</v>
      </c>
      <c r="C7378" s="107" t="s">
        <v>68</v>
      </c>
      <c r="D7378" s="107"/>
      <c r="E7378" s="107"/>
      <c r="F7378" s="112">
        <v>29762727</v>
      </c>
      <c r="G7378" s="112"/>
      <c r="H7378" s="112"/>
      <c r="I7378" s="770"/>
      <c r="J7378" s="771"/>
      <c r="K7378" s="328">
        <f t="shared" si="409"/>
        <v>0</v>
      </c>
      <c r="L7378" s="328"/>
      <c r="M7378" s="328"/>
      <c r="N7378" s="771"/>
      <c r="O7378" s="177"/>
      <c r="P7378" s="784">
        <v>29762727</v>
      </c>
      <c r="Q7378" s="5"/>
    </row>
    <row r="7379" spans="1:17" s="430" customFormat="1" ht="66.75" hidden="1" customHeight="1">
      <c r="A7379" s="149">
        <v>4</v>
      </c>
      <c r="B7379" s="152" t="s">
        <v>2989</v>
      </c>
      <c r="C7379" s="107" t="s">
        <v>68</v>
      </c>
      <c r="D7379" s="107"/>
      <c r="E7379" s="107"/>
      <c r="F7379" s="112">
        <v>31670909</v>
      </c>
      <c r="G7379" s="112"/>
      <c r="H7379" s="112"/>
      <c r="I7379" s="770"/>
      <c r="J7379" s="771"/>
      <c r="K7379" s="328">
        <f t="shared" si="409"/>
        <v>0</v>
      </c>
      <c r="L7379" s="328"/>
      <c r="M7379" s="328"/>
      <c r="N7379" s="771"/>
      <c r="O7379" s="177"/>
      <c r="P7379" s="784">
        <v>31670909</v>
      </c>
      <c r="Q7379" s="5"/>
    </row>
    <row r="7380" spans="1:17" s="430" customFormat="1" ht="66.75" hidden="1" customHeight="1">
      <c r="A7380" s="149">
        <v>5</v>
      </c>
      <c r="B7380" s="152" t="s">
        <v>2990</v>
      </c>
      <c r="C7380" s="107" t="s">
        <v>68</v>
      </c>
      <c r="D7380" s="107"/>
      <c r="E7380" s="107"/>
      <c r="F7380" s="112">
        <v>34048182</v>
      </c>
      <c r="G7380" s="112"/>
      <c r="H7380" s="112"/>
      <c r="I7380" s="770"/>
      <c r="J7380" s="771"/>
      <c r="K7380" s="328">
        <f t="shared" si="409"/>
        <v>0</v>
      </c>
      <c r="L7380" s="328"/>
      <c r="M7380" s="328"/>
      <c r="N7380" s="771"/>
      <c r="O7380" s="177"/>
      <c r="P7380" s="784">
        <v>34048182</v>
      </c>
      <c r="Q7380" s="5"/>
    </row>
    <row r="7381" spans="1:17" s="430" customFormat="1" ht="66.75" hidden="1" customHeight="1">
      <c r="A7381" s="149">
        <v>6</v>
      </c>
      <c r="B7381" s="152" t="s">
        <v>2991</v>
      </c>
      <c r="C7381" s="107" t="s">
        <v>68</v>
      </c>
      <c r="D7381" s="107"/>
      <c r="E7381" s="107"/>
      <c r="F7381" s="112">
        <v>35040909</v>
      </c>
      <c r="G7381" s="112"/>
      <c r="H7381" s="112"/>
      <c r="I7381" s="770"/>
      <c r="J7381" s="771"/>
      <c r="K7381" s="328">
        <f t="shared" si="409"/>
        <v>0</v>
      </c>
      <c r="L7381" s="328"/>
      <c r="M7381" s="328"/>
      <c r="N7381" s="771"/>
      <c r="O7381" s="177"/>
      <c r="P7381" s="784">
        <v>35040909</v>
      </c>
      <c r="Q7381" s="5"/>
    </row>
    <row r="7382" spans="1:17" s="430" customFormat="1" ht="66.75" hidden="1" customHeight="1">
      <c r="A7382" s="149">
        <v>7</v>
      </c>
      <c r="B7382" s="108" t="s">
        <v>2992</v>
      </c>
      <c r="C7382" s="107" t="s">
        <v>68</v>
      </c>
      <c r="D7382" s="107"/>
      <c r="E7382" s="107"/>
      <c r="F7382" s="112">
        <v>38212727</v>
      </c>
      <c r="G7382" s="112"/>
      <c r="H7382" s="112"/>
      <c r="I7382" s="770"/>
      <c r="J7382" s="771"/>
      <c r="K7382" s="328">
        <f t="shared" si="409"/>
        <v>0</v>
      </c>
      <c r="L7382" s="328"/>
      <c r="M7382" s="328"/>
      <c r="N7382" s="771"/>
      <c r="O7382" s="177"/>
      <c r="P7382" s="784">
        <v>38212727</v>
      </c>
      <c r="Q7382" s="5"/>
    </row>
    <row r="7383" spans="1:17" s="430" customFormat="1" ht="66.75" hidden="1" customHeight="1">
      <c r="A7383" s="149">
        <v>8</v>
      </c>
      <c r="B7383" s="108" t="s">
        <v>2993</v>
      </c>
      <c r="C7383" s="107" t="s">
        <v>68</v>
      </c>
      <c r="D7383" s="107"/>
      <c r="E7383" s="107"/>
      <c r="F7383" s="112">
        <v>40764545</v>
      </c>
      <c r="G7383" s="112"/>
      <c r="H7383" s="112"/>
      <c r="I7383" s="770"/>
      <c r="J7383" s="771"/>
      <c r="K7383" s="328">
        <f t="shared" si="409"/>
        <v>0</v>
      </c>
      <c r="L7383" s="328"/>
      <c r="M7383" s="328"/>
      <c r="N7383" s="771"/>
      <c r="O7383" s="177"/>
      <c r="P7383" s="784">
        <v>40764545</v>
      </c>
      <c r="Q7383" s="5"/>
    </row>
    <row r="7384" spans="1:17" s="430" customFormat="1" ht="66.75" hidden="1" customHeight="1">
      <c r="A7384" s="778" t="s">
        <v>49</v>
      </c>
      <c r="B7384" s="782" t="s">
        <v>3784</v>
      </c>
      <c r="C7384" s="107" t="s">
        <v>68</v>
      </c>
      <c r="D7384" s="107"/>
      <c r="E7384" s="107"/>
      <c r="F7384" s="112"/>
      <c r="G7384" s="112"/>
      <c r="H7384" s="112"/>
      <c r="I7384" s="770"/>
      <c r="J7384" s="771"/>
      <c r="K7384" s="328"/>
      <c r="L7384" s="328"/>
      <c r="M7384" s="328"/>
      <c r="N7384" s="771"/>
      <c r="O7384" s="177"/>
      <c r="P7384" s="742" t="e">
        <f>#REF!*1.1</f>
        <v>#REF!</v>
      </c>
      <c r="Q7384" s="5"/>
    </row>
    <row r="7385" spans="1:17" s="430" customFormat="1" ht="66.75" hidden="1" customHeight="1">
      <c r="A7385" s="149">
        <v>1</v>
      </c>
      <c r="B7385" s="108" t="s">
        <v>3785</v>
      </c>
      <c r="C7385" s="107" t="s">
        <v>68</v>
      </c>
      <c r="D7385" s="107"/>
      <c r="E7385" s="107"/>
      <c r="F7385" s="112">
        <v>22771818</v>
      </c>
      <c r="G7385" s="112"/>
      <c r="H7385" s="112"/>
      <c r="I7385" s="770"/>
      <c r="J7385" s="771"/>
      <c r="K7385" s="328">
        <f t="shared" ref="K7385:K7391" si="410">U7385</f>
        <v>0</v>
      </c>
      <c r="L7385" s="328"/>
      <c r="M7385" s="328"/>
      <c r="N7385" s="771"/>
      <c r="O7385" s="177"/>
      <c r="P7385" s="784">
        <v>21687273</v>
      </c>
      <c r="Q7385" s="5"/>
    </row>
    <row r="7386" spans="1:17" s="430" customFormat="1" ht="66.75" hidden="1" customHeight="1">
      <c r="A7386" s="149">
        <v>2</v>
      </c>
      <c r="B7386" s="108" t="s">
        <v>3786</v>
      </c>
      <c r="C7386" s="107" t="s">
        <v>68</v>
      </c>
      <c r="D7386" s="107"/>
      <c r="E7386" s="107"/>
      <c r="F7386" s="112">
        <v>30143636</v>
      </c>
      <c r="G7386" s="112"/>
      <c r="H7386" s="112"/>
      <c r="I7386" s="770"/>
      <c r="J7386" s="771"/>
      <c r="K7386" s="328">
        <f t="shared" si="410"/>
        <v>0</v>
      </c>
      <c r="L7386" s="328"/>
      <c r="M7386" s="328"/>
      <c r="N7386" s="771"/>
      <c r="O7386" s="177"/>
      <c r="P7386" s="784">
        <v>28708182</v>
      </c>
      <c r="Q7386" s="5"/>
    </row>
    <row r="7387" spans="1:17" s="430" customFormat="1" ht="66.75" hidden="1" customHeight="1">
      <c r="A7387" s="149">
        <v>3</v>
      </c>
      <c r="B7387" s="152" t="s">
        <v>3787</v>
      </c>
      <c r="C7387" s="107" t="s">
        <v>68</v>
      </c>
      <c r="D7387" s="107"/>
      <c r="E7387" s="107"/>
      <c r="F7387" s="112">
        <v>31250909</v>
      </c>
      <c r="G7387" s="112"/>
      <c r="H7387" s="112"/>
      <c r="I7387" s="770"/>
      <c r="J7387" s="771"/>
      <c r="K7387" s="328">
        <f t="shared" si="410"/>
        <v>0</v>
      </c>
      <c r="L7387" s="328"/>
      <c r="M7387" s="328"/>
      <c r="N7387" s="771"/>
      <c r="O7387" s="177"/>
      <c r="P7387" s="784">
        <v>29762727</v>
      </c>
      <c r="Q7387" s="5"/>
    </row>
    <row r="7388" spans="1:17" s="430" customFormat="1" ht="66.75" hidden="1" customHeight="1">
      <c r="A7388" s="149">
        <v>4</v>
      </c>
      <c r="B7388" s="152" t="s">
        <v>3788</v>
      </c>
      <c r="C7388" s="107" t="s">
        <v>68</v>
      </c>
      <c r="D7388" s="107"/>
      <c r="E7388" s="107"/>
      <c r="F7388" s="112">
        <v>33254545</v>
      </c>
      <c r="G7388" s="112"/>
      <c r="H7388" s="112"/>
      <c r="I7388" s="770"/>
      <c r="J7388" s="771"/>
      <c r="K7388" s="328">
        <f t="shared" si="410"/>
        <v>0</v>
      </c>
      <c r="L7388" s="328"/>
      <c r="M7388" s="328"/>
      <c r="N7388" s="771"/>
      <c r="O7388" s="177"/>
      <c r="P7388" s="784">
        <v>31670909</v>
      </c>
      <c r="Q7388" s="5"/>
    </row>
    <row r="7389" spans="1:17" s="430" customFormat="1" ht="66.75" hidden="1" customHeight="1">
      <c r="A7389" s="149">
        <v>5</v>
      </c>
      <c r="B7389" s="152" t="s">
        <v>3789</v>
      </c>
      <c r="C7389" s="107" t="s">
        <v>68</v>
      </c>
      <c r="D7389" s="107"/>
      <c r="E7389" s="107"/>
      <c r="F7389" s="112">
        <v>36793636</v>
      </c>
      <c r="G7389" s="112"/>
      <c r="H7389" s="112"/>
      <c r="I7389" s="770"/>
      <c r="J7389" s="771"/>
      <c r="K7389" s="328">
        <f t="shared" si="410"/>
        <v>0</v>
      </c>
      <c r="L7389" s="328"/>
      <c r="M7389" s="328"/>
      <c r="N7389" s="771"/>
      <c r="O7389" s="177"/>
      <c r="P7389" s="784">
        <v>34048182</v>
      </c>
      <c r="Q7389" s="5"/>
    </row>
    <row r="7390" spans="1:17" s="430" customFormat="1" ht="66.75" hidden="1" customHeight="1">
      <c r="A7390" s="149">
        <v>6</v>
      </c>
      <c r="B7390" s="152" t="s">
        <v>3790</v>
      </c>
      <c r="C7390" s="107" t="s">
        <v>68</v>
      </c>
      <c r="D7390" s="107"/>
      <c r="E7390" s="107"/>
      <c r="F7390" s="112">
        <v>40124545</v>
      </c>
      <c r="G7390" s="112"/>
      <c r="H7390" s="112"/>
      <c r="I7390" s="770"/>
      <c r="J7390" s="771"/>
      <c r="K7390" s="328">
        <f t="shared" si="410"/>
        <v>0</v>
      </c>
      <c r="L7390" s="328"/>
      <c r="M7390" s="328"/>
      <c r="N7390" s="771"/>
      <c r="O7390" s="177"/>
      <c r="P7390" s="784">
        <v>35040909</v>
      </c>
      <c r="Q7390" s="5"/>
    </row>
    <row r="7391" spans="1:17" s="430" customFormat="1" ht="66.75" hidden="1" customHeight="1">
      <c r="A7391" s="149">
        <v>7</v>
      </c>
      <c r="B7391" s="108" t="s">
        <v>3791</v>
      </c>
      <c r="C7391" s="107" t="s">
        <v>68</v>
      </c>
      <c r="D7391" s="107"/>
      <c r="E7391" s="107"/>
      <c r="F7391" s="112">
        <v>42802727</v>
      </c>
      <c r="G7391" s="112"/>
      <c r="H7391" s="112"/>
      <c r="I7391" s="770"/>
      <c r="J7391" s="771"/>
      <c r="K7391" s="328">
        <f t="shared" si="410"/>
        <v>0</v>
      </c>
      <c r="L7391" s="328"/>
      <c r="M7391" s="328"/>
      <c r="N7391" s="771"/>
      <c r="O7391" s="177"/>
      <c r="P7391" s="784">
        <v>38212727</v>
      </c>
      <c r="Q7391" s="5"/>
    </row>
    <row r="7392" spans="1:17" s="430" customFormat="1" ht="66.75" hidden="1" customHeight="1">
      <c r="A7392" s="778" t="s">
        <v>63</v>
      </c>
      <c r="B7392" s="782" t="s">
        <v>2994</v>
      </c>
      <c r="C7392" s="107" t="s">
        <v>68</v>
      </c>
      <c r="D7392" s="107"/>
      <c r="E7392" s="107"/>
      <c r="F7392" s="112"/>
      <c r="G7392" s="112"/>
      <c r="H7392" s="112"/>
      <c r="I7392" s="770"/>
      <c r="J7392" s="771"/>
      <c r="K7392" s="328"/>
      <c r="L7392" s="328"/>
      <c r="M7392" s="328"/>
      <c r="N7392" s="771"/>
      <c r="O7392" s="177"/>
      <c r="P7392" s="742" t="e">
        <f>#REF!*1.1</f>
        <v>#REF!</v>
      </c>
      <c r="Q7392" s="5"/>
    </row>
    <row r="7393" spans="1:17" s="430" customFormat="1" ht="66.75" hidden="1" customHeight="1">
      <c r="A7393" s="1122">
        <v>1</v>
      </c>
      <c r="B7393" s="152" t="s">
        <v>2995</v>
      </c>
      <c r="C7393" s="107" t="s">
        <v>68</v>
      </c>
      <c r="D7393" s="107"/>
      <c r="E7393" s="107"/>
      <c r="F7393" s="112">
        <v>17063636</v>
      </c>
      <c r="G7393" s="112"/>
      <c r="H7393" s="112"/>
      <c r="I7393" s="770"/>
      <c r="J7393" s="771"/>
      <c r="K7393" s="328">
        <f t="shared" ref="K7393:K7410" si="411">U7393</f>
        <v>0</v>
      </c>
      <c r="L7393" s="328"/>
      <c r="M7393" s="328"/>
      <c r="N7393" s="771"/>
      <c r="O7393" s="177"/>
      <c r="P7393" s="784">
        <v>17063636</v>
      </c>
      <c r="Q7393" s="5"/>
    </row>
    <row r="7394" spans="1:17" s="430" customFormat="1" ht="66.75" hidden="1" customHeight="1">
      <c r="A7394" s="1122"/>
      <c r="B7394" s="152" t="s">
        <v>2996</v>
      </c>
      <c r="C7394" s="107" t="s">
        <v>68</v>
      </c>
      <c r="D7394" s="107"/>
      <c r="E7394" s="107"/>
      <c r="F7394" s="112">
        <v>17178182</v>
      </c>
      <c r="G7394" s="112"/>
      <c r="H7394" s="112"/>
      <c r="I7394" s="770"/>
      <c r="J7394" s="771"/>
      <c r="K7394" s="328">
        <f t="shared" si="411"/>
        <v>0</v>
      </c>
      <c r="L7394" s="328"/>
      <c r="M7394" s="328"/>
      <c r="N7394" s="771"/>
      <c r="O7394" s="177"/>
      <c r="P7394" s="784">
        <v>17178182</v>
      </c>
      <c r="Q7394" s="5"/>
    </row>
    <row r="7395" spans="1:17" s="430" customFormat="1" ht="66.75" hidden="1" customHeight="1">
      <c r="A7395" s="1122">
        <v>2</v>
      </c>
      <c r="B7395" s="108" t="s">
        <v>2997</v>
      </c>
      <c r="C7395" s="107" t="s">
        <v>68</v>
      </c>
      <c r="D7395" s="107"/>
      <c r="E7395" s="107"/>
      <c r="F7395" s="112">
        <v>21533636</v>
      </c>
      <c r="G7395" s="112"/>
      <c r="H7395" s="112"/>
      <c r="I7395" s="770"/>
      <c r="J7395" s="771"/>
      <c r="K7395" s="328">
        <f t="shared" si="411"/>
        <v>0</v>
      </c>
      <c r="L7395" s="328"/>
      <c r="M7395" s="328"/>
      <c r="N7395" s="771"/>
      <c r="O7395" s="177"/>
      <c r="P7395" s="784">
        <v>21533636</v>
      </c>
      <c r="Q7395" s="5"/>
    </row>
    <row r="7396" spans="1:17" s="430" customFormat="1" ht="66.75" hidden="1" customHeight="1">
      <c r="A7396" s="1122"/>
      <c r="B7396" s="108" t="s">
        <v>2998</v>
      </c>
      <c r="C7396" s="107" t="s">
        <v>68</v>
      </c>
      <c r="D7396" s="107"/>
      <c r="E7396" s="107"/>
      <c r="F7396" s="112">
        <v>21648182</v>
      </c>
      <c r="G7396" s="112"/>
      <c r="H7396" s="112"/>
      <c r="I7396" s="770"/>
      <c r="J7396" s="771"/>
      <c r="K7396" s="328">
        <f t="shared" si="411"/>
        <v>0</v>
      </c>
      <c r="L7396" s="328"/>
      <c r="M7396" s="328"/>
      <c r="N7396" s="771"/>
      <c r="O7396" s="177"/>
      <c r="P7396" s="784">
        <v>21648182</v>
      </c>
      <c r="Q7396" s="5"/>
    </row>
    <row r="7397" spans="1:17" s="430" customFormat="1" ht="66.75" hidden="1" customHeight="1">
      <c r="A7397" s="1122">
        <v>3</v>
      </c>
      <c r="B7397" s="108" t="s">
        <v>2999</v>
      </c>
      <c r="C7397" s="107" t="s">
        <v>68</v>
      </c>
      <c r="D7397" s="107"/>
      <c r="E7397" s="107"/>
      <c r="F7397" s="112">
        <v>26087273</v>
      </c>
      <c r="G7397" s="112"/>
      <c r="H7397" s="112"/>
      <c r="I7397" s="770"/>
      <c r="J7397" s="771"/>
      <c r="K7397" s="328">
        <f t="shared" si="411"/>
        <v>0</v>
      </c>
      <c r="L7397" s="328"/>
      <c r="M7397" s="328"/>
      <c r="N7397" s="771"/>
      <c r="O7397" s="177"/>
      <c r="P7397" s="784">
        <v>26087273</v>
      </c>
      <c r="Q7397" s="5"/>
    </row>
    <row r="7398" spans="1:17" s="430" customFormat="1" ht="66.75" hidden="1" customHeight="1">
      <c r="A7398" s="1122"/>
      <c r="B7398" s="108" t="s">
        <v>3000</v>
      </c>
      <c r="C7398" s="107" t="s">
        <v>68</v>
      </c>
      <c r="D7398" s="107"/>
      <c r="E7398" s="107"/>
      <c r="F7398" s="112">
        <v>26201818</v>
      </c>
      <c r="G7398" s="112"/>
      <c r="H7398" s="112"/>
      <c r="I7398" s="770"/>
      <c r="J7398" s="771"/>
      <c r="K7398" s="328">
        <f t="shared" si="411"/>
        <v>0</v>
      </c>
      <c r="L7398" s="328"/>
      <c r="M7398" s="328"/>
      <c r="N7398" s="771"/>
      <c r="O7398" s="177"/>
      <c r="P7398" s="784">
        <v>26201818</v>
      </c>
      <c r="Q7398" s="5"/>
    </row>
    <row r="7399" spans="1:17" s="430" customFormat="1" ht="16.5" hidden="1">
      <c r="A7399" s="1122">
        <v>4</v>
      </c>
      <c r="B7399" s="152" t="s">
        <v>3001</v>
      </c>
      <c r="C7399" s="107" t="s">
        <v>68</v>
      </c>
      <c r="D7399" s="107"/>
      <c r="E7399" s="107"/>
      <c r="F7399" s="112">
        <v>29560000</v>
      </c>
      <c r="G7399" s="112"/>
      <c r="H7399" s="112"/>
      <c r="I7399" s="770"/>
      <c r="J7399" s="771"/>
      <c r="K7399" s="328">
        <f t="shared" si="411"/>
        <v>0</v>
      </c>
      <c r="L7399" s="328"/>
      <c r="M7399" s="328"/>
      <c r="N7399" s="771"/>
      <c r="O7399" s="177"/>
      <c r="P7399" s="784">
        <v>29560000</v>
      </c>
      <c r="Q7399" s="5"/>
    </row>
    <row r="7400" spans="1:17" s="430" customFormat="1" ht="66.75" hidden="1" customHeight="1">
      <c r="A7400" s="1122"/>
      <c r="B7400" s="152" t="s">
        <v>3002</v>
      </c>
      <c r="C7400" s="107" t="s">
        <v>68</v>
      </c>
      <c r="D7400" s="107"/>
      <c r="E7400" s="107"/>
      <c r="F7400" s="112">
        <v>29674545</v>
      </c>
      <c r="G7400" s="112"/>
      <c r="H7400" s="112"/>
      <c r="I7400" s="770"/>
      <c r="J7400" s="771"/>
      <c r="K7400" s="328">
        <f t="shared" si="411"/>
        <v>0</v>
      </c>
      <c r="L7400" s="328"/>
      <c r="M7400" s="328"/>
      <c r="N7400" s="771"/>
      <c r="O7400" s="177"/>
      <c r="P7400" s="784">
        <v>29674545</v>
      </c>
      <c r="Q7400" s="5"/>
    </row>
    <row r="7401" spans="1:17" s="430" customFormat="1" ht="66.75" hidden="1" customHeight="1">
      <c r="A7401" s="1122">
        <v>5</v>
      </c>
      <c r="B7401" s="152" t="s">
        <v>3003</v>
      </c>
      <c r="C7401" s="107" t="s">
        <v>68</v>
      </c>
      <c r="D7401" s="107"/>
      <c r="E7401" s="107"/>
      <c r="F7401" s="112">
        <v>28151818</v>
      </c>
      <c r="G7401" s="112"/>
      <c r="H7401" s="112"/>
      <c r="I7401" s="770"/>
      <c r="J7401" s="771"/>
      <c r="K7401" s="328">
        <f t="shared" si="411"/>
        <v>0</v>
      </c>
      <c r="L7401" s="328"/>
      <c r="M7401" s="328"/>
      <c r="N7401" s="771"/>
      <c r="O7401" s="177"/>
      <c r="P7401" s="784">
        <v>28151818</v>
      </c>
      <c r="Q7401" s="5"/>
    </row>
    <row r="7402" spans="1:17" s="430" customFormat="1" ht="66.75" hidden="1" customHeight="1">
      <c r="A7402" s="1122"/>
      <c r="B7402" s="152" t="s">
        <v>3004</v>
      </c>
      <c r="C7402" s="107" t="s">
        <v>68</v>
      </c>
      <c r="D7402" s="107"/>
      <c r="E7402" s="107"/>
      <c r="F7402" s="112">
        <v>28260909</v>
      </c>
      <c r="G7402" s="112"/>
      <c r="H7402" s="112"/>
      <c r="I7402" s="770"/>
      <c r="J7402" s="771"/>
      <c r="K7402" s="328">
        <f t="shared" si="411"/>
        <v>0</v>
      </c>
      <c r="L7402" s="328"/>
      <c r="M7402" s="328"/>
      <c r="N7402" s="771"/>
      <c r="O7402" s="177"/>
      <c r="P7402" s="784">
        <v>28260909</v>
      </c>
      <c r="Q7402" s="5"/>
    </row>
    <row r="7403" spans="1:17" s="430" customFormat="1" ht="66.75" hidden="1" customHeight="1">
      <c r="A7403" s="1122">
        <v>6</v>
      </c>
      <c r="B7403" s="152" t="s">
        <v>3005</v>
      </c>
      <c r="C7403" s="107" t="s">
        <v>68</v>
      </c>
      <c r="D7403" s="107"/>
      <c r="E7403" s="107"/>
      <c r="F7403" s="112">
        <v>29710000</v>
      </c>
      <c r="G7403" s="112"/>
      <c r="H7403" s="112"/>
      <c r="I7403" s="770"/>
      <c r="J7403" s="771"/>
      <c r="K7403" s="328">
        <f t="shared" si="411"/>
        <v>0</v>
      </c>
      <c r="L7403" s="328"/>
      <c r="M7403" s="328"/>
      <c r="N7403" s="771"/>
      <c r="O7403" s="177"/>
      <c r="P7403" s="784">
        <v>29710000</v>
      </c>
      <c r="Q7403" s="5"/>
    </row>
    <row r="7404" spans="1:17" s="430" customFormat="1" ht="66.75" hidden="1" customHeight="1">
      <c r="A7404" s="1122"/>
      <c r="B7404" s="152" t="s">
        <v>3006</v>
      </c>
      <c r="C7404" s="107" t="s">
        <v>68</v>
      </c>
      <c r="D7404" s="107"/>
      <c r="E7404" s="107"/>
      <c r="F7404" s="112">
        <v>29824545</v>
      </c>
      <c r="G7404" s="112"/>
      <c r="H7404" s="112"/>
      <c r="I7404" s="770"/>
      <c r="J7404" s="771"/>
      <c r="K7404" s="328">
        <f t="shared" si="411"/>
        <v>0</v>
      </c>
      <c r="L7404" s="328"/>
      <c r="M7404" s="328"/>
      <c r="N7404" s="771"/>
      <c r="O7404" s="177"/>
      <c r="P7404" s="784">
        <v>29824545</v>
      </c>
      <c r="Q7404" s="5"/>
    </row>
    <row r="7405" spans="1:17" s="430" customFormat="1" ht="66.75" hidden="1" customHeight="1">
      <c r="A7405" s="1122">
        <v>7</v>
      </c>
      <c r="B7405" s="152" t="s">
        <v>3007</v>
      </c>
      <c r="C7405" s="107" t="s">
        <v>68</v>
      </c>
      <c r="D7405" s="107"/>
      <c r="E7405" s="107"/>
      <c r="F7405" s="112">
        <v>33926364</v>
      </c>
      <c r="G7405" s="112"/>
      <c r="H7405" s="112"/>
      <c r="I7405" s="770"/>
      <c r="J7405" s="771"/>
      <c r="K7405" s="328">
        <f t="shared" si="411"/>
        <v>0</v>
      </c>
      <c r="L7405" s="328"/>
      <c r="M7405" s="328"/>
      <c r="N7405" s="771"/>
      <c r="O7405" s="177"/>
      <c r="P7405" s="784">
        <v>33926364</v>
      </c>
      <c r="Q7405" s="5"/>
    </row>
    <row r="7406" spans="1:17" s="430" customFormat="1" ht="66.75" hidden="1" customHeight="1">
      <c r="A7406" s="1122"/>
      <c r="B7406" s="152" t="s">
        <v>3008</v>
      </c>
      <c r="C7406" s="107" t="s">
        <v>68</v>
      </c>
      <c r="D7406" s="107"/>
      <c r="E7406" s="107"/>
      <c r="F7406" s="112">
        <v>34040909</v>
      </c>
      <c r="G7406" s="112"/>
      <c r="H7406" s="112"/>
      <c r="I7406" s="770"/>
      <c r="J7406" s="771"/>
      <c r="K7406" s="328">
        <f t="shared" si="411"/>
        <v>0</v>
      </c>
      <c r="L7406" s="328"/>
      <c r="M7406" s="328"/>
      <c r="N7406" s="771"/>
      <c r="O7406" s="177"/>
      <c r="P7406" s="784">
        <v>34040909</v>
      </c>
      <c r="Q7406" s="5"/>
    </row>
    <row r="7407" spans="1:17" s="430" customFormat="1" ht="66.75" hidden="1" customHeight="1">
      <c r="A7407" s="1122">
        <v>8</v>
      </c>
      <c r="B7407" s="152" t="s">
        <v>3009</v>
      </c>
      <c r="C7407" s="107" t="s">
        <v>68</v>
      </c>
      <c r="D7407" s="107"/>
      <c r="E7407" s="107"/>
      <c r="F7407" s="112">
        <v>37250909</v>
      </c>
      <c r="G7407" s="112"/>
      <c r="H7407" s="112"/>
      <c r="I7407" s="770"/>
      <c r="J7407" s="771"/>
      <c r="K7407" s="328">
        <f t="shared" si="411"/>
        <v>0</v>
      </c>
      <c r="L7407" s="328"/>
      <c r="M7407" s="328"/>
      <c r="N7407" s="771"/>
      <c r="O7407" s="177"/>
      <c r="P7407" s="784">
        <v>37250909</v>
      </c>
      <c r="Q7407" s="5"/>
    </row>
    <row r="7408" spans="1:17" s="430" customFormat="1" ht="66.75" hidden="1" customHeight="1">
      <c r="A7408" s="1122"/>
      <c r="B7408" s="152" t="s">
        <v>3010</v>
      </c>
      <c r="C7408" s="107" t="s">
        <v>68</v>
      </c>
      <c r="D7408" s="107"/>
      <c r="E7408" s="107"/>
      <c r="F7408" s="112">
        <v>37365455</v>
      </c>
      <c r="G7408" s="112"/>
      <c r="H7408" s="112"/>
      <c r="I7408" s="770"/>
      <c r="J7408" s="771"/>
      <c r="K7408" s="328">
        <f t="shared" si="411"/>
        <v>0</v>
      </c>
      <c r="L7408" s="328"/>
      <c r="M7408" s="328"/>
      <c r="N7408" s="771"/>
      <c r="O7408" s="177"/>
      <c r="P7408" s="784">
        <v>37365455</v>
      </c>
      <c r="Q7408" s="5"/>
    </row>
    <row r="7409" spans="1:17" s="430" customFormat="1" ht="66.75" hidden="1" customHeight="1">
      <c r="A7409" s="1122">
        <v>9</v>
      </c>
      <c r="B7409" s="152" t="s">
        <v>3011</v>
      </c>
      <c r="C7409" s="107" t="s">
        <v>68</v>
      </c>
      <c r="D7409" s="107"/>
      <c r="E7409" s="107"/>
      <c r="F7409" s="112">
        <v>40507273</v>
      </c>
      <c r="G7409" s="112"/>
      <c r="H7409" s="112"/>
      <c r="I7409" s="770"/>
      <c r="J7409" s="771"/>
      <c r="K7409" s="328">
        <f t="shared" si="411"/>
        <v>0</v>
      </c>
      <c r="L7409" s="328"/>
      <c r="M7409" s="328"/>
      <c r="N7409" s="771"/>
      <c r="O7409" s="177"/>
      <c r="P7409" s="784">
        <v>40507273</v>
      </c>
      <c r="Q7409" s="5"/>
    </row>
    <row r="7410" spans="1:17" s="430" customFormat="1" ht="66.75" hidden="1" customHeight="1">
      <c r="A7410" s="1122"/>
      <c r="B7410" s="152" t="s">
        <v>3012</v>
      </c>
      <c r="C7410" s="107" t="s">
        <v>68</v>
      </c>
      <c r="D7410" s="107"/>
      <c r="E7410" s="107"/>
      <c r="F7410" s="112">
        <v>40621818</v>
      </c>
      <c r="G7410" s="112"/>
      <c r="H7410" s="112"/>
      <c r="I7410" s="770"/>
      <c r="J7410" s="771"/>
      <c r="K7410" s="328">
        <f t="shared" si="411"/>
        <v>0</v>
      </c>
      <c r="L7410" s="328"/>
      <c r="M7410" s="328"/>
      <c r="N7410" s="771"/>
      <c r="O7410" s="177"/>
      <c r="P7410" s="784">
        <v>40621818</v>
      </c>
      <c r="Q7410" s="5"/>
    </row>
    <row r="7411" spans="1:17" s="430" customFormat="1" ht="16.5" hidden="1">
      <c r="A7411" s="778" t="s">
        <v>123</v>
      </c>
      <c r="B7411" s="766" t="s">
        <v>3013</v>
      </c>
      <c r="C7411" s="107"/>
      <c r="D7411" s="107"/>
      <c r="E7411" s="107"/>
      <c r="F7411" s="112"/>
      <c r="G7411" s="112"/>
      <c r="H7411" s="112"/>
      <c r="I7411" s="770"/>
      <c r="J7411" s="771"/>
      <c r="K7411" s="328"/>
      <c r="L7411" s="328"/>
      <c r="M7411" s="328"/>
      <c r="N7411" s="771"/>
      <c r="O7411" s="177"/>
      <c r="P7411" s="742" t="e">
        <f>#REF!*1.1</f>
        <v>#REF!</v>
      </c>
      <c r="Q7411" s="5"/>
    </row>
    <row r="7412" spans="1:17" s="430" customFormat="1" ht="66.75" hidden="1" customHeight="1">
      <c r="A7412" s="1122">
        <v>1</v>
      </c>
      <c r="B7412" s="108" t="s">
        <v>3014</v>
      </c>
      <c r="C7412" s="107" t="s">
        <v>68</v>
      </c>
      <c r="D7412" s="107"/>
      <c r="E7412" s="107"/>
      <c r="F7412" s="112">
        <v>14573636</v>
      </c>
      <c r="G7412" s="112"/>
      <c r="H7412" s="112"/>
      <c r="I7412" s="770"/>
      <c r="J7412" s="771"/>
      <c r="K7412" s="328">
        <f t="shared" ref="K7412:K7421" si="412">U7412</f>
        <v>0</v>
      </c>
      <c r="L7412" s="328"/>
      <c r="M7412" s="328"/>
      <c r="N7412" s="771"/>
      <c r="O7412" s="177"/>
      <c r="P7412" s="784">
        <v>14573636</v>
      </c>
      <c r="Q7412" s="5"/>
    </row>
    <row r="7413" spans="1:17" s="430" customFormat="1" ht="66.75" hidden="1" customHeight="1">
      <c r="A7413" s="1122"/>
      <c r="B7413" s="108" t="s">
        <v>3015</v>
      </c>
      <c r="C7413" s="107" t="s">
        <v>68</v>
      </c>
      <c r="D7413" s="107"/>
      <c r="E7413" s="107"/>
      <c r="F7413" s="112">
        <v>15984545</v>
      </c>
      <c r="G7413" s="112"/>
      <c r="H7413" s="112"/>
      <c r="I7413" s="770"/>
      <c r="J7413" s="771"/>
      <c r="K7413" s="328">
        <f t="shared" si="412"/>
        <v>0</v>
      </c>
      <c r="L7413" s="328"/>
      <c r="M7413" s="328"/>
      <c r="N7413" s="771"/>
      <c r="O7413" s="177"/>
      <c r="P7413" s="784">
        <v>15984545</v>
      </c>
      <c r="Q7413" s="5"/>
    </row>
    <row r="7414" spans="1:17" s="430" customFormat="1" ht="66.75" hidden="1" customHeight="1">
      <c r="A7414" s="1122">
        <v>2</v>
      </c>
      <c r="B7414" s="108" t="s">
        <v>3016</v>
      </c>
      <c r="C7414" s="107" t="s">
        <v>68</v>
      </c>
      <c r="D7414" s="107"/>
      <c r="E7414" s="107"/>
      <c r="F7414" s="112">
        <v>17153636</v>
      </c>
      <c r="G7414" s="112"/>
      <c r="H7414" s="112"/>
      <c r="I7414" s="770"/>
      <c r="J7414" s="771"/>
      <c r="K7414" s="328">
        <f t="shared" si="412"/>
        <v>0</v>
      </c>
      <c r="L7414" s="328"/>
      <c r="M7414" s="328"/>
      <c r="N7414" s="771"/>
      <c r="O7414" s="177"/>
      <c r="P7414" s="784">
        <v>17153636</v>
      </c>
      <c r="Q7414" s="5"/>
    </row>
    <row r="7415" spans="1:17" s="430" customFormat="1" ht="66.75" hidden="1" customHeight="1">
      <c r="A7415" s="1122"/>
      <c r="B7415" s="108" t="s">
        <v>3017</v>
      </c>
      <c r="C7415" s="107" t="s">
        <v>68</v>
      </c>
      <c r="D7415" s="107"/>
      <c r="E7415" s="107"/>
      <c r="F7415" s="112">
        <v>18564545</v>
      </c>
      <c r="G7415" s="112"/>
      <c r="H7415" s="112"/>
      <c r="I7415" s="770"/>
      <c r="J7415" s="771"/>
      <c r="K7415" s="328">
        <f t="shared" si="412"/>
        <v>0</v>
      </c>
      <c r="L7415" s="328"/>
      <c r="M7415" s="328"/>
      <c r="N7415" s="771"/>
      <c r="O7415" s="177"/>
      <c r="P7415" s="784">
        <v>18564545</v>
      </c>
      <c r="Q7415" s="5"/>
    </row>
    <row r="7416" spans="1:17" s="430" customFormat="1" ht="66.75" hidden="1" customHeight="1">
      <c r="A7416" s="1122">
        <v>3</v>
      </c>
      <c r="B7416" s="108" t="s">
        <v>3018</v>
      </c>
      <c r="C7416" s="107" t="s">
        <v>68</v>
      </c>
      <c r="D7416" s="107"/>
      <c r="E7416" s="107"/>
      <c r="F7416" s="112">
        <v>21631818</v>
      </c>
      <c r="G7416" s="112"/>
      <c r="H7416" s="112"/>
      <c r="I7416" s="770"/>
      <c r="J7416" s="771"/>
      <c r="K7416" s="328">
        <f t="shared" si="412"/>
        <v>0</v>
      </c>
      <c r="L7416" s="328"/>
      <c r="M7416" s="328"/>
      <c r="N7416" s="771"/>
      <c r="O7416" s="177"/>
      <c r="P7416" s="784">
        <v>21631818</v>
      </c>
      <c r="Q7416" s="5"/>
    </row>
    <row r="7417" spans="1:17" s="430" customFormat="1" ht="66.75" hidden="1" customHeight="1">
      <c r="A7417" s="1122"/>
      <c r="B7417" s="108" t="s">
        <v>3019</v>
      </c>
      <c r="C7417" s="107" t="s">
        <v>68</v>
      </c>
      <c r="D7417" s="107"/>
      <c r="E7417" s="107"/>
      <c r="F7417" s="112">
        <v>23042727</v>
      </c>
      <c r="G7417" s="112"/>
      <c r="H7417" s="112"/>
      <c r="I7417" s="770"/>
      <c r="J7417" s="771"/>
      <c r="K7417" s="328">
        <f t="shared" si="412"/>
        <v>0</v>
      </c>
      <c r="L7417" s="328"/>
      <c r="M7417" s="328"/>
      <c r="N7417" s="771"/>
      <c r="O7417" s="177"/>
      <c r="P7417" s="784">
        <v>23042727</v>
      </c>
      <c r="Q7417" s="5"/>
    </row>
    <row r="7418" spans="1:17" s="430" customFormat="1" ht="66.75" hidden="1" customHeight="1">
      <c r="A7418" s="1122">
        <v>4</v>
      </c>
      <c r="B7418" s="108" t="s">
        <v>3020</v>
      </c>
      <c r="C7418" s="107" t="s">
        <v>68</v>
      </c>
      <c r="D7418" s="107"/>
      <c r="E7418" s="107"/>
      <c r="F7418" s="112">
        <v>26105455</v>
      </c>
      <c r="G7418" s="112"/>
      <c r="H7418" s="112"/>
      <c r="I7418" s="770"/>
      <c r="J7418" s="771"/>
      <c r="K7418" s="328">
        <f t="shared" si="412"/>
        <v>0</v>
      </c>
      <c r="L7418" s="328"/>
      <c r="M7418" s="328"/>
      <c r="N7418" s="771"/>
      <c r="O7418" s="177"/>
      <c r="P7418" s="784">
        <v>26105455</v>
      </c>
      <c r="Q7418" s="5"/>
    </row>
    <row r="7419" spans="1:17" s="430" customFormat="1" ht="66.75" hidden="1" customHeight="1">
      <c r="A7419" s="1122"/>
      <c r="B7419" s="108" t="s">
        <v>3021</v>
      </c>
      <c r="C7419" s="107" t="s">
        <v>68</v>
      </c>
      <c r="D7419" s="107"/>
      <c r="E7419" s="107"/>
      <c r="F7419" s="112">
        <v>27516364</v>
      </c>
      <c r="G7419" s="112"/>
      <c r="H7419" s="112"/>
      <c r="I7419" s="770"/>
      <c r="J7419" s="771"/>
      <c r="K7419" s="328">
        <f t="shared" si="412"/>
        <v>0</v>
      </c>
      <c r="L7419" s="328"/>
      <c r="M7419" s="328"/>
      <c r="N7419" s="771"/>
      <c r="O7419" s="177"/>
      <c r="P7419" s="784">
        <v>27516364</v>
      </c>
      <c r="Q7419" s="5"/>
    </row>
    <row r="7420" spans="1:17" s="430" customFormat="1" ht="66.75" hidden="1" customHeight="1">
      <c r="A7420" s="1122">
        <v>5</v>
      </c>
      <c r="B7420" s="108" t="s">
        <v>3022</v>
      </c>
      <c r="C7420" s="107" t="s">
        <v>68</v>
      </c>
      <c r="D7420" s="107"/>
      <c r="E7420" s="107"/>
      <c r="F7420" s="112">
        <v>28653636</v>
      </c>
      <c r="G7420" s="112"/>
      <c r="H7420" s="112"/>
      <c r="I7420" s="770"/>
      <c r="J7420" s="771"/>
      <c r="K7420" s="328">
        <f t="shared" si="412"/>
        <v>0</v>
      </c>
      <c r="L7420" s="328"/>
      <c r="M7420" s="328"/>
      <c r="N7420" s="771"/>
      <c r="O7420" s="177"/>
      <c r="P7420" s="784">
        <v>28653636</v>
      </c>
      <c r="Q7420" s="5"/>
    </row>
    <row r="7421" spans="1:17" s="430" customFormat="1" ht="66.75" hidden="1" customHeight="1">
      <c r="A7421" s="1122"/>
      <c r="B7421" s="108" t="s">
        <v>3023</v>
      </c>
      <c r="C7421" s="107" t="s">
        <v>68</v>
      </c>
      <c r="D7421" s="107"/>
      <c r="E7421" s="107"/>
      <c r="F7421" s="112">
        <v>30064545</v>
      </c>
      <c r="G7421" s="112"/>
      <c r="H7421" s="112"/>
      <c r="I7421" s="770"/>
      <c r="J7421" s="771"/>
      <c r="K7421" s="328">
        <f t="shared" si="412"/>
        <v>0</v>
      </c>
      <c r="L7421" s="328"/>
      <c r="M7421" s="328"/>
      <c r="N7421" s="771"/>
      <c r="O7421" s="177"/>
      <c r="P7421" s="784">
        <v>30064545</v>
      </c>
      <c r="Q7421" s="5"/>
    </row>
    <row r="7422" spans="1:17" s="430" customFormat="1" ht="16.5" hidden="1">
      <c r="A7422" s="778" t="s">
        <v>238</v>
      </c>
      <c r="B7422" s="766" t="s">
        <v>3024</v>
      </c>
      <c r="C7422" s="107"/>
      <c r="D7422" s="107"/>
      <c r="E7422" s="107"/>
      <c r="F7422" s="112"/>
      <c r="G7422" s="112"/>
      <c r="H7422" s="112"/>
      <c r="I7422" s="770"/>
      <c r="J7422" s="771"/>
      <c r="K7422" s="328"/>
      <c r="L7422" s="328"/>
      <c r="M7422" s="328"/>
      <c r="N7422" s="771"/>
      <c r="O7422" s="177"/>
      <c r="P7422" s="742" t="e">
        <f>#REF!*1.1</f>
        <v>#REF!</v>
      </c>
      <c r="Q7422" s="5"/>
    </row>
    <row r="7423" spans="1:17" s="430" customFormat="1" ht="66.75" hidden="1" customHeight="1">
      <c r="A7423" s="1122">
        <v>1</v>
      </c>
      <c r="B7423" s="152" t="s">
        <v>3025</v>
      </c>
      <c r="C7423" s="107" t="s">
        <v>68</v>
      </c>
      <c r="D7423" s="107"/>
      <c r="E7423" s="107"/>
      <c r="F7423" s="112">
        <v>31164545</v>
      </c>
      <c r="G7423" s="112"/>
      <c r="H7423" s="112"/>
      <c r="I7423" s="770"/>
      <c r="J7423" s="771"/>
      <c r="K7423" s="328">
        <f t="shared" ref="K7423:K7432" si="413">U7423</f>
        <v>0</v>
      </c>
      <c r="L7423" s="328"/>
      <c r="M7423" s="328"/>
      <c r="N7423" s="771"/>
      <c r="O7423" s="177"/>
      <c r="P7423" s="784">
        <v>31164545</v>
      </c>
      <c r="Q7423" s="5"/>
    </row>
    <row r="7424" spans="1:17" s="430" customFormat="1" ht="66.75" hidden="1" customHeight="1">
      <c r="A7424" s="1122"/>
      <c r="B7424" s="152" t="s">
        <v>3026</v>
      </c>
      <c r="C7424" s="107" t="s">
        <v>68</v>
      </c>
      <c r="D7424" s="107"/>
      <c r="E7424" s="107"/>
      <c r="F7424" s="112">
        <v>32575455</v>
      </c>
      <c r="G7424" s="112"/>
      <c r="H7424" s="112"/>
      <c r="I7424" s="770"/>
      <c r="J7424" s="771"/>
      <c r="K7424" s="328">
        <f t="shared" si="413"/>
        <v>0</v>
      </c>
      <c r="L7424" s="328"/>
      <c r="M7424" s="328"/>
      <c r="N7424" s="771"/>
      <c r="O7424" s="177"/>
      <c r="P7424" s="784">
        <v>32575455</v>
      </c>
      <c r="Q7424" s="5"/>
    </row>
    <row r="7425" spans="1:17" s="430" customFormat="1" ht="66.75" hidden="1" customHeight="1">
      <c r="A7425" s="1122">
        <v>2</v>
      </c>
      <c r="B7425" s="152" t="s">
        <v>3027</v>
      </c>
      <c r="C7425" s="107" t="s">
        <v>68</v>
      </c>
      <c r="D7425" s="107"/>
      <c r="E7425" s="107"/>
      <c r="F7425" s="112">
        <v>32208182</v>
      </c>
      <c r="G7425" s="112"/>
      <c r="H7425" s="112"/>
      <c r="I7425" s="770"/>
      <c r="J7425" s="771"/>
      <c r="K7425" s="328">
        <f t="shared" si="413"/>
        <v>0</v>
      </c>
      <c r="L7425" s="328"/>
      <c r="M7425" s="328"/>
      <c r="N7425" s="771"/>
      <c r="O7425" s="177"/>
      <c r="P7425" s="784">
        <v>32208182</v>
      </c>
      <c r="Q7425" s="5"/>
    </row>
    <row r="7426" spans="1:17" s="430" customFormat="1" ht="66.75" hidden="1" customHeight="1">
      <c r="A7426" s="1122"/>
      <c r="B7426" s="152" t="s">
        <v>3028</v>
      </c>
      <c r="C7426" s="107" t="s">
        <v>68</v>
      </c>
      <c r="D7426" s="107"/>
      <c r="E7426" s="107"/>
      <c r="F7426" s="112">
        <v>33619091</v>
      </c>
      <c r="G7426" s="112"/>
      <c r="H7426" s="112"/>
      <c r="I7426" s="770"/>
      <c r="J7426" s="771"/>
      <c r="K7426" s="328">
        <f t="shared" si="413"/>
        <v>0</v>
      </c>
      <c r="L7426" s="328"/>
      <c r="M7426" s="328"/>
      <c r="N7426" s="771"/>
      <c r="O7426" s="177"/>
      <c r="P7426" s="784">
        <v>33619091</v>
      </c>
      <c r="Q7426" s="5"/>
    </row>
    <row r="7427" spans="1:17" s="430" customFormat="1" ht="66.75" hidden="1" customHeight="1">
      <c r="A7427" s="1122">
        <v>3</v>
      </c>
      <c r="B7427" s="152" t="s">
        <v>3029</v>
      </c>
      <c r="C7427" s="107" t="s">
        <v>68</v>
      </c>
      <c r="D7427" s="107"/>
      <c r="E7427" s="107"/>
      <c r="F7427" s="112">
        <v>36968182</v>
      </c>
      <c r="G7427" s="112"/>
      <c r="H7427" s="112"/>
      <c r="I7427" s="770"/>
      <c r="J7427" s="771"/>
      <c r="K7427" s="328">
        <f t="shared" si="413"/>
        <v>0</v>
      </c>
      <c r="L7427" s="328"/>
      <c r="M7427" s="328"/>
      <c r="N7427" s="771"/>
      <c r="O7427" s="177"/>
      <c r="P7427" s="784">
        <v>36968182</v>
      </c>
      <c r="Q7427" s="5"/>
    </row>
    <row r="7428" spans="1:17" s="430" customFormat="1" ht="66.75" hidden="1" customHeight="1">
      <c r="A7428" s="1122"/>
      <c r="B7428" s="152" t="s">
        <v>3030</v>
      </c>
      <c r="C7428" s="107" t="s">
        <v>68</v>
      </c>
      <c r="D7428" s="107"/>
      <c r="E7428" s="107"/>
      <c r="F7428" s="112">
        <v>38379091</v>
      </c>
      <c r="G7428" s="112"/>
      <c r="H7428" s="112"/>
      <c r="I7428" s="770"/>
      <c r="J7428" s="771"/>
      <c r="K7428" s="328">
        <f t="shared" si="413"/>
        <v>0</v>
      </c>
      <c r="L7428" s="328"/>
      <c r="M7428" s="328"/>
      <c r="N7428" s="771"/>
      <c r="O7428" s="177"/>
      <c r="P7428" s="784">
        <v>38379091</v>
      </c>
      <c r="Q7428" s="5"/>
    </row>
    <row r="7429" spans="1:17" s="430" customFormat="1" ht="66.75" hidden="1" customHeight="1">
      <c r="A7429" s="1122">
        <v>4</v>
      </c>
      <c r="B7429" s="152" t="s">
        <v>3031</v>
      </c>
      <c r="C7429" s="107" t="s">
        <v>68</v>
      </c>
      <c r="D7429" s="107"/>
      <c r="E7429" s="107"/>
      <c r="F7429" s="112">
        <v>40155455</v>
      </c>
      <c r="G7429" s="112"/>
      <c r="H7429" s="112"/>
      <c r="I7429" s="770"/>
      <c r="J7429" s="771"/>
      <c r="K7429" s="328">
        <f t="shared" si="413"/>
        <v>0</v>
      </c>
      <c r="L7429" s="328"/>
      <c r="M7429" s="328"/>
      <c r="N7429" s="771"/>
      <c r="O7429" s="177"/>
      <c r="P7429" s="784">
        <v>40155455</v>
      </c>
      <c r="Q7429" s="5"/>
    </row>
    <row r="7430" spans="1:17" s="430" customFormat="1" ht="66.75" hidden="1" customHeight="1">
      <c r="A7430" s="1122"/>
      <c r="B7430" s="152" t="s">
        <v>3032</v>
      </c>
      <c r="C7430" s="107" t="s">
        <v>68</v>
      </c>
      <c r="D7430" s="107"/>
      <c r="E7430" s="107"/>
      <c r="F7430" s="112">
        <v>41566364</v>
      </c>
      <c r="G7430" s="112"/>
      <c r="H7430" s="112"/>
      <c r="I7430" s="770"/>
      <c r="J7430" s="771"/>
      <c r="K7430" s="328">
        <f t="shared" si="413"/>
        <v>0</v>
      </c>
      <c r="L7430" s="328"/>
      <c r="M7430" s="328"/>
      <c r="N7430" s="771"/>
      <c r="O7430" s="177"/>
      <c r="P7430" s="784">
        <v>41566364</v>
      </c>
      <c r="Q7430" s="5"/>
    </row>
    <row r="7431" spans="1:17" s="430" customFormat="1" ht="66.75" hidden="1" customHeight="1">
      <c r="A7431" s="1122">
        <v>5</v>
      </c>
      <c r="B7431" s="152" t="s">
        <v>3033</v>
      </c>
      <c r="C7431" s="107" t="s">
        <v>68</v>
      </c>
      <c r="D7431" s="107"/>
      <c r="E7431" s="107"/>
      <c r="F7431" s="112">
        <v>43749091</v>
      </c>
      <c r="G7431" s="112"/>
      <c r="H7431" s="112"/>
      <c r="I7431" s="770"/>
      <c r="J7431" s="771"/>
      <c r="K7431" s="328">
        <f t="shared" si="413"/>
        <v>0</v>
      </c>
      <c r="L7431" s="328"/>
      <c r="M7431" s="328"/>
      <c r="N7431" s="771"/>
      <c r="O7431" s="177"/>
      <c r="P7431" s="784">
        <v>43749091</v>
      </c>
      <c r="Q7431" s="5"/>
    </row>
    <row r="7432" spans="1:17" s="430" customFormat="1" ht="66.75" hidden="1" customHeight="1">
      <c r="A7432" s="1122"/>
      <c r="B7432" s="152" t="s">
        <v>3034</v>
      </c>
      <c r="C7432" s="107" t="s">
        <v>68</v>
      </c>
      <c r="D7432" s="107"/>
      <c r="E7432" s="107"/>
      <c r="F7432" s="112">
        <v>45160000</v>
      </c>
      <c r="G7432" s="112"/>
      <c r="H7432" s="112"/>
      <c r="I7432" s="770"/>
      <c r="J7432" s="771"/>
      <c r="K7432" s="328">
        <f t="shared" si="413"/>
        <v>0</v>
      </c>
      <c r="L7432" s="328"/>
      <c r="M7432" s="328"/>
      <c r="N7432" s="771"/>
      <c r="O7432" s="177"/>
      <c r="P7432" s="784">
        <v>45160000</v>
      </c>
      <c r="Q7432" s="5"/>
    </row>
    <row r="7433" spans="1:17" s="430" customFormat="1" ht="66.75" hidden="1" customHeight="1">
      <c r="A7433" s="778" t="s">
        <v>263</v>
      </c>
      <c r="B7433" s="782" t="s">
        <v>3035</v>
      </c>
      <c r="C7433" s="107" t="s">
        <v>68</v>
      </c>
      <c r="D7433" s="107"/>
      <c r="E7433" s="107"/>
      <c r="F7433" s="112"/>
      <c r="G7433" s="112"/>
      <c r="H7433" s="112"/>
      <c r="I7433" s="770"/>
      <c r="J7433" s="771"/>
      <c r="K7433" s="328"/>
      <c r="L7433" s="328"/>
      <c r="M7433" s="328"/>
      <c r="N7433" s="771"/>
      <c r="O7433" s="177"/>
      <c r="P7433" s="742" t="e">
        <f>#REF!*1.1</f>
        <v>#REF!</v>
      </c>
      <c r="Q7433" s="5"/>
    </row>
    <row r="7434" spans="1:17" s="430" customFormat="1" ht="66.75" hidden="1" customHeight="1">
      <c r="A7434" s="154">
        <v>1</v>
      </c>
      <c r="B7434" s="108" t="s">
        <v>3036</v>
      </c>
      <c r="C7434" s="107" t="s">
        <v>68</v>
      </c>
      <c r="D7434" s="107"/>
      <c r="E7434" s="107"/>
      <c r="F7434" s="112">
        <v>11790909</v>
      </c>
      <c r="G7434" s="112"/>
      <c r="H7434" s="112"/>
      <c r="I7434" s="770"/>
      <c r="J7434" s="771"/>
      <c r="K7434" s="328">
        <f t="shared" ref="K7434:K7443" si="414">U7434</f>
        <v>0</v>
      </c>
      <c r="L7434" s="328"/>
      <c r="M7434" s="328"/>
      <c r="N7434" s="771"/>
      <c r="O7434" s="177"/>
      <c r="P7434" s="742">
        <v>11790909</v>
      </c>
      <c r="Q7434" s="5"/>
    </row>
    <row r="7435" spans="1:17" s="430" customFormat="1" ht="66.75" hidden="1" customHeight="1">
      <c r="A7435" s="154">
        <v>2</v>
      </c>
      <c r="B7435" s="108" t="s">
        <v>3037</v>
      </c>
      <c r="C7435" s="107" t="s">
        <v>68</v>
      </c>
      <c r="D7435" s="107"/>
      <c r="E7435" s="107"/>
      <c r="F7435" s="112">
        <v>13863636</v>
      </c>
      <c r="G7435" s="112"/>
      <c r="H7435" s="112"/>
      <c r="I7435" s="770"/>
      <c r="J7435" s="771"/>
      <c r="K7435" s="328">
        <f t="shared" si="414"/>
        <v>0</v>
      </c>
      <c r="L7435" s="328"/>
      <c r="M7435" s="328"/>
      <c r="N7435" s="771"/>
      <c r="O7435" s="177"/>
      <c r="P7435" s="742">
        <v>13863636</v>
      </c>
      <c r="Q7435" s="5"/>
    </row>
    <row r="7436" spans="1:17" s="430" customFormat="1" ht="66.75" hidden="1" customHeight="1">
      <c r="A7436" s="149">
        <v>1</v>
      </c>
      <c r="B7436" s="108" t="s">
        <v>3038</v>
      </c>
      <c r="C7436" s="107" t="s">
        <v>68</v>
      </c>
      <c r="D7436" s="107"/>
      <c r="E7436" s="107"/>
      <c r="F7436" s="112">
        <v>18170909</v>
      </c>
      <c r="G7436" s="112"/>
      <c r="H7436" s="112"/>
      <c r="I7436" s="770"/>
      <c r="J7436" s="771"/>
      <c r="K7436" s="328">
        <f t="shared" si="414"/>
        <v>0</v>
      </c>
      <c r="L7436" s="328"/>
      <c r="M7436" s="328"/>
      <c r="N7436" s="771"/>
      <c r="O7436" s="177"/>
      <c r="P7436" s="784">
        <v>18170909</v>
      </c>
      <c r="Q7436" s="5"/>
    </row>
    <row r="7437" spans="1:17" s="430" customFormat="1" ht="66.75" hidden="1" customHeight="1">
      <c r="A7437" s="149">
        <v>2</v>
      </c>
      <c r="B7437" s="108" t="s">
        <v>3039</v>
      </c>
      <c r="C7437" s="107" t="s">
        <v>68</v>
      </c>
      <c r="D7437" s="107"/>
      <c r="E7437" s="107"/>
      <c r="F7437" s="112">
        <v>22536364</v>
      </c>
      <c r="G7437" s="112"/>
      <c r="H7437" s="112"/>
      <c r="I7437" s="770"/>
      <c r="J7437" s="771"/>
      <c r="K7437" s="328">
        <f t="shared" si="414"/>
        <v>0</v>
      </c>
      <c r="L7437" s="328"/>
      <c r="M7437" s="328"/>
      <c r="N7437" s="771"/>
      <c r="O7437" s="177"/>
      <c r="P7437" s="784">
        <v>22536364</v>
      </c>
      <c r="Q7437" s="5"/>
    </row>
    <row r="7438" spans="1:17" s="430" customFormat="1" ht="66.75" hidden="1" customHeight="1">
      <c r="A7438" s="1122">
        <v>3</v>
      </c>
      <c r="B7438" s="152" t="s">
        <v>3040</v>
      </c>
      <c r="C7438" s="107" t="s">
        <v>68</v>
      </c>
      <c r="D7438" s="107"/>
      <c r="E7438" s="107"/>
      <c r="F7438" s="112">
        <v>24533636</v>
      </c>
      <c r="G7438" s="112"/>
      <c r="H7438" s="112"/>
      <c r="I7438" s="770"/>
      <c r="J7438" s="771"/>
      <c r="K7438" s="328">
        <f t="shared" si="414"/>
        <v>0</v>
      </c>
      <c r="L7438" s="328"/>
      <c r="M7438" s="328"/>
      <c r="N7438" s="771"/>
      <c r="O7438" s="177"/>
      <c r="P7438" s="784">
        <v>24533636</v>
      </c>
      <c r="Q7438" s="5"/>
    </row>
    <row r="7439" spans="1:17" s="430" customFormat="1" ht="66.75" hidden="1" customHeight="1">
      <c r="A7439" s="1122"/>
      <c r="B7439" s="152" t="s">
        <v>3041</v>
      </c>
      <c r="C7439" s="107" t="s">
        <v>68</v>
      </c>
      <c r="D7439" s="107"/>
      <c r="E7439" s="107"/>
      <c r="F7439" s="112">
        <v>26441818</v>
      </c>
      <c r="G7439" s="112"/>
      <c r="H7439" s="112"/>
      <c r="I7439" s="770"/>
      <c r="J7439" s="771"/>
      <c r="K7439" s="328">
        <f t="shared" si="414"/>
        <v>0</v>
      </c>
      <c r="L7439" s="328"/>
      <c r="M7439" s="328"/>
      <c r="N7439" s="771"/>
      <c r="O7439" s="177"/>
      <c r="P7439" s="784">
        <v>26441818</v>
      </c>
      <c r="Q7439" s="5"/>
    </row>
    <row r="7440" spans="1:17" s="430" customFormat="1" ht="66.75" hidden="1" customHeight="1">
      <c r="A7440" s="149">
        <v>4</v>
      </c>
      <c r="B7440" s="108" t="s">
        <v>3042</v>
      </c>
      <c r="C7440" s="107" t="s">
        <v>68</v>
      </c>
      <c r="D7440" s="107"/>
      <c r="E7440" s="107"/>
      <c r="F7440" s="112">
        <v>31365455</v>
      </c>
      <c r="G7440" s="112"/>
      <c r="H7440" s="112"/>
      <c r="I7440" s="770"/>
      <c r="J7440" s="771"/>
      <c r="K7440" s="328">
        <f t="shared" si="414"/>
        <v>0</v>
      </c>
      <c r="L7440" s="328"/>
      <c r="M7440" s="328"/>
      <c r="N7440" s="771"/>
      <c r="O7440" s="177"/>
      <c r="P7440" s="784">
        <v>31365455</v>
      </c>
      <c r="Q7440" s="5"/>
    </row>
    <row r="7441" spans="1:17" s="430" customFormat="1" ht="66.75" hidden="1" customHeight="1">
      <c r="A7441" s="149">
        <v>5</v>
      </c>
      <c r="B7441" s="108" t="s">
        <v>3043</v>
      </c>
      <c r="C7441" s="107" t="s">
        <v>68</v>
      </c>
      <c r="D7441" s="107"/>
      <c r="E7441" s="107"/>
      <c r="F7441" s="112">
        <v>35384545</v>
      </c>
      <c r="G7441" s="112"/>
      <c r="H7441" s="112"/>
      <c r="I7441" s="770"/>
      <c r="J7441" s="771"/>
      <c r="K7441" s="328">
        <f t="shared" si="414"/>
        <v>0</v>
      </c>
      <c r="L7441" s="328"/>
      <c r="M7441" s="328"/>
      <c r="N7441" s="771"/>
      <c r="O7441" s="177"/>
      <c r="P7441" s="784">
        <v>35384545</v>
      </c>
      <c r="Q7441" s="5"/>
    </row>
    <row r="7442" spans="1:17" s="430" customFormat="1" ht="66.75" hidden="1" customHeight="1">
      <c r="A7442" s="149">
        <v>6</v>
      </c>
      <c r="B7442" s="108" t="s">
        <v>3044</v>
      </c>
      <c r="C7442" s="107" t="s">
        <v>68</v>
      </c>
      <c r="D7442" s="107"/>
      <c r="E7442" s="107"/>
      <c r="F7442" s="112">
        <v>38112727</v>
      </c>
      <c r="G7442" s="112"/>
      <c r="H7442" s="112"/>
      <c r="I7442" s="770"/>
      <c r="J7442" s="771"/>
      <c r="K7442" s="328">
        <f t="shared" si="414"/>
        <v>0</v>
      </c>
      <c r="L7442" s="328"/>
      <c r="M7442" s="328"/>
      <c r="N7442" s="771"/>
      <c r="O7442" s="177"/>
      <c r="P7442" s="784">
        <v>38112727</v>
      </c>
      <c r="Q7442" s="5"/>
    </row>
    <row r="7443" spans="1:17" s="430" customFormat="1" ht="66.75" hidden="1" customHeight="1">
      <c r="A7443" s="149">
        <v>7</v>
      </c>
      <c r="B7443" s="108" t="s">
        <v>3045</v>
      </c>
      <c r="C7443" s="107" t="s">
        <v>68</v>
      </c>
      <c r="D7443" s="107"/>
      <c r="E7443" s="107"/>
      <c r="F7443" s="112">
        <v>46363636</v>
      </c>
      <c r="G7443" s="112"/>
      <c r="H7443" s="112"/>
      <c r="I7443" s="770"/>
      <c r="J7443" s="771"/>
      <c r="K7443" s="328">
        <f t="shared" si="414"/>
        <v>0</v>
      </c>
      <c r="L7443" s="328"/>
      <c r="M7443" s="328"/>
      <c r="N7443" s="771"/>
      <c r="O7443" s="177"/>
      <c r="P7443" s="784">
        <v>46363636</v>
      </c>
      <c r="Q7443" s="5"/>
    </row>
    <row r="7444" spans="1:17" s="430" customFormat="1" ht="66.75" hidden="1" customHeight="1">
      <c r="A7444" s="778" t="s">
        <v>782</v>
      </c>
      <c r="B7444" s="782" t="s">
        <v>3046</v>
      </c>
      <c r="C7444" s="107" t="s">
        <v>68</v>
      </c>
      <c r="D7444" s="107"/>
      <c r="E7444" s="107"/>
      <c r="F7444" s="112"/>
      <c r="G7444" s="112"/>
      <c r="H7444" s="112"/>
      <c r="I7444" s="770"/>
      <c r="J7444" s="771"/>
      <c r="K7444" s="328"/>
      <c r="L7444" s="328"/>
      <c r="M7444" s="328"/>
      <c r="N7444" s="771"/>
      <c r="O7444" s="177"/>
      <c r="P7444" s="742" t="e">
        <f>#REF!*1.1</f>
        <v>#REF!</v>
      </c>
      <c r="Q7444" s="5"/>
    </row>
    <row r="7445" spans="1:17" s="430" customFormat="1" ht="66.75" hidden="1" customHeight="1">
      <c r="A7445" s="149">
        <v>1</v>
      </c>
      <c r="B7445" s="108" t="s">
        <v>3047</v>
      </c>
      <c r="C7445" s="107" t="s">
        <v>68</v>
      </c>
      <c r="D7445" s="107"/>
      <c r="E7445" s="107"/>
      <c r="F7445" s="112">
        <v>972727</v>
      </c>
      <c r="G7445" s="112"/>
      <c r="H7445" s="112"/>
      <c r="I7445" s="770"/>
      <c r="J7445" s="771"/>
      <c r="K7445" s="328">
        <f t="shared" ref="K7445:K7450" si="415">U7445</f>
        <v>0</v>
      </c>
      <c r="L7445" s="328"/>
      <c r="M7445" s="328"/>
      <c r="N7445" s="771"/>
      <c r="O7445" s="177"/>
      <c r="P7445" s="784">
        <v>972727</v>
      </c>
      <c r="Q7445" s="5"/>
    </row>
    <row r="7446" spans="1:17" s="430" customFormat="1" ht="66.75" hidden="1" customHeight="1">
      <c r="A7446" s="149">
        <v>2</v>
      </c>
      <c r="B7446" s="108" t="s">
        <v>3048</v>
      </c>
      <c r="C7446" s="107" t="s">
        <v>68</v>
      </c>
      <c r="D7446" s="107"/>
      <c r="E7446" s="107"/>
      <c r="F7446" s="112">
        <v>3599091</v>
      </c>
      <c r="G7446" s="112"/>
      <c r="H7446" s="112"/>
      <c r="I7446" s="770"/>
      <c r="J7446" s="771"/>
      <c r="K7446" s="328">
        <f t="shared" si="415"/>
        <v>0</v>
      </c>
      <c r="L7446" s="328"/>
      <c r="M7446" s="328"/>
      <c r="N7446" s="771"/>
      <c r="O7446" s="177"/>
      <c r="P7446" s="784">
        <v>3599091</v>
      </c>
      <c r="Q7446" s="5"/>
    </row>
    <row r="7447" spans="1:17" s="430" customFormat="1" ht="66.75" hidden="1" customHeight="1">
      <c r="A7447" s="149">
        <v>3</v>
      </c>
      <c r="B7447" s="108" t="s">
        <v>3049</v>
      </c>
      <c r="C7447" s="107" t="s">
        <v>68</v>
      </c>
      <c r="D7447" s="107"/>
      <c r="E7447" s="107"/>
      <c r="F7447" s="112">
        <v>2383636</v>
      </c>
      <c r="G7447" s="112"/>
      <c r="H7447" s="112"/>
      <c r="I7447" s="770"/>
      <c r="J7447" s="771"/>
      <c r="K7447" s="328">
        <f t="shared" si="415"/>
        <v>0</v>
      </c>
      <c r="L7447" s="328"/>
      <c r="M7447" s="328"/>
      <c r="N7447" s="771"/>
      <c r="O7447" s="177"/>
      <c r="P7447" s="784">
        <v>2383636</v>
      </c>
      <c r="Q7447" s="5"/>
    </row>
    <row r="7448" spans="1:17" s="430" customFormat="1" ht="66.75" hidden="1" customHeight="1">
      <c r="A7448" s="149">
        <v>4</v>
      </c>
      <c r="B7448" s="108" t="s">
        <v>3050</v>
      </c>
      <c r="C7448" s="107" t="s">
        <v>68</v>
      </c>
      <c r="D7448" s="107"/>
      <c r="E7448" s="107"/>
      <c r="F7448" s="112">
        <v>2339091</v>
      </c>
      <c r="G7448" s="112"/>
      <c r="H7448" s="112"/>
      <c r="I7448" s="770"/>
      <c r="J7448" s="771"/>
      <c r="K7448" s="328">
        <f t="shared" si="415"/>
        <v>0</v>
      </c>
      <c r="L7448" s="328"/>
      <c r="M7448" s="328"/>
      <c r="N7448" s="771"/>
      <c r="O7448" s="177"/>
      <c r="P7448" s="784">
        <v>2339091</v>
      </c>
      <c r="Q7448" s="5"/>
    </row>
    <row r="7449" spans="1:17" s="430" customFormat="1" ht="66.75" hidden="1" customHeight="1">
      <c r="A7449" s="149">
        <v>5</v>
      </c>
      <c r="B7449" s="108" t="s">
        <v>3051</v>
      </c>
      <c r="C7449" s="107" t="s">
        <v>68</v>
      </c>
      <c r="D7449" s="107"/>
      <c r="E7449" s="107"/>
      <c r="F7449" s="112">
        <v>668182</v>
      </c>
      <c r="G7449" s="112"/>
      <c r="H7449" s="112"/>
      <c r="I7449" s="770"/>
      <c r="J7449" s="771"/>
      <c r="K7449" s="328">
        <f t="shared" si="415"/>
        <v>0</v>
      </c>
      <c r="L7449" s="328"/>
      <c r="M7449" s="328"/>
      <c r="N7449" s="771"/>
      <c r="O7449" s="177"/>
      <c r="P7449" s="784">
        <v>668182</v>
      </c>
      <c r="Q7449" s="5"/>
    </row>
    <row r="7450" spans="1:17" s="430" customFormat="1" ht="66.75" hidden="1" customHeight="1">
      <c r="A7450" s="149">
        <v>6</v>
      </c>
      <c r="B7450" s="108" t="s">
        <v>3052</v>
      </c>
      <c r="C7450" s="107" t="s">
        <v>68</v>
      </c>
      <c r="D7450" s="107"/>
      <c r="E7450" s="107"/>
      <c r="F7450" s="112">
        <v>782727</v>
      </c>
      <c r="G7450" s="112"/>
      <c r="H7450" s="112"/>
      <c r="I7450" s="770"/>
      <c r="J7450" s="771"/>
      <c r="K7450" s="328">
        <f t="shared" si="415"/>
        <v>0</v>
      </c>
      <c r="L7450" s="328"/>
      <c r="M7450" s="328"/>
      <c r="N7450" s="771"/>
      <c r="O7450" s="177"/>
      <c r="P7450" s="784">
        <v>782727</v>
      </c>
      <c r="Q7450" s="5"/>
    </row>
    <row r="7451" spans="1:17" s="430" customFormat="1" ht="66.75" hidden="1" customHeight="1">
      <c r="A7451" s="149">
        <v>7</v>
      </c>
      <c r="B7451" s="108" t="s">
        <v>3792</v>
      </c>
      <c r="C7451" s="107" t="s">
        <v>68</v>
      </c>
      <c r="D7451" s="107"/>
      <c r="E7451" s="107"/>
      <c r="F7451" s="112">
        <v>990000</v>
      </c>
      <c r="G7451" s="112"/>
      <c r="H7451" s="112"/>
      <c r="I7451" s="770"/>
      <c r="J7451" s="771"/>
      <c r="K7451" s="328"/>
      <c r="L7451" s="328"/>
      <c r="M7451" s="328"/>
      <c r="N7451" s="771"/>
      <c r="O7451" s="177"/>
      <c r="P7451" s="785"/>
      <c r="Q7451" s="5"/>
    </row>
    <row r="7452" spans="1:17" s="430" customFormat="1" ht="66.75" hidden="1" customHeight="1">
      <c r="A7452" s="107"/>
      <c r="B7452" s="783" t="s">
        <v>3053</v>
      </c>
      <c r="C7452" s="107"/>
      <c r="D7452" s="107"/>
      <c r="E7452" s="107"/>
      <c r="F7452" s="112"/>
      <c r="G7452" s="112"/>
      <c r="H7452" s="112"/>
      <c r="I7452" s="770"/>
      <c r="J7452" s="771"/>
      <c r="K7452" s="328"/>
      <c r="L7452" s="328"/>
      <c r="M7452" s="328"/>
      <c r="N7452" s="771"/>
      <c r="O7452" s="177"/>
      <c r="P7452" s="742" t="e">
        <f>#REF!*1.1</f>
        <v>#REF!</v>
      </c>
      <c r="Q7452" s="5"/>
    </row>
    <row r="7453" spans="1:17" s="430" customFormat="1" ht="66.75" hidden="1" customHeight="1">
      <c r="A7453" s="778" t="s">
        <v>6</v>
      </c>
      <c r="B7453" s="766" t="s">
        <v>3054</v>
      </c>
      <c r="C7453" s="107"/>
      <c r="D7453" s="107"/>
      <c r="E7453" s="107"/>
      <c r="F7453" s="112"/>
      <c r="G7453" s="112"/>
      <c r="H7453" s="112"/>
      <c r="I7453" s="770"/>
      <c r="J7453" s="771"/>
      <c r="K7453" s="328"/>
      <c r="L7453" s="328"/>
      <c r="M7453" s="328"/>
      <c r="N7453" s="771"/>
      <c r="O7453" s="177"/>
      <c r="P7453" s="742" t="e">
        <f>#REF!*1.1</f>
        <v>#REF!</v>
      </c>
      <c r="Q7453" s="5"/>
    </row>
    <row r="7454" spans="1:17" s="430" customFormat="1" ht="66.75" hidden="1" customHeight="1">
      <c r="A7454" s="1122">
        <v>1</v>
      </c>
      <c r="B7454" s="150" t="s">
        <v>3055</v>
      </c>
      <c r="C7454" s="107" t="s">
        <v>68</v>
      </c>
      <c r="D7454" s="107"/>
      <c r="E7454" s="107"/>
      <c r="F7454" s="112">
        <v>30538182</v>
      </c>
      <c r="G7454" s="112"/>
      <c r="H7454" s="112"/>
      <c r="I7454" s="770"/>
      <c r="J7454" s="771"/>
      <c r="K7454" s="328">
        <f t="shared" ref="K7454:K7473" si="416">U7454</f>
        <v>0</v>
      </c>
      <c r="L7454" s="328"/>
      <c r="M7454" s="328"/>
      <c r="N7454" s="771"/>
      <c r="O7454" s="177"/>
      <c r="P7454" s="784">
        <v>30538182</v>
      </c>
      <c r="Q7454" s="5"/>
    </row>
    <row r="7455" spans="1:17" s="430" customFormat="1" ht="66.75" hidden="1" customHeight="1">
      <c r="A7455" s="1122"/>
      <c r="B7455" s="150" t="s">
        <v>3056</v>
      </c>
      <c r="C7455" s="107" t="s">
        <v>68</v>
      </c>
      <c r="D7455" s="107"/>
      <c r="E7455" s="107"/>
      <c r="F7455" s="112">
        <v>31462727</v>
      </c>
      <c r="G7455" s="112"/>
      <c r="H7455" s="112"/>
      <c r="I7455" s="770"/>
      <c r="J7455" s="771"/>
      <c r="K7455" s="328">
        <f t="shared" si="416"/>
        <v>0</v>
      </c>
      <c r="L7455" s="328"/>
      <c r="M7455" s="328"/>
      <c r="N7455" s="771"/>
      <c r="O7455" s="177"/>
      <c r="P7455" s="784">
        <v>31462727</v>
      </c>
      <c r="Q7455" s="5"/>
    </row>
    <row r="7456" spans="1:17" s="430" customFormat="1" ht="66.75" hidden="1" customHeight="1">
      <c r="A7456" s="1122">
        <v>2</v>
      </c>
      <c r="B7456" s="150" t="s">
        <v>3057</v>
      </c>
      <c r="C7456" s="107" t="s">
        <v>68</v>
      </c>
      <c r="D7456" s="107"/>
      <c r="E7456" s="107"/>
      <c r="F7456" s="112">
        <v>37933636</v>
      </c>
      <c r="G7456" s="112"/>
      <c r="H7456" s="112"/>
      <c r="I7456" s="770"/>
      <c r="J7456" s="771"/>
      <c r="K7456" s="328">
        <f t="shared" si="416"/>
        <v>0</v>
      </c>
      <c r="L7456" s="328"/>
      <c r="M7456" s="328"/>
      <c r="N7456" s="771"/>
      <c r="O7456" s="177"/>
      <c r="P7456" s="784">
        <v>37933636</v>
      </c>
      <c r="Q7456" s="5"/>
    </row>
    <row r="7457" spans="1:17" s="430" customFormat="1" ht="66.75" hidden="1" customHeight="1">
      <c r="A7457" s="1122"/>
      <c r="B7457" s="150" t="s">
        <v>3058</v>
      </c>
      <c r="C7457" s="107" t="s">
        <v>68</v>
      </c>
      <c r="D7457" s="107"/>
      <c r="E7457" s="107"/>
      <c r="F7457" s="112">
        <v>38858182</v>
      </c>
      <c r="G7457" s="112"/>
      <c r="H7457" s="112"/>
      <c r="I7457" s="770"/>
      <c r="J7457" s="771"/>
      <c r="K7457" s="328">
        <f t="shared" si="416"/>
        <v>0</v>
      </c>
      <c r="L7457" s="328"/>
      <c r="M7457" s="328"/>
      <c r="N7457" s="771"/>
      <c r="O7457" s="177"/>
      <c r="P7457" s="784">
        <v>38858182</v>
      </c>
      <c r="Q7457" s="5"/>
    </row>
    <row r="7458" spans="1:17" s="430" customFormat="1" ht="66.75" hidden="1" customHeight="1">
      <c r="A7458" s="1122">
        <v>3</v>
      </c>
      <c r="B7458" s="150" t="s">
        <v>3059</v>
      </c>
      <c r="C7458" s="107" t="s">
        <v>68</v>
      </c>
      <c r="D7458" s="107"/>
      <c r="E7458" s="107"/>
      <c r="F7458" s="112">
        <v>39511818</v>
      </c>
      <c r="G7458" s="112"/>
      <c r="H7458" s="112"/>
      <c r="I7458" s="770"/>
      <c r="J7458" s="771"/>
      <c r="K7458" s="328">
        <f t="shared" si="416"/>
        <v>0</v>
      </c>
      <c r="L7458" s="328"/>
      <c r="M7458" s="328"/>
      <c r="N7458" s="771"/>
      <c r="O7458" s="177"/>
      <c r="P7458" s="784">
        <v>39511818</v>
      </c>
      <c r="Q7458" s="5"/>
    </row>
    <row r="7459" spans="1:17" s="430" customFormat="1" ht="66.75" hidden="1" customHeight="1">
      <c r="A7459" s="1122"/>
      <c r="B7459" s="150" t="s">
        <v>3060</v>
      </c>
      <c r="C7459" s="107" t="s">
        <v>68</v>
      </c>
      <c r="D7459" s="107"/>
      <c r="E7459" s="107"/>
      <c r="F7459" s="112">
        <v>40436364</v>
      </c>
      <c r="G7459" s="112"/>
      <c r="H7459" s="112"/>
      <c r="I7459" s="770"/>
      <c r="J7459" s="771"/>
      <c r="K7459" s="328">
        <f t="shared" si="416"/>
        <v>0</v>
      </c>
      <c r="L7459" s="328"/>
      <c r="M7459" s="328"/>
      <c r="N7459" s="771"/>
      <c r="O7459" s="177"/>
      <c r="P7459" s="784">
        <v>40436364</v>
      </c>
      <c r="Q7459" s="5"/>
    </row>
    <row r="7460" spans="1:17" s="430" customFormat="1" ht="66.75" hidden="1" customHeight="1">
      <c r="A7460" s="1122"/>
      <c r="B7460" s="150" t="s">
        <v>3061</v>
      </c>
      <c r="C7460" s="107" t="s">
        <v>68</v>
      </c>
      <c r="D7460" s="107"/>
      <c r="E7460" s="107"/>
      <c r="F7460" s="112">
        <v>41500909</v>
      </c>
      <c r="G7460" s="112"/>
      <c r="H7460" s="112"/>
      <c r="I7460" s="770"/>
      <c r="J7460" s="771"/>
      <c r="K7460" s="328">
        <f t="shared" si="416"/>
        <v>0</v>
      </c>
      <c r="L7460" s="328"/>
      <c r="M7460" s="328"/>
      <c r="N7460" s="771"/>
      <c r="O7460" s="177"/>
      <c r="P7460" s="784">
        <v>41500909</v>
      </c>
      <c r="Q7460" s="5"/>
    </row>
    <row r="7461" spans="1:17" s="430" customFormat="1" ht="66.75" hidden="1" customHeight="1">
      <c r="A7461" s="1122"/>
      <c r="B7461" s="150" t="s">
        <v>3062</v>
      </c>
      <c r="C7461" s="107" t="s">
        <v>68</v>
      </c>
      <c r="D7461" s="107"/>
      <c r="E7461" s="107"/>
      <c r="F7461" s="112">
        <v>42425455</v>
      </c>
      <c r="G7461" s="112"/>
      <c r="H7461" s="112"/>
      <c r="I7461" s="770"/>
      <c r="J7461" s="771"/>
      <c r="K7461" s="328">
        <f t="shared" si="416"/>
        <v>0</v>
      </c>
      <c r="L7461" s="328"/>
      <c r="M7461" s="328"/>
      <c r="N7461" s="771"/>
      <c r="O7461" s="177"/>
      <c r="P7461" s="784">
        <v>42425455</v>
      </c>
      <c r="Q7461" s="5"/>
    </row>
    <row r="7462" spans="1:17" s="430" customFormat="1" ht="66.75" hidden="1" customHeight="1">
      <c r="A7462" s="1122">
        <v>4</v>
      </c>
      <c r="B7462" s="150" t="s">
        <v>3063</v>
      </c>
      <c r="C7462" s="107" t="s">
        <v>68</v>
      </c>
      <c r="D7462" s="107"/>
      <c r="E7462" s="107"/>
      <c r="F7462" s="112">
        <v>46866364</v>
      </c>
      <c r="G7462" s="112"/>
      <c r="H7462" s="112"/>
      <c r="I7462" s="770"/>
      <c r="J7462" s="771"/>
      <c r="K7462" s="328">
        <f t="shared" si="416"/>
        <v>0</v>
      </c>
      <c r="L7462" s="328"/>
      <c r="M7462" s="328"/>
      <c r="N7462" s="771"/>
      <c r="O7462" s="177"/>
      <c r="P7462" s="784">
        <v>46866364</v>
      </c>
      <c r="Q7462" s="5"/>
    </row>
    <row r="7463" spans="1:17" s="430" customFormat="1" ht="66.75" hidden="1" customHeight="1">
      <c r="A7463" s="1122"/>
      <c r="B7463" s="150" t="s">
        <v>3064</v>
      </c>
      <c r="C7463" s="107" t="s">
        <v>68</v>
      </c>
      <c r="D7463" s="107"/>
      <c r="E7463" s="107"/>
      <c r="F7463" s="112">
        <v>47790909</v>
      </c>
      <c r="G7463" s="112"/>
      <c r="H7463" s="112"/>
      <c r="I7463" s="770"/>
      <c r="J7463" s="771"/>
      <c r="K7463" s="328">
        <f t="shared" si="416"/>
        <v>0</v>
      </c>
      <c r="L7463" s="328"/>
      <c r="M7463" s="328"/>
      <c r="N7463" s="771"/>
      <c r="O7463" s="177"/>
      <c r="P7463" s="784">
        <v>47790909</v>
      </c>
      <c r="Q7463" s="5"/>
    </row>
    <row r="7464" spans="1:17" s="430" customFormat="1" ht="66.75" hidden="1" customHeight="1">
      <c r="A7464" s="1122"/>
      <c r="B7464" s="150" t="s">
        <v>3065</v>
      </c>
      <c r="C7464" s="107" t="s">
        <v>68</v>
      </c>
      <c r="D7464" s="107"/>
      <c r="E7464" s="107"/>
      <c r="F7464" s="112">
        <v>49414545</v>
      </c>
      <c r="G7464" s="112"/>
      <c r="H7464" s="112"/>
      <c r="I7464" s="770"/>
      <c r="J7464" s="771"/>
      <c r="K7464" s="328">
        <f t="shared" si="416"/>
        <v>0</v>
      </c>
      <c r="L7464" s="328"/>
      <c r="M7464" s="328"/>
      <c r="N7464" s="771"/>
      <c r="O7464" s="177"/>
      <c r="P7464" s="784">
        <v>49414545</v>
      </c>
      <c r="Q7464" s="5"/>
    </row>
    <row r="7465" spans="1:17" s="430" customFormat="1" ht="66.75" hidden="1" customHeight="1">
      <c r="A7465" s="1122"/>
      <c r="B7465" s="150" t="s">
        <v>3066</v>
      </c>
      <c r="C7465" s="107" t="s">
        <v>68</v>
      </c>
      <c r="D7465" s="107"/>
      <c r="E7465" s="107"/>
      <c r="F7465" s="112">
        <v>50339091</v>
      </c>
      <c r="G7465" s="112"/>
      <c r="H7465" s="112"/>
      <c r="I7465" s="770"/>
      <c r="J7465" s="771"/>
      <c r="K7465" s="328">
        <f t="shared" si="416"/>
        <v>0</v>
      </c>
      <c r="L7465" s="328"/>
      <c r="M7465" s="328"/>
      <c r="N7465" s="771"/>
      <c r="O7465" s="177"/>
      <c r="P7465" s="784">
        <v>50339091</v>
      </c>
      <c r="Q7465" s="5"/>
    </row>
    <row r="7466" spans="1:17" s="430" customFormat="1" ht="66.75" hidden="1" customHeight="1">
      <c r="A7466" s="1122">
        <v>5</v>
      </c>
      <c r="B7466" s="150" t="s">
        <v>3067</v>
      </c>
      <c r="C7466" s="107" t="s">
        <v>68</v>
      </c>
      <c r="D7466" s="107"/>
      <c r="E7466" s="107"/>
      <c r="F7466" s="112">
        <v>51050000</v>
      </c>
      <c r="G7466" s="112"/>
      <c r="H7466" s="112"/>
      <c r="I7466" s="770"/>
      <c r="J7466" s="771"/>
      <c r="K7466" s="328">
        <f t="shared" si="416"/>
        <v>0</v>
      </c>
      <c r="L7466" s="328"/>
      <c r="M7466" s="328"/>
      <c r="N7466" s="771"/>
      <c r="O7466" s="177"/>
      <c r="P7466" s="784">
        <v>51050000</v>
      </c>
      <c r="Q7466" s="5"/>
    </row>
    <row r="7467" spans="1:17" s="430" customFormat="1" ht="66.75" hidden="1" customHeight="1">
      <c r="A7467" s="1122"/>
      <c r="B7467" s="150" t="s">
        <v>3068</v>
      </c>
      <c r="C7467" s="107" t="s">
        <v>68</v>
      </c>
      <c r="D7467" s="107"/>
      <c r="E7467" s="107"/>
      <c r="F7467" s="112">
        <v>51974545</v>
      </c>
      <c r="G7467" s="112"/>
      <c r="H7467" s="112"/>
      <c r="I7467" s="770"/>
      <c r="J7467" s="771"/>
      <c r="K7467" s="328">
        <f t="shared" si="416"/>
        <v>0</v>
      </c>
      <c r="L7467" s="328"/>
      <c r="M7467" s="328"/>
      <c r="N7467" s="771"/>
      <c r="O7467" s="177"/>
      <c r="P7467" s="784">
        <v>51974545</v>
      </c>
      <c r="Q7467" s="5"/>
    </row>
    <row r="7468" spans="1:17" s="430" customFormat="1" ht="66.75" hidden="1" customHeight="1">
      <c r="A7468" s="1122"/>
      <c r="B7468" s="150" t="s">
        <v>3069</v>
      </c>
      <c r="C7468" s="107" t="s">
        <v>68</v>
      </c>
      <c r="D7468" s="107"/>
      <c r="E7468" s="107"/>
      <c r="F7468" s="112">
        <v>53837273</v>
      </c>
      <c r="G7468" s="112"/>
      <c r="H7468" s="112"/>
      <c r="I7468" s="770"/>
      <c r="J7468" s="771"/>
      <c r="K7468" s="328">
        <f t="shared" si="416"/>
        <v>0</v>
      </c>
      <c r="L7468" s="328"/>
      <c r="M7468" s="328"/>
      <c r="N7468" s="771"/>
      <c r="O7468" s="177"/>
      <c r="P7468" s="784">
        <v>53837273</v>
      </c>
      <c r="Q7468" s="5"/>
    </row>
    <row r="7469" spans="1:17" s="430" customFormat="1" ht="16.5" hidden="1">
      <c r="A7469" s="1122"/>
      <c r="B7469" s="150" t="s">
        <v>3070</v>
      </c>
      <c r="C7469" s="107" t="s">
        <v>68</v>
      </c>
      <c r="D7469" s="107"/>
      <c r="E7469" s="107"/>
      <c r="F7469" s="112">
        <v>54761818</v>
      </c>
      <c r="G7469" s="112"/>
      <c r="H7469" s="112"/>
      <c r="I7469" s="770"/>
      <c r="J7469" s="771"/>
      <c r="K7469" s="328">
        <f t="shared" si="416"/>
        <v>0</v>
      </c>
      <c r="L7469" s="328"/>
      <c r="M7469" s="328"/>
      <c r="N7469" s="771"/>
      <c r="O7469" s="177"/>
      <c r="P7469" s="784">
        <v>54761818</v>
      </c>
      <c r="Q7469" s="5"/>
    </row>
    <row r="7470" spans="1:17" s="430" customFormat="1" ht="16.5" hidden="1">
      <c r="A7470" s="1122">
        <v>6</v>
      </c>
      <c r="B7470" s="150" t="s">
        <v>3071</v>
      </c>
      <c r="C7470" s="107" t="s">
        <v>68</v>
      </c>
      <c r="D7470" s="107"/>
      <c r="E7470" s="107"/>
      <c r="F7470" s="112">
        <v>55509091</v>
      </c>
      <c r="G7470" s="112"/>
      <c r="H7470" s="112"/>
      <c r="I7470" s="770"/>
      <c r="J7470" s="771"/>
      <c r="K7470" s="328">
        <f t="shared" si="416"/>
        <v>0</v>
      </c>
      <c r="L7470" s="328"/>
      <c r="M7470" s="328"/>
      <c r="N7470" s="771"/>
      <c r="O7470" s="177"/>
      <c r="P7470" s="784">
        <v>55509091</v>
      </c>
      <c r="Q7470" s="5"/>
    </row>
    <row r="7471" spans="1:17" s="430" customFormat="1" ht="16.5" hidden="1">
      <c r="A7471" s="1122"/>
      <c r="B7471" s="150" t="s">
        <v>3072</v>
      </c>
      <c r="C7471" s="107" t="s">
        <v>68</v>
      </c>
      <c r="D7471" s="107"/>
      <c r="E7471" s="107"/>
      <c r="F7471" s="112">
        <v>56433636</v>
      </c>
      <c r="G7471" s="112"/>
      <c r="H7471" s="112"/>
      <c r="I7471" s="770"/>
      <c r="J7471" s="771"/>
      <c r="K7471" s="328">
        <f t="shared" si="416"/>
        <v>0</v>
      </c>
      <c r="L7471" s="328"/>
      <c r="M7471" s="328"/>
      <c r="N7471" s="771"/>
      <c r="O7471" s="177"/>
      <c r="P7471" s="784">
        <v>56433636</v>
      </c>
      <c r="Q7471" s="5"/>
    </row>
    <row r="7472" spans="1:17" s="430" customFormat="1" ht="66.75" hidden="1" customHeight="1">
      <c r="A7472" s="1122"/>
      <c r="B7472" s="150" t="s">
        <v>3073</v>
      </c>
      <c r="C7472" s="107" t="s">
        <v>68</v>
      </c>
      <c r="D7472" s="107"/>
      <c r="E7472" s="107"/>
      <c r="F7472" s="112">
        <v>58540000</v>
      </c>
      <c r="G7472" s="112"/>
      <c r="H7472" s="112"/>
      <c r="I7472" s="770"/>
      <c r="J7472" s="771"/>
      <c r="K7472" s="328">
        <f t="shared" si="416"/>
        <v>0</v>
      </c>
      <c r="L7472" s="328"/>
      <c r="M7472" s="328"/>
      <c r="N7472" s="771"/>
      <c r="O7472" s="177"/>
      <c r="P7472" s="784">
        <v>58540000</v>
      </c>
      <c r="Q7472" s="5"/>
    </row>
    <row r="7473" spans="1:17" s="430" customFormat="1" ht="66.75" hidden="1" customHeight="1">
      <c r="A7473" s="1122"/>
      <c r="B7473" s="150" t="s">
        <v>3074</v>
      </c>
      <c r="C7473" s="107" t="s">
        <v>68</v>
      </c>
      <c r="D7473" s="107"/>
      <c r="E7473" s="107"/>
      <c r="F7473" s="112">
        <v>59464545</v>
      </c>
      <c r="G7473" s="112"/>
      <c r="H7473" s="112"/>
      <c r="I7473" s="770"/>
      <c r="J7473" s="771"/>
      <c r="K7473" s="328">
        <f t="shared" si="416"/>
        <v>0</v>
      </c>
      <c r="L7473" s="328"/>
      <c r="M7473" s="328"/>
      <c r="N7473" s="771"/>
      <c r="O7473" s="177"/>
      <c r="P7473" s="784">
        <v>59464545</v>
      </c>
      <c r="Q7473" s="5"/>
    </row>
    <row r="7474" spans="1:17" s="430" customFormat="1" ht="66.75" hidden="1" customHeight="1">
      <c r="A7474" s="778" t="s">
        <v>45</v>
      </c>
      <c r="B7474" s="766" t="s">
        <v>3075</v>
      </c>
      <c r="C7474" s="107"/>
      <c r="D7474" s="107"/>
      <c r="E7474" s="107"/>
      <c r="F7474" s="112"/>
      <c r="G7474" s="112"/>
      <c r="H7474" s="112"/>
      <c r="I7474" s="770"/>
      <c r="J7474" s="771"/>
      <c r="K7474" s="328"/>
      <c r="L7474" s="328"/>
      <c r="M7474" s="328"/>
      <c r="N7474" s="771"/>
      <c r="O7474" s="177"/>
      <c r="P7474" s="742" t="e">
        <f>#REF!*1.1</f>
        <v>#REF!</v>
      </c>
      <c r="Q7474" s="5"/>
    </row>
    <row r="7475" spans="1:17" s="430" customFormat="1" ht="66.75" hidden="1" customHeight="1">
      <c r="A7475" s="1122">
        <v>1</v>
      </c>
      <c r="B7475" s="150" t="s">
        <v>3076</v>
      </c>
      <c r="C7475" s="107" t="s">
        <v>68</v>
      </c>
      <c r="D7475" s="107"/>
      <c r="E7475" s="107"/>
      <c r="F7475" s="112">
        <v>22029091</v>
      </c>
      <c r="G7475" s="112"/>
      <c r="H7475" s="112"/>
      <c r="I7475" s="770"/>
      <c r="J7475" s="771"/>
      <c r="K7475" s="328">
        <f t="shared" ref="K7475:K7490" si="417">U7475</f>
        <v>0</v>
      </c>
      <c r="L7475" s="328"/>
      <c r="M7475" s="328"/>
      <c r="N7475" s="771"/>
      <c r="O7475" s="177"/>
      <c r="P7475" s="784">
        <v>22029091</v>
      </c>
      <c r="Q7475" s="5"/>
    </row>
    <row r="7476" spans="1:17" s="430" customFormat="1" ht="66.75" hidden="1" customHeight="1">
      <c r="A7476" s="1122"/>
      <c r="B7476" s="150" t="s">
        <v>3077</v>
      </c>
      <c r="C7476" s="107" t="s">
        <v>68</v>
      </c>
      <c r="D7476" s="107"/>
      <c r="E7476" s="107"/>
      <c r="F7476" s="112">
        <v>23440000</v>
      </c>
      <c r="G7476" s="112"/>
      <c r="H7476" s="112"/>
      <c r="I7476" s="770"/>
      <c r="J7476" s="771"/>
      <c r="K7476" s="328">
        <f t="shared" si="417"/>
        <v>0</v>
      </c>
      <c r="L7476" s="328"/>
      <c r="M7476" s="328"/>
      <c r="N7476" s="771"/>
      <c r="O7476" s="177"/>
      <c r="P7476" s="784">
        <v>23440000</v>
      </c>
      <c r="Q7476" s="5"/>
    </row>
    <row r="7477" spans="1:17" s="430" customFormat="1" ht="66.75" hidden="1" customHeight="1">
      <c r="A7477" s="1122">
        <v>2</v>
      </c>
      <c r="B7477" s="150" t="s">
        <v>3078</v>
      </c>
      <c r="C7477" s="107" t="s">
        <v>68</v>
      </c>
      <c r="D7477" s="107"/>
      <c r="E7477" s="107"/>
      <c r="F7477" s="112">
        <v>27399091</v>
      </c>
      <c r="G7477" s="112"/>
      <c r="H7477" s="112"/>
      <c r="I7477" s="770"/>
      <c r="J7477" s="771"/>
      <c r="K7477" s="328">
        <f t="shared" si="417"/>
        <v>0</v>
      </c>
      <c r="L7477" s="328"/>
      <c r="M7477" s="328"/>
      <c r="N7477" s="771"/>
      <c r="O7477" s="177"/>
      <c r="P7477" s="784">
        <v>27399091</v>
      </c>
      <c r="Q7477" s="5"/>
    </row>
    <row r="7478" spans="1:17" s="430" customFormat="1" ht="66.75" hidden="1" customHeight="1">
      <c r="A7478" s="1122"/>
      <c r="B7478" s="150" t="s">
        <v>3079</v>
      </c>
      <c r="C7478" s="107" t="s">
        <v>68</v>
      </c>
      <c r="D7478" s="107"/>
      <c r="E7478" s="107"/>
      <c r="F7478" s="112">
        <v>28810000</v>
      </c>
      <c r="G7478" s="112"/>
      <c r="H7478" s="112"/>
      <c r="I7478" s="770"/>
      <c r="J7478" s="771"/>
      <c r="K7478" s="328">
        <f t="shared" si="417"/>
        <v>0</v>
      </c>
      <c r="L7478" s="328"/>
      <c r="M7478" s="328"/>
      <c r="N7478" s="771"/>
      <c r="O7478" s="177"/>
      <c r="P7478" s="784">
        <v>28810000</v>
      </c>
      <c r="Q7478" s="5"/>
    </row>
    <row r="7479" spans="1:17" s="430" customFormat="1" ht="66.75" hidden="1" customHeight="1">
      <c r="A7479" s="1122">
        <v>3</v>
      </c>
      <c r="B7479" s="150" t="s">
        <v>3080</v>
      </c>
      <c r="C7479" s="107" t="s">
        <v>68</v>
      </c>
      <c r="D7479" s="107"/>
      <c r="E7479" s="107"/>
      <c r="F7479" s="112">
        <v>32983636</v>
      </c>
      <c r="G7479" s="112"/>
      <c r="H7479" s="112"/>
      <c r="I7479" s="770"/>
      <c r="J7479" s="771"/>
      <c r="K7479" s="328">
        <f t="shared" si="417"/>
        <v>0</v>
      </c>
      <c r="L7479" s="328"/>
      <c r="M7479" s="328"/>
      <c r="N7479" s="771"/>
      <c r="O7479" s="177"/>
      <c r="P7479" s="784">
        <v>32983636</v>
      </c>
      <c r="Q7479" s="5"/>
    </row>
    <row r="7480" spans="1:17" s="430" customFormat="1" ht="66.75" hidden="1" customHeight="1">
      <c r="A7480" s="1122"/>
      <c r="B7480" s="150" t="s">
        <v>3081</v>
      </c>
      <c r="C7480" s="107" t="s">
        <v>68</v>
      </c>
      <c r="D7480" s="107"/>
      <c r="E7480" s="107"/>
      <c r="F7480" s="112">
        <v>34394545</v>
      </c>
      <c r="G7480" s="112"/>
      <c r="H7480" s="112"/>
      <c r="I7480" s="770"/>
      <c r="J7480" s="771"/>
      <c r="K7480" s="328">
        <f t="shared" si="417"/>
        <v>0</v>
      </c>
      <c r="L7480" s="328"/>
      <c r="M7480" s="328"/>
      <c r="N7480" s="771"/>
      <c r="O7480" s="177"/>
      <c r="P7480" s="784">
        <v>34394545</v>
      </c>
      <c r="Q7480" s="5"/>
    </row>
    <row r="7481" spans="1:17" s="430" customFormat="1" ht="66.75" hidden="1" customHeight="1">
      <c r="A7481" s="1122">
        <v>4</v>
      </c>
      <c r="B7481" s="150" t="s">
        <v>3082</v>
      </c>
      <c r="C7481" s="107" t="s">
        <v>68</v>
      </c>
      <c r="D7481" s="107"/>
      <c r="E7481" s="107"/>
      <c r="F7481" s="112">
        <v>35558182</v>
      </c>
      <c r="G7481" s="112"/>
      <c r="H7481" s="112"/>
      <c r="I7481" s="770"/>
      <c r="J7481" s="771"/>
      <c r="K7481" s="328">
        <f t="shared" si="417"/>
        <v>0</v>
      </c>
      <c r="L7481" s="328"/>
      <c r="M7481" s="328"/>
      <c r="N7481" s="771"/>
      <c r="O7481" s="177"/>
      <c r="P7481" s="784">
        <v>35558182</v>
      </c>
      <c r="Q7481" s="5"/>
    </row>
    <row r="7482" spans="1:17" s="430" customFormat="1" ht="66.75" hidden="1" customHeight="1">
      <c r="A7482" s="1122"/>
      <c r="B7482" s="150" t="s">
        <v>3083</v>
      </c>
      <c r="C7482" s="107" t="s">
        <v>68</v>
      </c>
      <c r="D7482" s="107"/>
      <c r="E7482" s="107"/>
      <c r="F7482" s="112">
        <v>36969091</v>
      </c>
      <c r="G7482" s="112"/>
      <c r="H7482" s="112"/>
      <c r="I7482" s="770"/>
      <c r="J7482" s="771"/>
      <c r="K7482" s="328">
        <f t="shared" si="417"/>
        <v>0</v>
      </c>
      <c r="L7482" s="328"/>
      <c r="M7482" s="328"/>
      <c r="N7482" s="771"/>
      <c r="O7482" s="177"/>
      <c r="P7482" s="784">
        <v>36969091</v>
      </c>
      <c r="Q7482" s="5"/>
    </row>
    <row r="7483" spans="1:17" s="430" customFormat="1" ht="66.75" hidden="1" customHeight="1">
      <c r="A7483" s="1122">
        <v>5</v>
      </c>
      <c r="B7483" s="150" t="s">
        <v>3084</v>
      </c>
      <c r="C7483" s="107" t="s">
        <v>68</v>
      </c>
      <c r="D7483" s="107"/>
      <c r="E7483" s="107"/>
      <c r="F7483" s="112">
        <v>36860909</v>
      </c>
      <c r="G7483" s="112"/>
      <c r="H7483" s="112"/>
      <c r="I7483" s="770"/>
      <c r="J7483" s="771"/>
      <c r="K7483" s="328">
        <f t="shared" si="417"/>
        <v>0</v>
      </c>
      <c r="L7483" s="328"/>
      <c r="M7483" s="328"/>
      <c r="N7483" s="771"/>
      <c r="O7483" s="177"/>
      <c r="P7483" s="784">
        <v>36860909</v>
      </c>
      <c r="Q7483" s="5"/>
    </row>
    <row r="7484" spans="1:17" s="430" customFormat="1" ht="66.75" hidden="1" customHeight="1">
      <c r="A7484" s="1122"/>
      <c r="B7484" s="150" t="s">
        <v>3085</v>
      </c>
      <c r="C7484" s="107" t="s">
        <v>68</v>
      </c>
      <c r="D7484" s="107"/>
      <c r="E7484" s="107"/>
      <c r="F7484" s="112">
        <v>38271818</v>
      </c>
      <c r="G7484" s="112"/>
      <c r="H7484" s="112"/>
      <c r="I7484" s="770"/>
      <c r="J7484" s="771"/>
      <c r="K7484" s="328">
        <f t="shared" si="417"/>
        <v>0</v>
      </c>
      <c r="L7484" s="328"/>
      <c r="M7484" s="328"/>
      <c r="N7484" s="771"/>
      <c r="O7484" s="177"/>
      <c r="P7484" s="784">
        <v>38271818</v>
      </c>
      <c r="Q7484" s="5"/>
    </row>
    <row r="7485" spans="1:17" s="430" customFormat="1" ht="66.75" hidden="1" customHeight="1">
      <c r="A7485" s="1122">
        <v>6</v>
      </c>
      <c r="B7485" s="150" t="s">
        <v>3086</v>
      </c>
      <c r="C7485" s="107" t="s">
        <v>68</v>
      </c>
      <c r="D7485" s="107"/>
      <c r="E7485" s="107"/>
      <c r="F7485" s="112">
        <v>42055455</v>
      </c>
      <c r="G7485" s="112"/>
      <c r="H7485" s="112"/>
      <c r="I7485" s="770"/>
      <c r="J7485" s="771"/>
      <c r="K7485" s="328">
        <f t="shared" si="417"/>
        <v>0</v>
      </c>
      <c r="L7485" s="328"/>
      <c r="M7485" s="328"/>
      <c r="N7485" s="771"/>
      <c r="O7485" s="177"/>
      <c r="P7485" s="784">
        <v>42055455</v>
      </c>
      <c r="Q7485" s="5"/>
    </row>
    <row r="7486" spans="1:17" s="430" customFormat="1" ht="66.75" hidden="1" customHeight="1">
      <c r="A7486" s="1122"/>
      <c r="B7486" s="150" t="s">
        <v>3087</v>
      </c>
      <c r="C7486" s="107" t="s">
        <v>68</v>
      </c>
      <c r="D7486" s="107"/>
      <c r="E7486" s="107"/>
      <c r="F7486" s="112">
        <v>43466364</v>
      </c>
      <c r="G7486" s="112"/>
      <c r="H7486" s="112"/>
      <c r="I7486" s="770"/>
      <c r="J7486" s="771"/>
      <c r="K7486" s="328">
        <f t="shared" si="417"/>
        <v>0</v>
      </c>
      <c r="L7486" s="328"/>
      <c r="M7486" s="328"/>
      <c r="N7486" s="771"/>
      <c r="O7486" s="177"/>
      <c r="P7486" s="784">
        <v>43466364</v>
      </c>
      <c r="Q7486" s="5"/>
    </row>
    <row r="7487" spans="1:17" s="430" customFormat="1" ht="66.75" hidden="1" customHeight="1">
      <c r="A7487" s="1122">
        <v>7</v>
      </c>
      <c r="B7487" s="150" t="s">
        <v>3088</v>
      </c>
      <c r="C7487" s="107" t="s">
        <v>68</v>
      </c>
      <c r="D7487" s="107"/>
      <c r="E7487" s="107"/>
      <c r="F7487" s="112">
        <v>46109091</v>
      </c>
      <c r="G7487" s="112"/>
      <c r="H7487" s="112"/>
      <c r="I7487" s="770"/>
      <c r="J7487" s="771"/>
      <c r="K7487" s="328">
        <f t="shared" si="417"/>
        <v>0</v>
      </c>
      <c r="L7487" s="328"/>
      <c r="M7487" s="328"/>
      <c r="N7487" s="771"/>
      <c r="O7487" s="177"/>
      <c r="P7487" s="784">
        <v>46109091</v>
      </c>
      <c r="Q7487" s="5"/>
    </row>
    <row r="7488" spans="1:17" s="430" customFormat="1" ht="66.75" hidden="1" customHeight="1">
      <c r="A7488" s="1122"/>
      <c r="B7488" s="150" t="s">
        <v>3089</v>
      </c>
      <c r="C7488" s="107" t="s">
        <v>68</v>
      </c>
      <c r="D7488" s="107"/>
      <c r="E7488" s="107"/>
      <c r="F7488" s="112">
        <v>47520000</v>
      </c>
      <c r="G7488" s="112"/>
      <c r="H7488" s="112"/>
      <c r="I7488" s="770"/>
      <c r="J7488" s="771"/>
      <c r="K7488" s="328">
        <f t="shared" si="417"/>
        <v>0</v>
      </c>
      <c r="L7488" s="328"/>
      <c r="M7488" s="328"/>
      <c r="N7488" s="771"/>
      <c r="O7488" s="177"/>
      <c r="P7488" s="784">
        <v>47520000</v>
      </c>
      <c r="Q7488" s="5"/>
    </row>
    <row r="7489" spans="1:17" s="430" customFormat="1" ht="66.75" hidden="1" customHeight="1">
      <c r="A7489" s="1122">
        <v>8</v>
      </c>
      <c r="B7489" s="150" t="s">
        <v>3090</v>
      </c>
      <c r="C7489" s="107" t="s">
        <v>68</v>
      </c>
      <c r="D7489" s="107"/>
      <c r="E7489" s="107"/>
      <c r="F7489" s="112">
        <v>50338182</v>
      </c>
      <c r="G7489" s="112"/>
      <c r="H7489" s="112"/>
      <c r="I7489" s="770"/>
      <c r="J7489" s="771"/>
      <c r="K7489" s="328">
        <f t="shared" si="417"/>
        <v>0</v>
      </c>
      <c r="L7489" s="328"/>
      <c r="M7489" s="328"/>
      <c r="N7489" s="771"/>
      <c r="O7489" s="177"/>
      <c r="P7489" s="784">
        <v>50338182</v>
      </c>
      <c r="Q7489" s="5"/>
    </row>
    <row r="7490" spans="1:17" s="430" customFormat="1" ht="66.75" hidden="1" customHeight="1">
      <c r="A7490" s="1122"/>
      <c r="B7490" s="150" t="s">
        <v>3091</v>
      </c>
      <c r="C7490" s="107" t="s">
        <v>68</v>
      </c>
      <c r="D7490" s="107"/>
      <c r="E7490" s="107"/>
      <c r="F7490" s="112">
        <v>51749091</v>
      </c>
      <c r="G7490" s="112"/>
      <c r="H7490" s="112"/>
      <c r="I7490" s="770"/>
      <c r="J7490" s="771"/>
      <c r="K7490" s="328">
        <f t="shared" si="417"/>
        <v>0</v>
      </c>
      <c r="L7490" s="328"/>
      <c r="M7490" s="328"/>
      <c r="N7490" s="771"/>
      <c r="O7490" s="177"/>
      <c r="P7490" s="784">
        <v>51749091</v>
      </c>
      <c r="Q7490" s="5"/>
    </row>
    <row r="7491" spans="1:17" s="430" customFormat="1" ht="66.75" hidden="1" customHeight="1">
      <c r="A7491" s="778" t="s">
        <v>49</v>
      </c>
      <c r="B7491" s="766" t="s">
        <v>3801</v>
      </c>
      <c r="C7491" s="107"/>
      <c r="D7491" s="107"/>
      <c r="E7491" s="107"/>
      <c r="F7491" s="112"/>
      <c r="G7491" s="112"/>
      <c r="H7491" s="112"/>
      <c r="I7491" s="770"/>
      <c r="J7491" s="771"/>
      <c r="K7491" s="328"/>
      <c r="L7491" s="328"/>
      <c r="M7491" s="328"/>
      <c r="N7491" s="771"/>
      <c r="O7491" s="177"/>
      <c r="P7491" s="742" t="e">
        <f>#REF!*1.1</f>
        <v>#REF!</v>
      </c>
      <c r="Q7491" s="5"/>
    </row>
    <row r="7492" spans="1:17" s="430" customFormat="1" ht="66.75" hidden="1" customHeight="1">
      <c r="A7492" s="1122">
        <v>1</v>
      </c>
      <c r="B7492" s="517" t="s">
        <v>3799</v>
      </c>
      <c r="C7492" s="107" t="s">
        <v>68</v>
      </c>
      <c r="D7492" s="107"/>
      <c r="E7492" s="107"/>
      <c r="F7492" s="112">
        <v>22018182</v>
      </c>
      <c r="G7492" s="112"/>
      <c r="H7492" s="112"/>
      <c r="I7492" s="770"/>
      <c r="J7492" s="771"/>
      <c r="K7492" s="328">
        <f t="shared" ref="K7492:K7499" si="418">U7492</f>
        <v>0</v>
      </c>
      <c r="L7492" s="328"/>
      <c r="M7492" s="328"/>
      <c r="N7492" s="771"/>
      <c r="O7492" s="177"/>
      <c r="P7492" s="784">
        <v>22029091</v>
      </c>
      <c r="Q7492" s="5"/>
    </row>
    <row r="7493" spans="1:17" s="430" customFormat="1" ht="66.75" hidden="1" customHeight="1">
      <c r="A7493" s="1122"/>
      <c r="B7493" s="517" t="s">
        <v>3793</v>
      </c>
      <c r="C7493" s="107" t="s">
        <v>68</v>
      </c>
      <c r="D7493" s="107"/>
      <c r="E7493" s="107"/>
      <c r="F7493" s="112">
        <v>23384545</v>
      </c>
      <c r="G7493" s="112"/>
      <c r="H7493" s="112"/>
      <c r="I7493" s="770"/>
      <c r="J7493" s="771"/>
      <c r="K7493" s="328">
        <f t="shared" si="418"/>
        <v>0</v>
      </c>
      <c r="L7493" s="328"/>
      <c r="M7493" s="328"/>
      <c r="N7493" s="771"/>
      <c r="O7493" s="177"/>
      <c r="P7493" s="784">
        <v>23440000</v>
      </c>
      <c r="Q7493" s="5"/>
    </row>
    <row r="7494" spans="1:17" s="430" customFormat="1" ht="66.75" hidden="1" customHeight="1">
      <c r="A7494" s="1122">
        <v>2</v>
      </c>
      <c r="B7494" s="517" t="s">
        <v>3794</v>
      </c>
      <c r="C7494" s="107" t="s">
        <v>68</v>
      </c>
      <c r="D7494" s="107"/>
      <c r="E7494" s="107"/>
      <c r="F7494" s="112">
        <v>27388182</v>
      </c>
      <c r="G7494" s="112"/>
      <c r="H7494" s="112"/>
      <c r="I7494" s="770"/>
      <c r="J7494" s="771"/>
      <c r="K7494" s="328">
        <f t="shared" si="418"/>
        <v>0</v>
      </c>
      <c r="L7494" s="328"/>
      <c r="M7494" s="328"/>
      <c r="N7494" s="771"/>
      <c r="O7494" s="177"/>
      <c r="P7494" s="784">
        <v>27399091</v>
      </c>
      <c r="Q7494" s="5"/>
    </row>
    <row r="7495" spans="1:17" s="430" customFormat="1" ht="66.75" hidden="1" customHeight="1">
      <c r="A7495" s="1122"/>
      <c r="B7495" s="517" t="s">
        <v>3795</v>
      </c>
      <c r="C7495" s="107" t="s">
        <v>68</v>
      </c>
      <c r="D7495" s="107"/>
      <c r="E7495" s="107"/>
      <c r="F7495" s="112">
        <v>28754545</v>
      </c>
      <c r="G7495" s="112"/>
      <c r="H7495" s="112"/>
      <c r="I7495" s="770"/>
      <c r="J7495" s="771"/>
      <c r="K7495" s="328">
        <f t="shared" si="418"/>
        <v>0</v>
      </c>
      <c r="L7495" s="328"/>
      <c r="M7495" s="328"/>
      <c r="N7495" s="771"/>
      <c r="O7495" s="177"/>
      <c r="P7495" s="784">
        <v>28810000</v>
      </c>
      <c r="Q7495" s="5"/>
    </row>
    <row r="7496" spans="1:17" s="430" customFormat="1" ht="66.75" hidden="1" customHeight="1">
      <c r="A7496" s="1122">
        <v>3</v>
      </c>
      <c r="B7496" s="517" t="s">
        <v>3800</v>
      </c>
      <c r="C7496" s="107" t="s">
        <v>68</v>
      </c>
      <c r="D7496" s="107"/>
      <c r="E7496" s="107"/>
      <c r="F7496" s="112">
        <v>32972727</v>
      </c>
      <c r="G7496" s="112"/>
      <c r="H7496" s="112"/>
      <c r="I7496" s="770"/>
      <c r="J7496" s="771"/>
      <c r="K7496" s="328">
        <f t="shared" si="418"/>
        <v>0</v>
      </c>
      <c r="L7496" s="328"/>
      <c r="M7496" s="328"/>
      <c r="N7496" s="771"/>
      <c r="O7496" s="177"/>
      <c r="P7496" s="784">
        <v>32983636</v>
      </c>
      <c r="Q7496" s="5"/>
    </row>
    <row r="7497" spans="1:17" s="430" customFormat="1" ht="66.75" hidden="1" customHeight="1">
      <c r="A7497" s="1122"/>
      <c r="B7497" s="517" t="s">
        <v>3796</v>
      </c>
      <c r="C7497" s="107" t="s">
        <v>68</v>
      </c>
      <c r="D7497" s="107"/>
      <c r="E7497" s="107"/>
      <c r="F7497" s="112">
        <v>34339091</v>
      </c>
      <c r="G7497" s="112"/>
      <c r="H7497" s="112"/>
      <c r="I7497" s="770"/>
      <c r="J7497" s="771"/>
      <c r="K7497" s="328">
        <f t="shared" si="418"/>
        <v>0</v>
      </c>
      <c r="L7497" s="328"/>
      <c r="M7497" s="328"/>
      <c r="N7497" s="771"/>
      <c r="O7497" s="177"/>
      <c r="P7497" s="784">
        <v>34394545</v>
      </c>
      <c r="Q7497" s="5"/>
    </row>
    <row r="7498" spans="1:17" s="430" customFormat="1" ht="66.75" hidden="1" customHeight="1">
      <c r="A7498" s="1122">
        <v>4</v>
      </c>
      <c r="B7498" s="517" t="s">
        <v>3797</v>
      </c>
      <c r="C7498" s="107" t="s">
        <v>68</v>
      </c>
      <c r="D7498" s="107"/>
      <c r="E7498" s="107"/>
      <c r="F7498" s="112">
        <v>35547273</v>
      </c>
      <c r="G7498" s="112"/>
      <c r="H7498" s="112"/>
      <c r="I7498" s="770"/>
      <c r="J7498" s="771"/>
      <c r="K7498" s="328">
        <f t="shared" si="418"/>
        <v>0</v>
      </c>
      <c r="L7498" s="328"/>
      <c r="M7498" s="328"/>
      <c r="N7498" s="771"/>
      <c r="O7498" s="177"/>
      <c r="P7498" s="784">
        <v>35558182</v>
      </c>
      <c r="Q7498" s="5"/>
    </row>
    <row r="7499" spans="1:17" s="430" customFormat="1" ht="66.75" hidden="1" customHeight="1">
      <c r="A7499" s="1122"/>
      <c r="B7499" s="517" t="s">
        <v>3798</v>
      </c>
      <c r="C7499" s="107" t="s">
        <v>68</v>
      </c>
      <c r="D7499" s="107"/>
      <c r="E7499" s="107"/>
      <c r="F7499" s="112">
        <v>36913636</v>
      </c>
      <c r="G7499" s="112"/>
      <c r="H7499" s="112"/>
      <c r="I7499" s="770"/>
      <c r="J7499" s="771"/>
      <c r="K7499" s="328">
        <f t="shared" si="418"/>
        <v>0</v>
      </c>
      <c r="L7499" s="328"/>
      <c r="M7499" s="328"/>
      <c r="N7499" s="771"/>
      <c r="O7499" s="177"/>
      <c r="P7499" s="784">
        <v>36969091</v>
      </c>
      <c r="Q7499" s="5"/>
    </row>
    <row r="7500" spans="1:17" s="430" customFormat="1" ht="16.5" hidden="1">
      <c r="A7500" s="778" t="s">
        <v>63</v>
      </c>
      <c r="B7500" s="766" t="s">
        <v>3092</v>
      </c>
      <c r="C7500" s="107"/>
      <c r="D7500" s="107"/>
      <c r="E7500" s="107"/>
      <c r="F7500" s="112"/>
      <c r="G7500" s="112"/>
      <c r="H7500" s="112"/>
      <c r="I7500" s="770"/>
      <c r="J7500" s="771"/>
      <c r="K7500" s="328"/>
      <c r="L7500" s="328"/>
      <c r="M7500" s="328"/>
      <c r="N7500" s="771"/>
      <c r="O7500" s="177"/>
      <c r="P7500" s="742" t="e">
        <f>#REF!*1.1</f>
        <v>#REF!</v>
      </c>
      <c r="Q7500" s="5"/>
    </row>
    <row r="7501" spans="1:17" s="430" customFormat="1" ht="66.75" hidden="1" customHeight="1">
      <c r="A7501" s="1122">
        <v>1</v>
      </c>
      <c r="B7501" s="150" t="s">
        <v>3093</v>
      </c>
      <c r="C7501" s="107" t="s">
        <v>68</v>
      </c>
      <c r="D7501" s="107"/>
      <c r="E7501" s="107"/>
      <c r="F7501" s="112">
        <v>29087273</v>
      </c>
      <c r="G7501" s="112"/>
      <c r="H7501" s="112"/>
      <c r="I7501" s="770"/>
      <c r="J7501" s="771"/>
      <c r="K7501" s="328">
        <f>U7501</f>
        <v>0</v>
      </c>
      <c r="L7501" s="328"/>
      <c r="M7501" s="328"/>
      <c r="N7501" s="771"/>
      <c r="O7501" s="177"/>
      <c r="P7501" s="784">
        <v>29087273</v>
      </c>
      <c r="Q7501" s="5"/>
    </row>
    <row r="7502" spans="1:17" s="430" customFormat="1" ht="66.75" hidden="1" customHeight="1">
      <c r="A7502" s="1122"/>
      <c r="B7502" s="150" t="s">
        <v>3094</v>
      </c>
      <c r="C7502" s="107" t="s">
        <v>68</v>
      </c>
      <c r="D7502" s="107"/>
      <c r="E7502" s="107"/>
      <c r="F7502" s="112">
        <v>29950909</v>
      </c>
      <c r="G7502" s="112"/>
      <c r="H7502" s="112"/>
      <c r="I7502" s="770"/>
      <c r="J7502" s="771"/>
      <c r="K7502" s="328">
        <f>U7502</f>
        <v>0</v>
      </c>
      <c r="L7502" s="328"/>
      <c r="M7502" s="328"/>
      <c r="N7502" s="771"/>
      <c r="O7502" s="177"/>
      <c r="P7502" s="784">
        <v>29950909</v>
      </c>
      <c r="Q7502" s="5"/>
    </row>
    <row r="7503" spans="1:17" s="430" customFormat="1" ht="66.75" hidden="1" customHeight="1">
      <c r="A7503" s="1122">
        <v>2</v>
      </c>
      <c r="B7503" s="150" t="s">
        <v>3095</v>
      </c>
      <c r="C7503" s="107" t="s">
        <v>68</v>
      </c>
      <c r="D7503" s="107"/>
      <c r="E7503" s="107"/>
      <c r="F7503" s="112">
        <v>36258182</v>
      </c>
      <c r="G7503" s="112"/>
      <c r="H7503" s="112"/>
      <c r="I7503" s="770"/>
      <c r="J7503" s="771"/>
      <c r="K7503" s="328">
        <f>U7503</f>
        <v>0</v>
      </c>
      <c r="L7503" s="328"/>
      <c r="M7503" s="328"/>
      <c r="N7503" s="771"/>
      <c r="O7503" s="177"/>
      <c r="P7503" s="784">
        <v>36258182</v>
      </c>
      <c r="Q7503" s="5"/>
    </row>
    <row r="7504" spans="1:17" s="430" customFormat="1" ht="66.75" hidden="1" customHeight="1">
      <c r="A7504" s="1122"/>
      <c r="B7504" s="150" t="s">
        <v>3096</v>
      </c>
      <c r="C7504" s="107" t="s">
        <v>68</v>
      </c>
      <c r="D7504" s="107"/>
      <c r="E7504" s="107"/>
      <c r="F7504" s="112">
        <v>37121818</v>
      </c>
      <c r="G7504" s="112"/>
      <c r="H7504" s="112"/>
      <c r="I7504" s="770"/>
      <c r="J7504" s="771"/>
      <c r="K7504" s="328">
        <f>U7504</f>
        <v>0</v>
      </c>
      <c r="L7504" s="328"/>
      <c r="M7504" s="328"/>
      <c r="N7504" s="771"/>
      <c r="O7504" s="177"/>
      <c r="P7504" s="784">
        <v>37121818</v>
      </c>
      <c r="Q7504" s="5"/>
    </row>
    <row r="7505" spans="1:17" s="430" customFormat="1" ht="66.75" hidden="1" customHeight="1">
      <c r="A7505" s="778" t="s">
        <v>123</v>
      </c>
      <c r="B7505" s="782" t="s">
        <v>3097</v>
      </c>
      <c r="C7505" s="107" t="s">
        <v>68</v>
      </c>
      <c r="D7505" s="107"/>
      <c r="E7505" s="107"/>
      <c r="F7505" s="112"/>
      <c r="G7505" s="112"/>
      <c r="H7505" s="112"/>
      <c r="I7505" s="770"/>
      <c r="J7505" s="771"/>
      <c r="K7505" s="328"/>
      <c r="L7505" s="328"/>
      <c r="M7505" s="328"/>
      <c r="N7505" s="771"/>
      <c r="O7505" s="177"/>
      <c r="P7505" s="742" t="e">
        <f>#REF!*1.1</f>
        <v>#REF!</v>
      </c>
      <c r="Q7505" s="5"/>
    </row>
    <row r="7506" spans="1:17" s="430" customFormat="1" ht="66.75" hidden="1" customHeight="1">
      <c r="A7506" s="1122">
        <v>1</v>
      </c>
      <c r="B7506" s="150" t="s">
        <v>3098</v>
      </c>
      <c r="C7506" s="107" t="s">
        <v>68</v>
      </c>
      <c r="D7506" s="107"/>
      <c r="E7506" s="107"/>
      <c r="F7506" s="112">
        <v>28534545</v>
      </c>
      <c r="G7506" s="112"/>
      <c r="H7506" s="112"/>
      <c r="I7506" s="770"/>
      <c r="J7506" s="771"/>
      <c r="K7506" s="328">
        <f t="shared" ref="K7506:K7525" si="419">U7506</f>
        <v>0</v>
      </c>
      <c r="L7506" s="328"/>
      <c r="M7506" s="328"/>
      <c r="N7506" s="771"/>
      <c r="O7506" s="177"/>
      <c r="P7506" s="784">
        <v>28534545</v>
      </c>
      <c r="Q7506" s="5"/>
    </row>
    <row r="7507" spans="1:17" s="430" customFormat="1" ht="66.75" hidden="1" customHeight="1">
      <c r="A7507" s="1122"/>
      <c r="B7507" s="150" t="s">
        <v>3099</v>
      </c>
      <c r="C7507" s="107" t="s">
        <v>68</v>
      </c>
      <c r="D7507" s="107"/>
      <c r="E7507" s="107"/>
      <c r="F7507" s="112">
        <v>29323636</v>
      </c>
      <c r="G7507" s="112"/>
      <c r="H7507" s="112"/>
      <c r="I7507" s="770"/>
      <c r="J7507" s="771"/>
      <c r="K7507" s="328">
        <f t="shared" si="419"/>
        <v>0</v>
      </c>
      <c r="L7507" s="328"/>
      <c r="M7507" s="328"/>
      <c r="N7507" s="771"/>
      <c r="O7507" s="177"/>
      <c r="P7507" s="784">
        <v>29323636</v>
      </c>
      <c r="Q7507" s="5"/>
    </row>
    <row r="7508" spans="1:17" s="430" customFormat="1" ht="66.75" hidden="1" customHeight="1">
      <c r="A7508" s="1122">
        <v>2</v>
      </c>
      <c r="B7508" s="150" t="s">
        <v>3100</v>
      </c>
      <c r="C7508" s="107" t="s">
        <v>68</v>
      </c>
      <c r="D7508" s="107"/>
      <c r="E7508" s="107"/>
      <c r="F7508" s="112">
        <v>35621818</v>
      </c>
      <c r="G7508" s="112"/>
      <c r="H7508" s="112"/>
      <c r="I7508" s="770"/>
      <c r="J7508" s="771"/>
      <c r="K7508" s="328">
        <f t="shared" si="419"/>
        <v>0</v>
      </c>
      <c r="L7508" s="328"/>
      <c r="M7508" s="328"/>
      <c r="N7508" s="771"/>
      <c r="O7508" s="177"/>
      <c r="P7508" s="784">
        <v>35621818</v>
      </c>
      <c r="Q7508" s="5"/>
    </row>
    <row r="7509" spans="1:17" s="430" customFormat="1" ht="66.75" hidden="1" customHeight="1">
      <c r="A7509" s="1122"/>
      <c r="B7509" s="150" t="s">
        <v>3101</v>
      </c>
      <c r="C7509" s="107" t="s">
        <v>68</v>
      </c>
      <c r="D7509" s="107"/>
      <c r="E7509" s="107"/>
      <c r="F7509" s="112">
        <v>36501818</v>
      </c>
      <c r="G7509" s="112"/>
      <c r="H7509" s="112"/>
      <c r="I7509" s="770"/>
      <c r="J7509" s="771"/>
      <c r="K7509" s="328">
        <f t="shared" si="419"/>
        <v>0</v>
      </c>
      <c r="L7509" s="328"/>
      <c r="M7509" s="328"/>
      <c r="N7509" s="771"/>
      <c r="O7509" s="177"/>
      <c r="P7509" s="784">
        <v>36501818</v>
      </c>
      <c r="Q7509" s="5"/>
    </row>
    <row r="7510" spans="1:17" s="430" customFormat="1" ht="66.75" hidden="1" customHeight="1">
      <c r="A7510" s="1122">
        <v>3</v>
      </c>
      <c r="B7510" s="150" t="s">
        <v>3102</v>
      </c>
      <c r="C7510" s="107" t="s">
        <v>68</v>
      </c>
      <c r="D7510" s="107"/>
      <c r="E7510" s="107"/>
      <c r="F7510" s="112">
        <v>36874545</v>
      </c>
      <c r="G7510" s="112"/>
      <c r="H7510" s="112"/>
      <c r="I7510" s="770"/>
      <c r="J7510" s="771"/>
      <c r="K7510" s="328">
        <f t="shared" si="419"/>
        <v>0</v>
      </c>
      <c r="L7510" s="328"/>
      <c r="M7510" s="328"/>
      <c r="N7510" s="771"/>
      <c r="O7510" s="177"/>
      <c r="P7510" s="784">
        <v>36874545</v>
      </c>
      <c r="Q7510" s="5"/>
    </row>
    <row r="7511" spans="1:17" s="430" customFormat="1" ht="66.75" hidden="1" customHeight="1">
      <c r="A7511" s="1122"/>
      <c r="B7511" s="150" t="s">
        <v>3103</v>
      </c>
      <c r="C7511" s="107" t="s">
        <v>68</v>
      </c>
      <c r="D7511" s="107"/>
      <c r="E7511" s="107"/>
      <c r="F7511" s="112">
        <v>37754545</v>
      </c>
      <c r="G7511" s="112"/>
      <c r="H7511" s="112"/>
      <c r="I7511" s="770"/>
      <c r="J7511" s="771"/>
      <c r="K7511" s="328">
        <f t="shared" si="419"/>
        <v>0</v>
      </c>
      <c r="L7511" s="328"/>
      <c r="M7511" s="328"/>
      <c r="N7511" s="771"/>
      <c r="O7511" s="177"/>
      <c r="P7511" s="784">
        <v>37754545</v>
      </c>
      <c r="Q7511" s="5"/>
    </row>
    <row r="7512" spans="1:17" s="430" customFormat="1" ht="66.75" hidden="1" customHeight="1">
      <c r="A7512" s="1122"/>
      <c r="B7512" s="150" t="s">
        <v>3104</v>
      </c>
      <c r="C7512" s="107" t="s">
        <v>68</v>
      </c>
      <c r="D7512" s="107"/>
      <c r="E7512" s="107"/>
      <c r="F7512" s="112">
        <v>38863636</v>
      </c>
      <c r="G7512" s="112"/>
      <c r="H7512" s="112"/>
      <c r="I7512" s="770"/>
      <c r="J7512" s="771"/>
      <c r="K7512" s="328">
        <f t="shared" si="419"/>
        <v>0</v>
      </c>
      <c r="L7512" s="328"/>
      <c r="M7512" s="328"/>
      <c r="N7512" s="771"/>
      <c r="O7512" s="177"/>
      <c r="P7512" s="784">
        <v>38863636</v>
      </c>
      <c r="Q7512" s="5"/>
    </row>
    <row r="7513" spans="1:17" s="430" customFormat="1" ht="66.75" hidden="1" customHeight="1">
      <c r="A7513" s="1122"/>
      <c r="B7513" s="150" t="s">
        <v>3105</v>
      </c>
      <c r="C7513" s="107" t="s">
        <v>68</v>
      </c>
      <c r="D7513" s="107"/>
      <c r="E7513" s="107"/>
      <c r="F7513" s="112">
        <v>39743636</v>
      </c>
      <c r="G7513" s="112"/>
      <c r="H7513" s="112"/>
      <c r="I7513" s="770"/>
      <c r="J7513" s="771"/>
      <c r="K7513" s="328">
        <f t="shared" si="419"/>
        <v>0</v>
      </c>
      <c r="L7513" s="328"/>
      <c r="M7513" s="328"/>
      <c r="N7513" s="771"/>
      <c r="O7513" s="177"/>
      <c r="P7513" s="784">
        <v>39743636</v>
      </c>
      <c r="Q7513" s="5"/>
    </row>
    <row r="7514" spans="1:17" s="430" customFormat="1" ht="66.75" hidden="1" customHeight="1">
      <c r="A7514" s="1122">
        <v>4</v>
      </c>
      <c r="B7514" s="150" t="s">
        <v>3106</v>
      </c>
      <c r="C7514" s="107" t="s">
        <v>68</v>
      </c>
      <c r="D7514" s="107"/>
      <c r="E7514" s="107"/>
      <c r="F7514" s="112">
        <v>43610000</v>
      </c>
      <c r="G7514" s="112"/>
      <c r="H7514" s="112"/>
      <c r="I7514" s="770"/>
      <c r="J7514" s="771"/>
      <c r="K7514" s="328">
        <f t="shared" si="419"/>
        <v>0</v>
      </c>
      <c r="L7514" s="328"/>
      <c r="M7514" s="328"/>
      <c r="N7514" s="771"/>
      <c r="O7514" s="177"/>
      <c r="P7514" s="784">
        <v>43610000</v>
      </c>
      <c r="Q7514" s="5"/>
    </row>
    <row r="7515" spans="1:17" s="430" customFormat="1" ht="66.75" hidden="1" customHeight="1">
      <c r="A7515" s="1122"/>
      <c r="B7515" s="150" t="s">
        <v>3107</v>
      </c>
      <c r="C7515" s="107" t="s">
        <v>68</v>
      </c>
      <c r="D7515" s="107"/>
      <c r="E7515" s="107"/>
      <c r="F7515" s="112">
        <v>44490000</v>
      </c>
      <c r="G7515" s="112"/>
      <c r="H7515" s="112"/>
      <c r="I7515" s="770"/>
      <c r="J7515" s="771"/>
      <c r="K7515" s="328">
        <f t="shared" si="419"/>
        <v>0</v>
      </c>
      <c r="L7515" s="328"/>
      <c r="M7515" s="328"/>
      <c r="N7515" s="771"/>
      <c r="O7515" s="177"/>
      <c r="P7515" s="784">
        <v>44490000</v>
      </c>
      <c r="Q7515" s="5"/>
    </row>
    <row r="7516" spans="1:17" s="430" customFormat="1" ht="66.75" hidden="1" customHeight="1">
      <c r="A7516" s="1122"/>
      <c r="B7516" s="150" t="s">
        <v>3108</v>
      </c>
      <c r="C7516" s="107" t="s">
        <v>68</v>
      </c>
      <c r="D7516" s="107"/>
      <c r="E7516" s="107"/>
      <c r="F7516" s="112">
        <v>46158182</v>
      </c>
      <c r="G7516" s="112"/>
      <c r="H7516" s="112"/>
      <c r="I7516" s="770"/>
      <c r="J7516" s="771"/>
      <c r="K7516" s="328">
        <f t="shared" si="419"/>
        <v>0</v>
      </c>
      <c r="L7516" s="328"/>
      <c r="M7516" s="328"/>
      <c r="N7516" s="771"/>
      <c r="O7516" s="177"/>
      <c r="P7516" s="784">
        <v>46158182</v>
      </c>
      <c r="Q7516" s="5"/>
    </row>
    <row r="7517" spans="1:17" s="430" customFormat="1" ht="66.75" hidden="1" customHeight="1">
      <c r="A7517" s="1122"/>
      <c r="B7517" s="150" t="s">
        <v>3109</v>
      </c>
      <c r="C7517" s="107" t="s">
        <v>68</v>
      </c>
      <c r="D7517" s="107"/>
      <c r="E7517" s="107"/>
      <c r="F7517" s="112">
        <v>47038182</v>
      </c>
      <c r="G7517" s="112"/>
      <c r="H7517" s="112"/>
      <c r="I7517" s="770"/>
      <c r="J7517" s="771"/>
      <c r="K7517" s="328">
        <f t="shared" si="419"/>
        <v>0</v>
      </c>
      <c r="L7517" s="328"/>
      <c r="M7517" s="328"/>
      <c r="N7517" s="771"/>
      <c r="O7517" s="177"/>
      <c r="P7517" s="784">
        <v>47038182</v>
      </c>
      <c r="Q7517" s="5"/>
    </row>
    <row r="7518" spans="1:17" s="430" customFormat="1" ht="66.75" hidden="1" customHeight="1">
      <c r="A7518" s="1122">
        <v>5</v>
      </c>
      <c r="B7518" s="150" t="s">
        <v>3110</v>
      </c>
      <c r="C7518" s="107" t="s">
        <v>68</v>
      </c>
      <c r="D7518" s="107"/>
      <c r="E7518" s="107"/>
      <c r="F7518" s="112">
        <v>47695455</v>
      </c>
      <c r="G7518" s="112"/>
      <c r="H7518" s="112"/>
      <c r="I7518" s="770"/>
      <c r="J7518" s="771"/>
      <c r="K7518" s="328">
        <f t="shared" si="419"/>
        <v>0</v>
      </c>
      <c r="L7518" s="328"/>
      <c r="M7518" s="328"/>
      <c r="N7518" s="771"/>
      <c r="O7518" s="177"/>
      <c r="P7518" s="784">
        <v>47695455</v>
      </c>
      <c r="Q7518" s="5"/>
    </row>
    <row r="7519" spans="1:17" s="430" customFormat="1" ht="66.75" hidden="1" customHeight="1">
      <c r="A7519" s="1122"/>
      <c r="B7519" s="150" t="s">
        <v>3111</v>
      </c>
      <c r="C7519" s="107" t="s">
        <v>68</v>
      </c>
      <c r="D7519" s="107"/>
      <c r="E7519" s="107"/>
      <c r="F7519" s="112">
        <v>48575455</v>
      </c>
      <c r="G7519" s="112"/>
      <c r="H7519" s="112"/>
      <c r="I7519" s="770"/>
      <c r="J7519" s="771"/>
      <c r="K7519" s="328">
        <f t="shared" si="419"/>
        <v>0</v>
      </c>
      <c r="L7519" s="328"/>
      <c r="M7519" s="328"/>
      <c r="N7519" s="771"/>
      <c r="O7519" s="177"/>
      <c r="P7519" s="784">
        <v>48575455</v>
      </c>
      <c r="Q7519" s="5"/>
    </row>
    <row r="7520" spans="1:17" s="430" customFormat="1" ht="66.75" hidden="1" customHeight="1">
      <c r="A7520" s="1122"/>
      <c r="B7520" s="150" t="s">
        <v>3112</v>
      </c>
      <c r="C7520" s="107" t="s">
        <v>68</v>
      </c>
      <c r="D7520" s="107"/>
      <c r="E7520" s="107"/>
      <c r="F7520" s="112">
        <v>50482727</v>
      </c>
      <c r="G7520" s="112"/>
      <c r="H7520" s="112"/>
      <c r="I7520" s="770"/>
      <c r="J7520" s="771"/>
      <c r="K7520" s="328">
        <f t="shared" si="419"/>
        <v>0</v>
      </c>
      <c r="L7520" s="328"/>
      <c r="M7520" s="328"/>
      <c r="N7520" s="771"/>
      <c r="O7520" s="177"/>
      <c r="P7520" s="784">
        <v>50482727</v>
      </c>
      <c r="Q7520" s="5"/>
    </row>
    <row r="7521" spans="1:17" s="430" customFormat="1" ht="66.75" hidden="1" customHeight="1">
      <c r="A7521" s="1122"/>
      <c r="B7521" s="150" t="s">
        <v>3113</v>
      </c>
      <c r="C7521" s="107" t="s">
        <v>68</v>
      </c>
      <c r="D7521" s="107"/>
      <c r="E7521" s="107"/>
      <c r="F7521" s="112">
        <v>51362727</v>
      </c>
      <c r="G7521" s="112"/>
      <c r="H7521" s="112"/>
      <c r="I7521" s="770"/>
      <c r="J7521" s="771"/>
      <c r="K7521" s="328">
        <f t="shared" si="419"/>
        <v>0</v>
      </c>
      <c r="L7521" s="328"/>
      <c r="M7521" s="328"/>
      <c r="N7521" s="771"/>
      <c r="O7521" s="177"/>
      <c r="P7521" s="784">
        <v>51362727</v>
      </c>
      <c r="Q7521" s="5"/>
    </row>
    <row r="7522" spans="1:17" s="430" customFormat="1" ht="66.75" hidden="1" customHeight="1">
      <c r="A7522" s="1122">
        <v>6</v>
      </c>
      <c r="B7522" s="150" t="s">
        <v>3114</v>
      </c>
      <c r="C7522" s="107" t="s">
        <v>68</v>
      </c>
      <c r="D7522" s="107"/>
      <c r="E7522" s="107"/>
      <c r="F7522" s="112">
        <v>51763636</v>
      </c>
      <c r="G7522" s="112"/>
      <c r="H7522" s="112"/>
      <c r="I7522" s="770"/>
      <c r="J7522" s="771"/>
      <c r="K7522" s="328">
        <f t="shared" si="419"/>
        <v>0</v>
      </c>
      <c r="L7522" s="328"/>
      <c r="M7522" s="328"/>
      <c r="N7522" s="771"/>
      <c r="O7522" s="177"/>
      <c r="P7522" s="784">
        <v>51763636</v>
      </c>
      <c r="Q7522" s="5"/>
    </row>
    <row r="7523" spans="1:17" s="430" customFormat="1" ht="66.75" hidden="1" customHeight="1">
      <c r="A7523" s="1122"/>
      <c r="B7523" s="150" t="s">
        <v>3115</v>
      </c>
      <c r="C7523" s="107" t="s">
        <v>68</v>
      </c>
      <c r="D7523" s="107"/>
      <c r="E7523" s="107"/>
      <c r="F7523" s="112">
        <v>52643636</v>
      </c>
      <c r="G7523" s="112"/>
      <c r="H7523" s="112"/>
      <c r="I7523" s="770"/>
      <c r="J7523" s="771"/>
      <c r="K7523" s="328">
        <f t="shared" si="419"/>
        <v>0</v>
      </c>
      <c r="L7523" s="328"/>
      <c r="M7523" s="328"/>
      <c r="N7523" s="771"/>
      <c r="O7523" s="177"/>
      <c r="P7523" s="784">
        <v>52643636</v>
      </c>
      <c r="Q7523" s="5"/>
    </row>
    <row r="7524" spans="1:17" s="430" customFormat="1" ht="66.75" hidden="1" customHeight="1">
      <c r="A7524" s="1122"/>
      <c r="B7524" s="150" t="s">
        <v>3116</v>
      </c>
      <c r="C7524" s="107" t="s">
        <v>68</v>
      </c>
      <c r="D7524" s="107"/>
      <c r="E7524" s="107"/>
      <c r="F7524" s="112">
        <v>54794545</v>
      </c>
      <c r="G7524" s="112"/>
      <c r="H7524" s="112"/>
      <c r="I7524" s="770"/>
      <c r="J7524" s="771"/>
      <c r="K7524" s="328">
        <f t="shared" si="419"/>
        <v>0</v>
      </c>
      <c r="L7524" s="328"/>
      <c r="M7524" s="328"/>
      <c r="N7524" s="771"/>
      <c r="O7524" s="177"/>
      <c r="P7524" s="784">
        <v>54794545</v>
      </c>
      <c r="Q7524" s="5"/>
    </row>
    <row r="7525" spans="1:17" s="430" customFormat="1" ht="66.75" hidden="1" customHeight="1">
      <c r="A7525" s="1122"/>
      <c r="B7525" s="150" t="s">
        <v>3117</v>
      </c>
      <c r="C7525" s="107" t="s">
        <v>68</v>
      </c>
      <c r="D7525" s="107"/>
      <c r="E7525" s="107"/>
      <c r="F7525" s="112">
        <v>55674545</v>
      </c>
      <c r="G7525" s="112"/>
      <c r="H7525" s="112"/>
      <c r="I7525" s="770"/>
      <c r="J7525" s="771"/>
      <c r="K7525" s="328">
        <f t="shared" si="419"/>
        <v>0</v>
      </c>
      <c r="L7525" s="328"/>
      <c r="M7525" s="328"/>
      <c r="N7525" s="771"/>
      <c r="O7525" s="177"/>
      <c r="P7525" s="784">
        <v>55674545</v>
      </c>
      <c r="Q7525" s="5"/>
    </row>
    <row r="7526" spans="1:17" s="430" customFormat="1" ht="66.75" hidden="1" customHeight="1">
      <c r="A7526" s="778" t="s">
        <v>123</v>
      </c>
      <c r="B7526" s="782" t="s">
        <v>3118</v>
      </c>
      <c r="C7526" s="107" t="s">
        <v>68</v>
      </c>
      <c r="D7526" s="107"/>
      <c r="E7526" s="107"/>
      <c r="F7526" s="112"/>
      <c r="G7526" s="112"/>
      <c r="H7526" s="112"/>
      <c r="I7526" s="770"/>
      <c r="J7526" s="771"/>
      <c r="K7526" s="328"/>
      <c r="L7526" s="328"/>
      <c r="M7526" s="328"/>
      <c r="N7526" s="771"/>
      <c r="O7526" s="177"/>
      <c r="P7526" s="742" t="e">
        <f>#REF!*1.1</f>
        <v>#REF!</v>
      </c>
      <c r="Q7526" s="5"/>
    </row>
    <row r="7527" spans="1:17" s="430" customFormat="1" ht="66.75" hidden="1" customHeight="1">
      <c r="A7527" s="1195">
        <v>1</v>
      </c>
      <c r="B7527" s="150" t="s">
        <v>3119</v>
      </c>
      <c r="C7527" s="107" t="s">
        <v>68</v>
      </c>
      <c r="D7527" s="107"/>
      <c r="E7527" s="107"/>
      <c r="F7527" s="112">
        <f>M7527</f>
        <v>0</v>
      </c>
      <c r="G7527" s="112"/>
      <c r="H7527" s="112"/>
      <c r="I7527" s="770"/>
      <c r="J7527" s="771"/>
      <c r="K7527" s="328">
        <f>U7527</f>
        <v>0</v>
      </c>
      <c r="L7527" s="328"/>
      <c r="M7527" s="328"/>
      <c r="N7527" s="771"/>
      <c r="O7527" s="177"/>
      <c r="P7527" s="742">
        <v>26213636</v>
      </c>
      <c r="Q7527" s="5"/>
    </row>
    <row r="7528" spans="1:17" s="430" customFormat="1" ht="66.75" hidden="1" customHeight="1">
      <c r="A7528" s="1195"/>
      <c r="B7528" s="150" t="s">
        <v>3120</v>
      </c>
      <c r="C7528" s="107" t="s">
        <v>68</v>
      </c>
      <c r="D7528" s="107"/>
      <c r="E7528" s="107"/>
      <c r="F7528" s="112">
        <f>M7528</f>
        <v>0</v>
      </c>
      <c r="G7528" s="112"/>
      <c r="H7528" s="112"/>
      <c r="I7528" s="770"/>
      <c r="J7528" s="771"/>
      <c r="K7528" s="328">
        <f>U7528</f>
        <v>0</v>
      </c>
      <c r="L7528" s="328"/>
      <c r="M7528" s="328"/>
      <c r="N7528" s="771"/>
      <c r="O7528" s="177"/>
      <c r="P7528" s="742">
        <v>27077273</v>
      </c>
      <c r="Q7528" s="5"/>
    </row>
    <row r="7529" spans="1:17" s="430" customFormat="1" ht="66.75" hidden="1" customHeight="1">
      <c r="A7529" s="1195">
        <v>2</v>
      </c>
      <c r="B7529" s="150" t="s">
        <v>3121</v>
      </c>
      <c r="C7529" s="107" t="s">
        <v>68</v>
      </c>
      <c r="D7529" s="107"/>
      <c r="E7529" s="107"/>
      <c r="F7529" s="112">
        <f>M7529</f>
        <v>0</v>
      </c>
      <c r="G7529" s="112"/>
      <c r="H7529" s="112"/>
      <c r="I7529" s="770"/>
      <c r="J7529" s="771"/>
      <c r="K7529" s="328">
        <f>U7529</f>
        <v>0</v>
      </c>
      <c r="L7529" s="328"/>
      <c r="M7529" s="328"/>
      <c r="N7529" s="771"/>
      <c r="O7529" s="177"/>
      <c r="P7529" s="742">
        <v>32760909</v>
      </c>
      <c r="Q7529" s="5"/>
    </row>
    <row r="7530" spans="1:17" s="430" customFormat="1" ht="66.75" hidden="1" customHeight="1">
      <c r="A7530" s="1195"/>
      <c r="B7530" s="150" t="s">
        <v>3122</v>
      </c>
      <c r="C7530" s="107" t="s">
        <v>68</v>
      </c>
      <c r="D7530" s="107"/>
      <c r="E7530" s="107"/>
      <c r="F7530" s="112">
        <f>M7530</f>
        <v>0</v>
      </c>
      <c r="G7530" s="112"/>
      <c r="H7530" s="112"/>
      <c r="I7530" s="770"/>
      <c r="J7530" s="771"/>
      <c r="K7530" s="328">
        <f>U7530</f>
        <v>0</v>
      </c>
      <c r="L7530" s="328"/>
      <c r="M7530" s="328"/>
      <c r="N7530" s="771"/>
      <c r="O7530" s="177"/>
      <c r="P7530" s="742">
        <v>33624545</v>
      </c>
      <c r="Q7530" s="5"/>
    </row>
    <row r="7531" spans="1:17" s="430" customFormat="1" ht="66.75" hidden="1" customHeight="1">
      <c r="A7531" s="778" t="s">
        <v>238</v>
      </c>
      <c r="B7531" s="782" t="s">
        <v>3123</v>
      </c>
      <c r="C7531" s="107" t="s">
        <v>68</v>
      </c>
      <c r="D7531" s="107"/>
      <c r="E7531" s="107"/>
      <c r="F7531" s="112"/>
      <c r="G7531" s="112"/>
      <c r="H7531" s="112"/>
      <c r="I7531" s="770"/>
      <c r="J7531" s="771"/>
      <c r="K7531" s="328"/>
      <c r="L7531" s="328"/>
      <c r="M7531" s="328"/>
      <c r="N7531" s="771"/>
      <c r="O7531" s="177"/>
      <c r="P7531" s="742" t="e">
        <f>#REF!*1.1</f>
        <v>#REF!</v>
      </c>
      <c r="Q7531" s="5"/>
    </row>
    <row r="7532" spans="1:17" s="430" customFormat="1" ht="66.75" hidden="1" customHeight="1">
      <c r="A7532" s="1190">
        <v>1</v>
      </c>
      <c r="B7532" s="150" t="s">
        <v>5263</v>
      </c>
      <c r="C7532" s="107" t="s">
        <v>68</v>
      </c>
      <c r="D7532" s="107"/>
      <c r="E7532" s="107"/>
      <c r="F7532" s="112">
        <v>18275455</v>
      </c>
      <c r="G7532" s="112"/>
      <c r="H7532" s="112"/>
      <c r="I7532" s="770"/>
      <c r="J7532" s="771"/>
      <c r="K7532" s="328">
        <f t="shared" ref="K7532:K7547" si="420">U7532</f>
        <v>0</v>
      </c>
      <c r="L7532" s="328"/>
      <c r="M7532" s="328"/>
      <c r="N7532" s="771"/>
      <c r="O7532" s="177"/>
      <c r="P7532" s="784">
        <v>29067273</v>
      </c>
      <c r="Q7532" s="5"/>
    </row>
    <row r="7533" spans="1:17" s="430" customFormat="1" ht="66.75" hidden="1" customHeight="1">
      <c r="A7533" s="1192"/>
      <c r="B7533" s="150" t="s">
        <v>5264</v>
      </c>
      <c r="C7533" s="107" t="s">
        <v>68</v>
      </c>
      <c r="D7533" s="107"/>
      <c r="E7533" s="107"/>
      <c r="F7533" s="112">
        <v>21446364</v>
      </c>
      <c r="G7533" s="112"/>
      <c r="H7533" s="112"/>
      <c r="I7533" s="770"/>
      <c r="J7533" s="771"/>
      <c r="K7533" s="328">
        <f t="shared" si="420"/>
        <v>0</v>
      </c>
      <c r="L7533" s="328"/>
      <c r="M7533" s="328"/>
      <c r="N7533" s="771"/>
      <c r="O7533" s="177"/>
      <c r="P7533" s="784">
        <v>29991818</v>
      </c>
      <c r="Q7533" s="5"/>
    </row>
    <row r="7534" spans="1:17" s="430" customFormat="1" ht="66.75" hidden="1" customHeight="1">
      <c r="A7534" s="1190">
        <v>2</v>
      </c>
      <c r="B7534" s="150" t="s">
        <v>5265</v>
      </c>
      <c r="C7534" s="107" t="s">
        <v>68</v>
      </c>
      <c r="D7534" s="107"/>
      <c r="E7534" s="107"/>
      <c r="F7534" s="112">
        <v>23058182</v>
      </c>
      <c r="G7534" s="112"/>
      <c r="H7534" s="112"/>
      <c r="I7534" s="770"/>
      <c r="J7534" s="771"/>
      <c r="K7534" s="328">
        <f t="shared" si="420"/>
        <v>0</v>
      </c>
      <c r="L7534" s="328"/>
      <c r="M7534" s="328"/>
      <c r="N7534" s="771"/>
      <c r="O7534" s="177"/>
      <c r="P7534" s="784">
        <v>36231818</v>
      </c>
      <c r="Q7534" s="5"/>
    </row>
    <row r="7535" spans="1:17" s="430" customFormat="1" ht="66.75" hidden="1" customHeight="1">
      <c r="A7535" s="1192"/>
      <c r="B7535" s="150" t="s">
        <v>5266</v>
      </c>
      <c r="C7535" s="107" t="s">
        <v>68</v>
      </c>
      <c r="D7535" s="107"/>
      <c r="E7535" s="107"/>
      <c r="F7535" s="112">
        <v>26229091</v>
      </c>
      <c r="G7535" s="112"/>
      <c r="H7535" s="112"/>
      <c r="I7535" s="770"/>
      <c r="J7535" s="771"/>
      <c r="K7535" s="328">
        <f t="shared" si="420"/>
        <v>0</v>
      </c>
      <c r="L7535" s="328"/>
      <c r="M7535" s="328"/>
      <c r="N7535" s="771"/>
      <c r="O7535" s="177"/>
      <c r="P7535" s="784">
        <v>37156364</v>
      </c>
      <c r="Q7535" s="5"/>
    </row>
    <row r="7536" spans="1:17" s="430" customFormat="1" ht="66.75" hidden="1" customHeight="1">
      <c r="A7536" s="1190">
        <v>3</v>
      </c>
      <c r="B7536" s="150" t="s">
        <v>5267</v>
      </c>
      <c r="C7536" s="107" t="s">
        <v>68</v>
      </c>
      <c r="D7536" s="107"/>
      <c r="E7536" s="107"/>
      <c r="F7536" s="112">
        <v>27931818</v>
      </c>
      <c r="G7536" s="112"/>
      <c r="H7536" s="112"/>
      <c r="I7536" s="770"/>
      <c r="J7536" s="771"/>
      <c r="K7536" s="328">
        <f t="shared" si="420"/>
        <v>0</v>
      </c>
      <c r="L7536" s="328"/>
      <c r="M7536" s="328"/>
      <c r="N7536" s="771"/>
      <c r="O7536" s="177"/>
      <c r="P7536" s="784">
        <v>37583636</v>
      </c>
      <c r="Q7536" s="5"/>
    </row>
    <row r="7537" spans="1:17" s="430" customFormat="1" ht="66.75" hidden="1" customHeight="1">
      <c r="A7537" s="1192"/>
      <c r="B7537" s="150" t="s">
        <v>5268</v>
      </c>
      <c r="C7537" s="107" t="s">
        <v>68</v>
      </c>
      <c r="D7537" s="107"/>
      <c r="E7537" s="107"/>
      <c r="F7537" s="112">
        <v>31102727</v>
      </c>
      <c r="G7537" s="112"/>
      <c r="H7537" s="112"/>
      <c r="I7537" s="770"/>
      <c r="J7537" s="771"/>
      <c r="K7537" s="328">
        <f t="shared" si="420"/>
        <v>0</v>
      </c>
      <c r="L7537" s="328"/>
      <c r="M7537" s="328"/>
      <c r="N7537" s="771"/>
      <c r="O7537" s="177"/>
      <c r="P7537" s="784">
        <v>38508182</v>
      </c>
      <c r="Q7537" s="5"/>
    </row>
    <row r="7538" spans="1:17" s="430" customFormat="1" ht="66.75" hidden="1" customHeight="1">
      <c r="A7538" s="1190">
        <v>4</v>
      </c>
      <c r="B7538" s="150" t="s">
        <v>5269</v>
      </c>
      <c r="C7538" s="107" t="s">
        <v>68</v>
      </c>
      <c r="D7538" s="107"/>
      <c r="E7538" s="107"/>
      <c r="F7538" s="112">
        <v>31647273</v>
      </c>
      <c r="G7538" s="112"/>
      <c r="H7538" s="112"/>
      <c r="I7538" s="770"/>
      <c r="J7538" s="771"/>
      <c r="K7538" s="328">
        <f t="shared" si="420"/>
        <v>0</v>
      </c>
      <c r="L7538" s="328"/>
      <c r="M7538" s="328"/>
      <c r="N7538" s="771"/>
      <c r="O7538" s="177"/>
      <c r="P7538" s="784">
        <v>39572727</v>
      </c>
      <c r="Q7538" s="5"/>
    </row>
    <row r="7539" spans="1:17" s="430" customFormat="1" ht="66.75" hidden="1" customHeight="1">
      <c r="A7539" s="1192"/>
      <c r="B7539" s="150" t="s">
        <v>5270</v>
      </c>
      <c r="C7539" s="107" t="s">
        <v>68</v>
      </c>
      <c r="D7539" s="107"/>
      <c r="E7539" s="107"/>
      <c r="F7539" s="112">
        <v>34818182</v>
      </c>
      <c r="G7539" s="112"/>
      <c r="H7539" s="112"/>
      <c r="I7539" s="770"/>
      <c r="J7539" s="771"/>
      <c r="K7539" s="328">
        <f t="shared" si="420"/>
        <v>0</v>
      </c>
      <c r="L7539" s="328"/>
      <c r="M7539" s="328"/>
      <c r="N7539" s="771"/>
      <c r="O7539" s="177"/>
      <c r="P7539" s="784">
        <v>40497273</v>
      </c>
      <c r="Q7539" s="5"/>
    </row>
    <row r="7540" spans="1:17" s="430" customFormat="1" ht="66.75" hidden="1" customHeight="1">
      <c r="A7540" s="1190">
        <v>5</v>
      </c>
      <c r="B7540" s="150" t="s">
        <v>5271</v>
      </c>
      <c r="C7540" s="107" t="s">
        <v>68</v>
      </c>
      <c r="D7540" s="107"/>
      <c r="E7540" s="107"/>
      <c r="F7540" s="112">
        <v>31808182</v>
      </c>
      <c r="G7540" s="112"/>
      <c r="H7540" s="112"/>
      <c r="I7540" s="770"/>
      <c r="J7540" s="771"/>
      <c r="K7540" s="328">
        <f t="shared" si="420"/>
        <v>0</v>
      </c>
      <c r="L7540" s="328"/>
      <c r="M7540" s="328"/>
      <c r="N7540" s="771"/>
      <c r="O7540" s="177"/>
      <c r="P7540" s="784">
        <v>44786364</v>
      </c>
      <c r="Q7540" s="5"/>
    </row>
    <row r="7541" spans="1:17" s="430" customFormat="1" ht="66.75" hidden="1" customHeight="1">
      <c r="A7541" s="1192"/>
      <c r="B7541" s="150" t="s">
        <v>5272</v>
      </c>
      <c r="C7541" s="107" t="s">
        <v>68</v>
      </c>
      <c r="D7541" s="107"/>
      <c r="E7541" s="107"/>
      <c r="F7541" s="112">
        <v>34979091</v>
      </c>
      <c r="G7541" s="112"/>
      <c r="H7541" s="112"/>
      <c r="I7541" s="770"/>
      <c r="J7541" s="771"/>
      <c r="K7541" s="328">
        <f t="shared" si="420"/>
        <v>0</v>
      </c>
      <c r="L7541" s="328"/>
      <c r="M7541" s="328"/>
      <c r="N7541" s="771"/>
      <c r="O7541" s="177"/>
      <c r="P7541" s="784">
        <v>45710909</v>
      </c>
      <c r="Q7541" s="5"/>
    </row>
    <row r="7542" spans="1:17" s="430" customFormat="1" ht="66.75" hidden="1" customHeight="1">
      <c r="A7542" s="1190">
        <v>6</v>
      </c>
      <c r="B7542" s="150" t="s">
        <v>5273</v>
      </c>
      <c r="C7542" s="107" t="s">
        <v>68</v>
      </c>
      <c r="D7542" s="107"/>
      <c r="E7542" s="107"/>
      <c r="F7542" s="112">
        <v>36320000</v>
      </c>
      <c r="G7542" s="112"/>
      <c r="H7542" s="112"/>
      <c r="I7542" s="770"/>
      <c r="J7542" s="771"/>
      <c r="K7542" s="328">
        <f t="shared" si="420"/>
        <v>0</v>
      </c>
      <c r="L7542" s="328"/>
      <c r="M7542" s="328"/>
      <c r="N7542" s="771"/>
      <c r="O7542" s="177"/>
      <c r="P7542" s="784">
        <v>47334545</v>
      </c>
      <c r="Q7542" s="5"/>
    </row>
    <row r="7543" spans="1:17" s="430" customFormat="1" ht="66.75" hidden="1" customHeight="1">
      <c r="A7543" s="1192"/>
      <c r="B7543" s="150" t="s">
        <v>5274</v>
      </c>
      <c r="C7543" s="107" t="s">
        <v>68</v>
      </c>
      <c r="D7543" s="107"/>
      <c r="E7543" s="107"/>
      <c r="F7543" s="112">
        <v>37730909</v>
      </c>
      <c r="G7543" s="112"/>
      <c r="H7543" s="112"/>
      <c r="I7543" s="770"/>
      <c r="J7543" s="771"/>
      <c r="K7543" s="328">
        <f t="shared" si="420"/>
        <v>0</v>
      </c>
      <c r="L7543" s="328"/>
      <c r="M7543" s="328"/>
      <c r="N7543" s="771"/>
      <c r="O7543" s="177"/>
      <c r="P7543" s="784">
        <v>48259091</v>
      </c>
      <c r="Q7543" s="5"/>
    </row>
    <row r="7544" spans="1:17" s="430" customFormat="1" ht="66.75" hidden="1" customHeight="1">
      <c r="A7544" s="1190">
        <v>7</v>
      </c>
      <c r="B7544" s="150" t="s">
        <v>5275</v>
      </c>
      <c r="C7544" s="107" t="s">
        <v>68</v>
      </c>
      <c r="D7544" s="107"/>
      <c r="E7544" s="107"/>
      <c r="F7544" s="112">
        <v>39877273</v>
      </c>
      <c r="G7544" s="112"/>
      <c r="H7544" s="112"/>
      <c r="I7544" s="770"/>
      <c r="J7544" s="771"/>
      <c r="K7544" s="328">
        <f t="shared" si="420"/>
        <v>0</v>
      </c>
      <c r="L7544" s="328"/>
      <c r="M7544" s="328"/>
      <c r="N7544" s="771"/>
      <c r="O7544" s="177"/>
      <c r="P7544" s="784">
        <v>48780000</v>
      </c>
      <c r="Q7544" s="5"/>
    </row>
    <row r="7545" spans="1:17" s="430" customFormat="1" ht="66.75" hidden="1" customHeight="1">
      <c r="A7545" s="1192"/>
      <c r="B7545" s="150" t="s">
        <v>5276</v>
      </c>
      <c r="C7545" s="107" t="s">
        <v>68</v>
      </c>
      <c r="D7545" s="107"/>
      <c r="E7545" s="107"/>
      <c r="F7545" s="112">
        <v>41288182</v>
      </c>
      <c r="G7545" s="112"/>
      <c r="H7545" s="112"/>
      <c r="I7545" s="770"/>
      <c r="J7545" s="771"/>
      <c r="K7545" s="328">
        <f t="shared" si="420"/>
        <v>0</v>
      </c>
      <c r="L7545" s="328"/>
      <c r="M7545" s="328"/>
      <c r="N7545" s="771"/>
      <c r="O7545" s="177"/>
      <c r="P7545" s="784">
        <v>49704545</v>
      </c>
      <c r="Q7545" s="5"/>
    </row>
    <row r="7546" spans="1:17" s="430" customFormat="1" ht="66.75" hidden="1" customHeight="1">
      <c r="A7546" s="1190">
        <v>8</v>
      </c>
      <c r="B7546" s="150" t="s">
        <v>5277</v>
      </c>
      <c r="C7546" s="107" t="s">
        <v>68</v>
      </c>
      <c r="D7546" s="107"/>
      <c r="E7546" s="107"/>
      <c r="F7546" s="112">
        <v>43360909</v>
      </c>
      <c r="G7546" s="112"/>
      <c r="H7546" s="112"/>
      <c r="I7546" s="770"/>
      <c r="J7546" s="771"/>
      <c r="K7546" s="328">
        <f t="shared" si="420"/>
        <v>0</v>
      </c>
      <c r="L7546" s="328"/>
      <c r="M7546" s="328"/>
      <c r="N7546" s="771"/>
      <c r="O7546" s="177"/>
      <c r="P7546" s="784">
        <v>51567273</v>
      </c>
      <c r="Q7546" s="5"/>
    </row>
    <row r="7547" spans="1:17" s="430" customFormat="1" ht="66.75" hidden="1" customHeight="1">
      <c r="A7547" s="1192"/>
      <c r="B7547" s="150" t="s">
        <v>5278</v>
      </c>
      <c r="C7547" s="107" t="s">
        <v>68</v>
      </c>
      <c r="D7547" s="107"/>
      <c r="E7547" s="107"/>
      <c r="F7547" s="112">
        <v>44771818</v>
      </c>
      <c r="G7547" s="112"/>
      <c r="H7547" s="112"/>
      <c r="I7547" s="770"/>
      <c r="J7547" s="771"/>
      <c r="K7547" s="328">
        <f t="shared" si="420"/>
        <v>0</v>
      </c>
      <c r="L7547" s="328"/>
      <c r="M7547" s="328"/>
      <c r="N7547" s="771"/>
      <c r="O7547" s="177"/>
      <c r="P7547" s="784">
        <v>52491818</v>
      </c>
      <c r="Q7547" s="5"/>
    </row>
    <row r="7548" spans="1:17" s="430" customFormat="1" ht="66.75" hidden="1" customHeight="1">
      <c r="A7548" s="778" t="s">
        <v>263</v>
      </c>
      <c r="B7548" s="766" t="s">
        <v>3144</v>
      </c>
      <c r="C7548" s="107"/>
      <c r="D7548" s="107"/>
      <c r="E7548" s="107"/>
      <c r="F7548" s="112"/>
      <c r="G7548" s="112"/>
      <c r="H7548" s="112"/>
      <c r="I7548" s="770"/>
      <c r="J7548" s="771"/>
      <c r="K7548" s="328"/>
      <c r="L7548" s="328"/>
      <c r="M7548" s="328"/>
      <c r="N7548" s="771"/>
      <c r="O7548" s="177"/>
      <c r="P7548" s="742" t="e">
        <f>#REF!*1.1</f>
        <v>#REF!</v>
      </c>
      <c r="Q7548" s="5"/>
    </row>
    <row r="7549" spans="1:17" s="430" customFormat="1" ht="66.75" hidden="1" customHeight="1">
      <c r="A7549" s="1122">
        <v>1</v>
      </c>
      <c r="B7549" s="150" t="s">
        <v>3145</v>
      </c>
      <c r="C7549" s="107" t="s">
        <v>68</v>
      </c>
      <c r="D7549" s="107"/>
      <c r="E7549" s="107"/>
      <c r="F7549" s="112">
        <v>18403636</v>
      </c>
      <c r="G7549" s="112"/>
      <c r="H7549" s="112"/>
      <c r="I7549" s="770"/>
      <c r="J7549" s="771"/>
      <c r="K7549" s="328">
        <f t="shared" ref="K7549:K7564" si="421">U7549</f>
        <v>0</v>
      </c>
      <c r="L7549" s="328"/>
      <c r="M7549" s="328"/>
      <c r="N7549" s="771"/>
      <c r="O7549" s="177"/>
      <c r="P7549" s="784">
        <v>18403636</v>
      </c>
      <c r="Q7549" s="5"/>
    </row>
    <row r="7550" spans="1:17" s="430" customFormat="1" ht="66.75" hidden="1" customHeight="1">
      <c r="A7550" s="1122"/>
      <c r="B7550" s="150" t="s">
        <v>3146</v>
      </c>
      <c r="C7550" s="107" t="s">
        <v>68</v>
      </c>
      <c r="D7550" s="107"/>
      <c r="E7550" s="107"/>
      <c r="F7550" s="112">
        <v>19814545</v>
      </c>
      <c r="G7550" s="112"/>
      <c r="H7550" s="112"/>
      <c r="I7550" s="770"/>
      <c r="J7550" s="771"/>
      <c r="K7550" s="328">
        <f t="shared" si="421"/>
        <v>0</v>
      </c>
      <c r="L7550" s="328"/>
      <c r="M7550" s="328"/>
      <c r="N7550" s="771"/>
      <c r="O7550" s="177"/>
      <c r="P7550" s="784">
        <v>19814545</v>
      </c>
      <c r="Q7550" s="5"/>
    </row>
    <row r="7551" spans="1:17" s="430" customFormat="1" ht="66.75" hidden="1" customHeight="1">
      <c r="A7551" s="1122">
        <v>2</v>
      </c>
      <c r="B7551" s="150" t="s">
        <v>3147</v>
      </c>
      <c r="C7551" s="107" t="s">
        <v>68</v>
      </c>
      <c r="D7551" s="107"/>
      <c r="E7551" s="107"/>
      <c r="F7551" s="112">
        <v>23305455</v>
      </c>
      <c r="G7551" s="112"/>
      <c r="H7551" s="112"/>
      <c r="I7551" s="770"/>
      <c r="J7551" s="771"/>
      <c r="K7551" s="328">
        <f t="shared" si="421"/>
        <v>0</v>
      </c>
      <c r="L7551" s="328"/>
      <c r="M7551" s="328"/>
      <c r="N7551" s="771"/>
      <c r="O7551" s="177"/>
      <c r="P7551" s="784">
        <v>23305455</v>
      </c>
      <c r="Q7551" s="5"/>
    </row>
    <row r="7552" spans="1:17" s="430" customFormat="1" ht="66.75" hidden="1" customHeight="1">
      <c r="A7552" s="1122"/>
      <c r="B7552" s="150" t="s">
        <v>3148</v>
      </c>
      <c r="C7552" s="107" t="s">
        <v>68</v>
      </c>
      <c r="D7552" s="107"/>
      <c r="E7552" s="107"/>
      <c r="F7552" s="112">
        <v>24716364</v>
      </c>
      <c r="G7552" s="112"/>
      <c r="H7552" s="112"/>
      <c r="I7552" s="770"/>
      <c r="J7552" s="771"/>
      <c r="K7552" s="328">
        <f t="shared" si="421"/>
        <v>0</v>
      </c>
      <c r="L7552" s="328"/>
      <c r="M7552" s="328"/>
      <c r="N7552" s="771"/>
      <c r="O7552" s="177"/>
      <c r="P7552" s="784">
        <v>24716364</v>
      </c>
      <c r="Q7552" s="5"/>
    </row>
    <row r="7553" spans="1:17" s="430" customFormat="1" ht="66.75" hidden="1" customHeight="1">
      <c r="A7553" s="1122">
        <v>3</v>
      </c>
      <c r="B7553" s="150" t="s">
        <v>3149</v>
      </c>
      <c r="C7553" s="107" t="s">
        <v>68</v>
      </c>
      <c r="D7553" s="107"/>
      <c r="E7553" s="107"/>
      <c r="F7553" s="112">
        <v>27995455</v>
      </c>
      <c r="G7553" s="112"/>
      <c r="H7553" s="112"/>
      <c r="I7553" s="770"/>
      <c r="J7553" s="771"/>
      <c r="K7553" s="328">
        <f t="shared" si="421"/>
        <v>0</v>
      </c>
      <c r="L7553" s="328"/>
      <c r="M7553" s="328"/>
      <c r="N7553" s="771"/>
      <c r="O7553" s="177"/>
      <c r="P7553" s="784">
        <v>27995455</v>
      </c>
      <c r="Q7553" s="5"/>
    </row>
    <row r="7554" spans="1:17" s="430" customFormat="1" ht="66.75" hidden="1" customHeight="1">
      <c r="A7554" s="1122"/>
      <c r="B7554" s="150" t="s">
        <v>3150</v>
      </c>
      <c r="C7554" s="107" t="s">
        <v>68</v>
      </c>
      <c r="D7554" s="107"/>
      <c r="E7554" s="107"/>
      <c r="F7554" s="112">
        <v>29406364</v>
      </c>
      <c r="G7554" s="112"/>
      <c r="H7554" s="112"/>
      <c r="I7554" s="770"/>
      <c r="J7554" s="771"/>
      <c r="K7554" s="328">
        <f t="shared" si="421"/>
        <v>0</v>
      </c>
      <c r="L7554" s="328"/>
      <c r="M7554" s="328"/>
      <c r="N7554" s="771"/>
      <c r="O7554" s="177"/>
      <c r="P7554" s="784">
        <v>29406364</v>
      </c>
      <c r="Q7554" s="5"/>
    </row>
    <row r="7555" spans="1:17" s="430" customFormat="1" ht="66.75" hidden="1" customHeight="1">
      <c r="A7555" s="1122">
        <v>4</v>
      </c>
      <c r="B7555" s="150" t="s">
        <v>3151</v>
      </c>
      <c r="C7555" s="107" t="s">
        <v>68</v>
      </c>
      <c r="D7555" s="107"/>
      <c r="E7555" s="107"/>
      <c r="F7555" s="112">
        <v>33345455</v>
      </c>
      <c r="G7555" s="112"/>
      <c r="H7555" s="112"/>
      <c r="I7555" s="770"/>
      <c r="J7555" s="771"/>
      <c r="K7555" s="328">
        <f t="shared" si="421"/>
        <v>0</v>
      </c>
      <c r="L7555" s="328"/>
      <c r="M7555" s="328"/>
      <c r="N7555" s="771"/>
      <c r="O7555" s="177"/>
      <c r="P7555" s="784">
        <v>33345455</v>
      </c>
      <c r="Q7555" s="5"/>
    </row>
    <row r="7556" spans="1:17" s="430" customFormat="1" ht="16.5" hidden="1">
      <c r="A7556" s="1122"/>
      <c r="B7556" s="150" t="s">
        <v>3152</v>
      </c>
      <c r="C7556" s="107" t="s">
        <v>68</v>
      </c>
      <c r="D7556" s="107"/>
      <c r="E7556" s="107"/>
      <c r="F7556" s="112">
        <v>34756364</v>
      </c>
      <c r="G7556" s="112"/>
      <c r="H7556" s="112"/>
      <c r="I7556" s="770"/>
      <c r="J7556" s="771"/>
      <c r="K7556" s="328">
        <f t="shared" si="421"/>
        <v>0</v>
      </c>
      <c r="L7556" s="328"/>
      <c r="M7556" s="328"/>
      <c r="N7556" s="771"/>
      <c r="O7556" s="177"/>
      <c r="P7556" s="784">
        <v>34756364</v>
      </c>
      <c r="Q7556" s="5"/>
    </row>
    <row r="7557" spans="1:17" s="430" customFormat="1" ht="16.5" hidden="1">
      <c r="A7557" s="1122">
        <v>5</v>
      </c>
      <c r="B7557" s="150" t="s">
        <v>3153</v>
      </c>
      <c r="C7557" s="107" t="s">
        <v>68</v>
      </c>
      <c r="D7557" s="107"/>
      <c r="E7557" s="107"/>
      <c r="F7557" s="112">
        <v>34461818</v>
      </c>
      <c r="G7557" s="112"/>
      <c r="H7557" s="112"/>
      <c r="I7557" s="770"/>
      <c r="J7557" s="771"/>
      <c r="K7557" s="328">
        <f t="shared" si="421"/>
        <v>0</v>
      </c>
      <c r="L7557" s="328"/>
      <c r="M7557" s="328"/>
      <c r="N7557" s="771"/>
      <c r="O7557" s="177"/>
      <c r="P7557" s="784">
        <v>34461818</v>
      </c>
      <c r="Q7557" s="5"/>
    </row>
    <row r="7558" spans="1:17" s="430" customFormat="1" ht="66.75" hidden="1" customHeight="1">
      <c r="A7558" s="1122"/>
      <c r="B7558" s="150" t="s">
        <v>3154</v>
      </c>
      <c r="C7558" s="107" t="s">
        <v>68</v>
      </c>
      <c r="D7558" s="107"/>
      <c r="E7558" s="107"/>
      <c r="F7558" s="112">
        <v>35872727</v>
      </c>
      <c r="G7558" s="112"/>
      <c r="H7558" s="112"/>
      <c r="I7558" s="770"/>
      <c r="J7558" s="771"/>
      <c r="K7558" s="328">
        <f t="shared" si="421"/>
        <v>0</v>
      </c>
      <c r="L7558" s="328"/>
      <c r="M7558" s="328"/>
      <c r="N7558" s="771"/>
      <c r="O7558" s="177"/>
      <c r="P7558" s="784">
        <v>35872727</v>
      </c>
      <c r="Q7558" s="5"/>
    </row>
    <row r="7559" spans="1:17" s="430" customFormat="1" ht="66.75" hidden="1" customHeight="1">
      <c r="A7559" s="1122">
        <v>6</v>
      </c>
      <c r="B7559" s="150" t="s">
        <v>3155</v>
      </c>
      <c r="C7559" s="107" t="s">
        <v>68</v>
      </c>
      <c r="D7559" s="107"/>
      <c r="E7559" s="107"/>
      <c r="F7559" s="112">
        <v>39555455</v>
      </c>
      <c r="G7559" s="112"/>
      <c r="H7559" s="112"/>
      <c r="I7559" s="770"/>
      <c r="J7559" s="771"/>
      <c r="K7559" s="328">
        <f t="shared" si="421"/>
        <v>0</v>
      </c>
      <c r="L7559" s="328"/>
      <c r="M7559" s="328"/>
      <c r="N7559" s="771"/>
      <c r="O7559" s="177"/>
      <c r="P7559" s="784">
        <v>39555455</v>
      </c>
      <c r="Q7559" s="5"/>
    </row>
    <row r="7560" spans="1:17" s="430" customFormat="1" ht="66.75" hidden="1" customHeight="1">
      <c r="A7560" s="1122"/>
      <c r="B7560" s="150" t="s">
        <v>3156</v>
      </c>
      <c r="C7560" s="107" t="s">
        <v>68</v>
      </c>
      <c r="D7560" s="107"/>
      <c r="E7560" s="107"/>
      <c r="F7560" s="112">
        <v>40966364</v>
      </c>
      <c r="G7560" s="112"/>
      <c r="H7560" s="112"/>
      <c r="I7560" s="770"/>
      <c r="J7560" s="771"/>
      <c r="K7560" s="328">
        <f t="shared" si="421"/>
        <v>0</v>
      </c>
      <c r="L7560" s="328"/>
      <c r="M7560" s="328"/>
      <c r="N7560" s="771"/>
      <c r="O7560" s="177"/>
      <c r="P7560" s="784">
        <v>40966364</v>
      </c>
      <c r="Q7560" s="5"/>
    </row>
    <row r="7561" spans="1:17" s="430" customFormat="1" ht="66.75" hidden="1" customHeight="1">
      <c r="A7561" s="1122">
        <v>7</v>
      </c>
      <c r="B7561" s="150" t="s">
        <v>3157</v>
      </c>
      <c r="C7561" s="107" t="s">
        <v>68</v>
      </c>
      <c r="D7561" s="107"/>
      <c r="E7561" s="107"/>
      <c r="F7561" s="112">
        <v>42965455</v>
      </c>
      <c r="G7561" s="112"/>
      <c r="H7561" s="112"/>
      <c r="I7561" s="770"/>
      <c r="J7561" s="771"/>
      <c r="K7561" s="328">
        <f t="shared" si="421"/>
        <v>0</v>
      </c>
      <c r="L7561" s="328"/>
      <c r="M7561" s="328"/>
      <c r="N7561" s="771"/>
      <c r="O7561" s="177"/>
      <c r="P7561" s="784">
        <v>42965455</v>
      </c>
      <c r="Q7561" s="5"/>
    </row>
    <row r="7562" spans="1:17" s="430" customFormat="1" ht="16.5" hidden="1">
      <c r="A7562" s="1122"/>
      <c r="B7562" s="150" t="s">
        <v>3158</v>
      </c>
      <c r="C7562" s="107" t="s">
        <v>68</v>
      </c>
      <c r="D7562" s="107"/>
      <c r="E7562" s="107"/>
      <c r="F7562" s="112">
        <v>44376364</v>
      </c>
      <c r="G7562" s="112"/>
      <c r="H7562" s="112"/>
      <c r="I7562" s="770"/>
      <c r="J7562" s="771"/>
      <c r="K7562" s="328">
        <f t="shared" si="421"/>
        <v>0</v>
      </c>
      <c r="L7562" s="328"/>
      <c r="M7562" s="328"/>
      <c r="N7562" s="771"/>
      <c r="O7562" s="177"/>
      <c r="P7562" s="784">
        <v>44376364</v>
      </c>
      <c r="Q7562" s="5"/>
    </row>
    <row r="7563" spans="1:17" s="430" customFormat="1" ht="16.5" hidden="1">
      <c r="A7563" s="1122">
        <v>8</v>
      </c>
      <c r="B7563" s="150" t="s">
        <v>3159</v>
      </c>
      <c r="C7563" s="107" t="s">
        <v>68</v>
      </c>
      <c r="D7563" s="107"/>
      <c r="E7563" s="107"/>
      <c r="F7563" s="112">
        <v>46810000</v>
      </c>
      <c r="G7563" s="112"/>
      <c r="H7563" s="112"/>
      <c r="I7563" s="770"/>
      <c r="J7563" s="771"/>
      <c r="K7563" s="328">
        <f t="shared" si="421"/>
        <v>0</v>
      </c>
      <c r="L7563" s="328"/>
      <c r="M7563" s="328"/>
      <c r="N7563" s="771"/>
      <c r="O7563" s="177"/>
      <c r="P7563" s="784">
        <v>46810000</v>
      </c>
      <c r="Q7563" s="5"/>
    </row>
    <row r="7564" spans="1:17" s="430" customFormat="1" ht="66.75" hidden="1" customHeight="1">
      <c r="A7564" s="1122"/>
      <c r="B7564" s="150" t="s">
        <v>3160</v>
      </c>
      <c r="C7564" s="107" t="s">
        <v>68</v>
      </c>
      <c r="D7564" s="107"/>
      <c r="E7564" s="107"/>
      <c r="F7564" s="112">
        <v>48220909</v>
      </c>
      <c r="G7564" s="112"/>
      <c r="H7564" s="112"/>
      <c r="I7564" s="770"/>
      <c r="J7564" s="771"/>
      <c r="K7564" s="328">
        <f t="shared" si="421"/>
        <v>0</v>
      </c>
      <c r="L7564" s="328"/>
      <c r="M7564" s="328"/>
      <c r="N7564" s="771"/>
      <c r="O7564" s="177"/>
      <c r="P7564" s="784">
        <v>48220909</v>
      </c>
      <c r="Q7564" s="5"/>
    </row>
    <row r="7565" spans="1:17" s="430" customFormat="1" ht="66.75" hidden="1" customHeight="1">
      <c r="A7565" s="778" t="s">
        <v>263</v>
      </c>
      <c r="B7565" s="766" t="s">
        <v>3123</v>
      </c>
      <c r="C7565" s="766"/>
      <c r="D7565" s="766"/>
      <c r="E7565" s="766"/>
      <c r="F7565" s="766"/>
      <c r="G7565" s="766"/>
      <c r="H7565" s="766"/>
      <c r="I7565" s="770"/>
      <c r="J7565" s="771"/>
      <c r="K7565" s="328"/>
      <c r="L7565" s="328"/>
      <c r="M7565" s="328"/>
      <c r="N7565" s="771"/>
      <c r="O7565" s="177"/>
      <c r="P7565" s="742" t="e">
        <f>#REF!*1.1</f>
        <v>#REF!</v>
      </c>
      <c r="Q7565" s="5"/>
    </row>
    <row r="7566" spans="1:17" s="430" customFormat="1" ht="66.75" hidden="1" customHeight="1">
      <c r="A7566" s="1122">
        <v>1</v>
      </c>
      <c r="B7566" s="150" t="s">
        <v>3124</v>
      </c>
      <c r="C7566" s="107" t="s">
        <v>68</v>
      </c>
      <c r="D7566" s="107"/>
      <c r="E7566" s="107"/>
      <c r="F7566" s="112">
        <v>29067273</v>
      </c>
      <c r="G7566" s="112"/>
      <c r="H7566" s="112"/>
      <c r="I7566" s="770"/>
      <c r="J7566" s="771"/>
      <c r="K7566" s="328">
        <f t="shared" ref="K7566:K7585" si="422">U7566</f>
        <v>0</v>
      </c>
      <c r="L7566" s="328"/>
      <c r="M7566" s="328"/>
      <c r="N7566" s="771"/>
      <c r="O7566" s="177"/>
      <c r="P7566" s="784">
        <v>18403636</v>
      </c>
      <c r="Q7566" s="5"/>
    </row>
    <row r="7567" spans="1:17" s="430" customFormat="1" ht="66.75" hidden="1" customHeight="1">
      <c r="A7567" s="1122"/>
      <c r="B7567" s="150" t="s">
        <v>3125</v>
      </c>
      <c r="C7567" s="107" t="s">
        <v>68</v>
      </c>
      <c r="D7567" s="107"/>
      <c r="E7567" s="107"/>
      <c r="F7567" s="112">
        <v>29991818</v>
      </c>
      <c r="G7567" s="112"/>
      <c r="H7567" s="112"/>
      <c r="I7567" s="770"/>
      <c r="J7567" s="771"/>
      <c r="K7567" s="328">
        <f t="shared" si="422"/>
        <v>0</v>
      </c>
      <c r="L7567" s="328"/>
      <c r="M7567" s="328"/>
      <c r="N7567" s="771"/>
      <c r="O7567" s="177"/>
      <c r="P7567" s="784">
        <v>19814545</v>
      </c>
      <c r="Q7567" s="5"/>
    </row>
    <row r="7568" spans="1:17" s="430" customFormat="1" ht="66.75" hidden="1" customHeight="1">
      <c r="A7568" s="1122">
        <v>2</v>
      </c>
      <c r="B7568" s="150" t="s">
        <v>3126</v>
      </c>
      <c r="C7568" s="107" t="s">
        <v>68</v>
      </c>
      <c r="D7568" s="107"/>
      <c r="E7568" s="107"/>
      <c r="F7568" s="112">
        <v>36231818</v>
      </c>
      <c r="G7568" s="112"/>
      <c r="H7568" s="112"/>
      <c r="I7568" s="770"/>
      <c r="J7568" s="771"/>
      <c r="K7568" s="328">
        <f t="shared" si="422"/>
        <v>0</v>
      </c>
      <c r="L7568" s="328"/>
      <c r="M7568" s="328"/>
      <c r="N7568" s="771"/>
      <c r="O7568" s="177"/>
      <c r="P7568" s="784">
        <v>23305455</v>
      </c>
      <c r="Q7568" s="5"/>
    </row>
    <row r="7569" spans="1:17" s="430" customFormat="1" ht="66.75" hidden="1" customHeight="1">
      <c r="A7569" s="1122"/>
      <c r="B7569" s="150" t="s">
        <v>3127</v>
      </c>
      <c r="C7569" s="107" t="s">
        <v>68</v>
      </c>
      <c r="D7569" s="107"/>
      <c r="E7569" s="107"/>
      <c r="F7569" s="112">
        <v>37156364</v>
      </c>
      <c r="G7569" s="112"/>
      <c r="H7569" s="112"/>
      <c r="I7569" s="770"/>
      <c r="J7569" s="771"/>
      <c r="K7569" s="328">
        <f t="shared" si="422"/>
        <v>0</v>
      </c>
      <c r="L7569" s="328"/>
      <c r="M7569" s="328"/>
      <c r="N7569" s="771"/>
      <c r="O7569" s="177"/>
      <c r="P7569" s="784">
        <v>24716364</v>
      </c>
      <c r="Q7569" s="5"/>
    </row>
    <row r="7570" spans="1:17" s="430" customFormat="1" ht="66.75" hidden="1" customHeight="1">
      <c r="A7570" s="1190">
        <v>3</v>
      </c>
      <c r="B7570" s="150" t="s">
        <v>3128</v>
      </c>
      <c r="C7570" s="107" t="s">
        <v>68</v>
      </c>
      <c r="D7570" s="107"/>
      <c r="E7570" s="107"/>
      <c r="F7570" s="112">
        <v>37583636</v>
      </c>
      <c r="G7570" s="112"/>
      <c r="H7570" s="112"/>
      <c r="I7570" s="770"/>
      <c r="J7570" s="771"/>
      <c r="K7570" s="328">
        <f t="shared" si="422"/>
        <v>0</v>
      </c>
      <c r="L7570" s="328"/>
      <c r="M7570" s="328"/>
      <c r="N7570" s="771"/>
      <c r="O7570" s="177"/>
      <c r="P7570" s="784">
        <v>27995455</v>
      </c>
      <c r="Q7570" s="5"/>
    </row>
    <row r="7571" spans="1:17" s="430" customFormat="1" ht="66.75" hidden="1" customHeight="1">
      <c r="A7571" s="1191"/>
      <c r="B7571" s="150" t="s">
        <v>3129</v>
      </c>
      <c r="C7571" s="107" t="s">
        <v>68</v>
      </c>
      <c r="D7571" s="107"/>
      <c r="E7571" s="107"/>
      <c r="F7571" s="112">
        <v>38508182</v>
      </c>
      <c r="G7571" s="112"/>
      <c r="H7571" s="112"/>
      <c r="I7571" s="770"/>
      <c r="J7571" s="771"/>
      <c r="K7571" s="328">
        <f t="shared" si="422"/>
        <v>0</v>
      </c>
      <c r="L7571" s="328"/>
      <c r="M7571" s="328"/>
      <c r="N7571" s="771"/>
      <c r="O7571" s="177"/>
      <c r="P7571" s="784">
        <v>29406364</v>
      </c>
      <c r="Q7571" s="5"/>
    </row>
    <row r="7572" spans="1:17" s="430" customFormat="1" ht="66.75" hidden="1" customHeight="1">
      <c r="A7572" s="1191"/>
      <c r="B7572" s="150" t="s">
        <v>3130</v>
      </c>
      <c r="C7572" s="107" t="s">
        <v>68</v>
      </c>
      <c r="D7572" s="107"/>
      <c r="E7572" s="107"/>
      <c r="F7572" s="112">
        <v>39572727</v>
      </c>
      <c r="G7572" s="112"/>
      <c r="H7572" s="112"/>
      <c r="I7572" s="770"/>
      <c r="J7572" s="771"/>
      <c r="K7572" s="328">
        <f t="shared" si="422"/>
        <v>0</v>
      </c>
      <c r="L7572" s="328"/>
      <c r="M7572" s="328"/>
      <c r="N7572" s="771"/>
      <c r="O7572" s="177"/>
      <c r="P7572" s="784">
        <v>33345455</v>
      </c>
      <c r="Q7572" s="5"/>
    </row>
    <row r="7573" spans="1:17" s="430" customFormat="1" ht="16.5" hidden="1">
      <c r="A7573" s="1192"/>
      <c r="B7573" s="150" t="s">
        <v>3131</v>
      </c>
      <c r="C7573" s="107" t="s">
        <v>68</v>
      </c>
      <c r="D7573" s="107"/>
      <c r="E7573" s="107"/>
      <c r="F7573" s="112">
        <v>40497273</v>
      </c>
      <c r="G7573" s="112"/>
      <c r="H7573" s="112"/>
      <c r="I7573" s="770"/>
      <c r="J7573" s="771"/>
      <c r="K7573" s="328">
        <f t="shared" si="422"/>
        <v>0</v>
      </c>
      <c r="L7573" s="328"/>
      <c r="M7573" s="328"/>
      <c r="N7573" s="771"/>
      <c r="O7573" s="177"/>
      <c r="P7573" s="784">
        <v>34756364</v>
      </c>
      <c r="Q7573" s="5"/>
    </row>
    <row r="7574" spans="1:17" s="430" customFormat="1" ht="16.5" hidden="1">
      <c r="A7574" s="1190">
        <v>4</v>
      </c>
      <c r="B7574" s="150" t="s">
        <v>3132</v>
      </c>
      <c r="C7574" s="107" t="s">
        <v>68</v>
      </c>
      <c r="D7574" s="107"/>
      <c r="E7574" s="107"/>
      <c r="F7574" s="112">
        <v>44786364</v>
      </c>
      <c r="G7574" s="112"/>
      <c r="H7574" s="112"/>
      <c r="I7574" s="770"/>
      <c r="J7574" s="771"/>
      <c r="K7574" s="328">
        <f t="shared" si="422"/>
        <v>0</v>
      </c>
      <c r="L7574" s="328"/>
      <c r="M7574" s="328"/>
      <c r="N7574" s="771"/>
      <c r="O7574" s="177"/>
      <c r="P7574" s="784">
        <v>34461818</v>
      </c>
      <c r="Q7574" s="5"/>
    </row>
    <row r="7575" spans="1:17" s="430" customFormat="1" ht="66.75" hidden="1" customHeight="1">
      <c r="A7575" s="1191"/>
      <c r="B7575" s="150" t="s">
        <v>3133</v>
      </c>
      <c r="C7575" s="107" t="s">
        <v>68</v>
      </c>
      <c r="D7575" s="107"/>
      <c r="E7575" s="107"/>
      <c r="F7575" s="112">
        <v>45710909</v>
      </c>
      <c r="G7575" s="112"/>
      <c r="H7575" s="112"/>
      <c r="I7575" s="770"/>
      <c r="J7575" s="771"/>
      <c r="K7575" s="328">
        <f t="shared" si="422"/>
        <v>0</v>
      </c>
      <c r="L7575" s="328"/>
      <c r="M7575" s="328"/>
      <c r="N7575" s="771"/>
      <c r="O7575" s="177"/>
      <c r="P7575" s="784">
        <v>35872727</v>
      </c>
      <c r="Q7575" s="5"/>
    </row>
    <row r="7576" spans="1:17" s="430" customFormat="1" ht="66.75" hidden="1" customHeight="1">
      <c r="A7576" s="1191"/>
      <c r="B7576" s="150" t="s">
        <v>3134</v>
      </c>
      <c r="C7576" s="107" t="s">
        <v>68</v>
      </c>
      <c r="D7576" s="107"/>
      <c r="E7576" s="107"/>
      <c r="F7576" s="112">
        <v>47334545</v>
      </c>
      <c r="G7576" s="112"/>
      <c r="H7576" s="112"/>
      <c r="I7576" s="770"/>
      <c r="J7576" s="771"/>
      <c r="K7576" s="328">
        <f t="shared" si="422"/>
        <v>0</v>
      </c>
      <c r="L7576" s="328"/>
      <c r="M7576" s="328"/>
      <c r="N7576" s="771"/>
      <c r="O7576" s="177"/>
      <c r="P7576" s="784">
        <v>39555455</v>
      </c>
      <c r="Q7576" s="5"/>
    </row>
    <row r="7577" spans="1:17" s="430" customFormat="1" ht="66.75" hidden="1" customHeight="1">
      <c r="A7577" s="1192"/>
      <c r="B7577" s="150" t="s">
        <v>3135</v>
      </c>
      <c r="C7577" s="107" t="s">
        <v>68</v>
      </c>
      <c r="D7577" s="107"/>
      <c r="E7577" s="107"/>
      <c r="F7577" s="112">
        <v>48259091</v>
      </c>
      <c r="G7577" s="112"/>
      <c r="H7577" s="112"/>
      <c r="I7577" s="770"/>
      <c r="J7577" s="771"/>
      <c r="K7577" s="328">
        <f t="shared" si="422"/>
        <v>0</v>
      </c>
      <c r="L7577" s="328"/>
      <c r="M7577" s="328"/>
      <c r="N7577" s="771"/>
      <c r="O7577" s="177"/>
      <c r="P7577" s="784">
        <v>40966364</v>
      </c>
      <c r="Q7577" s="5"/>
    </row>
    <row r="7578" spans="1:17" s="430" customFormat="1" ht="66.75" hidden="1" customHeight="1">
      <c r="A7578" s="1190">
        <v>5</v>
      </c>
      <c r="B7578" s="150" t="s">
        <v>3136</v>
      </c>
      <c r="C7578" s="107" t="s">
        <v>68</v>
      </c>
      <c r="D7578" s="107"/>
      <c r="E7578" s="107"/>
      <c r="F7578" s="112">
        <v>48780000</v>
      </c>
      <c r="G7578" s="112"/>
      <c r="H7578" s="112"/>
      <c r="I7578" s="770"/>
      <c r="J7578" s="771"/>
      <c r="K7578" s="328">
        <f>U7578</f>
        <v>0</v>
      </c>
      <c r="L7578" s="328"/>
      <c r="M7578" s="328"/>
      <c r="N7578" s="771"/>
      <c r="O7578" s="177"/>
      <c r="P7578" s="784">
        <v>42965455</v>
      </c>
      <c r="Q7578" s="5"/>
    </row>
    <row r="7579" spans="1:17" s="430" customFormat="1" ht="16.5" hidden="1">
      <c r="A7579" s="1191"/>
      <c r="B7579" s="150" t="s">
        <v>3137</v>
      </c>
      <c r="C7579" s="107" t="s">
        <v>68</v>
      </c>
      <c r="D7579" s="107"/>
      <c r="E7579" s="107"/>
      <c r="F7579" s="112">
        <v>49704545</v>
      </c>
      <c r="G7579" s="112"/>
      <c r="H7579" s="112"/>
      <c r="I7579" s="770"/>
      <c r="J7579" s="771"/>
      <c r="K7579" s="328">
        <f>U7579</f>
        <v>0</v>
      </c>
      <c r="L7579" s="328"/>
      <c r="M7579" s="328"/>
      <c r="N7579" s="771"/>
      <c r="O7579" s="177"/>
      <c r="P7579" s="784">
        <v>44376364</v>
      </c>
      <c r="Q7579" s="5"/>
    </row>
    <row r="7580" spans="1:17" s="430" customFormat="1" ht="16.5" hidden="1">
      <c r="A7580" s="1191"/>
      <c r="B7580" s="150" t="s">
        <v>3138</v>
      </c>
      <c r="C7580" s="107" t="s">
        <v>68</v>
      </c>
      <c r="D7580" s="107"/>
      <c r="E7580" s="107"/>
      <c r="F7580" s="112">
        <v>51567273</v>
      </c>
      <c r="G7580" s="112"/>
      <c r="H7580" s="112"/>
      <c r="I7580" s="770"/>
      <c r="J7580" s="771"/>
      <c r="K7580" s="328">
        <f>U7580</f>
        <v>0</v>
      </c>
      <c r="L7580" s="328"/>
      <c r="M7580" s="328"/>
      <c r="N7580" s="771"/>
      <c r="O7580" s="177"/>
      <c r="P7580" s="784">
        <v>46810000</v>
      </c>
      <c r="Q7580" s="5"/>
    </row>
    <row r="7581" spans="1:17" s="430" customFormat="1" ht="66.75" hidden="1" customHeight="1">
      <c r="A7581" s="1192"/>
      <c r="B7581" s="150" t="s">
        <v>3139</v>
      </c>
      <c r="C7581" s="107" t="s">
        <v>68</v>
      </c>
      <c r="D7581" s="107"/>
      <c r="E7581" s="107"/>
      <c r="F7581" s="112">
        <v>52491818</v>
      </c>
      <c r="G7581" s="112"/>
      <c r="H7581" s="112"/>
      <c r="I7581" s="770"/>
      <c r="J7581" s="771"/>
      <c r="K7581" s="328">
        <f>U7581</f>
        <v>0</v>
      </c>
      <c r="L7581" s="328"/>
      <c r="M7581" s="328"/>
      <c r="N7581" s="771"/>
      <c r="O7581" s="177"/>
      <c r="P7581" s="784">
        <v>48220909</v>
      </c>
      <c r="Q7581" s="5"/>
    </row>
    <row r="7582" spans="1:17" s="430" customFormat="1" ht="66.75" hidden="1" customHeight="1">
      <c r="A7582" s="1190">
        <v>6</v>
      </c>
      <c r="B7582" s="150" t="s">
        <v>3140</v>
      </c>
      <c r="C7582" s="107" t="s">
        <v>68</v>
      </c>
      <c r="D7582" s="107"/>
      <c r="E7582" s="107"/>
      <c r="F7582" s="112">
        <v>53127273</v>
      </c>
      <c r="G7582" s="112"/>
      <c r="H7582" s="112"/>
      <c r="I7582" s="770"/>
      <c r="J7582" s="771"/>
      <c r="K7582" s="328">
        <f t="shared" si="422"/>
        <v>0</v>
      </c>
      <c r="L7582" s="328"/>
      <c r="M7582" s="328"/>
      <c r="N7582" s="771"/>
      <c r="O7582" s="177"/>
      <c r="P7582" s="784">
        <v>42965455</v>
      </c>
      <c r="Q7582" s="5"/>
    </row>
    <row r="7583" spans="1:17" s="430" customFormat="1" ht="16.5" hidden="1">
      <c r="A7583" s="1191"/>
      <c r="B7583" s="150" t="s">
        <v>3141</v>
      </c>
      <c r="C7583" s="107" t="s">
        <v>68</v>
      </c>
      <c r="D7583" s="107"/>
      <c r="E7583" s="107"/>
      <c r="F7583" s="112">
        <v>54051818</v>
      </c>
      <c r="G7583" s="112"/>
      <c r="H7583" s="112"/>
      <c r="I7583" s="770"/>
      <c r="J7583" s="771"/>
      <c r="K7583" s="328">
        <f t="shared" si="422"/>
        <v>0</v>
      </c>
      <c r="L7583" s="328"/>
      <c r="M7583" s="328"/>
      <c r="N7583" s="771"/>
      <c r="O7583" s="177"/>
      <c r="P7583" s="784">
        <v>44376364</v>
      </c>
      <c r="Q7583" s="5"/>
    </row>
    <row r="7584" spans="1:17" s="430" customFormat="1" ht="16.5" hidden="1">
      <c r="A7584" s="1191"/>
      <c r="B7584" s="150" t="s">
        <v>3142</v>
      </c>
      <c r="C7584" s="107" t="s">
        <v>68</v>
      </c>
      <c r="D7584" s="107"/>
      <c r="E7584" s="107"/>
      <c r="F7584" s="112">
        <v>56158182</v>
      </c>
      <c r="G7584" s="112"/>
      <c r="H7584" s="112"/>
      <c r="I7584" s="770"/>
      <c r="J7584" s="771"/>
      <c r="K7584" s="328">
        <f t="shared" si="422"/>
        <v>0</v>
      </c>
      <c r="L7584" s="328"/>
      <c r="M7584" s="328"/>
      <c r="N7584" s="771"/>
      <c r="O7584" s="177"/>
      <c r="P7584" s="784">
        <v>46810000</v>
      </c>
      <c r="Q7584" s="5"/>
    </row>
    <row r="7585" spans="1:17" s="430" customFormat="1" ht="66.75" hidden="1" customHeight="1">
      <c r="A7585" s="1192"/>
      <c r="B7585" s="150" t="s">
        <v>3143</v>
      </c>
      <c r="C7585" s="107" t="s">
        <v>68</v>
      </c>
      <c r="D7585" s="107"/>
      <c r="E7585" s="107"/>
      <c r="F7585" s="112">
        <v>57082727</v>
      </c>
      <c r="G7585" s="112"/>
      <c r="H7585" s="112"/>
      <c r="I7585" s="770"/>
      <c r="J7585" s="771"/>
      <c r="K7585" s="328">
        <f t="shared" si="422"/>
        <v>0</v>
      </c>
      <c r="L7585" s="328"/>
      <c r="M7585" s="328"/>
      <c r="N7585" s="771"/>
      <c r="O7585" s="177"/>
      <c r="P7585" s="784">
        <v>48220909</v>
      </c>
      <c r="Q7585" s="5"/>
    </row>
    <row r="7586" spans="1:17" s="430" customFormat="1" ht="66.75" hidden="1" customHeight="1">
      <c r="A7586" s="778" t="s">
        <v>782</v>
      </c>
      <c r="B7586" s="782" t="s">
        <v>3046</v>
      </c>
      <c r="C7586" s="107" t="s">
        <v>68</v>
      </c>
      <c r="D7586" s="107"/>
      <c r="E7586" s="107"/>
      <c r="F7586" s="112"/>
      <c r="G7586" s="112"/>
      <c r="H7586" s="112"/>
      <c r="I7586" s="770"/>
      <c r="J7586" s="771"/>
      <c r="K7586" s="328"/>
      <c r="L7586" s="328"/>
      <c r="M7586" s="328"/>
      <c r="N7586" s="771"/>
      <c r="O7586" s="177"/>
      <c r="P7586" s="742" t="e">
        <f>#REF!*1.1</f>
        <v>#REF!</v>
      </c>
      <c r="Q7586" s="5"/>
    </row>
    <row r="7587" spans="1:17" s="430" customFormat="1" ht="66.75" hidden="1" customHeight="1">
      <c r="A7587" s="149">
        <v>1</v>
      </c>
      <c r="B7587" s="786" t="s">
        <v>3161</v>
      </c>
      <c r="C7587" s="107" t="s">
        <v>68</v>
      </c>
      <c r="D7587" s="107"/>
      <c r="E7587" s="107"/>
      <c r="F7587" s="112">
        <v>1459091</v>
      </c>
      <c r="G7587" s="112"/>
      <c r="H7587" s="112"/>
      <c r="I7587" s="770"/>
      <c r="J7587" s="771"/>
      <c r="K7587" s="328">
        <f t="shared" ref="K7587:K7600" si="423">U7587</f>
        <v>0</v>
      </c>
      <c r="L7587" s="328"/>
      <c r="M7587" s="328"/>
      <c r="N7587" s="771"/>
      <c r="O7587" s="177"/>
      <c r="P7587" s="784">
        <v>1459091</v>
      </c>
      <c r="Q7587" s="5"/>
    </row>
    <row r="7588" spans="1:17" s="430" customFormat="1" ht="66.75" hidden="1" customHeight="1">
      <c r="A7588" s="149">
        <v>2</v>
      </c>
      <c r="B7588" s="786" t="s">
        <v>3162</v>
      </c>
      <c r="C7588" s="107" t="s">
        <v>68</v>
      </c>
      <c r="D7588" s="107"/>
      <c r="E7588" s="107"/>
      <c r="F7588" s="112">
        <v>972727</v>
      </c>
      <c r="G7588" s="112"/>
      <c r="H7588" s="112"/>
      <c r="I7588" s="770"/>
      <c r="J7588" s="771"/>
      <c r="K7588" s="328">
        <f t="shared" si="423"/>
        <v>0</v>
      </c>
      <c r="L7588" s="328"/>
      <c r="M7588" s="328"/>
      <c r="N7588" s="771"/>
      <c r="O7588" s="177"/>
      <c r="P7588" s="784">
        <v>972727</v>
      </c>
      <c r="Q7588" s="5"/>
    </row>
    <row r="7589" spans="1:17" s="430" customFormat="1" ht="16.5" hidden="1">
      <c r="A7589" s="149">
        <v>3</v>
      </c>
      <c r="B7589" s="786" t="s">
        <v>3163</v>
      </c>
      <c r="C7589" s="107" t="s">
        <v>68</v>
      </c>
      <c r="D7589" s="107"/>
      <c r="E7589" s="107"/>
      <c r="F7589" s="112">
        <v>2383636</v>
      </c>
      <c r="G7589" s="112"/>
      <c r="H7589" s="112"/>
      <c r="I7589" s="770"/>
      <c r="J7589" s="771"/>
      <c r="K7589" s="328">
        <f t="shared" si="423"/>
        <v>0</v>
      </c>
      <c r="L7589" s="328"/>
      <c r="M7589" s="328"/>
      <c r="N7589" s="771"/>
      <c r="O7589" s="177"/>
      <c r="P7589" s="784">
        <v>2383636</v>
      </c>
      <c r="Q7589" s="5"/>
    </row>
    <row r="7590" spans="1:17" s="430" customFormat="1" ht="16.5" hidden="1">
      <c r="A7590" s="149">
        <v>4</v>
      </c>
      <c r="B7590" s="786" t="s">
        <v>3164</v>
      </c>
      <c r="C7590" s="107" t="s">
        <v>68</v>
      </c>
      <c r="D7590" s="107"/>
      <c r="E7590" s="107"/>
      <c r="F7590" s="112">
        <v>2383636</v>
      </c>
      <c r="G7590" s="112"/>
      <c r="H7590" s="112"/>
      <c r="I7590" s="770"/>
      <c r="J7590" s="771"/>
      <c r="K7590" s="328">
        <f t="shared" si="423"/>
        <v>0</v>
      </c>
      <c r="L7590" s="328"/>
      <c r="M7590" s="328"/>
      <c r="N7590" s="771"/>
      <c r="O7590" s="177"/>
      <c r="P7590" s="784">
        <v>2383636</v>
      </c>
      <c r="Q7590" s="5"/>
    </row>
    <row r="7591" spans="1:17" s="430" customFormat="1" ht="66.75" hidden="1" customHeight="1">
      <c r="A7591" s="149">
        <v>6</v>
      </c>
      <c r="B7591" s="786" t="s">
        <v>3165</v>
      </c>
      <c r="C7591" s="107" t="s">
        <v>68</v>
      </c>
      <c r="D7591" s="107"/>
      <c r="E7591" s="107"/>
      <c r="F7591" s="112">
        <v>2339091</v>
      </c>
      <c r="G7591" s="112"/>
      <c r="H7591" s="112"/>
      <c r="I7591" s="770"/>
      <c r="J7591" s="771"/>
      <c r="K7591" s="328">
        <f t="shared" si="423"/>
        <v>0</v>
      </c>
      <c r="L7591" s="328"/>
      <c r="M7591" s="328"/>
      <c r="N7591" s="771"/>
      <c r="O7591" s="177"/>
      <c r="P7591" s="784">
        <v>2339091</v>
      </c>
      <c r="Q7591" s="5"/>
    </row>
    <row r="7592" spans="1:17" s="430" customFormat="1" ht="66.75" hidden="1" customHeight="1">
      <c r="A7592" s="149">
        <v>7</v>
      </c>
      <c r="B7592" s="786" t="s">
        <v>3166</v>
      </c>
      <c r="C7592" s="107" t="s">
        <v>68</v>
      </c>
      <c r="D7592" s="107"/>
      <c r="E7592" s="107"/>
      <c r="F7592" s="112">
        <v>2383636</v>
      </c>
      <c r="G7592" s="112"/>
      <c r="H7592" s="112"/>
      <c r="I7592" s="770"/>
      <c r="J7592" s="771"/>
      <c r="K7592" s="328">
        <f t="shared" si="423"/>
        <v>0</v>
      </c>
      <c r="L7592" s="328"/>
      <c r="M7592" s="328"/>
      <c r="N7592" s="771"/>
      <c r="O7592" s="177"/>
      <c r="P7592" s="784">
        <v>2383636</v>
      </c>
      <c r="Q7592" s="5"/>
    </row>
    <row r="7593" spans="1:17" s="430" customFormat="1" ht="66.75" hidden="1" customHeight="1">
      <c r="A7593" s="149">
        <v>8</v>
      </c>
      <c r="B7593" s="786" t="s">
        <v>3167</v>
      </c>
      <c r="C7593" s="107" t="s">
        <v>68</v>
      </c>
      <c r="D7593" s="107"/>
      <c r="E7593" s="107"/>
      <c r="F7593" s="112">
        <v>2383636</v>
      </c>
      <c r="G7593" s="112"/>
      <c r="H7593" s="112"/>
      <c r="I7593" s="770"/>
      <c r="J7593" s="771"/>
      <c r="K7593" s="328">
        <f t="shared" si="423"/>
        <v>0</v>
      </c>
      <c r="L7593" s="328"/>
      <c r="M7593" s="328"/>
      <c r="N7593" s="771"/>
      <c r="O7593" s="177"/>
      <c r="P7593" s="784">
        <v>2383636</v>
      </c>
      <c r="Q7593" s="5"/>
    </row>
    <row r="7594" spans="1:17" s="430" customFormat="1" ht="66.75" hidden="1" customHeight="1">
      <c r="A7594" s="149">
        <v>9</v>
      </c>
      <c r="B7594" s="786" t="s">
        <v>3168</v>
      </c>
      <c r="C7594" s="107" t="s">
        <v>68</v>
      </c>
      <c r="D7594" s="107"/>
      <c r="E7594" s="107"/>
      <c r="F7594" s="112">
        <v>4329091</v>
      </c>
      <c r="G7594" s="112"/>
      <c r="H7594" s="112"/>
      <c r="I7594" s="770"/>
      <c r="J7594" s="771"/>
      <c r="K7594" s="328">
        <f t="shared" si="423"/>
        <v>0</v>
      </c>
      <c r="L7594" s="328"/>
      <c r="M7594" s="328"/>
      <c r="N7594" s="771"/>
      <c r="O7594" s="177"/>
      <c r="P7594" s="784">
        <v>4329091</v>
      </c>
      <c r="Q7594" s="5"/>
    </row>
    <row r="7595" spans="1:17" s="430" customFormat="1" ht="66.75" hidden="1" customHeight="1">
      <c r="A7595" s="149">
        <v>10</v>
      </c>
      <c r="B7595" s="786" t="s">
        <v>3169</v>
      </c>
      <c r="C7595" s="107" t="s">
        <v>68</v>
      </c>
      <c r="D7595" s="107"/>
      <c r="E7595" s="107"/>
      <c r="F7595" s="112">
        <v>4182727</v>
      </c>
      <c r="G7595" s="112"/>
      <c r="H7595" s="112"/>
      <c r="I7595" s="770"/>
      <c r="J7595" s="771"/>
      <c r="K7595" s="328">
        <f t="shared" si="423"/>
        <v>0</v>
      </c>
      <c r="L7595" s="328"/>
      <c r="M7595" s="328"/>
      <c r="N7595" s="771"/>
      <c r="O7595" s="177"/>
      <c r="P7595" s="784">
        <v>4182727</v>
      </c>
      <c r="Q7595" s="5"/>
    </row>
    <row r="7596" spans="1:17" s="430" customFormat="1" ht="66.75" hidden="1" customHeight="1">
      <c r="A7596" s="149">
        <v>11</v>
      </c>
      <c r="B7596" s="786" t="s">
        <v>3170</v>
      </c>
      <c r="C7596" s="107" t="s">
        <v>68</v>
      </c>
      <c r="D7596" s="107"/>
      <c r="E7596" s="107"/>
      <c r="F7596" s="112">
        <v>5350000</v>
      </c>
      <c r="G7596" s="112"/>
      <c r="H7596" s="112"/>
      <c r="I7596" s="770"/>
      <c r="J7596" s="771"/>
      <c r="K7596" s="328">
        <f t="shared" si="423"/>
        <v>0</v>
      </c>
      <c r="L7596" s="328"/>
      <c r="M7596" s="328"/>
      <c r="N7596" s="771"/>
      <c r="O7596" s="177"/>
      <c r="P7596" s="784">
        <v>5350000</v>
      </c>
      <c r="Q7596" s="5"/>
    </row>
    <row r="7597" spans="1:17" s="430" customFormat="1" ht="66.75" hidden="1" customHeight="1">
      <c r="A7597" s="149">
        <v>12</v>
      </c>
      <c r="B7597" s="786" t="s">
        <v>3171</v>
      </c>
      <c r="C7597" s="107" t="s">
        <v>68</v>
      </c>
      <c r="D7597" s="107"/>
      <c r="E7597" s="107"/>
      <c r="F7597" s="112">
        <v>4960909</v>
      </c>
      <c r="G7597" s="112"/>
      <c r="H7597" s="112"/>
      <c r="I7597" s="770"/>
      <c r="J7597" s="771"/>
      <c r="K7597" s="328">
        <f t="shared" si="423"/>
        <v>0</v>
      </c>
      <c r="L7597" s="328"/>
      <c r="M7597" s="328"/>
      <c r="N7597" s="771"/>
      <c r="O7597" s="177"/>
      <c r="P7597" s="784">
        <v>4960909</v>
      </c>
      <c r="Q7597" s="5"/>
    </row>
    <row r="7598" spans="1:17" s="430" customFormat="1" ht="66.75" hidden="1" customHeight="1">
      <c r="A7598" s="149">
        <v>13</v>
      </c>
      <c r="B7598" s="786" t="s">
        <v>3172</v>
      </c>
      <c r="C7598" s="107" t="s">
        <v>68</v>
      </c>
      <c r="D7598" s="107"/>
      <c r="E7598" s="107"/>
      <c r="F7598" s="112">
        <v>7198182</v>
      </c>
      <c r="G7598" s="112"/>
      <c r="H7598" s="112"/>
      <c r="I7598" s="770"/>
      <c r="J7598" s="771"/>
      <c r="K7598" s="328">
        <f t="shared" si="423"/>
        <v>0</v>
      </c>
      <c r="L7598" s="328"/>
      <c r="M7598" s="328"/>
      <c r="N7598" s="771"/>
      <c r="O7598" s="177"/>
      <c r="P7598" s="784">
        <v>7198182</v>
      </c>
      <c r="Q7598" s="5"/>
    </row>
    <row r="7599" spans="1:17" s="430" customFormat="1" ht="66.75" hidden="1" customHeight="1">
      <c r="A7599" s="149">
        <v>14</v>
      </c>
      <c r="B7599" s="786" t="s">
        <v>3173</v>
      </c>
      <c r="C7599" s="107" t="s">
        <v>68</v>
      </c>
      <c r="D7599" s="107"/>
      <c r="E7599" s="107"/>
      <c r="F7599" s="112">
        <v>8949091</v>
      </c>
      <c r="G7599" s="112"/>
      <c r="H7599" s="112"/>
      <c r="I7599" s="770"/>
      <c r="J7599" s="771"/>
      <c r="K7599" s="328">
        <f t="shared" si="423"/>
        <v>0</v>
      </c>
      <c r="L7599" s="328"/>
      <c r="M7599" s="328"/>
      <c r="N7599" s="771"/>
      <c r="O7599" s="177"/>
      <c r="P7599" s="784">
        <v>8949091</v>
      </c>
      <c r="Q7599" s="5"/>
    </row>
    <row r="7600" spans="1:17" s="430" customFormat="1" ht="66.75" hidden="1" customHeight="1">
      <c r="A7600" s="149">
        <v>15</v>
      </c>
      <c r="B7600" s="786" t="s">
        <v>3174</v>
      </c>
      <c r="C7600" s="107" t="s">
        <v>68</v>
      </c>
      <c r="D7600" s="107"/>
      <c r="E7600" s="107"/>
      <c r="F7600" s="112">
        <v>8949091</v>
      </c>
      <c r="G7600" s="112"/>
      <c r="H7600" s="112"/>
      <c r="I7600" s="770"/>
      <c r="J7600" s="771"/>
      <c r="K7600" s="328">
        <f t="shared" si="423"/>
        <v>0</v>
      </c>
      <c r="L7600" s="328"/>
      <c r="M7600" s="328"/>
      <c r="N7600" s="771"/>
      <c r="O7600" s="177"/>
      <c r="P7600" s="784">
        <v>8949091</v>
      </c>
      <c r="Q7600" s="5"/>
    </row>
    <row r="7601" spans="1:17" s="430" customFormat="1" ht="66.75" hidden="1" customHeight="1">
      <c r="A7601" s="149">
        <v>16</v>
      </c>
      <c r="B7601" s="786" t="s">
        <v>3792</v>
      </c>
      <c r="C7601" s="107" t="s">
        <v>68</v>
      </c>
      <c r="D7601" s="107"/>
      <c r="E7601" s="107"/>
      <c r="F7601" s="112">
        <v>990000</v>
      </c>
      <c r="G7601" s="112"/>
      <c r="H7601" s="112"/>
      <c r="I7601" s="770"/>
      <c r="J7601" s="771"/>
      <c r="K7601" s="328"/>
      <c r="L7601" s="328"/>
      <c r="M7601" s="328"/>
      <c r="N7601" s="771"/>
      <c r="O7601" s="177"/>
      <c r="P7601" s="784"/>
      <c r="Q7601" s="5"/>
    </row>
    <row r="7602" spans="1:17" s="430" customFormat="1" ht="66.75" hidden="1" customHeight="1">
      <c r="A7602" s="107"/>
      <c r="B7602" s="787" t="s">
        <v>3175</v>
      </c>
      <c r="C7602" s="107"/>
      <c r="D7602" s="107"/>
      <c r="E7602" s="107"/>
      <c r="F7602" s="112"/>
      <c r="G7602" s="112"/>
      <c r="H7602" s="112"/>
      <c r="I7602" s="770"/>
      <c r="J7602" s="771"/>
      <c r="K7602" s="328"/>
      <c r="L7602" s="328"/>
      <c r="M7602" s="328"/>
      <c r="N7602" s="771"/>
      <c r="O7602" s="177"/>
      <c r="P7602" s="784"/>
      <c r="Q7602" s="5"/>
    </row>
    <row r="7603" spans="1:17" s="430" customFormat="1" ht="16.5" hidden="1">
      <c r="A7603" s="778" t="s">
        <v>6</v>
      </c>
      <c r="B7603" s="766" t="s">
        <v>2895</v>
      </c>
      <c r="C7603" s="107"/>
      <c r="D7603" s="107"/>
      <c r="E7603" s="107"/>
      <c r="F7603" s="112"/>
      <c r="G7603" s="112"/>
      <c r="H7603" s="112"/>
      <c r="I7603" s="770"/>
      <c r="J7603" s="771"/>
      <c r="K7603" s="328"/>
      <c r="L7603" s="328"/>
      <c r="M7603" s="328"/>
      <c r="N7603" s="771"/>
      <c r="O7603" s="177"/>
      <c r="P7603" s="742" t="e">
        <f>#REF!*1.1</f>
        <v>#REF!</v>
      </c>
      <c r="Q7603" s="5"/>
    </row>
    <row r="7604" spans="1:17" s="430" customFormat="1" ht="66.75" hidden="1" customHeight="1">
      <c r="A7604" s="772">
        <v>1</v>
      </c>
      <c r="B7604" s="773" t="s">
        <v>3176</v>
      </c>
      <c r="C7604" s="107" t="s">
        <v>68</v>
      </c>
      <c r="D7604" s="107"/>
      <c r="E7604" s="107"/>
      <c r="F7604" s="112">
        <v>9190909</v>
      </c>
      <c r="G7604" s="112"/>
      <c r="H7604" s="112"/>
      <c r="I7604" s="770"/>
      <c r="J7604" s="771"/>
      <c r="K7604" s="328">
        <f>U7604</f>
        <v>0</v>
      </c>
      <c r="L7604" s="328"/>
      <c r="M7604" s="328"/>
      <c r="N7604" s="771"/>
      <c r="O7604" s="177"/>
      <c r="P7604" s="784">
        <v>9190909</v>
      </c>
      <c r="Q7604" s="5"/>
    </row>
    <row r="7605" spans="1:17" s="430" customFormat="1" ht="66.75" hidden="1" customHeight="1">
      <c r="A7605" s="149">
        <v>2</v>
      </c>
      <c r="B7605" s="773" t="s">
        <v>3177</v>
      </c>
      <c r="C7605" s="107" t="s">
        <v>68</v>
      </c>
      <c r="D7605" s="107"/>
      <c r="E7605" s="107"/>
      <c r="F7605" s="112">
        <v>11590909</v>
      </c>
      <c r="G7605" s="112"/>
      <c r="H7605" s="112"/>
      <c r="I7605" s="770"/>
      <c r="J7605" s="771"/>
      <c r="K7605" s="328">
        <f>U7605</f>
        <v>0</v>
      </c>
      <c r="L7605" s="328"/>
      <c r="M7605" s="328"/>
      <c r="N7605" s="771"/>
      <c r="O7605" s="177"/>
      <c r="P7605" s="784">
        <v>11590909</v>
      </c>
      <c r="Q7605" s="5"/>
    </row>
    <row r="7606" spans="1:17" s="430" customFormat="1" ht="66.75" hidden="1" customHeight="1">
      <c r="A7606" s="772">
        <v>3</v>
      </c>
      <c r="B7606" s="773" t="s">
        <v>3178</v>
      </c>
      <c r="C7606" s="107" t="s">
        <v>68</v>
      </c>
      <c r="D7606" s="107"/>
      <c r="E7606" s="107"/>
      <c r="F7606" s="112">
        <v>17763636</v>
      </c>
      <c r="G7606" s="112"/>
      <c r="H7606" s="112"/>
      <c r="I7606" s="770"/>
      <c r="J7606" s="771"/>
      <c r="K7606" s="328">
        <f>U7606</f>
        <v>0</v>
      </c>
      <c r="L7606" s="328"/>
      <c r="M7606" s="328"/>
      <c r="N7606" s="771"/>
      <c r="O7606" s="177"/>
      <c r="P7606" s="784">
        <v>17763636</v>
      </c>
      <c r="Q7606" s="5"/>
    </row>
    <row r="7607" spans="1:17" s="430" customFormat="1" ht="66.75" hidden="1" customHeight="1">
      <c r="A7607" s="149">
        <v>4</v>
      </c>
      <c r="B7607" s="773" t="s">
        <v>3179</v>
      </c>
      <c r="C7607" s="107" t="s">
        <v>68</v>
      </c>
      <c r="D7607" s="107"/>
      <c r="E7607" s="107"/>
      <c r="F7607" s="112">
        <v>24872727</v>
      </c>
      <c r="G7607" s="112"/>
      <c r="H7607" s="112"/>
      <c r="I7607" s="770"/>
      <c r="J7607" s="771"/>
      <c r="K7607" s="328">
        <f>U7607</f>
        <v>0</v>
      </c>
      <c r="L7607" s="328"/>
      <c r="M7607" s="328"/>
      <c r="N7607" s="771"/>
      <c r="O7607" s="177"/>
      <c r="P7607" s="784">
        <v>24872727</v>
      </c>
      <c r="Q7607" s="5"/>
    </row>
    <row r="7608" spans="1:17" s="430" customFormat="1" ht="66.75" hidden="1" customHeight="1">
      <c r="A7608" s="778" t="s">
        <v>45</v>
      </c>
      <c r="B7608" s="766" t="s">
        <v>3180</v>
      </c>
      <c r="C7608" s="107"/>
      <c r="D7608" s="107"/>
      <c r="E7608" s="107"/>
      <c r="F7608" s="112"/>
      <c r="G7608" s="112"/>
      <c r="H7608" s="112"/>
      <c r="I7608" s="770"/>
      <c r="J7608" s="771"/>
      <c r="K7608" s="328"/>
      <c r="L7608" s="328"/>
      <c r="M7608" s="328"/>
      <c r="N7608" s="771"/>
      <c r="O7608" s="177"/>
      <c r="P7608" s="742" t="e">
        <f>#REF!*1.1</f>
        <v>#REF!</v>
      </c>
      <c r="Q7608" s="5"/>
    </row>
    <row r="7609" spans="1:17" s="430" customFormat="1" ht="66.75" hidden="1" customHeight="1">
      <c r="A7609" s="149">
        <v>1</v>
      </c>
      <c r="B7609" s="108" t="s">
        <v>3181</v>
      </c>
      <c r="C7609" s="107" t="s">
        <v>68</v>
      </c>
      <c r="D7609" s="107"/>
      <c r="E7609" s="107"/>
      <c r="F7609" s="112">
        <v>19227272.727272727</v>
      </c>
      <c r="G7609" s="112"/>
      <c r="H7609" s="112"/>
      <c r="I7609" s="770"/>
      <c r="J7609" s="771"/>
      <c r="K7609" s="328">
        <f>U7609</f>
        <v>0</v>
      </c>
      <c r="L7609" s="328"/>
      <c r="M7609" s="328"/>
      <c r="N7609" s="771"/>
      <c r="O7609" s="177"/>
      <c r="P7609" s="784">
        <v>18281818</v>
      </c>
      <c r="Q7609" s="5"/>
    </row>
    <row r="7610" spans="1:17" s="430" customFormat="1" ht="66.75" hidden="1" customHeight="1">
      <c r="A7610" s="149">
        <v>2</v>
      </c>
      <c r="B7610" s="108" t="s">
        <v>3182</v>
      </c>
      <c r="C7610" s="107" t="s">
        <v>68</v>
      </c>
      <c r="D7610" s="107"/>
      <c r="E7610" s="107"/>
      <c r="F7610" s="112">
        <v>23090909.09090909</v>
      </c>
      <c r="G7610" s="112"/>
      <c r="H7610" s="112"/>
      <c r="I7610" s="770"/>
      <c r="J7610" s="771"/>
      <c r="K7610" s="328">
        <f>U7610</f>
        <v>0</v>
      </c>
      <c r="L7610" s="328"/>
      <c r="M7610" s="328"/>
      <c r="N7610" s="771"/>
      <c r="O7610" s="177"/>
      <c r="P7610" s="784">
        <v>22045455</v>
      </c>
      <c r="Q7610" s="5"/>
    </row>
    <row r="7611" spans="1:17" s="430" customFormat="1" ht="66.75" hidden="1" customHeight="1">
      <c r="A7611" s="149">
        <v>3</v>
      </c>
      <c r="B7611" s="108" t="s">
        <v>3183</v>
      </c>
      <c r="C7611" s="107" t="s">
        <v>68</v>
      </c>
      <c r="D7611" s="107"/>
      <c r="E7611" s="107"/>
      <c r="F7611" s="112">
        <v>35218181.818181813</v>
      </c>
      <c r="G7611" s="112"/>
      <c r="H7611" s="112"/>
      <c r="I7611" s="770"/>
      <c r="J7611" s="771"/>
      <c r="K7611" s="328">
        <f>U7611</f>
        <v>0</v>
      </c>
      <c r="L7611" s="328"/>
      <c r="M7611" s="328"/>
      <c r="N7611" s="771"/>
      <c r="O7611" s="177"/>
      <c r="P7611" s="784">
        <v>33545455</v>
      </c>
      <c r="Q7611" s="5"/>
    </row>
    <row r="7612" spans="1:17" s="430" customFormat="1" ht="16.5" hidden="1">
      <c r="A7612" s="778" t="s">
        <v>49</v>
      </c>
      <c r="B7612" s="766" t="s">
        <v>3184</v>
      </c>
      <c r="C7612" s="107"/>
      <c r="D7612" s="107"/>
      <c r="E7612" s="107"/>
      <c r="F7612" s="112"/>
      <c r="G7612" s="112"/>
      <c r="H7612" s="112"/>
      <c r="I7612" s="770"/>
      <c r="J7612" s="771"/>
      <c r="K7612" s="328"/>
      <c r="L7612" s="328"/>
      <c r="M7612" s="328"/>
      <c r="N7612" s="771"/>
      <c r="O7612" s="177"/>
      <c r="P7612" s="742" t="e">
        <f>#REF!*1.1</f>
        <v>#REF!</v>
      </c>
      <c r="Q7612" s="5"/>
    </row>
    <row r="7613" spans="1:17" s="430" customFormat="1" ht="66.75" hidden="1" customHeight="1">
      <c r="A7613" s="149">
        <v>1</v>
      </c>
      <c r="B7613" s="108" t="s">
        <v>3185</v>
      </c>
      <c r="C7613" s="107" t="s">
        <v>68</v>
      </c>
      <c r="D7613" s="107"/>
      <c r="E7613" s="107"/>
      <c r="F7613" s="112">
        <v>14099999.999999998</v>
      </c>
      <c r="G7613" s="112"/>
      <c r="H7613" s="112"/>
      <c r="I7613" s="770"/>
      <c r="J7613" s="771"/>
      <c r="K7613" s="328">
        <f>U7613</f>
        <v>0</v>
      </c>
      <c r="L7613" s="328"/>
      <c r="M7613" s="328"/>
      <c r="N7613" s="771"/>
      <c r="O7613" s="177"/>
      <c r="P7613" s="784">
        <v>13581818</v>
      </c>
      <c r="Q7613" s="5"/>
    </row>
    <row r="7614" spans="1:17" s="430" customFormat="1" ht="66.75" hidden="1" customHeight="1">
      <c r="A7614" s="149">
        <v>2</v>
      </c>
      <c r="B7614" s="108" t="s">
        <v>3186</v>
      </c>
      <c r="C7614" s="107" t="s">
        <v>68</v>
      </c>
      <c r="D7614" s="107"/>
      <c r="E7614" s="107"/>
      <c r="F7614" s="112">
        <v>17654545.454545453</v>
      </c>
      <c r="G7614" s="112"/>
      <c r="H7614" s="112"/>
      <c r="I7614" s="770"/>
      <c r="J7614" s="771"/>
      <c r="K7614" s="328">
        <f>U7614</f>
        <v>0</v>
      </c>
      <c r="L7614" s="328"/>
      <c r="M7614" s="328"/>
      <c r="N7614" s="771"/>
      <c r="O7614" s="177"/>
      <c r="P7614" s="784">
        <v>16718182</v>
      </c>
      <c r="Q7614" s="5"/>
    </row>
    <row r="7615" spans="1:17" s="430" customFormat="1" ht="66.75" hidden="1" customHeight="1">
      <c r="A7615" s="149">
        <v>3</v>
      </c>
      <c r="B7615" s="108" t="s">
        <v>3187</v>
      </c>
      <c r="C7615" s="107" t="s">
        <v>68</v>
      </c>
      <c r="D7615" s="107"/>
      <c r="E7615" s="107"/>
      <c r="F7615" s="112">
        <v>26854545.454545453</v>
      </c>
      <c r="G7615" s="112"/>
      <c r="H7615" s="112"/>
      <c r="I7615" s="770"/>
      <c r="J7615" s="771"/>
      <c r="K7615" s="328">
        <f>U7615</f>
        <v>0</v>
      </c>
      <c r="L7615" s="328"/>
      <c r="M7615" s="328"/>
      <c r="N7615" s="771"/>
      <c r="O7615" s="177"/>
      <c r="P7615" s="784">
        <v>25081818</v>
      </c>
      <c r="Q7615" s="5"/>
    </row>
    <row r="7616" spans="1:17" s="430" customFormat="1" ht="66.75" hidden="1" customHeight="1">
      <c r="A7616" s="149">
        <v>4</v>
      </c>
      <c r="B7616" s="108" t="s">
        <v>3188</v>
      </c>
      <c r="C7616" s="107" t="s">
        <v>68</v>
      </c>
      <c r="D7616" s="107"/>
      <c r="E7616" s="107"/>
      <c r="F7616" s="112">
        <v>37309090.909090906</v>
      </c>
      <c r="G7616" s="112"/>
      <c r="H7616" s="112"/>
      <c r="I7616" s="770"/>
      <c r="J7616" s="771"/>
      <c r="K7616" s="328">
        <f>U7616</f>
        <v>0</v>
      </c>
      <c r="L7616" s="328"/>
      <c r="M7616" s="328"/>
      <c r="N7616" s="771"/>
      <c r="O7616" s="177"/>
      <c r="P7616" s="784">
        <v>34490909</v>
      </c>
      <c r="Q7616" s="5"/>
    </row>
    <row r="7617" spans="1:17" s="430" customFormat="1" ht="66.75" hidden="1" customHeight="1">
      <c r="A7617" s="778" t="s">
        <v>63</v>
      </c>
      <c r="B7617" s="766" t="s">
        <v>2907</v>
      </c>
      <c r="C7617" s="107"/>
      <c r="D7617" s="107"/>
      <c r="E7617" s="107"/>
      <c r="F7617" s="112"/>
      <c r="G7617" s="112"/>
      <c r="H7617" s="112"/>
      <c r="I7617" s="770"/>
      <c r="J7617" s="771"/>
      <c r="K7617" s="328"/>
      <c r="L7617" s="328"/>
      <c r="M7617" s="328"/>
      <c r="N7617" s="771"/>
      <c r="O7617" s="177"/>
      <c r="P7617" s="742" t="e">
        <f>#REF!*1.1</f>
        <v>#REF!</v>
      </c>
      <c r="Q7617" s="5"/>
    </row>
    <row r="7618" spans="1:17" s="430" customFormat="1" ht="16.5" hidden="1">
      <c r="A7618" s="149">
        <v>1</v>
      </c>
      <c r="B7618" s="108" t="s">
        <v>3189</v>
      </c>
      <c r="C7618" s="107" t="s">
        <v>68</v>
      </c>
      <c r="D7618" s="107"/>
      <c r="E7618" s="107"/>
      <c r="F7618" s="112">
        <v>13054545</v>
      </c>
      <c r="G7618" s="112"/>
      <c r="H7618" s="112"/>
      <c r="I7618" s="770"/>
      <c r="J7618" s="771"/>
      <c r="K7618" s="328">
        <f>U7618</f>
        <v>0</v>
      </c>
      <c r="L7618" s="328"/>
      <c r="M7618" s="328"/>
      <c r="N7618" s="771"/>
      <c r="O7618" s="177"/>
      <c r="P7618" s="784">
        <v>13054545</v>
      </c>
      <c r="Q7618" s="5"/>
    </row>
    <row r="7619" spans="1:17" s="430" customFormat="1" ht="66.75" hidden="1" customHeight="1">
      <c r="A7619" s="149">
        <v>2</v>
      </c>
      <c r="B7619" s="108" t="s">
        <v>3190</v>
      </c>
      <c r="C7619" s="107" t="s">
        <v>68</v>
      </c>
      <c r="D7619" s="107"/>
      <c r="E7619" s="107"/>
      <c r="F7619" s="112">
        <v>15881818</v>
      </c>
      <c r="G7619" s="112"/>
      <c r="H7619" s="112"/>
      <c r="I7619" s="770"/>
      <c r="J7619" s="771"/>
      <c r="K7619" s="328">
        <f>U7619</f>
        <v>0</v>
      </c>
      <c r="L7619" s="328"/>
      <c r="M7619" s="328"/>
      <c r="N7619" s="771"/>
      <c r="O7619" s="177"/>
      <c r="P7619" s="784">
        <v>15881818</v>
      </c>
      <c r="Q7619" s="5"/>
    </row>
    <row r="7620" spans="1:17" s="430" customFormat="1" ht="66.75" hidden="1" customHeight="1">
      <c r="A7620" s="149">
        <v>3</v>
      </c>
      <c r="B7620" s="108" t="s">
        <v>3191</v>
      </c>
      <c r="C7620" s="107" t="s">
        <v>68</v>
      </c>
      <c r="D7620" s="107"/>
      <c r="E7620" s="107"/>
      <c r="F7620" s="112">
        <v>23927273</v>
      </c>
      <c r="G7620" s="112"/>
      <c r="H7620" s="112"/>
      <c r="I7620" s="770"/>
      <c r="J7620" s="771"/>
      <c r="K7620" s="328">
        <f>U7620</f>
        <v>0</v>
      </c>
      <c r="L7620" s="328"/>
      <c r="M7620" s="328"/>
      <c r="N7620" s="771"/>
      <c r="O7620" s="177"/>
      <c r="P7620" s="784">
        <v>23927273</v>
      </c>
      <c r="Q7620" s="5"/>
    </row>
    <row r="7621" spans="1:17" s="430" customFormat="1" ht="66.75" hidden="1" customHeight="1">
      <c r="A7621" s="149">
        <v>4</v>
      </c>
      <c r="B7621" s="108" t="s">
        <v>3192</v>
      </c>
      <c r="C7621" s="107" t="s">
        <v>68</v>
      </c>
      <c r="D7621" s="107"/>
      <c r="E7621" s="107"/>
      <c r="F7621" s="112">
        <v>32400000</v>
      </c>
      <c r="G7621" s="112"/>
      <c r="H7621" s="112"/>
      <c r="I7621" s="770"/>
      <c r="J7621" s="771"/>
      <c r="K7621" s="328">
        <f>U7621</f>
        <v>0</v>
      </c>
      <c r="L7621" s="328"/>
      <c r="M7621" s="328"/>
      <c r="N7621" s="771"/>
      <c r="O7621" s="177"/>
      <c r="P7621" s="784">
        <v>32400000</v>
      </c>
      <c r="Q7621" s="5"/>
    </row>
    <row r="7622" spans="1:17" s="430" customFormat="1" ht="16.5" hidden="1">
      <c r="A7622" s="778" t="s">
        <v>123</v>
      </c>
      <c r="B7622" s="766" t="s">
        <v>3193</v>
      </c>
      <c r="C7622" s="107"/>
      <c r="D7622" s="107"/>
      <c r="E7622" s="107"/>
      <c r="F7622" s="112"/>
      <c r="G7622" s="112"/>
      <c r="H7622" s="112"/>
      <c r="I7622" s="770"/>
      <c r="J7622" s="771"/>
      <c r="K7622" s="328"/>
      <c r="L7622" s="328"/>
      <c r="M7622" s="328"/>
      <c r="N7622" s="771"/>
      <c r="O7622" s="177"/>
      <c r="P7622" s="742" t="e">
        <f>#REF!*1.1</f>
        <v>#REF!</v>
      </c>
      <c r="Q7622" s="5"/>
    </row>
    <row r="7623" spans="1:17" s="430" customFormat="1" ht="66.75" hidden="1" customHeight="1">
      <c r="A7623" s="149">
        <v>1</v>
      </c>
      <c r="B7623" s="108" t="s">
        <v>3194</v>
      </c>
      <c r="C7623" s="107" t="s">
        <v>68</v>
      </c>
      <c r="D7623" s="107"/>
      <c r="E7623" s="107"/>
      <c r="F7623" s="112">
        <v>12536364</v>
      </c>
      <c r="G7623" s="112"/>
      <c r="H7623" s="112"/>
      <c r="I7623" s="770"/>
      <c r="J7623" s="771"/>
      <c r="K7623" s="328">
        <f>U7623</f>
        <v>0</v>
      </c>
      <c r="L7623" s="328"/>
      <c r="M7623" s="328"/>
      <c r="N7623" s="771"/>
      <c r="O7623" s="177"/>
      <c r="P7623" s="784">
        <v>12536364</v>
      </c>
      <c r="Q7623" s="5"/>
    </row>
    <row r="7624" spans="1:17" s="430" customFormat="1" ht="66.75" hidden="1" customHeight="1">
      <c r="A7624" s="149">
        <v>2</v>
      </c>
      <c r="B7624" s="108" t="s">
        <v>3195</v>
      </c>
      <c r="C7624" s="107" t="s">
        <v>68</v>
      </c>
      <c r="D7624" s="107"/>
      <c r="E7624" s="107"/>
      <c r="F7624" s="112">
        <v>15145455</v>
      </c>
      <c r="G7624" s="112"/>
      <c r="H7624" s="112"/>
      <c r="I7624" s="770"/>
      <c r="J7624" s="771"/>
      <c r="K7624" s="328">
        <f>U7624</f>
        <v>0</v>
      </c>
      <c r="L7624" s="328"/>
      <c r="M7624" s="328"/>
      <c r="N7624" s="771"/>
      <c r="O7624" s="177"/>
      <c r="P7624" s="784">
        <v>15145455</v>
      </c>
      <c r="Q7624" s="5"/>
    </row>
    <row r="7625" spans="1:17" s="430" customFormat="1" ht="66.75" hidden="1" customHeight="1">
      <c r="A7625" s="149">
        <v>3</v>
      </c>
      <c r="B7625" s="108" t="s">
        <v>3196</v>
      </c>
      <c r="C7625" s="107" t="s">
        <v>68</v>
      </c>
      <c r="D7625" s="107"/>
      <c r="E7625" s="107"/>
      <c r="F7625" s="112">
        <v>22463636</v>
      </c>
      <c r="G7625" s="112"/>
      <c r="H7625" s="112"/>
      <c r="I7625" s="770"/>
      <c r="J7625" s="771"/>
      <c r="K7625" s="328">
        <f>U7625</f>
        <v>0</v>
      </c>
      <c r="L7625" s="328"/>
      <c r="M7625" s="328"/>
      <c r="N7625" s="771"/>
      <c r="O7625" s="177"/>
      <c r="P7625" s="784">
        <v>22463636</v>
      </c>
      <c r="Q7625" s="5"/>
    </row>
    <row r="7626" spans="1:17" s="430" customFormat="1" ht="66.75" hidden="1" customHeight="1">
      <c r="A7626" s="149">
        <v>4</v>
      </c>
      <c r="B7626" s="108" t="s">
        <v>3197</v>
      </c>
      <c r="C7626" s="107" t="s">
        <v>68</v>
      </c>
      <c r="D7626" s="107"/>
      <c r="E7626" s="107"/>
      <c r="F7626" s="112">
        <v>30409091</v>
      </c>
      <c r="G7626" s="112"/>
      <c r="H7626" s="112"/>
      <c r="I7626" s="770"/>
      <c r="J7626" s="771"/>
      <c r="K7626" s="328">
        <f>U7626</f>
        <v>0</v>
      </c>
      <c r="L7626" s="328"/>
      <c r="M7626" s="328"/>
      <c r="N7626" s="771"/>
      <c r="O7626" s="177"/>
      <c r="P7626" s="784">
        <v>30409091</v>
      </c>
      <c r="Q7626" s="5"/>
    </row>
    <row r="7627" spans="1:17" s="430" customFormat="1" ht="66.75" hidden="1" customHeight="1">
      <c r="A7627" s="778" t="s">
        <v>238</v>
      </c>
      <c r="B7627" s="782" t="s">
        <v>2900</v>
      </c>
      <c r="C7627" s="107"/>
      <c r="D7627" s="107"/>
      <c r="E7627" s="107"/>
      <c r="F7627" s="112"/>
      <c r="G7627" s="112"/>
      <c r="H7627" s="112"/>
      <c r="I7627" s="770"/>
      <c r="J7627" s="771"/>
      <c r="K7627" s="328"/>
      <c r="L7627" s="328"/>
      <c r="M7627" s="328"/>
      <c r="N7627" s="771"/>
      <c r="O7627" s="177"/>
      <c r="P7627" s="742" t="e">
        <f>#REF!*1.1</f>
        <v>#REF!</v>
      </c>
      <c r="Q7627" s="5"/>
    </row>
    <row r="7628" spans="1:17" s="430" customFormat="1" ht="66.75" hidden="1" customHeight="1">
      <c r="A7628" s="149">
        <v>1</v>
      </c>
      <c r="B7628" s="108" t="s">
        <v>3198</v>
      </c>
      <c r="C7628" s="107" t="s">
        <v>68</v>
      </c>
      <c r="D7628" s="107"/>
      <c r="E7628" s="107"/>
      <c r="F7628" s="112">
        <v>11590909.09090909</v>
      </c>
      <c r="G7628" s="112"/>
      <c r="H7628" s="112"/>
      <c r="I7628" s="770"/>
      <c r="J7628" s="771"/>
      <c r="K7628" s="328">
        <f>U7628</f>
        <v>0</v>
      </c>
      <c r="L7628" s="328"/>
      <c r="M7628" s="328"/>
      <c r="N7628" s="771"/>
      <c r="O7628" s="177"/>
      <c r="P7628" s="784">
        <v>11281818</v>
      </c>
      <c r="Q7628" s="5"/>
    </row>
    <row r="7629" spans="1:17" s="430" customFormat="1" ht="66.75" hidden="1" customHeight="1">
      <c r="A7629" s="149">
        <v>2</v>
      </c>
      <c r="B7629" s="108" t="s">
        <v>3199</v>
      </c>
      <c r="C7629" s="107" t="s">
        <v>68</v>
      </c>
      <c r="D7629" s="107"/>
      <c r="E7629" s="107"/>
      <c r="F7629" s="112">
        <v>14099999.999999998</v>
      </c>
      <c r="G7629" s="112"/>
      <c r="H7629" s="112"/>
      <c r="I7629" s="770"/>
      <c r="J7629" s="771"/>
      <c r="K7629" s="328">
        <f>U7629</f>
        <v>0</v>
      </c>
      <c r="L7629" s="328"/>
      <c r="M7629" s="328"/>
      <c r="N7629" s="771"/>
      <c r="O7629" s="177"/>
      <c r="P7629" s="784">
        <v>13790909</v>
      </c>
      <c r="Q7629" s="5"/>
    </row>
    <row r="7630" spans="1:17" s="430" customFormat="1" ht="66.75" hidden="1" customHeight="1">
      <c r="A7630" s="149">
        <v>3</v>
      </c>
      <c r="B7630" s="108" t="s">
        <v>3200</v>
      </c>
      <c r="C7630" s="107" t="s">
        <v>68</v>
      </c>
      <c r="D7630" s="107"/>
      <c r="E7630" s="107"/>
      <c r="F7630" s="112">
        <v>21318181.818181816</v>
      </c>
      <c r="G7630" s="112"/>
      <c r="H7630" s="112"/>
      <c r="I7630" s="770"/>
      <c r="J7630" s="771"/>
      <c r="K7630" s="328">
        <f>U7630</f>
        <v>0</v>
      </c>
      <c r="L7630" s="328"/>
      <c r="M7630" s="328"/>
      <c r="N7630" s="771"/>
      <c r="O7630" s="177"/>
      <c r="P7630" s="784">
        <v>20690909</v>
      </c>
      <c r="Q7630" s="5"/>
    </row>
    <row r="7631" spans="1:17" s="430" customFormat="1" ht="66.75" hidden="1" customHeight="1">
      <c r="A7631" s="149">
        <v>4</v>
      </c>
      <c r="B7631" s="108" t="s">
        <v>3201</v>
      </c>
      <c r="C7631" s="107" t="s">
        <v>68</v>
      </c>
      <c r="D7631" s="107"/>
      <c r="E7631" s="107"/>
      <c r="F7631" s="112">
        <v>21318181.818181816</v>
      </c>
      <c r="G7631" s="112"/>
      <c r="H7631" s="112"/>
      <c r="I7631" s="770"/>
      <c r="J7631" s="771"/>
      <c r="K7631" s="328">
        <f>U7631</f>
        <v>0</v>
      </c>
      <c r="L7631" s="328"/>
      <c r="M7631" s="328"/>
      <c r="N7631" s="771"/>
      <c r="O7631" s="177"/>
      <c r="P7631" s="784">
        <v>21318182</v>
      </c>
      <c r="Q7631" s="5"/>
    </row>
    <row r="7632" spans="1:17" s="430" customFormat="1" ht="66.75" hidden="1" customHeight="1">
      <c r="A7632" s="149">
        <v>5</v>
      </c>
      <c r="B7632" s="108" t="s">
        <v>3202</v>
      </c>
      <c r="C7632" s="107" t="s">
        <v>68</v>
      </c>
      <c r="D7632" s="107"/>
      <c r="E7632" s="107"/>
      <c r="F7632" s="112">
        <v>28736364</v>
      </c>
      <c r="G7632" s="112"/>
      <c r="H7632" s="112"/>
      <c r="I7632" s="770"/>
      <c r="J7632" s="771"/>
      <c r="K7632" s="328">
        <f>U7632</f>
        <v>0</v>
      </c>
      <c r="L7632" s="328"/>
      <c r="M7632" s="328"/>
      <c r="N7632" s="771"/>
      <c r="O7632" s="177"/>
      <c r="P7632" s="784">
        <v>28736364</v>
      </c>
      <c r="Q7632" s="5"/>
    </row>
    <row r="7633" spans="1:17" s="430" customFormat="1" ht="16.5" hidden="1">
      <c r="A7633" s="302"/>
      <c r="B7633" s="787" t="s">
        <v>3203</v>
      </c>
      <c r="C7633" s="107"/>
      <c r="D7633" s="107"/>
      <c r="E7633" s="107"/>
      <c r="F7633" s="112"/>
      <c r="G7633" s="112"/>
      <c r="H7633" s="112"/>
      <c r="I7633" s="770"/>
      <c r="J7633" s="771"/>
      <c r="K7633" s="328"/>
      <c r="L7633" s="328"/>
      <c r="M7633" s="328"/>
      <c r="N7633" s="771"/>
      <c r="O7633" s="177"/>
      <c r="P7633" s="742" t="e">
        <f>#REF!*1.1</f>
        <v>#REF!</v>
      </c>
      <c r="Q7633" s="5"/>
    </row>
    <row r="7634" spans="1:17" s="430" customFormat="1" ht="66.75" hidden="1" customHeight="1">
      <c r="A7634" s="778" t="s">
        <v>6</v>
      </c>
      <c r="B7634" s="782" t="s">
        <v>3204</v>
      </c>
      <c r="C7634" s="107"/>
      <c r="D7634" s="107"/>
      <c r="E7634" s="107"/>
      <c r="F7634" s="112"/>
      <c r="G7634" s="112"/>
      <c r="H7634" s="112"/>
      <c r="I7634" s="770"/>
      <c r="J7634" s="771"/>
      <c r="K7634" s="328"/>
      <c r="L7634" s="328"/>
      <c r="M7634" s="328"/>
      <c r="N7634" s="771"/>
      <c r="O7634" s="177"/>
      <c r="P7634" s="742" t="e">
        <f>#REF!*1.1</f>
        <v>#REF!</v>
      </c>
      <c r="Q7634" s="5"/>
    </row>
    <row r="7635" spans="1:17" s="430" customFormat="1" ht="66.75" hidden="1" customHeight="1">
      <c r="A7635" s="149">
        <v>1</v>
      </c>
      <c r="B7635" s="150" t="s">
        <v>3205</v>
      </c>
      <c r="C7635" s="107" t="s">
        <v>68</v>
      </c>
      <c r="D7635" s="107"/>
      <c r="E7635" s="107"/>
      <c r="F7635" s="112">
        <v>0</v>
      </c>
      <c r="G7635" s="112"/>
      <c r="H7635" s="112"/>
      <c r="I7635" s="770"/>
      <c r="J7635" s="771"/>
      <c r="K7635" s="328">
        <f>U7635</f>
        <v>0</v>
      </c>
      <c r="L7635" s="328"/>
      <c r="M7635" s="328"/>
      <c r="N7635" s="771"/>
      <c r="O7635" s="177"/>
      <c r="P7635" s="784">
        <v>21242727</v>
      </c>
      <c r="Q7635" s="5"/>
    </row>
    <row r="7636" spans="1:17" s="430" customFormat="1" ht="66.75" hidden="1" customHeight="1">
      <c r="A7636" s="149">
        <v>2</v>
      </c>
      <c r="B7636" s="150" t="s">
        <v>3206</v>
      </c>
      <c r="C7636" s="107" t="s">
        <v>68</v>
      </c>
      <c r="D7636" s="107"/>
      <c r="E7636" s="107"/>
      <c r="F7636" s="112">
        <v>0</v>
      </c>
      <c r="G7636" s="112"/>
      <c r="H7636" s="112"/>
      <c r="I7636" s="770"/>
      <c r="J7636" s="771"/>
      <c r="K7636" s="328">
        <f>U7636</f>
        <v>0</v>
      </c>
      <c r="L7636" s="328"/>
      <c r="M7636" s="328"/>
      <c r="N7636" s="771"/>
      <c r="O7636" s="177"/>
      <c r="P7636" s="784">
        <v>22841818</v>
      </c>
      <c r="Q7636" s="5"/>
    </row>
    <row r="7637" spans="1:17" s="430" customFormat="1" ht="66.75" hidden="1" customHeight="1">
      <c r="A7637" s="778" t="s">
        <v>45</v>
      </c>
      <c r="B7637" s="782" t="s">
        <v>3207</v>
      </c>
      <c r="C7637" s="107"/>
      <c r="D7637" s="107"/>
      <c r="E7637" s="107"/>
      <c r="F7637" s="112"/>
      <c r="G7637" s="112"/>
      <c r="H7637" s="112"/>
      <c r="I7637" s="770"/>
      <c r="J7637" s="771"/>
      <c r="K7637" s="328"/>
      <c r="L7637" s="328"/>
      <c r="M7637" s="328"/>
      <c r="N7637" s="771"/>
      <c r="O7637" s="177"/>
      <c r="P7637" s="742" t="e">
        <f>#REF!*1.1</f>
        <v>#REF!</v>
      </c>
      <c r="Q7637" s="5"/>
    </row>
    <row r="7638" spans="1:17" s="430" customFormat="1" ht="66.75" hidden="1" customHeight="1">
      <c r="A7638" s="149">
        <v>1</v>
      </c>
      <c r="B7638" s="108" t="s">
        <v>5279</v>
      </c>
      <c r="C7638" s="107" t="s">
        <v>68</v>
      </c>
      <c r="D7638" s="107"/>
      <c r="E7638" s="107"/>
      <c r="F7638" s="112">
        <v>20593636</v>
      </c>
      <c r="G7638" s="112"/>
      <c r="H7638" s="112"/>
      <c r="I7638" s="770"/>
      <c r="J7638" s="771"/>
      <c r="K7638" s="328">
        <f t="shared" ref="K7638:K7645" si="424">U7638</f>
        <v>0</v>
      </c>
      <c r="L7638" s="328"/>
      <c r="M7638" s="328"/>
      <c r="N7638" s="771"/>
      <c r="O7638" s="177"/>
      <c r="P7638" s="784">
        <v>20593636</v>
      </c>
      <c r="Q7638" s="5"/>
    </row>
    <row r="7639" spans="1:17" s="430" customFormat="1" ht="66.75" hidden="1" customHeight="1">
      <c r="A7639" s="149">
        <v>2</v>
      </c>
      <c r="B7639" s="108" t="s">
        <v>5280</v>
      </c>
      <c r="C7639" s="107" t="s">
        <v>68</v>
      </c>
      <c r="D7639" s="107"/>
      <c r="E7639" s="107"/>
      <c r="F7639" s="112">
        <v>26460909</v>
      </c>
      <c r="G7639" s="112"/>
      <c r="H7639" s="112"/>
      <c r="I7639" s="770"/>
      <c r="J7639" s="771"/>
      <c r="K7639" s="328">
        <f t="shared" si="424"/>
        <v>0</v>
      </c>
      <c r="L7639" s="328"/>
      <c r="M7639" s="328"/>
      <c r="N7639" s="771"/>
      <c r="O7639" s="177"/>
      <c r="P7639" s="784">
        <v>26460909</v>
      </c>
      <c r="Q7639" s="5"/>
    </row>
    <row r="7640" spans="1:17" s="430" customFormat="1" ht="66.75" hidden="1" customHeight="1">
      <c r="A7640" s="149">
        <v>3</v>
      </c>
      <c r="B7640" s="108" t="s">
        <v>5281</v>
      </c>
      <c r="C7640" s="107" t="s">
        <v>68</v>
      </c>
      <c r="D7640" s="107"/>
      <c r="E7640" s="107"/>
      <c r="F7640" s="112">
        <v>29694545</v>
      </c>
      <c r="G7640" s="112"/>
      <c r="H7640" s="112"/>
      <c r="I7640" s="770"/>
      <c r="J7640" s="771"/>
      <c r="K7640" s="328">
        <f t="shared" si="424"/>
        <v>0</v>
      </c>
      <c r="L7640" s="328"/>
      <c r="M7640" s="328"/>
      <c r="N7640" s="771"/>
      <c r="O7640" s="177"/>
      <c r="P7640" s="784">
        <v>32914545</v>
      </c>
      <c r="Q7640" s="5"/>
    </row>
    <row r="7641" spans="1:17" s="430" customFormat="1" ht="66.75" hidden="1" customHeight="1">
      <c r="A7641" s="149">
        <v>4</v>
      </c>
      <c r="B7641" s="108" t="s">
        <v>5282</v>
      </c>
      <c r="C7641" s="107" t="s">
        <v>68</v>
      </c>
      <c r="D7641" s="107"/>
      <c r="E7641" s="107"/>
      <c r="F7641" s="112">
        <v>31625455</v>
      </c>
      <c r="G7641" s="112"/>
      <c r="H7641" s="112"/>
      <c r="I7641" s="770"/>
      <c r="J7641" s="771"/>
      <c r="K7641" s="328">
        <f t="shared" si="424"/>
        <v>0</v>
      </c>
      <c r="L7641" s="328"/>
      <c r="M7641" s="328"/>
      <c r="N7641" s="771"/>
      <c r="O7641" s="177"/>
      <c r="P7641" s="784">
        <v>33337273</v>
      </c>
      <c r="Q7641" s="5"/>
    </row>
    <row r="7642" spans="1:17" s="430" customFormat="1" ht="66.75" hidden="1" customHeight="1">
      <c r="A7642" s="149">
        <v>5</v>
      </c>
      <c r="B7642" s="108" t="s">
        <v>5283</v>
      </c>
      <c r="C7642" s="107" t="s">
        <v>68</v>
      </c>
      <c r="D7642" s="107"/>
      <c r="E7642" s="107"/>
      <c r="F7642" s="112">
        <v>33337273</v>
      </c>
      <c r="G7642" s="112"/>
      <c r="H7642" s="112"/>
      <c r="I7642" s="770"/>
      <c r="J7642" s="771"/>
      <c r="K7642" s="328">
        <f t="shared" si="424"/>
        <v>0</v>
      </c>
      <c r="L7642" s="328"/>
      <c r="M7642" s="328"/>
      <c r="N7642" s="771"/>
      <c r="O7642" s="177"/>
      <c r="P7642" s="784">
        <v>34786364</v>
      </c>
      <c r="Q7642" s="5"/>
    </row>
    <row r="7643" spans="1:17" s="430" customFormat="1" ht="66.75" hidden="1" customHeight="1">
      <c r="A7643" s="149">
        <v>6</v>
      </c>
      <c r="B7643" s="108" t="s">
        <v>5284</v>
      </c>
      <c r="C7643" s="107" t="s">
        <v>68</v>
      </c>
      <c r="D7643" s="107"/>
      <c r="E7643" s="107"/>
      <c r="F7643" s="112">
        <v>35475455</v>
      </c>
      <c r="G7643" s="112"/>
      <c r="H7643" s="112"/>
      <c r="I7643" s="770"/>
      <c r="J7643" s="771"/>
      <c r="K7643" s="328">
        <f t="shared" si="424"/>
        <v>0</v>
      </c>
      <c r="L7643" s="328"/>
      <c r="M7643" s="328"/>
      <c r="N7643" s="771"/>
      <c r="O7643" s="177"/>
      <c r="P7643" s="784">
        <v>38730909</v>
      </c>
      <c r="Q7643" s="5"/>
    </row>
    <row r="7644" spans="1:17" s="430" customFormat="1" ht="66.75" hidden="1" customHeight="1">
      <c r="A7644" s="149">
        <v>7</v>
      </c>
      <c r="B7644" s="108" t="s">
        <v>5285</v>
      </c>
      <c r="C7644" s="107" t="s">
        <v>68</v>
      </c>
      <c r="D7644" s="107"/>
      <c r="E7644" s="107"/>
      <c r="F7644" s="112">
        <v>38730909</v>
      </c>
      <c r="G7644" s="112"/>
      <c r="H7644" s="112"/>
      <c r="I7644" s="770"/>
      <c r="J7644" s="771"/>
      <c r="K7644" s="328">
        <f>U7644</f>
        <v>0</v>
      </c>
      <c r="L7644" s="328"/>
      <c r="M7644" s="328"/>
      <c r="N7644" s="771"/>
      <c r="O7644" s="177"/>
      <c r="P7644" s="784">
        <v>1441818</v>
      </c>
      <c r="Q7644" s="5"/>
    </row>
    <row r="7645" spans="1:17" s="430" customFormat="1" ht="66.75" hidden="1" customHeight="1">
      <c r="A7645" s="149">
        <v>8</v>
      </c>
      <c r="B7645" s="108" t="s">
        <v>3208</v>
      </c>
      <c r="C7645" s="107" t="s">
        <v>68</v>
      </c>
      <c r="D7645" s="107"/>
      <c r="E7645" s="107"/>
      <c r="F7645" s="112">
        <v>1441818</v>
      </c>
      <c r="G7645" s="112"/>
      <c r="H7645" s="112"/>
      <c r="I7645" s="770"/>
      <c r="J7645" s="771"/>
      <c r="K7645" s="328">
        <f t="shared" si="424"/>
        <v>0</v>
      </c>
      <c r="L7645" s="328"/>
      <c r="M7645" s="328"/>
      <c r="N7645" s="771"/>
      <c r="O7645" s="177"/>
      <c r="P7645" s="784">
        <v>1441818</v>
      </c>
      <c r="Q7645" s="5"/>
    </row>
    <row r="7646" spans="1:17" s="430" customFormat="1" ht="66.75" hidden="1" customHeight="1">
      <c r="A7646" s="778" t="s">
        <v>49</v>
      </c>
      <c r="B7646" s="782" t="s">
        <v>3209</v>
      </c>
      <c r="C7646" s="107"/>
      <c r="D7646" s="107"/>
      <c r="E7646" s="107"/>
      <c r="F7646" s="112"/>
      <c r="G7646" s="112"/>
      <c r="H7646" s="112"/>
      <c r="I7646" s="770"/>
      <c r="J7646" s="771"/>
      <c r="K7646" s="328"/>
      <c r="L7646" s="328"/>
      <c r="M7646" s="328"/>
      <c r="N7646" s="771"/>
      <c r="O7646" s="177"/>
      <c r="P7646" s="742" t="e">
        <f>#REF!*1.1</f>
        <v>#REF!</v>
      </c>
      <c r="Q7646" s="5"/>
    </row>
    <row r="7647" spans="1:17" s="430" customFormat="1" ht="66.75" hidden="1" customHeight="1">
      <c r="A7647" s="149">
        <v>1</v>
      </c>
      <c r="B7647" s="108" t="s">
        <v>4586</v>
      </c>
      <c r="C7647" s="107" t="s">
        <v>68</v>
      </c>
      <c r="D7647" s="107"/>
      <c r="E7647" s="107"/>
      <c r="F7647" s="112">
        <v>27844545</v>
      </c>
      <c r="G7647" s="112"/>
      <c r="H7647" s="112"/>
      <c r="I7647" s="770"/>
      <c r="J7647" s="771"/>
      <c r="K7647" s="328">
        <f>U7647</f>
        <v>0</v>
      </c>
      <c r="L7647" s="328"/>
      <c r="M7647" s="328"/>
      <c r="N7647" s="771"/>
      <c r="O7647" s="177"/>
      <c r="P7647" s="784">
        <v>23269091</v>
      </c>
      <c r="Q7647" s="5"/>
    </row>
    <row r="7648" spans="1:17" s="430" customFormat="1" ht="66.75" hidden="1" customHeight="1">
      <c r="A7648" s="149">
        <v>2</v>
      </c>
      <c r="B7648" s="108" t="s">
        <v>3210</v>
      </c>
      <c r="C7648" s="107" t="s">
        <v>68</v>
      </c>
      <c r="D7648" s="107"/>
      <c r="E7648" s="107"/>
      <c r="F7648" s="112">
        <v>29368182</v>
      </c>
      <c r="G7648" s="112"/>
      <c r="H7648" s="112"/>
      <c r="I7648" s="770"/>
      <c r="J7648" s="771"/>
      <c r="K7648" s="328">
        <f>U7648</f>
        <v>0</v>
      </c>
      <c r="L7648" s="328"/>
      <c r="M7648" s="328"/>
      <c r="N7648" s="771"/>
      <c r="O7648" s="177"/>
      <c r="P7648" s="784">
        <v>29368182</v>
      </c>
      <c r="Q7648" s="5"/>
    </row>
    <row r="7649" spans="1:17" s="430" customFormat="1" ht="66.75" hidden="1" customHeight="1">
      <c r="A7649" s="149">
        <v>3</v>
      </c>
      <c r="B7649" s="108" t="s">
        <v>3211</v>
      </c>
      <c r="C7649" s="107" t="s">
        <v>68</v>
      </c>
      <c r="D7649" s="107"/>
      <c r="E7649" s="107"/>
      <c r="F7649" s="112">
        <v>43145455</v>
      </c>
      <c r="G7649" s="112"/>
      <c r="H7649" s="112"/>
      <c r="I7649" s="770"/>
      <c r="J7649" s="771"/>
      <c r="K7649" s="328">
        <f>U7649</f>
        <v>0</v>
      </c>
      <c r="L7649" s="328"/>
      <c r="M7649" s="328"/>
      <c r="N7649" s="771"/>
      <c r="O7649" s="177"/>
      <c r="P7649" s="784">
        <v>36928182</v>
      </c>
      <c r="Q7649" s="5"/>
    </row>
    <row r="7650" spans="1:17" s="430" customFormat="1" ht="66.75" hidden="1" customHeight="1">
      <c r="A7650" s="149">
        <v>4</v>
      </c>
      <c r="B7650" s="108" t="s">
        <v>3212</v>
      </c>
      <c r="C7650" s="107" t="s">
        <v>68</v>
      </c>
      <c r="D7650" s="107"/>
      <c r="E7650" s="107"/>
      <c r="F7650" s="112">
        <v>44745455</v>
      </c>
      <c r="G7650" s="112"/>
      <c r="H7650" s="112"/>
      <c r="I7650" s="770"/>
      <c r="J7650" s="771"/>
      <c r="K7650" s="328">
        <f>U7650</f>
        <v>0</v>
      </c>
      <c r="L7650" s="328"/>
      <c r="M7650" s="328"/>
      <c r="N7650" s="771"/>
      <c r="O7650" s="177"/>
      <c r="P7650" s="784">
        <v>39032727</v>
      </c>
      <c r="Q7650" s="5"/>
    </row>
    <row r="7651" spans="1:17" s="430" customFormat="1" ht="66.75" hidden="1" customHeight="1">
      <c r="A7651" s="149">
        <v>5</v>
      </c>
      <c r="B7651" s="108" t="s">
        <v>4587</v>
      </c>
      <c r="C7651" s="107" t="s">
        <v>68</v>
      </c>
      <c r="D7651" s="107"/>
      <c r="E7651" s="107"/>
      <c r="F7651" s="112">
        <v>47763636</v>
      </c>
      <c r="G7651" s="112"/>
      <c r="H7651" s="112"/>
      <c r="I7651" s="770"/>
      <c r="J7651" s="771"/>
      <c r="K7651" s="328">
        <f>U7651</f>
        <v>0</v>
      </c>
      <c r="L7651" s="328"/>
      <c r="M7651" s="328"/>
      <c r="N7651" s="771"/>
      <c r="O7651" s="177"/>
      <c r="P7651" s="784">
        <v>45447273</v>
      </c>
      <c r="Q7651" s="5"/>
    </row>
    <row r="7652" spans="1:17" s="430" customFormat="1" ht="16.5" hidden="1">
      <c r="A7652" s="778" t="s">
        <v>63</v>
      </c>
      <c r="B7652" s="782" t="s">
        <v>3213</v>
      </c>
      <c r="C7652" s="107"/>
      <c r="D7652" s="107"/>
      <c r="E7652" s="107"/>
      <c r="F7652" s="112"/>
      <c r="G7652" s="112"/>
      <c r="H7652" s="112"/>
      <c r="I7652" s="770"/>
      <c r="J7652" s="771"/>
      <c r="K7652" s="328"/>
      <c r="L7652" s="328"/>
      <c r="M7652" s="328"/>
      <c r="N7652" s="771"/>
      <c r="O7652" s="177"/>
      <c r="P7652" s="742" t="e">
        <f>#REF!*1.1</f>
        <v>#REF!</v>
      </c>
      <c r="Q7652" s="5"/>
    </row>
    <row r="7653" spans="1:17" s="430" customFormat="1" ht="66.75" hidden="1" customHeight="1">
      <c r="A7653" s="149">
        <v>1</v>
      </c>
      <c r="B7653" s="108" t="s">
        <v>4588</v>
      </c>
      <c r="C7653" s="107" t="s">
        <v>68</v>
      </c>
      <c r="D7653" s="107"/>
      <c r="E7653" s="107"/>
      <c r="F7653" s="112">
        <v>28181818</v>
      </c>
      <c r="G7653" s="112"/>
      <c r="H7653" s="112"/>
      <c r="I7653" s="770"/>
      <c r="J7653" s="771"/>
      <c r="K7653" s="328">
        <f>U7653</f>
        <v>0</v>
      </c>
      <c r="L7653" s="328"/>
      <c r="M7653" s="328"/>
      <c r="N7653" s="771"/>
      <c r="O7653" s="177"/>
      <c r="P7653" s="784">
        <v>23438182</v>
      </c>
      <c r="Q7653" s="5"/>
    </row>
    <row r="7654" spans="1:17" s="430" customFormat="1" ht="66.75" hidden="1" customHeight="1">
      <c r="A7654" s="149">
        <v>2</v>
      </c>
      <c r="B7654" s="108" t="s">
        <v>3214</v>
      </c>
      <c r="C7654" s="107" t="s">
        <v>68</v>
      </c>
      <c r="D7654" s="107"/>
      <c r="E7654" s="107"/>
      <c r="F7654" s="112">
        <v>29203636</v>
      </c>
      <c r="G7654" s="112"/>
      <c r="H7654" s="112"/>
      <c r="I7654" s="770"/>
      <c r="J7654" s="771"/>
      <c r="K7654" s="328">
        <f>U7654</f>
        <v>0</v>
      </c>
      <c r="L7654" s="328"/>
      <c r="M7654" s="328"/>
      <c r="N7654" s="771"/>
      <c r="O7654" s="177"/>
      <c r="P7654" s="784">
        <v>28477273</v>
      </c>
      <c r="Q7654" s="5"/>
    </row>
    <row r="7655" spans="1:17" s="430" customFormat="1" ht="66.75" hidden="1" customHeight="1">
      <c r="A7655" s="149">
        <v>3</v>
      </c>
      <c r="B7655" s="108" t="s">
        <v>3215</v>
      </c>
      <c r="C7655" s="107" t="s">
        <v>68</v>
      </c>
      <c r="D7655" s="107"/>
      <c r="E7655" s="107"/>
      <c r="F7655" s="112">
        <v>41907273</v>
      </c>
      <c r="G7655" s="112"/>
      <c r="H7655" s="112"/>
      <c r="I7655" s="770"/>
      <c r="J7655" s="771"/>
      <c r="K7655" s="328">
        <f>U7655</f>
        <v>0</v>
      </c>
      <c r="L7655" s="328"/>
      <c r="M7655" s="328"/>
      <c r="N7655" s="771"/>
      <c r="O7655" s="177"/>
      <c r="P7655" s="784">
        <v>32821818</v>
      </c>
      <c r="Q7655" s="5"/>
    </row>
    <row r="7656" spans="1:17" s="430" customFormat="1" ht="16.5" hidden="1">
      <c r="A7656" s="149">
        <v>4</v>
      </c>
      <c r="B7656" s="108" t="s">
        <v>3216</v>
      </c>
      <c r="C7656" s="107" t="s">
        <v>68</v>
      </c>
      <c r="D7656" s="107"/>
      <c r="E7656" s="107"/>
      <c r="F7656" s="112">
        <v>44180909</v>
      </c>
      <c r="G7656" s="112"/>
      <c r="H7656" s="112"/>
      <c r="I7656" s="770"/>
      <c r="J7656" s="771"/>
      <c r="K7656" s="328">
        <f>U7656</f>
        <v>0</v>
      </c>
      <c r="L7656" s="328"/>
      <c r="M7656" s="328"/>
      <c r="N7656" s="771"/>
      <c r="O7656" s="177"/>
      <c r="P7656" s="784">
        <v>34678182</v>
      </c>
      <c r="Q7656" s="5"/>
    </row>
    <row r="7657" spans="1:17" s="430" customFormat="1" ht="66.75" hidden="1" customHeight="1">
      <c r="A7657" s="149">
        <v>5</v>
      </c>
      <c r="B7657" s="108" t="s">
        <v>4589</v>
      </c>
      <c r="C7657" s="107" t="s">
        <v>68</v>
      </c>
      <c r="D7657" s="107"/>
      <c r="E7657" s="107"/>
      <c r="F7657" s="112">
        <v>48288182</v>
      </c>
      <c r="G7657" s="112"/>
      <c r="H7657" s="112"/>
      <c r="I7657" s="770"/>
      <c r="J7657" s="771"/>
      <c r="K7657" s="328">
        <f>U7657</f>
        <v>0</v>
      </c>
      <c r="L7657" s="328"/>
      <c r="M7657" s="328"/>
      <c r="N7657" s="771"/>
      <c r="O7657" s="177"/>
      <c r="P7657" s="784">
        <v>39002727</v>
      </c>
      <c r="Q7657" s="5"/>
    </row>
    <row r="7658" spans="1:17" s="430" customFormat="1" ht="66.75" hidden="1" customHeight="1">
      <c r="A7658" s="778" t="s">
        <v>63</v>
      </c>
      <c r="B7658" s="782" t="s">
        <v>3217</v>
      </c>
      <c r="C7658" s="107"/>
      <c r="D7658" s="107"/>
      <c r="E7658" s="107"/>
      <c r="F7658" s="112"/>
      <c r="G7658" s="112"/>
      <c r="H7658" s="112"/>
      <c r="I7658" s="770"/>
      <c r="J7658" s="771"/>
      <c r="K7658" s="328"/>
      <c r="L7658" s="328"/>
      <c r="M7658" s="328"/>
      <c r="N7658" s="771"/>
      <c r="O7658" s="177"/>
      <c r="P7658" s="742" t="e">
        <f>#REF!*1.1</f>
        <v>#REF!</v>
      </c>
      <c r="Q7658" s="5"/>
    </row>
    <row r="7659" spans="1:17" s="430" customFormat="1" ht="66.75" hidden="1" customHeight="1">
      <c r="A7659" s="149">
        <v>1</v>
      </c>
      <c r="B7659" s="108" t="s">
        <v>3218</v>
      </c>
      <c r="C7659" s="107" t="s">
        <v>68</v>
      </c>
      <c r="D7659" s="107"/>
      <c r="E7659" s="107"/>
      <c r="F7659" s="112">
        <v>19967273</v>
      </c>
      <c r="G7659" s="112"/>
      <c r="H7659" s="112"/>
      <c r="I7659" s="770"/>
      <c r="J7659" s="771"/>
      <c r="K7659" s="328">
        <f>U7659</f>
        <v>0</v>
      </c>
      <c r="L7659" s="328"/>
      <c r="M7659" s="328"/>
      <c r="N7659" s="771"/>
      <c r="O7659" s="177"/>
      <c r="P7659" s="784">
        <v>19576364</v>
      </c>
      <c r="Q7659" s="5"/>
    </row>
    <row r="7660" spans="1:17" s="430" customFormat="1" ht="66.75" hidden="1" customHeight="1">
      <c r="A7660" s="149">
        <v>2</v>
      </c>
      <c r="B7660" s="108" t="s">
        <v>3219</v>
      </c>
      <c r="C7660" s="107" t="s">
        <v>68</v>
      </c>
      <c r="D7660" s="107"/>
      <c r="E7660" s="107"/>
      <c r="F7660" s="112">
        <v>29536364</v>
      </c>
      <c r="G7660" s="112"/>
      <c r="H7660" s="112"/>
      <c r="I7660" s="770"/>
      <c r="J7660" s="771"/>
      <c r="K7660" s="328">
        <f>U7660</f>
        <v>0</v>
      </c>
      <c r="L7660" s="328"/>
      <c r="M7660" s="328"/>
      <c r="N7660" s="771"/>
      <c r="O7660" s="177"/>
      <c r="P7660" s="784">
        <v>29100000</v>
      </c>
      <c r="Q7660" s="5"/>
    </row>
    <row r="7661" spans="1:17" s="430" customFormat="1" ht="66.75" hidden="1" customHeight="1">
      <c r="A7661" s="149">
        <v>3</v>
      </c>
      <c r="B7661" s="108" t="s">
        <v>3220</v>
      </c>
      <c r="C7661" s="107" t="s">
        <v>68</v>
      </c>
      <c r="D7661" s="107"/>
      <c r="E7661" s="107"/>
      <c r="F7661" s="112">
        <v>39396364</v>
      </c>
      <c r="G7661" s="112"/>
      <c r="H7661" s="112"/>
      <c r="I7661" s="770"/>
      <c r="J7661" s="771"/>
      <c r="K7661" s="328">
        <f>U7661</f>
        <v>0</v>
      </c>
      <c r="L7661" s="328"/>
      <c r="M7661" s="328"/>
      <c r="N7661" s="771"/>
      <c r="O7661" s="177"/>
      <c r="P7661" s="784">
        <v>38623636</v>
      </c>
      <c r="Q7661" s="5"/>
    </row>
    <row r="7662" spans="1:17" s="430" customFormat="1" ht="16.5" hidden="1">
      <c r="A7662" s="163"/>
      <c r="B7662" s="421" t="s">
        <v>3221</v>
      </c>
      <c r="C7662" s="107"/>
      <c r="D7662" s="107"/>
      <c r="E7662" s="107"/>
      <c r="F7662" s="112"/>
      <c r="G7662" s="112"/>
      <c r="H7662" s="112"/>
      <c r="I7662" s="770"/>
      <c r="J7662" s="771"/>
      <c r="K7662" s="328"/>
      <c r="L7662" s="328"/>
      <c r="M7662" s="328"/>
      <c r="N7662" s="771"/>
      <c r="O7662" s="177"/>
      <c r="P7662" s="742" t="e">
        <f>#REF!*1.1</f>
        <v>#REF!</v>
      </c>
      <c r="Q7662" s="5"/>
    </row>
    <row r="7663" spans="1:17" s="430" customFormat="1" ht="66.75" hidden="1" customHeight="1">
      <c r="A7663" s="778" t="s">
        <v>6</v>
      </c>
      <c r="B7663" s="782" t="s">
        <v>3222</v>
      </c>
      <c r="C7663" s="107"/>
      <c r="D7663" s="107"/>
      <c r="E7663" s="107"/>
      <c r="F7663" s="112"/>
      <c r="G7663" s="112"/>
      <c r="H7663" s="112"/>
      <c r="I7663" s="770"/>
      <c r="J7663" s="771"/>
      <c r="K7663" s="328"/>
      <c r="L7663" s="328"/>
      <c r="M7663" s="328"/>
      <c r="N7663" s="771"/>
      <c r="O7663" s="177"/>
      <c r="P7663" s="742" t="e">
        <f>#REF!*1.1</f>
        <v>#REF!</v>
      </c>
      <c r="Q7663" s="5"/>
    </row>
    <row r="7664" spans="1:17" s="430" customFormat="1" ht="66.75" hidden="1" customHeight="1">
      <c r="A7664" s="149">
        <v>1</v>
      </c>
      <c r="B7664" s="150" t="s">
        <v>5286</v>
      </c>
      <c r="C7664" s="107" t="s">
        <v>68</v>
      </c>
      <c r="D7664" s="107"/>
      <c r="E7664" s="107"/>
      <c r="F7664" s="112">
        <v>26936364</v>
      </c>
      <c r="G7664" s="112"/>
      <c r="H7664" s="112"/>
      <c r="I7664" s="770"/>
      <c r="J7664" s="771"/>
      <c r="K7664" s="328">
        <f>U7664</f>
        <v>0</v>
      </c>
      <c r="L7664" s="328"/>
      <c r="M7664" s="328"/>
      <c r="N7664" s="771"/>
      <c r="O7664" s="177"/>
      <c r="P7664" s="742">
        <v>25319091</v>
      </c>
      <c r="Q7664" s="5"/>
    </row>
    <row r="7665" spans="1:17" s="430" customFormat="1" ht="66.75" hidden="1" customHeight="1">
      <c r="A7665" s="149">
        <v>2</v>
      </c>
      <c r="B7665" s="150" t="s">
        <v>3223</v>
      </c>
      <c r="C7665" s="107" t="s">
        <v>68</v>
      </c>
      <c r="D7665" s="107"/>
      <c r="E7665" s="107"/>
      <c r="F7665" s="112">
        <v>26968182</v>
      </c>
      <c r="G7665" s="112"/>
      <c r="H7665" s="112"/>
      <c r="I7665" s="770"/>
      <c r="J7665" s="771"/>
      <c r="K7665" s="328">
        <f>U7665</f>
        <v>0</v>
      </c>
      <c r="L7665" s="328"/>
      <c r="M7665" s="328"/>
      <c r="N7665" s="771"/>
      <c r="O7665" s="177"/>
      <c r="P7665" s="742">
        <v>25319091</v>
      </c>
      <c r="Q7665" s="5"/>
    </row>
    <row r="7666" spans="1:17" s="430" customFormat="1" ht="66.75" hidden="1" customHeight="1">
      <c r="A7666" s="149">
        <v>3</v>
      </c>
      <c r="B7666" s="150" t="s">
        <v>3224</v>
      </c>
      <c r="C7666" s="107" t="s">
        <v>68</v>
      </c>
      <c r="D7666" s="107"/>
      <c r="E7666" s="107"/>
      <c r="F7666" s="112">
        <v>29297273</v>
      </c>
      <c r="G7666" s="112"/>
      <c r="H7666" s="112"/>
      <c r="I7666" s="770"/>
      <c r="J7666" s="771"/>
      <c r="K7666" s="328">
        <f>U7666</f>
        <v>0</v>
      </c>
      <c r="L7666" s="328"/>
      <c r="M7666" s="328"/>
      <c r="N7666" s="771"/>
      <c r="O7666" s="177"/>
      <c r="P7666" s="742">
        <v>29307273</v>
      </c>
      <c r="Q7666" s="5"/>
    </row>
    <row r="7667" spans="1:17" s="430" customFormat="1" ht="66.75" hidden="1" customHeight="1">
      <c r="A7667" s="778" t="s">
        <v>45</v>
      </c>
      <c r="B7667" s="782" t="s">
        <v>3225</v>
      </c>
      <c r="C7667" s="107"/>
      <c r="D7667" s="107"/>
      <c r="E7667" s="107"/>
      <c r="F7667" s="112"/>
      <c r="G7667" s="112"/>
      <c r="H7667" s="112"/>
      <c r="I7667" s="770"/>
      <c r="J7667" s="771"/>
      <c r="K7667" s="328"/>
      <c r="L7667" s="328"/>
      <c r="M7667" s="328"/>
      <c r="N7667" s="771"/>
      <c r="O7667" s="177"/>
      <c r="P7667" s="742" t="e">
        <f>#REF!*1.1</f>
        <v>#REF!</v>
      </c>
      <c r="Q7667" s="5"/>
    </row>
    <row r="7668" spans="1:17" s="430" customFormat="1" ht="33" hidden="1">
      <c r="A7668" s="149">
        <v>1</v>
      </c>
      <c r="B7668" s="108" t="s">
        <v>4590</v>
      </c>
      <c r="C7668" s="107" t="s">
        <v>68</v>
      </c>
      <c r="D7668" s="107"/>
      <c r="E7668" s="107"/>
      <c r="F7668" s="112">
        <v>27007272.727272727</v>
      </c>
      <c r="G7668" s="112"/>
      <c r="H7668" s="112"/>
      <c r="I7668" s="770"/>
      <c r="J7668" s="771"/>
      <c r="K7668" s="328">
        <f t="shared" ref="K7668:K7674" si="425">U7668</f>
        <v>0</v>
      </c>
      <c r="L7668" s="328"/>
      <c r="M7668" s="328"/>
      <c r="N7668" s="771"/>
      <c r="O7668" s="177"/>
      <c r="P7668" s="742">
        <v>25933636</v>
      </c>
      <c r="Q7668" s="5"/>
    </row>
    <row r="7669" spans="1:17" s="430" customFormat="1" ht="33" hidden="1">
      <c r="A7669" s="149">
        <v>2</v>
      </c>
      <c r="B7669" s="108" t="s">
        <v>4591</v>
      </c>
      <c r="C7669" s="107" t="s">
        <v>68</v>
      </c>
      <c r="D7669" s="107"/>
      <c r="E7669" s="107"/>
      <c r="F7669" s="112">
        <v>32529090.909090906</v>
      </c>
      <c r="G7669" s="112"/>
      <c r="H7669" s="112"/>
      <c r="I7669" s="770"/>
      <c r="J7669" s="771"/>
      <c r="K7669" s="328">
        <f t="shared" si="425"/>
        <v>0</v>
      </c>
      <c r="L7669" s="328"/>
      <c r="M7669" s="328"/>
      <c r="N7669" s="771"/>
      <c r="O7669" s="177"/>
      <c r="P7669" s="742">
        <v>32237273</v>
      </c>
      <c r="Q7669" s="5"/>
    </row>
    <row r="7670" spans="1:17" s="430" customFormat="1" ht="33" hidden="1">
      <c r="A7670" s="149">
        <v>3</v>
      </c>
      <c r="B7670" s="108" t="s">
        <v>4592</v>
      </c>
      <c r="C7670" s="107" t="s">
        <v>68</v>
      </c>
      <c r="D7670" s="107"/>
      <c r="E7670" s="107"/>
      <c r="F7670" s="112">
        <v>34767272.727272727</v>
      </c>
      <c r="G7670" s="112"/>
      <c r="H7670" s="112"/>
      <c r="I7670" s="770"/>
      <c r="J7670" s="771"/>
      <c r="K7670" s="328">
        <f t="shared" si="425"/>
        <v>0</v>
      </c>
      <c r="L7670" s="328"/>
      <c r="M7670" s="328"/>
      <c r="N7670" s="771"/>
      <c r="O7670" s="177"/>
      <c r="P7670" s="742">
        <v>33585455</v>
      </c>
      <c r="Q7670" s="5"/>
    </row>
    <row r="7671" spans="1:17" s="430" customFormat="1" ht="33" hidden="1">
      <c r="A7671" s="149">
        <v>4</v>
      </c>
      <c r="B7671" s="108" t="s">
        <v>4593</v>
      </c>
      <c r="C7671" s="107" t="s">
        <v>68</v>
      </c>
      <c r="D7671" s="107"/>
      <c r="E7671" s="107"/>
      <c r="F7671" s="112">
        <v>36737273</v>
      </c>
      <c r="G7671" s="112"/>
      <c r="H7671" s="112"/>
      <c r="I7671" s="770"/>
      <c r="J7671" s="771"/>
      <c r="K7671" s="328">
        <f t="shared" si="425"/>
        <v>0</v>
      </c>
      <c r="L7671" s="328"/>
      <c r="M7671" s="328"/>
      <c r="N7671" s="771"/>
      <c r="O7671" s="177"/>
      <c r="P7671" s="742">
        <v>36737273</v>
      </c>
      <c r="Q7671" s="5"/>
    </row>
    <row r="7672" spans="1:17" s="430" customFormat="1" ht="33" hidden="1">
      <c r="A7672" s="149">
        <v>5</v>
      </c>
      <c r="B7672" s="108" t="s">
        <v>4594</v>
      </c>
      <c r="C7672" s="107" t="s">
        <v>68</v>
      </c>
      <c r="D7672" s="107"/>
      <c r="E7672" s="107"/>
      <c r="F7672" s="112">
        <v>40626363.636363633</v>
      </c>
      <c r="G7672" s="112"/>
      <c r="H7672" s="112"/>
      <c r="I7672" s="770"/>
      <c r="J7672" s="771"/>
      <c r="K7672" s="328">
        <f t="shared" si="425"/>
        <v>0</v>
      </c>
      <c r="L7672" s="328"/>
      <c r="M7672" s="328"/>
      <c r="N7672" s="771"/>
      <c r="O7672" s="177"/>
      <c r="P7672" s="742">
        <v>39849091</v>
      </c>
      <c r="Q7672" s="5"/>
    </row>
    <row r="7673" spans="1:17" s="430" customFormat="1" ht="33" hidden="1">
      <c r="A7673" s="149">
        <v>6</v>
      </c>
      <c r="B7673" s="108" t="s">
        <v>4595</v>
      </c>
      <c r="C7673" s="107" t="s">
        <v>68</v>
      </c>
      <c r="D7673" s="107"/>
      <c r="E7673" s="107"/>
      <c r="F7673" s="112">
        <v>45626363.636363633</v>
      </c>
      <c r="G7673" s="112"/>
      <c r="H7673" s="112"/>
      <c r="I7673" s="770"/>
      <c r="J7673" s="771"/>
      <c r="K7673" s="328">
        <f t="shared" si="425"/>
        <v>0</v>
      </c>
      <c r="L7673" s="328"/>
      <c r="M7673" s="328"/>
      <c r="N7673" s="771"/>
      <c r="O7673" s="177"/>
      <c r="P7673" s="742">
        <v>43415455</v>
      </c>
      <c r="Q7673" s="5"/>
    </row>
    <row r="7674" spans="1:17" s="430" customFormat="1" ht="33" hidden="1">
      <c r="A7674" s="149">
        <v>7</v>
      </c>
      <c r="B7674" s="108" t="s">
        <v>4596</v>
      </c>
      <c r="C7674" s="107" t="s">
        <v>68</v>
      </c>
      <c r="D7674" s="107"/>
      <c r="E7674" s="107"/>
      <c r="F7674" s="112">
        <v>45626363.636363633</v>
      </c>
      <c r="G7674" s="112"/>
      <c r="H7674" s="112"/>
      <c r="I7674" s="770"/>
      <c r="J7674" s="771"/>
      <c r="K7674" s="328">
        <f t="shared" si="425"/>
        <v>0</v>
      </c>
      <c r="L7674" s="328"/>
      <c r="M7674" s="328"/>
      <c r="N7674" s="771"/>
      <c r="O7674" s="177"/>
      <c r="P7674" s="742">
        <v>47221818</v>
      </c>
      <c r="Q7674" s="5"/>
    </row>
    <row r="7675" spans="1:17" s="430" customFormat="1" ht="33" hidden="1">
      <c r="A7675" s="149">
        <v>8</v>
      </c>
      <c r="B7675" s="108" t="s">
        <v>4597</v>
      </c>
      <c r="C7675" s="107"/>
      <c r="D7675" s="107"/>
      <c r="E7675" s="107"/>
      <c r="F7675" s="112">
        <v>48899999.999999993</v>
      </c>
      <c r="G7675" s="112"/>
      <c r="H7675" s="112"/>
      <c r="I7675" s="770"/>
      <c r="J7675" s="771"/>
      <c r="K7675" s="328"/>
      <c r="L7675" s="328"/>
      <c r="M7675" s="328"/>
      <c r="N7675" s="771"/>
      <c r="O7675" s="177"/>
      <c r="P7675" s="742"/>
      <c r="Q7675" s="5"/>
    </row>
    <row r="7676" spans="1:17" s="430" customFormat="1" ht="33" hidden="1">
      <c r="A7676" s="149">
        <v>9</v>
      </c>
      <c r="B7676" s="108" t="s">
        <v>4598</v>
      </c>
      <c r="C7676" s="107"/>
      <c r="D7676" s="107"/>
      <c r="E7676" s="107"/>
      <c r="F7676" s="112">
        <v>48899999.999999993</v>
      </c>
      <c r="G7676" s="112"/>
      <c r="H7676" s="112"/>
      <c r="I7676" s="770"/>
      <c r="J7676" s="771"/>
      <c r="K7676" s="328"/>
      <c r="L7676" s="328"/>
      <c r="M7676" s="328"/>
      <c r="N7676" s="771"/>
      <c r="O7676" s="177"/>
      <c r="P7676" s="742"/>
      <c r="Q7676" s="5"/>
    </row>
    <row r="7677" spans="1:17" s="430" customFormat="1" ht="66.75" hidden="1" customHeight="1">
      <c r="A7677" s="778" t="s">
        <v>49</v>
      </c>
      <c r="B7677" s="782" t="s">
        <v>3226</v>
      </c>
      <c r="C7677" s="107"/>
      <c r="D7677" s="107"/>
      <c r="E7677" s="107"/>
      <c r="F7677" s="112"/>
      <c r="G7677" s="112"/>
      <c r="H7677" s="112"/>
      <c r="I7677" s="770"/>
      <c r="J7677" s="771"/>
      <c r="K7677" s="328"/>
      <c r="L7677" s="328"/>
      <c r="M7677" s="328"/>
      <c r="N7677" s="771"/>
      <c r="O7677" s="177"/>
      <c r="P7677" s="742" t="e">
        <f>#REF!*1.1</f>
        <v>#REF!</v>
      </c>
      <c r="Q7677" s="5"/>
    </row>
    <row r="7678" spans="1:17" s="430" customFormat="1" ht="66.75" hidden="1" customHeight="1">
      <c r="A7678" s="149">
        <v>1</v>
      </c>
      <c r="B7678" s="108" t="s">
        <v>5287</v>
      </c>
      <c r="C7678" s="107" t="s">
        <v>68</v>
      </c>
      <c r="D7678" s="107"/>
      <c r="E7678" s="107"/>
      <c r="F7678" s="112">
        <v>23263636</v>
      </c>
      <c r="G7678" s="112"/>
      <c r="H7678" s="112"/>
      <c r="I7678" s="770"/>
      <c r="J7678" s="771"/>
      <c r="K7678" s="328">
        <f t="shared" ref="K7678:K7686" si="426">U7678</f>
        <v>0</v>
      </c>
      <c r="L7678" s="328"/>
      <c r="M7678" s="328"/>
      <c r="N7678" s="771"/>
      <c r="O7678" s="177"/>
      <c r="P7678" s="742">
        <v>23263636</v>
      </c>
      <c r="Q7678" s="5"/>
    </row>
    <row r="7679" spans="1:17" s="430" customFormat="1" ht="66.75" hidden="1" customHeight="1">
      <c r="A7679" s="149">
        <v>2</v>
      </c>
      <c r="B7679" s="108" t="s">
        <v>5288</v>
      </c>
      <c r="C7679" s="107" t="s">
        <v>68</v>
      </c>
      <c r="D7679" s="107"/>
      <c r="E7679" s="107"/>
      <c r="F7679" s="112">
        <v>28785454.545454543</v>
      </c>
      <c r="G7679" s="112"/>
      <c r="H7679" s="112"/>
      <c r="I7679" s="770"/>
      <c r="J7679" s="771"/>
      <c r="K7679" s="328">
        <f t="shared" si="426"/>
        <v>0</v>
      </c>
      <c r="L7679" s="328"/>
      <c r="M7679" s="328"/>
      <c r="N7679" s="771"/>
      <c r="O7679" s="177"/>
      <c r="P7679" s="742">
        <v>29367273</v>
      </c>
      <c r="Q7679" s="5"/>
    </row>
    <row r="7680" spans="1:17" s="430" customFormat="1" ht="66.75" hidden="1" customHeight="1">
      <c r="A7680" s="149">
        <v>3</v>
      </c>
      <c r="B7680" s="108" t="s">
        <v>5289</v>
      </c>
      <c r="C7680" s="107" t="s">
        <v>68</v>
      </c>
      <c r="D7680" s="107"/>
      <c r="E7680" s="107"/>
      <c r="F7680" s="112">
        <v>31646363.636363633</v>
      </c>
      <c r="G7680" s="112"/>
      <c r="H7680" s="112"/>
      <c r="I7680" s="770"/>
      <c r="J7680" s="771"/>
      <c r="K7680" s="328">
        <f t="shared" si="426"/>
        <v>0</v>
      </c>
      <c r="L7680" s="328"/>
      <c r="M7680" s="328"/>
      <c r="N7680" s="771"/>
      <c r="O7680" s="177"/>
      <c r="P7680" s="742">
        <v>30526364</v>
      </c>
      <c r="Q7680" s="5"/>
    </row>
    <row r="7681" spans="1:17" s="430" customFormat="1" ht="66.75" hidden="1" customHeight="1">
      <c r="A7681" s="149">
        <v>4</v>
      </c>
      <c r="B7681" s="108" t="s">
        <v>5290</v>
      </c>
      <c r="C7681" s="107" t="s">
        <v>68</v>
      </c>
      <c r="D7681" s="107"/>
      <c r="E7681" s="107"/>
      <c r="F7681" s="112">
        <v>33616364</v>
      </c>
      <c r="G7681" s="112"/>
      <c r="H7681" s="112"/>
      <c r="I7681" s="770"/>
      <c r="J7681" s="771"/>
      <c r="K7681" s="328">
        <f t="shared" si="426"/>
        <v>0</v>
      </c>
      <c r="L7681" s="328"/>
      <c r="M7681" s="328"/>
      <c r="N7681" s="771"/>
      <c r="O7681" s="177"/>
      <c r="P7681" s="742">
        <v>33616364</v>
      </c>
      <c r="Q7681" s="5"/>
    </row>
    <row r="7682" spans="1:17" s="430" customFormat="1" ht="66.75" hidden="1" customHeight="1">
      <c r="A7682" s="149">
        <v>5</v>
      </c>
      <c r="B7682" s="108" t="s">
        <v>5291</v>
      </c>
      <c r="C7682" s="107" t="s">
        <v>68</v>
      </c>
      <c r="D7682" s="107"/>
      <c r="E7682" s="107"/>
      <c r="F7682" s="112">
        <v>36660000</v>
      </c>
      <c r="G7682" s="112"/>
      <c r="H7682" s="112"/>
      <c r="I7682" s="770"/>
      <c r="J7682" s="771"/>
      <c r="K7682" s="328">
        <f t="shared" si="426"/>
        <v>0</v>
      </c>
      <c r="L7682" s="328"/>
      <c r="M7682" s="328"/>
      <c r="N7682" s="771"/>
      <c r="O7682" s="177"/>
      <c r="P7682" s="742">
        <v>36660000</v>
      </c>
      <c r="Q7682" s="5"/>
    </row>
    <row r="7683" spans="1:17" s="430" customFormat="1" ht="66.75" hidden="1" customHeight="1">
      <c r="A7683" s="149">
        <v>6</v>
      </c>
      <c r="B7683" s="108" t="s">
        <v>5292</v>
      </c>
      <c r="C7683" s="107" t="s">
        <v>68</v>
      </c>
      <c r="D7683" s="107"/>
      <c r="E7683" s="107"/>
      <c r="F7683" s="112">
        <v>41660000</v>
      </c>
      <c r="G7683" s="112"/>
      <c r="H7683" s="112"/>
      <c r="I7683" s="770"/>
      <c r="J7683" s="771"/>
      <c r="K7683" s="328">
        <f t="shared" si="426"/>
        <v>0</v>
      </c>
      <c r="L7683" s="328"/>
      <c r="M7683" s="328"/>
      <c r="N7683" s="771"/>
      <c r="O7683" s="177"/>
      <c r="P7683" s="742">
        <v>40066364</v>
      </c>
      <c r="Q7683" s="5"/>
    </row>
    <row r="7684" spans="1:17" s="430" customFormat="1" ht="66.75" hidden="1" customHeight="1">
      <c r="A7684" s="149">
        <v>6</v>
      </c>
      <c r="B7684" s="108" t="s">
        <v>5293</v>
      </c>
      <c r="C7684" s="107" t="s">
        <v>68</v>
      </c>
      <c r="D7684" s="107"/>
      <c r="E7684" s="107"/>
      <c r="F7684" s="112">
        <v>41660000</v>
      </c>
      <c r="G7684" s="112"/>
      <c r="H7684" s="112"/>
      <c r="I7684" s="770"/>
      <c r="J7684" s="771"/>
      <c r="K7684" s="328">
        <f>U7684</f>
        <v>0</v>
      </c>
      <c r="L7684" s="328"/>
      <c r="M7684" s="328"/>
      <c r="N7684" s="771"/>
      <c r="O7684" s="177"/>
      <c r="P7684" s="742">
        <v>40066364</v>
      </c>
      <c r="Q7684" s="5"/>
    </row>
    <row r="7685" spans="1:17" s="430" customFormat="1" ht="66.75" hidden="1" customHeight="1">
      <c r="A7685" s="149">
        <v>7</v>
      </c>
      <c r="B7685" s="108" t="s">
        <v>5294</v>
      </c>
      <c r="C7685" s="107" t="s">
        <v>68</v>
      </c>
      <c r="D7685" s="107"/>
      <c r="E7685" s="107"/>
      <c r="F7685" s="112">
        <v>44933636.36363636</v>
      </c>
      <c r="G7685" s="112"/>
      <c r="H7685" s="112"/>
      <c r="I7685" s="770"/>
      <c r="J7685" s="771"/>
      <c r="K7685" s="328">
        <f>U7685</f>
        <v>0</v>
      </c>
      <c r="L7685" s="328"/>
      <c r="M7685" s="328"/>
      <c r="N7685" s="771"/>
      <c r="O7685" s="177"/>
      <c r="P7685" s="742">
        <v>43772727</v>
      </c>
      <c r="Q7685" s="5"/>
    </row>
    <row r="7686" spans="1:17" s="430" customFormat="1" ht="66.75" hidden="1" customHeight="1">
      <c r="A7686" s="149">
        <v>7</v>
      </c>
      <c r="B7686" s="108" t="s">
        <v>5295</v>
      </c>
      <c r="C7686" s="107" t="s">
        <v>68</v>
      </c>
      <c r="D7686" s="107"/>
      <c r="E7686" s="107"/>
      <c r="F7686" s="112">
        <v>44933636.36363636</v>
      </c>
      <c r="G7686" s="112"/>
      <c r="H7686" s="112"/>
      <c r="I7686" s="770"/>
      <c r="J7686" s="771"/>
      <c r="K7686" s="328">
        <f t="shared" si="426"/>
        <v>0</v>
      </c>
      <c r="L7686" s="328"/>
      <c r="M7686" s="328"/>
      <c r="N7686" s="771"/>
      <c r="O7686" s="177"/>
      <c r="P7686" s="742">
        <v>43772727</v>
      </c>
      <c r="Q7686" s="5"/>
    </row>
    <row r="7687" spans="1:17" s="430" customFormat="1" ht="66.75" hidden="1" customHeight="1">
      <c r="A7687" s="778" t="s">
        <v>63</v>
      </c>
      <c r="B7687" s="782" t="s">
        <v>3227</v>
      </c>
      <c r="C7687" s="107"/>
      <c r="D7687" s="107"/>
      <c r="E7687" s="107"/>
      <c r="F7687" s="112"/>
      <c r="G7687" s="112"/>
      <c r="H7687" s="112"/>
      <c r="I7687" s="770"/>
      <c r="J7687" s="771"/>
      <c r="K7687" s="328"/>
      <c r="L7687" s="328"/>
      <c r="M7687" s="328"/>
      <c r="N7687" s="771"/>
      <c r="O7687" s="177"/>
      <c r="P7687" s="742" t="e">
        <f>#REF!*1.1</f>
        <v>#REF!</v>
      </c>
      <c r="Q7687" s="5"/>
    </row>
    <row r="7688" spans="1:17" s="430" customFormat="1" ht="66.75" hidden="1" customHeight="1">
      <c r="A7688" s="149">
        <v>1</v>
      </c>
      <c r="B7688" s="108" t="s">
        <v>3228</v>
      </c>
      <c r="C7688" s="107" t="s">
        <v>68</v>
      </c>
      <c r="D7688" s="107"/>
      <c r="E7688" s="107"/>
      <c r="F7688" s="112">
        <v>38061818</v>
      </c>
      <c r="G7688" s="112"/>
      <c r="H7688" s="112"/>
      <c r="I7688" s="770"/>
      <c r="J7688" s="771"/>
      <c r="K7688" s="328">
        <f>U7688</f>
        <v>0</v>
      </c>
      <c r="L7688" s="328"/>
      <c r="M7688" s="328"/>
      <c r="N7688" s="771"/>
      <c r="O7688" s="177"/>
      <c r="P7688" s="742">
        <v>34919091</v>
      </c>
      <c r="Q7688" s="5"/>
    </row>
    <row r="7689" spans="1:17" s="430" customFormat="1" ht="66.75" hidden="1" customHeight="1">
      <c r="A7689" s="107"/>
      <c r="B7689" s="787" t="s">
        <v>3229</v>
      </c>
      <c r="C7689" s="107"/>
      <c r="D7689" s="107"/>
      <c r="E7689" s="107"/>
      <c r="F7689" s="112"/>
      <c r="G7689" s="112"/>
      <c r="H7689" s="112"/>
      <c r="I7689" s="770"/>
      <c r="J7689" s="771"/>
      <c r="K7689" s="328"/>
      <c r="L7689" s="328"/>
      <c r="M7689" s="328"/>
      <c r="N7689" s="771"/>
      <c r="O7689" s="177"/>
      <c r="P7689" s="742" t="e">
        <f>#REF!*1.1</f>
        <v>#REF!</v>
      </c>
      <c r="Q7689" s="5"/>
    </row>
    <row r="7690" spans="1:17" s="430" customFormat="1" ht="66.75" hidden="1" customHeight="1">
      <c r="A7690" s="778" t="s">
        <v>6</v>
      </c>
      <c r="B7690" s="782" t="s">
        <v>3230</v>
      </c>
      <c r="C7690" s="107"/>
      <c r="D7690" s="107"/>
      <c r="E7690" s="107"/>
      <c r="F7690" s="112"/>
      <c r="G7690" s="112"/>
      <c r="H7690" s="112"/>
      <c r="I7690" s="770"/>
      <c r="J7690" s="771"/>
      <c r="K7690" s="328"/>
      <c r="L7690" s="328"/>
      <c r="M7690" s="328"/>
      <c r="N7690" s="771"/>
      <c r="O7690" s="177"/>
      <c r="P7690" s="742" t="e">
        <f>#REF!*1.1</f>
        <v>#REF!</v>
      </c>
      <c r="Q7690" s="5"/>
    </row>
    <row r="7691" spans="1:17" s="430" customFormat="1" ht="66.75" hidden="1" customHeight="1">
      <c r="A7691" s="149">
        <v>1</v>
      </c>
      <c r="B7691" s="152" t="s">
        <v>3231</v>
      </c>
      <c r="C7691" s="107" t="s">
        <v>68</v>
      </c>
      <c r="D7691" s="107"/>
      <c r="E7691" s="107"/>
      <c r="F7691" s="112">
        <v>3579545</v>
      </c>
      <c r="G7691" s="112"/>
      <c r="H7691" s="112"/>
      <c r="I7691" s="770"/>
      <c r="J7691" s="771"/>
      <c r="K7691" s="328">
        <f t="shared" ref="K7691:K7696" si="427">U7691</f>
        <v>0</v>
      </c>
      <c r="L7691" s="328"/>
      <c r="M7691" s="328"/>
      <c r="N7691" s="771"/>
      <c r="O7691" s="177"/>
      <c r="P7691" s="742">
        <v>3579545</v>
      </c>
      <c r="Q7691" s="5"/>
    </row>
    <row r="7692" spans="1:17" s="430" customFormat="1" ht="66.75" hidden="1" customHeight="1">
      <c r="A7692" s="149">
        <v>2</v>
      </c>
      <c r="B7692" s="152" t="s">
        <v>3232</v>
      </c>
      <c r="C7692" s="107" t="s">
        <v>68</v>
      </c>
      <c r="D7692" s="107"/>
      <c r="E7692" s="107"/>
      <c r="F7692" s="112">
        <v>3867818</v>
      </c>
      <c r="G7692" s="112"/>
      <c r="H7692" s="112"/>
      <c r="I7692" s="770"/>
      <c r="J7692" s="771"/>
      <c r="K7692" s="328">
        <f t="shared" si="427"/>
        <v>0</v>
      </c>
      <c r="L7692" s="328"/>
      <c r="M7692" s="328"/>
      <c r="N7692" s="771"/>
      <c r="O7692" s="177"/>
      <c r="P7692" s="742">
        <v>3867818</v>
      </c>
      <c r="Q7692" s="5"/>
    </row>
    <row r="7693" spans="1:17" s="430" customFormat="1" ht="66.75" hidden="1" customHeight="1">
      <c r="A7693" s="149">
        <v>3</v>
      </c>
      <c r="B7693" s="152" t="s">
        <v>3233</v>
      </c>
      <c r="C7693" s="107" t="s">
        <v>68</v>
      </c>
      <c r="D7693" s="107"/>
      <c r="E7693" s="107"/>
      <c r="F7693" s="112">
        <v>5005636</v>
      </c>
      <c r="G7693" s="112"/>
      <c r="H7693" s="112"/>
      <c r="I7693" s="770"/>
      <c r="J7693" s="771"/>
      <c r="K7693" s="328">
        <f t="shared" si="427"/>
        <v>0</v>
      </c>
      <c r="L7693" s="328"/>
      <c r="M7693" s="328"/>
      <c r="N7693" s="771"/>
      <c r="O7693" s="177"/>
      <c r="P7693" s="742">
        <v>5005636</v>
      </c>
      <c r="Q7693" s="5"/>
    </row>
    <row r="7694" spans="1:17" s="430" customFormat="1" ht="66.75" hidden="1" customHeight="1">
      <c r="A7694" s="149">
        <v>4</v>
      </c>
      <c r="B7694" s="152" t="s">
        <v>3234</v>
      </c>
      <c r="C7694" s="107" t="s">
        <v>68</v>
      </c>
      <c r="D7694" s="107"/>
      <c r="E7694" s="107"/>
      <c r="F7694" s="112">
        <v>6143455</v>
      </c>
      <c r="G7694" s="112"/>
      <c r="H7694" s="112"/>
      <c r="I7694" s="770"/>
      <c r="J7694" s="771"/>
      <c r="K7694" s="328">
        <f t="shared" si="427"/>
        <v>0</v>
      </c>
      <c r="L7694" s="328"/>
      <c r="M7694" s="328"/>
      <c r="N7694" s="771"/>
      <c r="O7694" s="177"/>
      <c r="P7694" s="742">
        <v>6143455</v>
      </c>
      <c r="Q7694" s="5"/>
    </row>
    <row r="7695" spans="1:17" s="430" customFormat="1" ht="66.75" hidden="1" customHeight="1">
      <c r="A7695" s="149">
        <v>5</v>
      </c>
      <c r="B7695" s="152" t="s">
        <v>3235</v>
      </c>
      <c r="C7695" s="107" t="s">
        <v>68</v>
      </c>
      <c r="D7695" s="107"/>
      <c r="E7695" s="107"/>
      <c r="F7695" s="112">
        <v>7247864</v>
      </c>
      <c r="G7695" s="112"/>
      <c r="H7695" s="112"/>
      <c r="I7695" s="770"/>
      <c r="J7695" s="771"/>
      <c r="K7695" s="328">
        <f t="shared" si="427"/>
        <v>0</v>
      </c>
      <c r="L7695" s="328"/>
      <c r="M7695" s="328"/>
      <c r="N7695" s="771"/>
      <c r="O7695" s="177"/>
      <c r="P7695" s="742">
        <v>7247864</v>
      </c>
      <c r="Q7695" s="5"/>
    </row>
    <row r="7696" spans="1:17" s="430" customFormat="1" ht="66.75" hidden="1" customHeight="1">
      <c r="A7696" s="149">
        <v>6</v>
      </c>
      <c r="B7696" s="152" t="s">
        <v>3236</v>
      </c>
      <c r="C7696" s="107" t="s">
        <v>68</v>
      </c>
      <c r="D7696" s="107"/>
      <c r="E7696" s="107"/>
      <c r="F7696" s="112">
        <v>7392955</v>
      </c>
      <c r="G7696" s="112"/>
      <c r="H7696" s="112"/>
      <c r="I7696" s="770"/>
      <c r="J7696" s="771"/>
      <c r="K7696" s="328">
        <f t="shared" si="427"/>
        <v>0</v>
      </c>
      <c r="L7696" s="328"/>
      <c r="M7696" s="328"/>
      <c r="N7696" s="771"/>
      <c r="O7696" s="177"/>
      <c r="P7696" s="742">
        <v>7392955</v>
      </c>
      <c r="Q7696" s="5"/>
    </row>
    <row r="7697" spans="1:17" s="430" customFormat="1" ht="66.75" hidden="1" customHeight="1">
      <c r="A7697" s="778" t="s">
        <v>45</v>
      </c>
      <c r="B7697" s="782" t="s">
        <v>3237</v>
      </c>
      <c r="C7697" s="107"/>
      <c r="D7697" s="107"/>
      <c r="E7697" s="107"/>
      <c r="F7697" s="112"/>
      <c r="G7697" s="112"/>
      <c r="H7697" s="112"/>
      <c r="I7697" s="770"/>
      <c r="J7697" s="771"/>
      <c r="K7697" s="328"/>
      <c r="L7697" s="328"/>
      <c r="M7697" s="328"/>
      <c r="N7697" s="771"/>
      <c r="O7697" s="177"/>
      <c r="P7697" s="742" t="e">
        <f>#REF!*1.1</f>
        <v>#REF!</v>
      </c>
      <c r="Q7697" s="5"/>
    </row>
    <row r="7698" spans="1:17" s="430" customFormat="1" ht="66.75" hidden="1" customHeight="1">
      <c r="A7698" s="149">
        <v>1</v>
      </c>
      <c r="B7698" s="108" t="s">
        <v>3238</v>
      </c>
      <c r="C7698" s="107" t="s">
        <v>68</v>
      </c>
      <c r="D7698" s="107"/>
      <c r="E7698" s="107"/>
      <c r="F7698" s="112">
        <v>9886181</v>
      </c>
      <c r="G7698" s="112"/>
      <c r="H7698" s="112"/>
      <c r="I7698" s="770"/>
      <c r="J7698" s="771"/>
      <c r="K7698" s="328">
        <f>U7698</f>
        <v>0</v>
      </c>
      <c r="L7698" s="328"/>
      <c r="M7698" s="328"/>
      <c r="N7698" s="771"/>
      <c r="O7698" s="177"/>
      <c r="P7698" s="742">
        <v>9886181</v>
      </c>
      <c r="Q7698" s="5"/>
    </row>
    <row r="7699" spans="1:17" s="430" customFormat="1" ht="66.75" hidden="1" customHeight="1">
      <c r="A7699" s="149">
        <v>2</v>
      </c>
      <c r="B7699" s="108" t="s">
        <v>3239</v>
      </c>
      <c r="C7699" s="107" t="s">
        <v>68</v>
      </c>
      <c r="D7699" s="107"/>
      <c r="E7699" s="107"/>
      <c r="F7699" s="112">
        <v>10385886</v>
      </c>
      <c r="G7699" s="112"/>
      <c r="H7699" s="112"/>
      <c r="I7699" s="770"/>
      <c r="J7699" s="771"/>
      <c r="K7699" s="328">
        <f>U7699</f>
        <v>0</v>
      </c>
      <c r="L7699" s="328"/>
      <c r="M7699" s="328"/>
      <c r="N7699" s="771"/>
      <c r="O7699" s="177"/>
      <c r="P7699" s="742">
        <v>10385886</v>
      </c>
      <c r="Q7699" s="5"/>
    </row>
    <row r="7700" spans="1:17" s="430" customFormat="1" ht="66.75" hidden="1" customHeight="1">
      <c r="A7700" s="149">
        <v>3</v>
      </c>
      <c r="B7700" s="108" t="s">
        <v>3240</v>
      </c>
      <c r="C7700" s="107" t="s">
        <v>68</v>
      </c>
      <c r="D7700" s="107"/>
      <c r="E7700" s="107"/>
      <c r="F7700" s="112">
        <v>12085629</v>
      </c>
      <c r="G7700" s="112"/>
      <c r="H7700" s="112"/>
      <c r="I7700" s="770"/>
      <c r="J7700" s="771"/>
      <c r="K7700" s="328">
        <f>U7700</f>
        <v>0</v>
      </c>
      <c r="L7700" s="328"/>
      <c r="M7700" s="328"/>
      <c r="N7700" s="771"/>
      <c r="O7700" s="177"/>
      <c r="P7700" s="742">
        <v>12085629</v>
      </c>
      <c r="Q7700" s="5"/>
    </row>
    <row r="7701" spans="1:17" s="430" customFormat="1" ht="66.75" hidden="1" customHeight="1">
      <c r="A7701" s="149">
        <v>4</v>
      </c>
      <c r="B7701" s="108" t="s">
        <v>3241</v>
      </c>
      <c r="C7701" s="107" t="s">
        <v>68</v>
      </c>
      <c r="D7701" s="107"/>
      <c r="E7701" s="107"/>
      <c r="F7701" s="112">
        <v>12745975</v>
      </c>
      <c r="G7701" s="112"/>
      <c r="H7701" s="112"/>
      <c r="I7701" s="770"/>
      <c r="J7701" s="771"/>
      <c r="K7701" s="328">
        <f>U7701</f>
        <v>0</v>
      </c>
      <c r="L7701" s="328"/>
      <c r="M7701" s="328"/>
      <c r="N7701" s="771"/>
      <c r="O7701" s="177"/>
      <c r="P7701" s="742">
        <v>12745975</v>
      </c>
      <c r="Q7701" s="5"/>
    </row>
    <row r="7702" spans="1:17" s="430" customFormat="1" ht="66.75" hidden="1" customHeight="1">
      <c r="A7702" s="778" t="s">
        <v>49</v>
      </c>
      <c r="B7702" s="782" t="s">
        <v>3242</v>
      </c>
      <c r="C7702" s="107"/>
      <c r="D7702" s="107"/>
      <c r="E7702" s="107"/>
      <c r="F7702" s="112"/>
      <c r="G7702" s="112"/>
      <c r="H7702" s="112"/>
      <c r="I7702" s="770"/>
      <c r="J7702" s="771"/>
      <c r="K7702" s="328"/>
      <c r="L7702" s="328"/>
      <c r="M7702" s="328"/>
      <c r="N7702" s="771"/>
      <c r="O7702" s="177"/>
      <c r="P7702" s="742" t="e">
        <f>#REF!*1.1</f>
        <v>#REF!</v>
      </c>
      <c r="Q7702" s="5"/>
    </row>
    <row r="7703" spans="1:17" s="430" customFormat="1" ht="66.75" hidden="1" customHeight="1">
      <c r="A7703" s="149">
        <v>1</v>
      </c>
      <c r="B7703" s="108" t="s">
        <v>3243</v>
      </c>
      <c r="C7703" s="107" t="s">
        <v>68</v>
      </c>
      <c r="D7703" s="107"/>
      <c r="E7703" s="107"/>
      <c r="F7703" s="112">
        <v>18869909</v>
      </c>
      <c r="G7703" s="112"/>
      <c r="H7703" s="112"/>
      <c r="I7703" s="770"/>
      <c r="J7703" s="771"/>
      <c r="K7703" s="328">
        <f>U7703</f>
        <v>0</v>
      </c>
      <c r="L7703" s="328"/>
      <c r="M7703" s="328"/>
      <c r="N7703" s="771"/>
      <c r="O7703" s="177"/>
      <c r="P7703" s="742">
        <v>18869909</v>
      </c>
      <c r="Q7703" s="5"/>
    </row>
    <row r="7704" spans="1:17" s="430" customFormat="1" ht="66.75" hidden="1" customHeight="1">
      <c r="A7704" s="149">
        <v>2</v>
      </c>
      <c r="B7704" s="108" t="s">
        <v>3244</v>
      </c>
      <c r="C7704" s="107" t="s">
        <v>68</v>
      </c>
      <c r="D7704" s="107"/>
      <c r="E7704" s="107"/>
      <c r="F7704" s="112">
        <v>23607490</v>
      </c>
      <c r="G7704" s="112"/>
      <c r="H7704" s="112"/>
      <c r="I7704" s="770"/>
      <c r="J7704" s="771"/>
      <c r="K7704" s="328">
        <f>U7704</f>
        <v>0</v>
      </c>
      <c r="L7704" s="328"/>
      <c r="M7704" s="328"/>
      <c r="N7704" s="771"/>
      <c r="O7704" s="177"/>
      <c r="P7704" s="742">
        <v>23607490</v>
      </c>
      <c r="Q7704" s="5"/>
    </row>
    <row r="7705" spans="1:17" s="430" customFormat="1" ht="66.75" hidden="1" customHeight="1">
      <c r="A7705" s="149">
        <v>3</v>
      </c>
      <c r="B7705" s="108" t="s">
        <v>3245</v>
      </c>
      <c r="C7705" s="107" t="s">
        <v>68</v>
      </c>
      <c r="D7705" s="107"/>
      <c r="E7705" s="107"/>
      <c r="F7705" s="112">
        <v>27560295</v>
      </c>
      <c r="G7705" s="112"/>
      <c r="H7705" s="112"/>
      <c r="I7705" s="770"/>
      <c r="J7705" s="771"/>
      <c r="K7705" s="328">
        <f>U7705</f>
        <v>0</v>
      </c>
      <c r="L7705" s="328"/>
      <c r="M7705" s="328"/>
      <c r="N7705" s="771"/>
      <c r="O7705" s="177"/>
      <c r="P7705" s="742">
        <v>27560295</v>
      </c>
      <c r="Q7705" s="5"/>
    </row>
    <row r="7706" spans="1:17" s="430" customFormat="1" ht="66.75" hidden="1" customHeight="1">
      <c r="A7706" s="149">
        <v>4</v>
      </c>
      <c r="B7706" s="108" t="s">
        <v>3246</v>
      </c>
      <c r="C7706" s="107" t="s">
        <v>68</v>
      </c>
      <c r="D7706" s="107"/>
      <c r="E7706" s="107"/>
      <c r="F7706" s="112">
        <v>27511136</v>
      </c>
      <c r="G7706" s="112"/>
      <c r="H7706" s="112"/>
      <c r="I7706" s="770"/>
      <c r="J7706" s="771"/>
      <c r="K7706" s="328">
        <f>U7706</f>
        <v>0</v>
      </c>
      <c r="L7706" s="328"/>
      <c r="M7706" s="328"/>
      <c r="N7706" s="771"/>
      <c r="O7706" s="177"/>
      <c r="P7706" s="742">
        <v>27511136</v>
      </c>
      <c r="Q7706" s="5"/>
    </row>
    <row r="7707" spans="1:17" s="430" customFormat="1" ht="66.75" hidden="1" customHeight="1">
      <c r="A7707" s="149">
        <v>5</v>
      </c>
      <c r="B7707" s="108" t="s">
        <v>3247</v>
      </c>
      <c r="C7707" s="107" t="s">
        <v>68</v>
      </c>
      <c r="D7707" s="107"/>
      <c r="E7707" s="107"/>
      <c r="F7707" s="112">
        <v>35603591</v>
      </c>
      <c r="G7707" s="112"/>
      <c r="H7707" s="112"/>
      <c r="I7707" s="770"/>
      <c r="J7707" s="771"/>
      <c r="K7707" s="328">
        <f>U7707</f>
        <v>0</v>
      </c>
      <c r="L7707" s="328"/>
      <c r="M7707" s="328"/>
      <c r="N7707" s="771"/>
      <c r="O7707" s="177"/>
      <c r="P7707" s="742">
        <v>35603591</v>
      </c>
      <c r="Q7707" s="5"/>
    </row>
    <row r="7708" spans="1:17" s="430" customFormat="1" ht="66.75" hidden="1" customHeight="1">
      <c r="A7708" s="107"/>
      <c r="B7708" s="787" t="s">
        <v>3046</v>
      </c>
      <c r="C7708" s="107"/>
      <c r="D7708" s="107"/>
      <c r="E7708" s="107"/>
      <c r="F7708" s="112"/>
      <c r="G7708" s="112"/>
      <c r="H7708" s="112"/>
      <c r="I7708" s="770"/>
      <c r="J7708" s="771"/>
      <c r="K7708" s="328"/>
      <c r="L7708" s="328"/>
      <c r="M7708" s="328"/>
      <c r="N7708" s="771"/>
      <c r="O7708" s="177"/>
      <c r="P7708" s="742" t="e">
        <f>#REF!*1.1</f>
        <v>#REF!</v>
      </c>
      <c r="Q7708" s="5"/>
    </row>
    <row r="7709" spans="1:17" s="430" customFormat="1" ht="66.75" hidden="1" customHeight="1">
      <c r="A7709" s="149">
        <v>1</v>
      </c>
      <c r="B7709" s="108" t="s">
        <v>3248</v>
      </c>
      <c r="C7709" s="107" t="s">
        <v>68</v>
      </c>
      <c r="D7709" s="107"/>
      <c r="E7709" s="107"/>
      <c r="F7709" s="112">
        <v>1441818</v>
      </c>
      <c r="G7709" s="112"/>
      <c r="H7709" s="112"/>
      <c r="I7709" s="770"/>
      <c r="J7709" s="771"/>
      <c r="K7709" s="328">
        <f>U7709</f>
        <v>0</v>
      </c>
      <c r="L7709" s="328"/>
      <c r="M7709" s="328"/>
      <c r="N7709" s="771"/>
      <c r="O7709" s="177"/>
      <c r="P7709" s="742">
        <v>1441818</v>
      </c>
      <c r="Q7709" s="5"/>
    </row>
    <row r="7710" spans="1:17" s="430" customFormat="1" ht="66.75" hidden="1" customHeight="1">
      <c r="A7710" s="149">
        <v>2</v>
      </c>
      <c r="B7710" s="108" t="s">
        <v>3249</v>
      </c>
      <c r="C7710" s="107" t="s">
        <v>68</v>
      </c>
      <c r="D7710" s="107"/>
      <c r="E7710" s="107"/>
      <c r="F7710" s="112">
        <v>1454545</v>
      </c>
      <c r="G7710" s="112"/>
      <c r="H7710" s="112"/>
      <c r="I7710" s="770"/>
      <c r="J7710" s="771"/>
      <c r="K7710" s="328">
        <f>U7710</f>
        <v>0</v>
      </c>
      <c r="L7710" s="328"/>
      <c r="M7710" s="328"/>
      <c r="N7710" s="771"/>
      <c r="O7710" s="177"/>
      <c r="P7710" s="742">
        <v>1454545</v>
      </c>
      <c r="Q7710" s="5"/>
    </row>
    <row r="7711" spans="1:17" s="430" customFormat="1" ht="66.75" hidden="1" customHeight="1">
      <c r="A7711" s="149">
        <v>3</v>
      </c>
      <c r="B7711" s="108" t="s">
        <v>4039</v>
      </c>
      <c r="C7711" s="107" t="s">
        <v>68</v>
      </c>
      <c r="D7711" s="107"/>
      <c r="E7711" s="107"/>
      <c r="F7711" s="112">
        <v>1345455</v>
      </c>
      <c r="G7711" s="112"/>
      <c r="H7711" s="112"/>
      <c r="I7711" s="770"/>
      <c r="J7711" s="771"/>
      <c r="K7711" s="328">
        <f>U7711</f>
        <v>0</v>
      </c>
      <c r="L7711" s="328"/>
      <c r="M7711" s="328"/>
      <c r="N7711" s="771"/>
      <c r="O7711" s="177"/>
      <c r="P7711" s="742">
        <v>1345455</v>
      </c>
      <c r="Q7711" s="5"/>
    </row>
    <row r="7712" spans="1:17" s="6" customFormat="1" ht="18.75" customHeight="1">
      <c r="A7712" s="157" t="s">
        <v>1330</v>
      </c>
      <c r="B7712" s="1196" t="s">
        <v>5041</v>
      </c>
      <c r="C7712" s="1197"/>
      <c r="D7712" s="1197"/>
      <c r="E7712" s="1197"/>
      <c r="F7712" s="1197"/>
      <c r="G7712" s="1197"/>
      <c r="H7712" s="1198"/>
      <c r="I7712" s="119"/>
      <c r="J7712" s="12"/>
      <c r="K7712" s="328"/>
      <c r="L7712" s="328"/>
      <c r="M7712" s="328"/>
      <c r="N7712" s="12"/>
      <c r="O7712" s="788"/>
      <c r="P7712" s="746"/>
      <c r="Q7712" s="747"/>
    </row>
    <row r="7713" spans="1:17" s="6" customFormat="1" ht="66.75" hidden="1" customHeight="1">
      <c r="A7713" s="100"/>
      <c r="B7713" s="1199" t="s">
        <v>5052</v>
      </c>
      <c r="C7713" s="1199"/>
      <c r="D7713" s="1199"/>
      <c r="E7713" s="1199"/>
      <c r="F7713" s="1199"/>
      <c r="G7713" s="1199"/>
      <c r="H7713" s="1199"/>
      <c r="I7713" s="119"/>
      <c r="J7713" s="12"/>
      <c r="K7713" s="328"/>
      <c r="L7713" s="328"/>
      <c r="M7713" s="328"/>
      <c r="N7713" s="12"/>
      <c r="O7713" s="788"/>
      <c r="P7713" s="746"/>
      <c r="Q7713" s="747"/>
    </row>
    <row r="7714" spans="1:17" s="6" customFormat="1" ht="16.5" hidden="1">
      <c r="A7714" s="789">
        <v>1</v>
      </c>
      <c r="B7714" s="790" t="s">
        <v>5050</v>
      </c>
      <c r="C7714" s="791" t="s">
        <v>68</v>
      </c>
      <c r="D7714" s="791"/>
      <c r="E7714" s="1200" t="s">
        <v>5053</v>
      </c>
      <c r="F7714" s="792"/>
      <c r="G7714" s="792">
        <v>7560000</v>
      </c>
      <c r="H7714" s="793">
        <f>G7714</f>
        <v>7560000</v>
      </c>
      <c r="I7714" s="119"/>
      <c r="J7714" s="12"/>
      <c r="K7714" s="328"/>
      <c r="L7714" s="328"/>
      <c r="M7714" s="328"/>
      <c r="N7714" s="12"/>
      <c r="O7714" s="788"/>
      <c r="P7714" s="746"/>
      <c r="Q7714" s="747"/>
    </row>
    <row r="7715" spans="1:17" s="6" customFormat="1" ht="16.5" hidden="1">
      <c r="A7715" s="789">
        <v>2</v>
      </c>
      <c r="B7715" s="790" t="s">
        <v>5051</v>
      </c>
      <c r="C7715" s="791" t="s">
        <v>68</v>
      </c>
      <c r="D7715" s="791"/>
      <c r="E7715" s="1201"/>
      <c r="F7715" s="792"/>
      <c r="G7715" s="792">
        <v>6300000</v>
      </c>
      <c r="H7715" s="793">
        <f t="shared" ref="H7715:H7723" si="428">G7715</f>
        <v>6300000</v>
      </c>
      <c r="I7715" s="119"/>
      <c r="J7715" s="12"/>
      <c r="K7715" s="328"/>
      <c r="L7715" s="328"/>
      <c r="M7715" s="328"/>
      <c r="N7715" s="12"/>
      <c r="O7715" s="788"/>
      <c r="P7715" s="746"/>
      <c r="Q7715" s="747"/>
    </row>
    <row r="7716" spans="1:17" s="6" customFormat="1" ht="66.75" hidden="1" customHeight="1">
      <c r="A7716" s="789">
        <v>3</v>
      </c>
      <c r="B7716" s="790" t="s">
        <v>5042</v>
      </c>
      <c r="C7716" s="791" t="s">
        <v>68</v>
      </c>
      <c r="D7716" s="791"/>
      <c r="E7716" s="1201"/>
      <c r="F7716" s="792"/>
      <c r="G7716" s="792">
        <v>6900000</v>
      </c>
      <c r="H7716" s="793">
        <f t="shared" si="428"/>
        <v>6900000</v>
      </c>
      <c r="I7716" s="119"/>
      <c r="J7716" s="12"/>
      <c r="K7716" s="328"/>
      <c r="L7716" s="328"/>
      <c r="M7716" s="328"/>
      <c r="N7716" s="12"/>
      <c r="O7716" s="788"/>
      <c r="P7716" s="746"/>
      <c r="Q7716" s="747"/>
    </row>
    <row r="7717" spans="1:17" s="6" customFormat="1" ht="66.75" hidden="1" customHeight="1">
      <c r="A7717" s="789">
        <v>4</v>
      </c>
      <c r="B7717" s="790" t="s">
        <v>5043</v>
      </c>
      <c r="C7717" s="791" t="s">
        <v>68</v>
      </c>
      <c r="D7717" s="791"/>
      <c r="E7717" s="1201"/>
      <c r="F7717" s="792"/>
      <c r="G7717" s="792">
        <v>24200000</v>
      </c>
      <c r="H7717" s="793">
        <f t="shared" si="428"/>
        <v>24200000</v>
      </c>
      <c r="I7717" s="119"/>
      <c r="J7717" s="12"/>
      <c r="K7717" s="328"/>
      <c r="L7717" s="328"/>
      <c r="M7717" s="328"/>
      <c r="N7717" s="12"/>
      <c r="O7717" s="788"/>
      <c r="P7717" s="746"/>
      <c r="Q7717" s="747"/>
    </row>
    <row r="7718" spans="1:17" s="6" customFormat="1" ht="66.75" hidden="1" customHeight="1">
      <c r="A7718" s="789">
        <v>5</v>
      </c>
      <c r="B7718" s="790" t="s">
        <v>5044</v>
      </c>
      <c r="C7718" s="791" t="s">
        <v>70</v>
      </c>
      <c r="D7718" s="791"/>
      <c r="E7718" s="1201"/>
      <c r="F7718" s="792"/>
      <c r="G7718" s="792">
        <v>3342037</v>
      </c>
      <c r="H7718" s="793">
        <f t="shared" si="428"/>
        <v>3342037</v>
      </c>
      <c r="I7718" s="119"/>
      <c r="J7718" s="12"/>
      <c r="K7718" s="328"/>
      <c r="L7718" s="328"/>
      <c r="M7718" s="328"/>
      <c r="N7718" s="12"/>
      <c r="O7718" s="788"/>
      <c r="P7718" s="746"/>
      <c r="Q7718" s="747"/>
    </row>
    <row r="7719" spans="1:17" s="6" customFormat="1" ht="66.75" hidden="1" customHeight="1">
      <c r="A7719" s="789">
        <v>6</v>
      </c>
      <c r="B7719" s="790" t="s">
        <v>5045</v>
      </c>
      <c r="C7719" s="791" t="s">
        <v>70</v>
      </c>
      <c r="D7719" s="791"/>
      <c r="E7719" s="1201"/>
      <c r="F7719" s="792"/>
      <c r="G7719" s="792">
        <v>5140000</v>
      </c>
      <c r="H7719" s="793">
        <f t="shared" si="428"/>
        <v>5140000</v>
      </c>
      <c r="I7719" s="119"/>
      <c r="J7719" s="12"/>
      <c r="K7719" s="328"/>
      <c r="L7719" s="328"/>
      <c r="M7719" s="328"/>
      <c r="N7719" s="12"/>
      <c r="O7719" s="788"/>
      <c r="P7719" s="746"/>
      <c r="Q7719" s="747"/>
    </row>
    <row r="7720" spans="1:17" s="6" customFormat="1" ht="66.75" hidden="1" customHeight="1">
      <c r="A7720" s="789">
        <v>7</v>
      </c>
      <c r="B7720" s="790" t="s">
        <v>5046</v>
      </c>
      <c r="C7720" s="791" t="s">
        <v>70</v>
      </c>
      <c r="D7720" s="791"/>
      <c r="E7720" s="1201"/>
      <c r="F7720" s="792"/>
      <c r="G7720" s="792">
        <v>1040000</v>
      </c>
      <c r="H7720" s="793">
        <f t="shared" si="428"/>
        <v>1040000</v>
      </c>
      <c r="I7720" s="119"/>
      <c r="J7720" s="12"/>
      <c r="K7720" s="328"/>
      <c r="L7720" s="328"/>
      <c r="M7720" s="328"/>
      <c r="N7720" s="12"/>
      <c r="O7720" s="788"/>
      <c r="P7720" s="746"/>
      <c r="Q7720" s="747"/>
    </row>
    <row r="7721" spans="1:17" s="6" customFormat="1" ht="66.75" hidden="1" customHeight="1">
      <c r="A7721" s="789">
        <v>8</v>
      </c>
      <c r="B7721" s="790" t="s">
        <v>5047</v>
      </c>
      <c r="C7721" s="791" t="s">
        <v>70</v>
      </c>
      <c r="D7721" s="791"/>
      <c r="E7721" s="1201"/>
      <c r="F7721" s="792"/>
      <c r="G7721" s="792">
        <v>1155000</v>
      </c>
      <c r="H7721" s="793">
        <f t="shared" si="428"/>
        <v>1155000</v>
      </c>
      <c r="I7721" s="119"/>
      <c r="J7721" s="12"/>
      <c r="K7721" s="328"/>
      <c r="L7721" s="328"/>
      <c r="M7721" s="328"/>
      <c r="N7721" s="12"/>
      <c r="O7721" s="788"/>
      <c r="P7721" s="746"/>
      <c r="Q7721" s="747"/>
    </row>
    <row r="7722" spans="1:17" s="6" customFormat="1" ht="66.75" hidden="1" customHeight="1">
      <c r="A7722" s="789">
        <v>9</v>
      </c>
      <c r="B7722" s="790" t="s">
        <v>5048</v>
      </c>
      <c r="C7722" s="791" t="s">
        <v>70</v>
      </c>
      <c r="D7722" s="791"/>
      <c r="E7722" s="1201"/>
      <c r="F7722" s="792"/>
      <c r="G7722" s="792">
        <v>1271018</v>
      </c>
      <c r="H7722" s="793">
        <f t="shared" si="428"/>
        <v>1271018</v>
      </c>
      <c r="I7722" s="119"/>
      <c r="J7722" s="12"/>
      <c r="K7722" s="328"/>
      <c r="L7722" s="328"/>
      <c r="M7722" s="328"/>
      <c r="N7722" s="12"/>
      <c r="O7722" s="788"/>
      <c r="P7722" s="746"/>
      <c r="Q7722" s="747"/>
    </row>
    <row r="7723" spans="1:17" s="6" customFormat="1" ht="66.75" hidden="1" customHeight="1">
      <c r="A7723" s="789">
        <v>10</v>
      </c>
      <c r="B7723" s="790" t="s">
        <v>5049</v>
      </c>
      <c r="C7723" s="791" t="s">
        <v>70</v>
      </c>
      <c r="D7723" s="791"/>
      <c r="E7723" s="1202"/>
      <c r="F7723" s="792"/>
      <c r="G7723" s="792">
        <v>2073981</v>
      </c>
      <c r="H7723" s="793">
        <f t="shared" si="428"/>
        <v>2073981</v>
      </c>
      <c r="I7723" s="119"/>
      <c r="J7723" s="12"/>
      <c r="K7723" s="328"/>
      <c r="L7723" s="328"/>
      <c r="M7723" s="328"/>
      <c r="N7723" s="12"/>
      <c r="O7723" s="788"/>
      <c r="P7723" s="746"/>
      <c r="Q7723" s="747"/>
    </row>
    <row r="7724" spans="1:17" s="6" customFormat="1" ht="66.75" hidden="1" customHeight="1">
      <c r="A7724" s="100"/>
      <c r="B7724" s="1193" t="s">
        <v>5862</v>
      </c>
      <c r="C7724" s="1193"/>
      <c r="D7724" s="1193"/>
      <c r="E7724" s="1193"/>
      <c r="F7724" s="1193"/>
      <c r="G7724" s="1193"/>
      <c r="H7724" s="1193"/>
      <c r="I7724" s="119"/>
      <c r="J7724" s="12"/>
      <c r="K7724" s="328"/>
      <c r="L7724" s="328"/>
      <c r="M7724" s="328"/>
      <c r="N7724" s="12"/>
      <c r="O7724" s="788"/>
      <c r="P7724" s="746"/>
      <c r="Q7724" s="747"/>
    </row>
    <row r="7725" spans="1:17" s="6" customFormat="1" ht="18.75" hidden="1">
      <c r="A7725" s="794"/>
      <c r="B7725" s="1193" t="s">
        <v>5845</v>
      </c>
      <c r="C7725" s="1193"/>
      <c r="D7725" s="1193"/>
      <c r="E7725" s="1193"/>
      <c r="F7725" s="1193"/>
      <c r="G7725" s="1193"/>
      <c r="H7725" s="1193"/>
      <c r="I7725" s="119"/>
      <c r="J7725" s="12"/>
      <c r="K7725" s="328"/>
      <c r="L7725" s="328"/>
      <c r="M7725" s="328"/>
      <c r="N7725" s="12"/>
      <c r="O7725" s="788"/>
      <c r="P7725" s="746"/>
      <c r="Q7725" s="747"/>
    </row>
    <row r="7726" spans="1:17" s="6" customFormat="1" ht="16.5" hidden="1">
      <c r="A7726" s="789">
        <v>1</v>
      </c>
      <c r="B7726" s="790" t="s">
        <v>5844</v>
      </c>
      <c r="C7726" s="791" t="s">
        <v>68</v>
      </c>
      <c r="D7726" s="791"/>
      <c r="E7726" s="791"/>
      <c r="F7726" s="792">
        <v>4037037</v>
      </c>
      <c r="G7726" s="792">
        <f t="shared" ref="G7726:G7731" si="429">+F7726</f>
        <v>4037037</v>
      </c>
      <c r="H7726" s="793">
        <f t="shared" ref="H7726:H7736" si="430">G7726</f>
        <v>4037037</v>
      </c>
      <c r="I7726" s="119"/>
      <c r="J7726" s="12"/>
      <c r="K7726" s="328"/>
      <c r="L7726" s="328"/>
      <c r="M7726" s="328"/>
      <c r="N7726" s="12"/>
      <c r="O7726" s="788"/>
      <c r="P7726" s="746"/>
      <c r="Q7726" s="747"/>
    </row>
    <row r="7727" spans="1:17" s="6" customFormat="1" ht="16.5" hidden="1">
      <c r="A7727" s="789">
        <v>2</v>
      </c>
      <c r="B7727" s="790" t="s">
        <v>5846</v>
      </c>
      <c r="C7727" s="791" t="s">
        <v>68</v>
      </c>
      <c r="D7727" s="791"/>
      <c r="E7727" s="791"/>
      <c r="F7727" s="792">
        <v>3148148</v>
      </c>
      <c r="G7727" s="792">
        <f t="shared" si="429"/>
        <v>3148148</v>
      </c>
      <c r="H7727" s="793">
        <f t="shared" si="430"/>
        <v>3148148</v>
      </c>
      <c r="I7727" s="119"/>
      <c r="J7727" s="12"/>
      <c r="K7727" s="328"/>
      <c r="L7727" s="328"/>
      <c r="M7727" s="328"/>
      <c r="N7727" s="12"/>
      <c r="O7727" s="788"/>
      <c r="P7727" s="746"/>
      <c r="Q7727" s="747"/>
    </row>
    <row r="7728" spans="1:17" s="6" customFormat="1" ht="66.75" hidden="1" customHeight="1">
      <c r="A7728" s="789">
        <v>3</v>
      </c>
      <c r="B7728" s="790" t="s">
        <v>5847</v>
      </c>
      <c r="C7728" s="791" t="s">
        <v>68</v>
      </c>
      <c r="D7728" s="791"/>
      <c r="E7728" s="791"/>
      <c r="F7728" s="792">
        <v>1370370</v>
      </c>
      <c r="G7728" s="792">
        <f t="shared" si="429"/>
        <v>1370370</v>
      </c>
      <c r="H7728" s="793">
        <f t="shared" si="430"/>
        <v>1370370</v>
      </c>
      <c r="I7728" s="119"/>
      <c r="J7728" s="12"/>
      <c r="K7728" s="328"/>
      <c r="L7728" s="328"/>
      <c r="M7728" s="328"/>
      <c r="N7728" s="12"/>
      <c r="O7728" s="788"/>
      <c r="P7728" s="746"/>
      <c r="Q7728" s="747"/>
    </row>
    <row r="7729" spans="1:17" s="6" customFormat="1" ht="16.5" hidden="1">
      <c r="A7729" s="789">
        <v>4</v>
      </c>
      <c r="B7729" s="790" t="s">
        <v>3299</v>
      </c>
      <c r="C7729" s="791" t="s">
        <v>68</v>
      </c>
      <c r="D7729" s="791"/>
      <c r="E7729" s="791"/>
      <c r="F7729" s="792">
        <v>5305556</v>
      </c>
      <c r="G7729" s="792">
        <f t="shared" si="429"/>
        <v>5305556</v>
      </c>
      <c r="H7729" s="793">
        <f t="shared" si="430"/>
        <v>5305556</v>
      </c>
      <c r="I7729" s="119"/>
      <c r="J7729" s="12"/>
      <c r="K7729" s="328"/>
      <c r="L7729" s="328"/>
      <c r="M7729" s="328"/>
      <c r="N7729" s="12"/>
      <c r="O7729" s="788"/>
      <c r="P7729" s="746"/>
      <c r="Q7729" s="747"/>
    </row>
    <row r="7730" spans="1:17" s="6" customFormat="1" ht="66.75" hidden="1" customHeight="1">
      <c r="A7730" s="789">
        <v>5</v>
      </c>
      <c r="B7730" s="790" t="s">
        <v>5848</v>
      </c>
      <c r="C7730" s="791" t="s">
        <v>68</v>
      </c>
      <c r="D7730" s="791"/>
      <c r="E7730" s="791"/>
      <c r="F7730" s="792">
        <v>6759259</v>
      </c>
      <c r="G7730" s="792">
        <f t="shared" si="429"/>
        <v>6759259</v>
      </c>
      <c r="H7730" s="793">
        <f t="shared" si="430"/>
        <v>6759259</v>
      </c>
      <c r="I7730" s="119"/>
      <c r="J7730" s="12"/>
      <c r="K7730" s="328"/>
      <c r="L7730" s="328"/>
      <c r="M7730" s="328"/>
      <c r="N7730" s="12"/>
      <c r="O7730" s="788"/>
      <c r="P7730" s="746"/>
      <c r="Q7730" s="747"/>
    </row>
    <row r="7731" spans="1:17" s="6" customFormat="1" ht="66.75" hidden="1" customHeight="1">
      <c r="A7731" s="789">
        <v>6</v>
      </c>
      <c r="B7731" s="790" t="s">
        <v>5849</v>
      </c>
      <c r="C7731" s="791" t="s">
        <v>68</v>
      </c>
      <c r="D7731" s="791"/>
      <c r="E7731" s="791"/>
      <c r="F7731" s="792">
        <v>4037037</v>
      </c>
      <c r="G7731" s="792">
        <f t="shared" si="429"/>
        <v>4037037</v>
      </c>
      <c r="H7731" s="793">
        <f t="shared" si="430"/>
        <v>4037037</v>
      </c>
      <c r="I7731" s="119"/>
      <c r="J7731" s="12"/>
      <c r="K7731" s="328"/>
      <c r="L7731" s="328"/>
      <c r="M7731" s="328"/>
      <c r="N7731" s="12"/>
      <c r="O7731" s="788"/>
      <c r="P7731" s="746"/>
      <c r="Q7731" s="747"/>
    </row>
    <row r="7732" spans="1:17" s="6" customFormat="1" ht="66.75" hidden="1" customHeight="1">
      <c r="A7732" s="795"/>
      <c r="B7732" s="1193" t="s">
        <v>5850</v>
      </c>
      <c r="C7732" s="1193" t="s">
        <v>68</v>
      </c>
      <c r="D7732" s="1193"/>
      <c r="E7732" s="1193"/>
      <c r="F7732" s="1193">
        <v>4037037</v>
      </c>
      <c r="G7732" s="1193">
        <f t="shared" ref="G7732:G7742" si="431">+F7732</f>
        <v>4037037</v>
      </c>
      <c r="H7732" s="1193">
        <f t="shared" si="430"/>
        <v>4037037</v>
      </c>
      <c r="I7732" s="119"/>
      <c r="J7732" s="12"/>
      <c r="K7732" s="328"/>
      <c r="L7732" s="328"/>
      <c r="M7732" s="328"/>
      <c r="N7732" s="12"/>
      <c r="O7732" s="788"/>
      <c r="P7732" s="746"/>
      <c r="Q7732" s="747"/>
    </row>
    <row r="7733" spans="1:17" s="6" customFormat="1" ht="66.75" hidden="1" customHeight="1">
      <c r="A7733" s="789">
        <v>1</v>
      </c>
      <c r="B7733" s="790" t="s">
        <v>5851</v>
      </c>
      <c r="C7733" s="791" t="s">
        <v>70</v>
      </c>
      <c r="D7733" s="791"/>
      <c r="E7733" s="791"/>
      <c r="F7733" s="792">
        <v>1296296</v>
      </c>
      <c r="G7733" s="792">
        <f t="shared" si="431"/>
        <v>1296296</v>
      </c>
      <c r="H7733" s="793">
        <f t="shared" si="430"/>
        <v>1296296</v>
      </c>
      <c r="I7733" s="119"/>
      <c r="J7733" s="12"/>
      <c r="K7733" s="328"/>
      <c r="L7733" s="328"/>
      <c r="M7733" s="328"/>
      <c r="N7733" s="12"/>
      <c r="O7733" s="788"/>
      <c r="P7733" s="746"/>
      <c r="Q7733" s="747"/>
    </row>
    <row r="7734" spans="1:17" s="6" customFormat="1" ht="66.75" hidden="1" customHeight="1">
      <c r="A7734" s="789">
        <v>2</v>
      </c>
      <c r="B7734" s="790" t="s">
        <v>5852</v>
      </c>
      <c r="C7734" s="791" t="s">
        <v>70</v>
      </c>
      <c r="D7734" s="791"/>
      <c r="E7734" s="791"/>
      <c r="F7734" s="792">
        <v>1601852</v>
      </c>
      <c r="G7734" s="792">
        <f t="shared" si="431"/>
        <v>1601852</v>
      </c>
      <c r="H7734" s="793">
        <f t="shared" si="430"/>
        <v>1601852</v>
      </c>
      <c r="I7734" s="119"/>
      <c r="J7734" s="12"/>
      <c r="K7734" s="328"/>
      <c r="L7734" s="328"/>
      <c r="M7734" s="328"/>
      <c r="N7734" s="12"/>
      <c r="O7734" s="788"/>
      <c r="P7734" s="746"/>
      <c r="Q7734" s="747"/>
    </row>
    <row r="7735" spans="1:17" s="6" customFormat="1" ht="66.75" hidden="1" customHeight="1">
      <c r="A7735" s="789">
        <v>3</v>
      </c>
      <c r="B7735" s="790" t="s">
        <v>5853</v>
      </c>
      <c r="C7735" s="791" t="s">
        <v>70</v>
      </c>
      <c r="D7735" s="791"/>
      <c r="E7735" s="791"/>
      <c r="F7735" s="792">
        <v>712963</v>
      </c>
      <c r="G7735" s="792">
        <f t="shared" si="431"/>
        <v>712963</v>
      </c>
      <c r="H7735" s="793">
        <f t="shared" si="430"/>
        <v>712963</v>
      </c>
      <c r="I7735" s="119"/>
      <c r="J7735" s="12"/>
      <c r="K7735" s="328"/>
      <c r="L7735" s="328"/>
      <c r="M7735" s="328"/>
      <c r="N7735" s="12"/>
      <c r="O7735" s="788"/>
      <c r="P7735" s="746"/>
      <c r="Q7735" s="747"/>
    </row>
    <row r="7736" spans="1:17" s="6" customFormat="1" ht="66.75" hidden="1" customHeight="1">
      <c r="A7736" s="789">
        <v>4</v>
      </c>
      <c r="B7736" s="790" t="s">
        <v>3302</v>
      </c>
      <c r="C7736" s="791" t="s">
        <v>70</v>
      </c>
      <c r="D7736" s="791"/>
      <c r="E7736" s="791"/>
      <c r="F7736" s="792">
        <v>657407</v>
      </c>
      <c r="G7736" s="792">
        <f t="shared" si="431"/>
        <v>657407</v>
      </c>
      <c r="H7736" s="793">
        <f t="shared" si="430"/>
        <v>657407</v>
      </c>
      <c r="I7736" s="119"/>
      <c r="J7736" s="12"/>
      <c r="K7736" s="328"/>
      <c r="L7736" s="328"/>
      <c r="M7736" s="328"/>
      <c r="N7736" s="12"/>
      <c r="O7736" s="788"/>
      <c r="P7736" s="746"/>
      <c r="Q7736" s="747"/>
    </row>
    <row r="7737" spans="1:17" s="6" customFormat="1" ht="66.75" hidden="1" customHeight="1">
      <c r="A7737" s="795"/>
      <c r="B7737" s="1193" t="s">
        <v>3304</v>
      </c>
      <c r="C7737" s="1193" t="s">
        <v>68</v>
      </c>
      <c r="D7737" s="1193"/>
      <c r="E7737" s="1193"/>
      <c r="F7737" s="1193">
        <v>4037037</v>
      </c>
      <c r="G7737" s="1193">
        <f t="shared" si="431"/>
        <v>4037037</v>
      </c>
      <c r="H7737" s="1193">
        <f t="shared" ref="H7737:H7742" si="432">G7737</f>
        <v>4037037</v>
      </c>
      <c r="I7737" s="119"/>
      <c r="J7737" s="12"/>
      <c r="K7737" s="328"/>
      <c r="L7737" s="328"/>
      <c r="M7737" s="328"/>
      <c r="N7737" s="12"/>
      <c r="O7737" s="788"/>
      <c r="P7737" s="746"/>
      <c r="Q7737" s="747"/>
    </row>
    <row r="7738" spans="1:17" s="6" customFormat="1" ht="66.75" hidden="1" customHeight="1">
      <c r="A7738" s="789">
        <v>1</v>
      </c>
      <c r="B7738" s="790" t="s">
        <v>3305</v>
      </c>
      <c r="C7738" s="791" t="s">
        <v>70</v>
      </c>
      <c r="D7738" s="791"/>
      <c r="E7738" s="791"/>
      <c r="F7738" s="792">
        <v>814815</v>
      </c>
      <c r="G7738" s="792">
        <f t="shared" si="431"/>
        <v>814815</v>
      </c>
      <c r="H7738" s="793">
        <f t="shared" si="432"/>
        <v>814815</v>
      </c>
      <c r="I7738" s="119"/>
      <c r="J7738" s="12"/>
      <c r="K7738" s="328"/>
      <c r="L7738" s="328"/>
      <c r="M7738" s="328"/>
      <c r="N7738" s="12"/>
      <c r="O7738" s="788"/>
      <c r="P7738" s="746"/>
      <c r="Q7738" s="747"/>
    </row>
    <row r="7739" spans="1:17" s="6" customFormat="1" ht="66.75" hidden="1" customHeight="1">
      <c r="A7739" s="789">
        <v>2</v>
      </c>
      <c r="B7739" s="790" t="s">
        <v>5854</v>
      </c>
      <c r="C7739" s="791" t="s">
        <v>70</v>
      </c>
      <c r="D7739" s="791"/>
      <c r="E7739" s="791"/>
      <c r="F7739" s="792">
        <v>1309091</v>
      </c>
      <c r="G7739" s="792">
        <f t="shared" si="431"/>
        <v>1309091</v>
      </c>
      <c r="H7739" s="793">
        <f t="shared" si="432"/>
        <v>1309091</v>
      </c>
      <c r="I7739" s="119"/>
      <c r="J7739" s="12"/>
      <c r="K7739" s="328"/>
      <c r="L7739" s="328"/>
      <c r="M7739" s="328"/>
      <c r="N7739" s="12"/>
      <c r="O7739" s="788"/>
      <c r="P7739" s="746"/>
      <c r="Q7739" s="747"/>
    </row>
    <row r="7740" spans="1:17" s="6" customFormat="1" ht="66.75" hidden="1" customHeight="1">
      <c r="A7740" s="789">
        <v>3</v>
      </c>
      <c r="B7740" s="790" t="s">
        <v>3309</v>
      </c>
      <c r="C7740" s="791" t="s">
        <v>70</v>
      </c>
      <c r="D7740" s="791"/>
      <c r="E7740" s="791"/>
      <c r="F7740" s="792">
        <v>690909</v>
      </c>
      <c r="G7740" s="792">
        <f t="shared" si="431"/>
        <v>690909</v>
      </c>
      <c r="H7740" s="793">
        <f t="shared" si="432"/>
        <v>690909</v>
      </c>
      <c r="I7740" s="119"/>
      <c r="J7740" s="12"/>
      <c r="K7740" s="328"/>
      <c r="L7740" s="328"/>
      <c r="M7740" s="328"/>
      <c r="N7740" s="12"/>
      <c r="O7740" s="788"/>
      <c r="P7740" s="746"/>
      <c r="Q7740" s="747"/>
    </row>
    <row r="7741" spans="1:17" s="6" customFormat="1" ht="66.75" hidden="1" customHeight="1">
      <c r="A7741" s="789">
        <v>4</v>
      </c>
      <c r="B7741" s="790" t="s">
        <v>3308</v>
      </c>
      <c r="C7741" s="791" t="s">
        <v>70</v>
      </c>
      <c r="D7741" s="791"/>
      <c r="E7741" s="791"/>
      <c r="F7741" s="792">
        <v>354545</v>
      </c>
      <c r="G7741" s="792">
        <f t="shared" si="431"/>
        <v>354545</v>
      </c>
      <c r="H7741" s="793">
        <f>G7741</f>
        <v>354545</v>
      </c>
      <c r="I7741" s="119"/>
      <c r="J7741" s="12"/>
      <c r="K7741" s="328"/>
      <c r="L7741" s="328"/>
      <c r="M7741" s="328"/>
      <c r="N7741" s="12"/>
      <c r="O7741" s="788"/>
      <c r="P7741" s="746"/>
      <c r="Q7741" s="747"/>
    </row>
    <row r="7742" spans="1:17" s="6" customFormat="1" ht="66.75" hidden="1" customHeight="1">
      <c r="A7742" s="789">
        <v>5</v>
      </c>
      <c r="B7742" s="790" t="s">
        <v>5855</v>
      </c>
      <c r="C7742" s="791" t="s">
        <v>70</v>
      </c>
      <c r="D7742" s="791"/>
      <c r="E7742" s="791"/>
      <c r="F7742" s="792">
        <v>1536364</v>
      </c>
      <c r="G7742" s="792">
        <f t="shared" si="431"/>
        <v>1536364</v>
      </c>
      <c r="H7742" s="793">
        <f t="shared" si="432"/>
        <v>1536364</v>
      </c>
      <c r="I7742" s="119"/>
      <c r="J7742" s="12"/>
      <c r="K7742" s="328"/>
      <c r="L7742" s="328"/>
      <c r="M7742" s="328"/>
      <c r="N7742" s="12"/>
      <c r="O7742" s="788"/>
      <c r="P7742" s="746"/>
      <c r="Q7742" s="747"/>
    </row>
    <row r="7743" spans="1:17" s="6" customFormat="1" ht="66.75" hidden="1" customHeight="1">
      <c r="A7743" s="794"/>
      <c r="B7743" s="1194" t="s">
        <v>5856</v>
      </c>
      <c r="C7743" s="1194"/>
      <c r="D7743" s="1194"/>
      <c r="E7743" s="1194"/>
      <c r="F7743" s="1194"/>
      <c r="G7743" s="1194"/>
      <c r="H7743" s="1194"/>
      <c r="I7743" s="119"/>
      <c r="J7743" s="12"/>
      <c r="K7743" s="328"/>
      <c r="L7743" s="328"/>
      <c r="M7743" s="328"/>
      <c r="N7743" s="12"/>
      <c r="O7743" s="788"/>
      <c r="P7743" s="746"/>
      <c r="Q7743" s="747"/>
    </row>
    <row r="7744" spans="1:17" s="6" customFormat="1" ht="18.75" hidden="1">
      <c r="A7744" s="794"/>
      <c r="B7744" s="1193" t="s">
        <v>5845</v>
      </c>
      <c r="C7744" s="1193"/>
      <c r="D7744" s="1193"/>
      <c r="E7744" s="1193"/>
      <c r="F7744" s="1193"/>
      <c r="G7744" s="1193"/>
      <c r="H7744" s="1193"/>
      <c r="I7744" s="119"/>
      <c r="J7744" s="12"/>
      <c r="K7744" s="328"/>
      <c r="L7744" s="328"/>
      <c r="M7744" s="328"/>
      <c r="N7744" s="12"/>
      <c r="O7744" s="788"/>
      <c r="P7744" s="746"/>
      <c r="Q7744" s="747"/>
    </row>
    <row r="7745" spans="1:17" s="6" customFormat="1" ht="16.5" hidden="1">
      <c r="A7745" s="789">
        <v>1</v>
      </c>
      <c r="B7745" s="790" t="s">
        <v>3312</v>
      </c>
      <c r="C7745" s="791" t="s">
        <v>68</v>
      </c>
      <c r="D7745" s="791"/>
      <c r="E7745" s="791"/>
      <c r="F7745" s="792">
        <v>2407407</v>
      </c>
      <c r="G7745" s="792">
        <f>+F7745</f>
        <v>2407407</v>
      </c>
      <c r="H7745" s="793">
        <f>G7745</f>
        <v>2407407</v>
      </c>
      <c r="I7745" s="119"/>
      <c r="J7745" s="12"/>
      <c r="K7745" s="328"/>
      <c r="L7745" s="328"/>
      <c r="M7745" s="328"/>
      <c r="N7745" s="12"/>
      <c r="O7745" s="788"/>
      <c r="P7745" s="746"/>
      <c r="Q7745" s="747"/>
    </row>
    <row r="7746" spans="1:17" s="6" customFormat="1" ht="16.5" hidden="1">
      <c r="A7746" s="789">
        <v>2</v>
      </c>
      <c r="B7746" s="790" t="s">
        <v>3314</v>
      </c>
      <c r="C7746" s="791" t="s">
        <v>68</v>
      </c>
      <c r="D7746" s="791"/>
      <c r="E7746" s="791"/>
      <c r="F7746" s="792">
        <v>2592593</v>
      </c>
      <c r="G7746" s="792">
        <f>+F7746</f>
        <v>2592593</v>
      </c>
      <c r="H7746" s="793">
        <f t="shared" ref="H7746:H7763" si="433">G7746</f>
        <v>2592593</v>
      </c>
      <c r="I7746" s="119"/>
      <c r="J7746" s="12"/>
      <c r="K7746" s="328"/>
      <c r="L7746" s="328"/>
      <c r="M7746" s="328"/>
      <c r="N7746" s="12"/>
      <c r="O7746" s="788"/>
      <c r="P7746" s="746"/>
      <c r="Q7746" s="747"/>
    </row>
    <row r="7747" spans="1:17" s="6" customFormat="1" ht="66.75" hidden="1" customHeight="1">
      <c r="A7747" s="789">
        <v>3</v>
      </c>
      <c r="B7747" s="790" t="s">
        <v>3315</v>
      </c>
      <c r="C7747" s="791" t="s">
        <v>68</v>
      </c>
      <c r="D7747" s="791"/>
      <c r="E7747" s="791"/>
      <c r="F7747" s="792">
        <v>3240741</v>
      </c>
      <c r="G7747" s="792">
        <f t="shared" ref="G7747:G7763" si="434">+F7747</f>
        <v>3240741</v>
      </c>
      <c r="H7747" s="793">
        <f t="shared" si="433"/>
        <v>3240741</v>
      </c>
      <c r="I7747" s="119"/>
      <c r="J7747" s="12"/>
      <c r="K7747" s="328"/>
      <c r="L7747" s="328"/>
      <c r="M7747" s="328"/>
      <c r="N7747" s="12"/>
      <c r="O7747" s="788"/>
      <c r="P7747" s="746"/>
      <c r="Q7747" s="747"/>
    </row>
    <row r="7748" spans="1:17" s="6" customFormat="1" ht="16.5" hidden="1">
      <c r="A7748" s="789">
        <v>4</v>
      </c>
      <c r="B7748" s="790" t="s">
        <v>5858</v>
      </c>
      <c r="C7748" s="791" t="s">
        <v>68</v>
      </c>
      <c r="D7748" s="791"/>
      <c r="E7748" s="791"/>
      <c r="F7748" s="792">
        <v>3611111</v>
      </c>
      <c r="G7748" s="792">
        <f t="shared" si="434"/>
        <v>3611111</v>
      </c>
      <c r="H7748" s="793">
        <f t="shared" si="433"/>
        <v>3611111</v>
      </c>
      <c r="I7748" s="119"/>
      <c r="J7748" s="12"/>
      <c r="K7748" s="328"/>
      <c r="L7748" s="328"/>
      <c r="M7748" s="328"/>
      <c r="N7748" s="12"/>
      <c r="O7748" s="788"/>
      <c r="P7748" s="746"/>
      <c r="Q7748" s="747"/>
    </row>
    <row r="7749" spans="1:17" s="6" customFormat="1" ht="66.75" hidden="1" customHeight="1">
      <c r="A7749" s="789">
        <v>5</v>
      </c>
      <c r="B7749" s="790" t="s">
        <v>5859</v>
      </c>
      <c r="C7749" s="791" t="s">
        <v>68</v>
      </c>
      <c r="D7749" s="791"/>
      <c r="E7749" s="791"/>
      <c r="F7749" s="792">
        <v>3796296</v>
      </c>
      <c r="G7749" s="792">
        <f t="shared" si="434"/>
        <v>3796296</v>
      </c>
      <c r="H7749" s="793">
        <f t="shared" si="433"/>
        <v>3796296</v>
      </c>
      <c r="I7749" s="119"/>
      <c r="J7749" s="12"/>
      <c r="K7749" s="328"/>
      <c r="L7749" s="328"/>
      <c r="M7749" s="328"/>
      <c r="N7749" s="12"/>
      <c r="O7749" s="788"/>
      <c r="P7749" s="746"/>
      <c r="Q7749" s="747"/>
    </row>
    <row r="7750" spans="1:17" s="6" customFormat="1" ht="66.75" hidden="1" customHeight="1">
      <c r="A7750" s="789">
        <v>6</v>
      </c>
      <c r="B7750" s="790" t="s">
        <v>5860</v>
      </c>
      <c r="C7750" s="791" t="s">
        <v>68</v>
      </c>
      <c r="D7750" s="791"/>
      <c r="E7750" s="791"/>
      <c r="F7750" s="792">
        <v>5740741</v>
      </c>
      <c r="G7750" s="792">
        <f t="shared" si="434"/>
        <v>5740741</v>
      </c>
      <c r="H7750" s="793">
        <f t="shared" si="433"/>
        <v>5740741</v>
      </c>
      <c r="I7750" s="119"/>
      <c r="J7750" s="12"/>
      <c r="K7750" s="328"/>
      <c r="L7750" s="328"/>
      <c r="M7750" s="328"/>
      <c r="N7750" s="12"/>
      <c r="O7750" s="788"/>
      <c r="P7750" s="746"/>
      <c r="Q7750" s="747"/>
    </row>
    <row r="7751" spans="1:17" s="6" customFormat="1" ht="66.75" hidden="1" customHeight="1">
      <c r="A7751" s="795"/>
      <c r="B7751" s="1193" t="s">
        <v>5857</v>
      </c>
      <c r="C7751" s="1193" t="s">
        <v>68</v>
      </c>
      <c r="D7751" s="1193"/>
      <c r="E7751" s="1193"/>
      <c r="F7751" s="1193">
        <v>4037037</v>
      </c>
      <c r="G7751" s="1193">
        <f t="shared" si="434"/>
        <v>4037037</v>
      </c>
      <c r="H7751" s="1193">
        <f t="shared" si="433"/>
        <v>4037037</v>
      </c>
      <c r="I7751" s="119"/>
      <c r="J7751" s="12"/>
      <c r="K7751" s="328"/>
      <c r="L7751" s="328"/>
      <c r="M7751" s="328"/>
      <c r="N7751" s="12"/>
      <c r="O7751" s="788"/>
      <c r="P7751" s="746"/>
      <c r="Q7751" s="747"/>
    </row>
    <row r="7752" spans="1:17" s="6" customFormat="1" ht="66.75" hidden="1" customHeight="1">
      <c r="A7752" s="789">
        <v>1</v>
      </c>
      <c r="B7752" s="790" t="s">
        <v>3316</v>
      </c>
      <c r="C7752" s="791" t="s">
        <v>70</v>
      </c>
      <c r="D7752" s="791"/>
      <c r="E7752" s="791"/>
      <c r="F7752" s="792">
        <v>740741</v>
      </c>
      <c r="G7752" s="792">
        <f t="shared" si="434"/>
        <v>740741</v>
      </c>
      <c r="H7752" s="793">
        <f t="shared" si="433"/>
        <v>740741</v>
      </c>
      <c r="I7752" s="119"/>
      <c r="J7752" s="12"/>
      <c r="K7752" s="328"/>
      <c r="L7752" s="328"/>
      <c r="M7752" s="328"/>
      <c r="N7752" s="12"/>
      <c r="O7752" s="788"/>
      <c r="P7752" s="746"/>
      <c r="Q7752" s="747"/>
    </row>
    <row r="7753" spans="1:17" s="6" customFormat="1" ht="66.75" hidden="1" customHeight="1">
      <c r="A7753" s="789">
        <v>2</v>
      </c>
      <c r="B7753" s="790" t="s">
        <v>3317</v>
      </c>
      <c r="C7753" s="791" t="s">
        <v>70</v>
      </c>
      <c r="D7753" s="791"/>
      <c r="E7753" s="791"/>
      <c r="F7753" s="792">
        <v>787037</v>
      </c>
      <c r="G7753" s="792">
        <f t="shared" si="434"/>
        <v>787037</v>
      </c>
      <c r="H7753" s="793">
        <f t="shared" si="433"/>
        <v>787037</v>
      </c>
      <c r="I7753" s="119"/>
      <c r="J7753" s="12"/>
      <c r="K7753" s="328"/>
      <c r="L7753" s="328"/>
      <c r="M7753" s="328"/>
      <c r="N7753" s="12"/>
      <c r="O7753" s="788"/>
      <c r="P7753" s="746"/>
      <c r="Q7753" s="747"/>
    </row>
    <row r="7754" spans="1:17" s="6" customFormat="1" ht="66.75" hidden="1" customHeight="1">
      <c r="A7754" s="789">
        <v>3</v>
      </c>
      <c r="B7754" s="790" t="s">
        <v>5861</v>
      </c>
      <c r="C7754" s="791" t="s">
        <v>70</v>
      </c>
      <c r="D7754" s="791"/>
      <c r="E7754" s="791"/>
      <c r="F7754" s="792">
        <v>638889</v>
      </c>
      <c r="G7754" s="792">
        <f t="shared" si="434"/>
        <v>638889</v>
      </c>
      <c r="H7754" s="793">
        <f>G7754</f>
        <v>638889</v>
      </c>
      <c r="I7754" s="119"/>
      <c r="J7754" s="12"/>
      <c r="K7754" s="328"/>
      <c r="L7754" s="328"/>
      <c r="M7754" s="328"/>
      <c r="N7754" s="12"/>
      <c r="O7754" s="788"/>
      <c r="P7754" s="746"/>
      <c r="Q7754" s="747"/>
    </row>
    <row r="7755" spans="1:17" s="6" customFormat="1" ht="66.75" hidden="1" customHeight="1">
      <c r="A7755" s="789">
        <v>4</v>
      </c>
      <c r="B7755" s="790" t="s">
        <v>3318</v>
      </c>
      <c r="C7755" s="791" t="s">
        <v>70</v>
      </c>
      <c r="D7755" s="791"/>
      <c r="E7755" s="791"/>
      <c r="F7755" s="792">
        <v>972222</v>
      </c>
      <c r="G7755" s="792">
        <f t="shared" si="434"/>
        <v>972222</v>
      </c>
      <c r="H7755" s="793">
        <f>G7755</f>
        <v>972222</v>
      </c>
      <c r="I7755" s="119"/>
      <c r="J7755" s="12"/>
      <c r="K7755" s="328"/>
      <c r="L7755" s="328"/>
      <c r="M7755" s="328"/>
      <c r="N7755" s="12"/>
      <c r="O7755" s="788"/>
      <c r="P7755" s="746"/>
      <c r="Q7755" s="747"/>
    </row>
    <row r="7756" spans="1:17" s="6" customFormat="1" ht="66.75" hidden="1" customHeight="1">
      <c r="A7756" s="795"/>
      <c r="B7756" s="1193" t="s">
        <v>3304</v>
      </c>
      <c r="C7756" s="1193" t="s">
        <v>68</v>
      </c>
      <c r="D7756" s="1193"/>
      <c r="E7756" s="1193"/>
      <c r="F7756" s="1193">
        <v>4037037</v>
      </c>
      <c r="G7756" s="1193">
        <f t="shared" si="434"/>
        <v>4037037</v>
      </c>
      <c r="H7756" s="1193">
        <f t="shared" si="433"/>
        <v>4037037</v>
      </c>
      <c r="I7756" s="119"/>
      <c r="J7756" s="12"/>
      <c r="K7756" s="328"/>
      <c r="L7756" s="328"/>
      <c r="M7756" s="328"/>
      <c r="N7756" s="12"/>
      <c r="O7756" s="788"/>
      <c r="P7756" s="746"/>
      <c r="Q7756" s="747"/>
    </row>
    <row r="7757" spans="1:17" s="6" customFormat="1" ht="66.75" hidden="1" customHeight="1">
      <c r="A7757" s="789">
        <v>1</v>
      </c>
      <c r="B7757" s="790" t="s">
        <v>3319</v>
      </c>
      <c r="C7757" s="791" t="s">
        <v>70</v>
      </c>
      <c r="D7757" s="791"/>
      <c r="E7757" s="791"/>
      <c r="F7757" s="792">
        <v>1666667</v>
      </c>
      <c r="G7757" s="792">
        <f t="shared" si="434"/>
        <v>1666667</v>
      </c>
      <c r="H7757" s="793">
        <f t="shared" si="433"/>
        <v>1666667</v>
      </c>
      <c r="I7757" s="119"/>
      <c r="J7757" s="12"/>
      <c r="K7757" s="328"/>
      <c r="L7757" s="328"/>
      <c r="M7757" s="328"/>
      <c r="N7757" s="12"/>
      <c r="O7757" s="788"/>
      <c r="P7757" s="746"/>
      <c r="Q7757" s="747"/>
    </row>
    <row r="7758" spans="1:17" s="6" customFormat="1" ht="66.75" hidden="1" customHeight="1">
      <c r="A7758" s="789">
        <v>2</v>
      </c>
      <c r="B7758" s="790" t="s">
        <v>3320</v>
      </c>
      <c r="C7758" s="791" t="s">
        <v>70</v>
      </c>
      <c r="D7758" s="791"/>
      <c r="E7758" s="791"/>
      <c r="F7758" s="792">
        <v>1666667</v>
      </c>
      <c r="G7758" s="792">
        <f t="shared" si="434"/>
        <v>1666667</v>
      </c>
      <c r="H7758" s="793">
        <f t="shared" si="433"/>
        <v>1666667</v>
      </c>
      <c r="I7758" s="119"/>
      <c r="J7758" s="12"/>
      <c r="K7758" s="328"/>
      <c r="L7758" s="328"/>
      <c r="M7758" s="328"/>
      <c r="N7758" s="12"/>
      <c r="O7758" s="788"/>
      <c r="P7758" s="746"/>
      <c r="Q7758" s="747"/>
    </row>
    <row r="7759" spans="1:17" s="6" customFormat="1" ht="66.75" hidden="1" customHeight="1">
      <c r="A7759" s="789">
        <v>3</v>
      </c>
      <c r="B7759" s="790" t="s">
        <v>5863</v>
      </c>
      <c r="C7759" s="791" t="s">
        <v>70</v>
      </c>
      <c r="D7759" s="791"/>
      <c r="E7759" s="791"/>
      <c r="F7759" s="792">
        <v>1363636</v>
      </c>
      <c r="G7759" s="792">
        <f t="shared" si="434"/>
        <v>1363636</v>
      </c>
      <c r="H7759" s="793">
        <f t="shared" si="433"/>
        <v>1363636</v>
      </c>
      <c r="I7759" s="119"/>
      <c r="J7759" s="12"/>
      <c r="K7759" s="328"/>
      <c r="L7759" s="328"/>
      <c r="M7759" s="328"/>
      <c r="N7759" s="12"/>
      <c r="O7759" s="788"/>
      <c r="P7759" s="746"/>
      <c r="Q7759" s="747"/>
    </row>
    <row r="7760" spans="1:17" s="6" customFormat="1" ht="66.75" hidden="1" customHeight="1">
      <c r="A7760" s="789">
        <v>4</v>
      </c>
      <c r="B7760" s="790" t="s">
        <v>3322</v>
      </c>
      <c r="C7760" s="791" t="s">
        <v>70</v>
      </c>
      <c r="D7760" s="791"/>
      <c r="E7760" s="791"/>
      <c r="F7760" s="792">
        <v>818182</v>
      </c>
      <c r="G7760" s="792">
        <f t="shared" si="434"/>
        <v>818182</v>
      </c>
      <c r="H7760" s="793">
        <f>G7760</f>
        <v>818182</v>
      </c>
      <c r="I7760" s="119"/>
      <c r="J7760" s="12"/>
      <c r="K7760" s="328"/>
      <c r="L7760" s="328"/>
      <c r="M7760" s="328"/>
      <c r="N7760" s="12"/>
      <c r="O7760" s="788"/>
      <c r="P7760" s="746"/>
      <c r="Q7760" s="747"/>
    </row>
    <row r="7761" spans="1:17" s="6" customFormat="1" ht="66.75" hidden="1" customHeight="1">
      <c r="A7761" s="789">
        <v>5</v>
      </c>
      <c r="B7761" s="790" t="s">
        <v>5865</v>
      </c>
      <c r="C7761" s="791" t="s">
        <v>70</v>
      </c>
      <c r="D7761" s="791"/>
      <c r="E7761" s="791"/>
      <c r="F7761" s="792">
        <v>1090909</v>
      </c>
      <c r="G7761" s="792">
        <f t="shared" si="434"/>
        <v>1090909</v>
      </c>
      <c r="H7761" s="793">
        <f>G7761</f>
        <v>1090909</v>
      </c>
      <c r="I7761" s="119"/>
      <c r="J7761" s="12"/>
      <c r="K7761" s="328"/>
      <c r="L7761" s="328"/>
      <c r="M7761" s="328"/>
      <c r="N7761" s="12"/>
      <c r="O7761" s="788"/>
      <c r="P7761" s="746"/>
      <c r="Q7761" s="747"/>
    </row>
    <row r="7762" spans="1:17" s="6" customFormat="1" ht="66.75" hidden="1" customHeight="1">
      <c r="A7762" s="789">
        <v>6</v>
      </c>
      <c r="B7762" s="790" t="s">
        <v>5864</v>
      </c>
      <c r="C7762" s="791" t="s">
        <v>70</v>
      </c>
      <c r="D7762" s="791"/>
      <c r="E7762" s="791"/>
      <c r="F7762" s="792">
        <v>818182</v>
      </c>
      <c r="G7762" s="792">
        <f t="shared" si="434"/>
        <v>818182</v>
      </c>
      <c r="H7762" s="793">
        <f t="shared" si="433"/>
        <v>818182</v>
      </c>
      <c r="I7762" s="119"/>
      <c r="J7762" s="12"/>
      <c r="K7762" s="328"/>
      <c r="L7762" s="328"/>
      <c r="M7762" s="328"/>
      <c r="N7762" s="12"/>
      <c r="O7762" s="788"/>
      <c r="P7762" s="746"/>
      <c r="Q7762" s="747"/>
    </row>
    <row r="7763" spans="1:17" s="6" customFormat="1" ht="66.75" hidden="1" customHeight="1">
      <c r="A7763" s="789">
        <v>7</v>
      </c>
      <c r="B7763" s="790" t="s">
        <v>5866</v>
      </c>
      <c r="C7763" s="791" t="s">
        <v>70</v>
      </c>
      <c r="D7763" s="791"/>
      <c r="E7763" s="791"/>
      <c r="F7763" s="792">
        <v>509091</v>
      </c>
      <c r="G7763" s="792">
        <f t="shared" si="434"/>
        <v>509091</v>
      </c>
      <c r="H7763" s="793">
        <f t="shared" si="433"/>
        <v>509091</v>
      </c>
      <c r="I7763" s="119"/>
      <c r="J7763" s="12"/>
      <c r="K7763" s="328"/>
      <c r="L7763" s="328"/>
      <c r="M7763" s="328"/>
      <c r="N7763" s="12"/>
      <c r="O7763" s="788"/>
      <c r="P7763" s="746"/>
      <c r="Q7763" s="747"/>
    </row>
    <row r="7764" spans="1:17" s="6" customFormat="1" ht="37.5" customHeight="1">
      <c r="A7764" s="743" t="s">
        <v>5144</v>
      </c>
      <c r="B7764" s="1211" t="s">
        <v>3250</v>
      </c>
      <c r="C7764" s="1212"/>
      <c r="D7764" s="1212"/>
      <c r="E7764" s="1212"/>
      <c r="F7764" s="1212"/>
      <c r="G7764" s="1212"/>
      <c r="H7764" s="1213"/>
      <c r="I7764" s="119"/>
      <c r="J7764" s="12"/>
      <c r="K7764" s="328"/>
      <c r="L7764" s="328"/>
      <c r="M7764" s="328"/>
      <c r="N7764" s="12"/>
      <c r="O7764" s="788"/>
      <c r="P7764" s="746"/>
      <c r="Q7764" s="747"/>
    </row>
    <row r="7765" spans="1:17" s="6" customFormat="1" ht="66.75" hidden="1" customHeight="1">
      <c r="A7765" s="336">
        <v>1</v>
      </c>
      <c r="B7765" s="433" t="s">
        <v>3251</v>
      </c>
      <c r="C7765" s="336" t="s">
        <v>1087</v>
      </c>
      <c r="D7765" s="336"/>
      <c r="E7765" s="336"/>
      <c r="F7765" s="339"/>
      <c r="G7765" s="339" t="e">
        <f>#REF!</f>
        <v>#REF!</v>
      </c>
      <c r="H7765" s="328"/>
      <c r="I7765" s="119"/>
      <c r="J7765" s="12"/>
      <c r="K7765" s="339"/>
      <c r="L7765" s="339" t="e">
        <f>#REF!</f>
        <v>#REF!</v>
      </c>
      <c r="M7765" s="328"/>
      <c r="N7765" s="12"/>
      <c r="O7765" s="13"/>
      <c r="P7765" s="9"/>
      <c r="Q7765" s="5"/>
    </row>
    <row r="7766" spans="1:17" s="6" customFormat="1" ht="66.75" hidden="1" customHeight="1">
      <c r="A7766" s="336">
        <f t="shared" ref="A7766:A7778" si="435">+A7765+1</f>
        <v>2</v>
      </c>
      <c r="B7766" s="433" t="s">
        <v>3252</v>
      </c>
      <c r="C7766" s="336" t="s">
        <v>3253</v>
      </c>
      <c r="D7766" s="336"/>
      <c r="E7766" s="336"/>
      <c r="F7766" s="339"/>
      <c r="G7766" s="339" t="e">
        <f>#REF!</f>
        <v>#REF!</v>
      </c>
      <c r="H7766" s="328"/>
      <c r="I7766" s="119"/>
      <c r="J7766" s="12"/>
      <c r="K7766" s="339"/>
      <c r="L7766" s="339" t="e">
        <f>#REF!</f>
        <v>#REF!</v>
      </c>
      <c r="M7766" s="328"/>
      <c r="N7766" s="12"/>
      <c r="O7766" s="13"/>
      <c r="P7766" s="9"/>
      <c r="Q7766" s="5"/>
    </row>
    <row r="7767" spans="1:17" s="6" customFormat="1" ht="66.75" hidden="1" customHeight="1">
      <c r="A7767" s="336">
        <f t="shared" si="435"/>
        <v>3</v>
      </c>
      <c r="B7767" s="433" t="s">
        <v>3254</v>
      </c>
      <c r="C7767" s="336" t="s">
        <v>1087</v>
      </c>
      <c r="D7767" s="336"/>
      <c r="E7767" s="336"/>
      <c r="F7767" s="339"/>
      <c r="G7767" s="339" t="e">
        <f>#REF!</f>
        <v>#REF!</v>
      </c>
      <c r="H7767" s="328"/>
      <c r="I7767" s="119"/>
      <c r="J7767" s="12"/>
      <c r="K7767" s="339"/>
      <c r="L7767" s="339" t="e">
        <f>#REF!</f>
        <v>#REF!</v>
      </c>
      <c r="M7767" s="328"/>
      <c r="N7767" s="12"/>
      <c r="O7767" s="13"/>
      <c r="P7767" s="9"/>
      <c r="Q7767" s="5"/>
    </row>
    <row r="7768" spans="1:17" s="6" customFormat="1" ht="66.75" hidden="1" customHeight="1">
      <c r="A7768" s="336">
        <f t="shared" si="435"/>
        <v>4</v>
      </c>
      <c r="B7768" s="433" t="s">
        <v>4040</v>
      </c>
      <c r="C7768" s="336" t="s">
        <v>1087</v>
      </c>
      <c r="D7768" s="336"/>
      <c r="E7768" s="336"/>
      <c r="F7768" s="339"/>
      <c r="G7768" s="339" t="e">
        <f>#REF!</f>
        <v>#REF!</v>
      </c>
      <c r="H7768" s="328"/>
      <c r="I7768" s="119"/>
      <c r="J7768" s="12"/>
      <c r="K7768" s="339"/>
      <c r="L7768" s="339" t="e">
        <f>#REF!</f>
        <v>#REF!</v>
      </c>
      <c r="M7768" s="328"/>
      <c r="N7768" s="12"/>
      <c r="O7768" s="13"/>
      <c r="P7768" s="132"/>
      <c r="Q7768" s="5"/>
    </row>
    <row r="7769" spans="1:17" s="6" customFormat="1" ht="66.75" hidden="1" customHeight="1">
      <c r="A7769" s="336">
        <f t="shared" si="435"/>
        <v>5</v>
      </c>
      <c r="B7769" s="433" t="s">
        <v>4041</v>
      </c>
      <c r="C7769" s="336" t="s">
        <v>1087</v>
      </c>
      <c r="D7769" s="336"/>
      <c r="E7769" s="336"/>
      <c r="F7769" s="339"/>
      <c r="G7769" s="339" t="e">
        <f>#REF!</f>
        <v>#REF!</v>
      </c>
      <c r="H7769" s="328"/>
      <c r="I7769" s="119"/>
      <c r="J7769" s="12"/>
      <c r="K7769" s="339"/>
      <c r="L7769" s="339" t="e">
        <f>#REF!</f>
        <v>#REF!</v>
      </c>
      <c r="M7769" s="328"/>
      <c r="N7769" s="12"/>
      <c r="O7769" s="13"/>
      <c r="P7769" s="9"/>
      <c r="Q7769" s="5"/>
    </row>
    <row r="7770" spans="1:17" s="6" customFormat="1" ht="23.25" customHeight="1">
      <c r="A7770" s="336">
        <v>1</v>
      </c>
      <c r="B7770" s="433" t="s">
        <v>3255</v>
      </c>
      <c r="C7770" s="336" t="s">
        <v>1087</v>
      </c>
      <c r="D7770" s="336"/>
      <c r="E7770" s="336"/>
      <c r="F7770" s="339"/>
      <c r="G7770" s="905">
        <v>21759</v>
      </c>
      <c r="H7770" s="328"/>
      <c r="I7770" s="119"/>
      <c r="J7770" s="12"/>
      <c r="K7770" s="339"/>
      <c r="L7770" s="339">
        <v>22727</v>
      </c>
      <c r="M7770" s="328"/>
      <c r="N7770" s="12"/>
      <c r="O7770" s="13"/>
      <c r="P7770" s="9"/>
      <c r="Q7770" s="5"/>
    </row>
    <row r="7771" spans="1:17" s="6" customFormat="1" ht="23.25" customHeight="1">
      <c r="A7771" s="336">
        <f t="shared" si="435"/>
        <v>2</v>
      </c>
      <c r="B7771" s="433" t="s">
        <v>3256</v>
      </c>
      <c r="C7771" s="336" t="s">
        <v>1087</v>
      </c>
      <c r="D7771" s="336"/>
      <c r="E7771" s="336"/>
      <c r="F7771" s="339"/>
      <c r="G7771" s="905">
        <v>18056</v>
      </c>
      <c r="H7771" s="328"/>
      <c r="I7771" s="119"/>
      <c r="J7771" s="12"/>
      <c r="K7771" s="339"/>
      <c r="L7771" s="339">
        <v>21818</v>
      </c>
      <c r="M7771" s="328"/>
      <c r="N7771" s="12"/>
      <c r="O7771" s="13"/>
      <c r="P7771" s="9"/>
      <c r="Q7771" s="5"/>
    </row>
    <row r="7772" spans="1:17" s="6" customFormat="1" ht="66.75" hidden="1" customHeight="1">
      <c r="A7772" s="336">
        <f t="shared" si="435"/>
        <v>3</v>
      </c>
      <c r="B7772" s="433" t="s">
        <v>3257</v>
      </c>
      <c r="C7772" s="336" t="s">
        <v>1087</v>
      </c>
      <c r="D7772" s="336"/>
      <c r="E7772" s="336"/>
      <c r="F7772" s="339"/>
      <c r="G7772" s="905" t="e">
        <f>#REF!</f>
        <v>#REF!</v>
      </c>
      <c r="H7772" s="328"/>
      <c r="I7772" s="119"/>
      <c r="J7772" s="12"/>
      <c r="K7772" s="339"/>
      <c r="L7772" s="339" t="e">
        <f>#REF!</f>
        <v>#REF!</v>
      </c>
      <c r="M7772" s="328"/>
      <c r="N7772" s="12"/>
      <c r="O7772" s="13"/>
      <c r="P7772" s="9"/>
      <c r="Q7772" s="5"/>
    </row>
    <row r="7773" spans="1:17" s="6" customFormat="1" ht="66.75" hidden="1" customHeight="1">
      <c r="A7773" s="336">
        <f t="shared" si="435"/>
        <v>4</v>
      </c>
      <c r="B7773" s="433" t="s">
        <v>3258</v>
      </c>
      <c r="C7773" s="336" t="s">
        <v>1087</v>
      </c>
      <c r="D7773" s="336"/>
      <c r="E7773" s="336"/>
      <c r="F7773" s="339"/>
      <c r="G7773" s="905" t="e">
        <f>#REF!</f>
        <v>#REF!</v>
      </c>
      <c r="H7773" s="328"/>
      <c r="I7773" s="119"/>
      <c r="J7773" s="12"/>
      <c r="K7773" s="339"/>
      <c r="L7773" s="339" t="e">
        <f>#REF!</f>
        <v>#REF!</v>
      </c>
      <c r="M7773" s="328"/>
      <c r="N7773" s="12"/>
      <c r="O7773" s="13"/>
      <c r="P7773" s="9"/>
      <c r="Q7773" s="5"/>
    </row>
    <row r="7774" spans="1:17" s="6" customFormat="1" ht="66.75" hidden="1" customHeight="1">
      <c r="A7774" s="336">
        <f t="shared" si="435"/>
        <v>5</v>
      </c>
      <c r="B7774" s="433" t="s">
        <v>3259</v>
      </c>
      <c r="C7774" s="336" t="s">
        <v>1087</v>
      </c>
      <c r="D7774" s="336"/>
      <c r="E7774" s="336"/>
      <c r="F7774" s="339"/>
      <c r="G7774" s="905" t="e">
        <f>#REF!</f>
        <v>#REF!</v>
      </c>
      <c r="H7774" s="328"/>
      <c r="I7774" s="119"/>
      <c r="J7774" s="12"/>
      <c r="K7774" s="339"/>
      <c r="L7774" s="339" t="e">
        <f>#REF!</f>
        <v>#REF!</v>
      </c>
      <c r="M7774" s="328"/>
      <c r="N7774" s="12"/>
      <c r="O7774" s="13"/>
      <c r="P7774" s="9"/>
      <c r="Q7774" s="5"/>
    </row>
    <row r="7775" spans="1:17" s="6" customFormat="1" ht="66.75" hidden="1" customHeight="1">
      <c r="A7775" s="336">
        <f t="shared" si="435"/>
        <v>6</v>
      </c>
      <c r="B7775" s="433" t="s">
        <v>3260</v>
      </c>
      <c r="C7775" s="336" t="s">
        <v>3261</v>
      </c>
      <c r="D7775" s="336"/>
      <c r="E7775" s="336"/>
      <c r="F7775" s="339"/>
      <c r="G7775" s="905" t="e">
        <f>#REF!</f>
        <v>#REF!</v>
      </c>
      <c r="H7775" s="328"/>
      <c r="I7775" s="119"/>
      <c r="J7775" s="12"/>
      <c r="K7775" s="339"/>
      <c r="L7775" s="339" t="e">
        <f>#REF!</f>
        <v>#REF!</v>
      </c>
      <c r="M7775" s="328"/>
      <c r="N7775" s="12"/>
      <c r="O7775" s="13"/>
      <c r="P7775" s="9"/>
      <c r="Q7775" s="5"/>
    </row>
    <row r="7776" spans="1:17" s="6" customFormat="1" ht="66.75" hidden="1" customHeight="1">
      <c r="A7776" s="336">
        <f t="shared" si="435"/>
        <v>7</v>
      </c>
      <c r="B7776" s="433" t="s">
        <v>3262</v>
      </c>
      <c r="C7776" s="336" t="s">
        <v>190</v>
      </c>
      <c r="D7776" s="336"/>
      <c r="E7776" s="336"/>
      <c r="F7776" s="339"/>
      <c r="G7776" s="905" t="e">
        <f>#REF!</f>
        <v>#REF!</v>
      </c>
      <c r="H7776" s="328"/>
      <c r="I7776" s="119"/>
      <c r="J7776" s="12"/>
      <c r="K7776" s="339"/>
      <c r="L7776" s="339" t="e">
        <f>#REF!</f>
        <v>#REF!</v>
      </c>
      <c r="M7776" s="328"/>
      <c r="N7776" s="12"/>
      <c r="O7776" s="13"/>
      <c r="P7776" s="9"/>
      <c r="Q7776" s="5"/>
    </row>
    <row r="7777" spans="1:17" s="6" customFormat="1" ht="24" customHeight="1">
      <c r="A7777" s="336">
        <v>3</v>
      </c>
      <c r="B7777" s="433" t="s">
        <v>3263</v>
      </c>
      <c r="C7777" s="336" t="s">
        <v>1087</v>
      </c>
      <c r="D7777" s="336"/>
      <c r="E7777" s="336"/>
      <c r="F7777" s="339"/>
      <c r="G7777" s="905">
        <v>27315</v>
      </c>
      <c r="H7777" s="328"/>
      <c r="I7777" s="119"/>
      <c r="J7777" s="12"/>
      <c r="K7777" s="339"/>
      <c r="L7777" s="339">
        <v>27727</v>
      </c>
      <c r="M7777" s="328"/>
      <c r="N7777" s="12"/>
      <c r="O7777" s="13"/>
      <c r="P7777" s="9"/>
      <c r="Q7777" s="5"/>
    </row>
    <row r="7778" spans="1:17" s="6" customFormat="1" ht="24" customHeight="1">
      <c r="A7778" s="336">
        <f t="shared" si="435"/>
        <v>4</v>
      </c>
      <c r="B7778" s="433" t="s">
        <v>4881</v>
      </c>
      <c r="C7778" s="336" t="s">
        <v>1087</v>
      </c>
      <c r="D7778" s="336"/>
      <c r="E7778" s="336"/>
      <c r="F7778" s="339"/>
      <c r="G7778" s="905">
        <v>26389</v>
      </c>
      <c r="H7778" s="328"/>
      <c r="I7778" s="119"/>
      <c r="J7778" s="12"/>
      <c r="K7778" s="339"/>
      <c r="L7778" s="339">
        <v>26818</v>
      </c>
      <c r="M7778" s="328"/>
      <c r="N7778" s="12"/>
      <c r="O7778" s="13"/>
      <c r="P7778" s="9"/>
      <c r="Q7778" s="5"/>
    </row>
    <row r="7779" spans="1:17" s="17" customFormat="1" ht="66.75" hidden="1" customHeight="1">
      <c r="A7779" s="116" t="s">
        <v>3264</v>
      </c>
      <c r="B7779" s="796" t="s">
        <v>3265</v>
      </c>
      <c r="C7779" s="600"/>
      <c r="D7779" s="600"/>
      <c r="E7779" s="600"/>
      <c r="F7779" s="129"/>
      <c r="G7779" s="129"/>
      <c r="H7779" s="129"/>
      <c r="I7779" s="126"/>
      <c r="J7779" s="127"/>
      <c r="K7779" s="129"/>
      <c r="L7779" s="129"/>
      <c r="M7779" s="129"/>
      <c r="N7779" s="127"/>
      <c r="O7779" s="130"/>
      <c r="P7779" s="15"/>
      <c r="Q7779" s="16"/>
    </row>
    <row r="7780" spans="1:17" s="17" customFormat="1" ht="66.75" hidden="1" customHeight="1">
      <c r="A7780" s="116"/>
      <c r="B7780" s="797" t="s">
        <v>3266</v>
      </c>
      <c r="C7780" s="600"/>
      <c r="D7780" s="600"/>
      <c r="E7780" s="600"/>
      <c r="F7780" s="129"/>
      <c r="G7780" s="129"/>
      <c r="H7780" s="129"/>
      <c r="I7780" s="126"/>
      <c r="J7780" s="127"/>
      <c r="K7780" s="129"/>
      <c r="L7780" s="129"/>
      <c r="M7780" s="129"/>
      <c r="N7780" s="127"/>
      <c r="O7780" s="130"/>
      <c r="P7780" s="15"/>
      <c r="Q7780" s="16"/>
    </row>
    <row r="7781" spans="1:17" s="17" customFormat="1" ht="66.75" hidden="1" customHeight="1">
      <c r="A7781" s="1112" t="s">
        <v>4274</v>
      </c>
      <c r="B7781" s="1112"/>
      <c r="C7781" s="1112"/>
      <c r="D7781" s="1112"/>
      <c r="E7781" s="1112"/>
      <c r="F7781" s="1112"/>
      <c r="G7781" s="1112"/>
      <c r="H7781" s="1112"/>
      <c r="I7781" s="208"/>
      <c r="J7781" s="798"/>
      <c r="K7781" s="798"/>
      <c r="L7781" s="798"/>
      <c r="M7781" s="798"/>
      <c r="N7781" s="798"/>
      <c r="O7781" s="799"/>
      <c r="P7781" s="15"/>
      <c r="Q7781" s="800"/>
    </row>
    <row r="7782" spans="1:17" s="17" customFormat="1" ht="66.75" hidden="1" customHeight="1">
      <c r="A7782" s="107"/>
      <c r="B7782" s="1186" t="s">
        <v>4192</v>
      </c>
      <c r="C7782" s="1186"/>
      <c r="D7782" s="1186"/>
      <c r="E7782" s="1186"/>
      <c r="F7782" s="1186"/>
      <c r="G7782" s="1186"/>
      <c r="H7782" s="1186"/>
      <c r="I7782" s="535"/>
      <c r="J7782" s="535"/>
      <c r="K7782" s="535"/>
      <c r="L7782" s="535"/>
      <c r="M7782" s="535"/>
      <c r="N7782" s="535"/>
      <c r="O7782" s="535"/>
      <c r="P7782" s="266"/>
      <c r="Q7782" s="801"/>
    </row>
    <row r="7783" spans="1:17" s="17" customFormat="1" ht="66.75" hidden="1" customHeight="1">
      <c r="A7783" s="802">
        <v>1</v>
      </c>
      <c r="B7783" s="108" t="s">
        <v>3267</v>
      </c>
      <c r="C7783" s="425" t="s">
        <v>1457</v>
      </c>
      <c r="D7783" s="425"/>
      <c r="E7783" s="425"/>
      <c r="F7783" s="175"/>
      <c r="G7783" s="803">
        <v>20810</v>
      </c>
      <c r="H7783" s="803"/>
      <c r="I7783" s="804"/>
      <c r="J7783" s="804"/>
      <c r="K7783" s="175"/>
      <c r="L7783" s="803">
        <v>20810</v>
      </c>
      <c r="M7783" s="803"/>
      <c r="N7783" s="804"/>
      <c r="O7783" s="804"/>
      <c r="P7783" s="266"/>
      <c r="Q7783" s="801"/>
    </row>
    <row r="7784" spans="1:17" s="17" customFormat="1" ht="66.75" hidden="1" customHeight="1">
      <c r="A7784" s="802">
        <v>2</v>
      </c>
      <c r="B7784" s="108" t="s">
        <v>3268</v>
      </c>
      <c r="C7784" s="425" t="s">
        <v>1457</v>
      </c>
      <c r="D7784" s="425"/>
      <c r="E7784" s="425"/>
      <c r="F7784" s="175"/>
      <c r="G7784" s="803">
        <v>21980</v>
      </c>
      <c r="H7784" s="803"/>
      <c r="I7784" s="804"/>
      <c r="J7784" s="804"/>
      <c r="K7784" s="175"/>
      <c r="L7784" s="803">
        <v>21980</v>
      </c>
      <c r="M7784" s="803"/>
      <c r="N7784" s="804"/>
      <c r="O7784" s="804"/>
      <c r="P7784" s="266"/>
      <c r="Q7784" s="801"/>
    </row>
    <row r="7785" spans="1:17" s="17" customFormat="1" ht="66.75" hidden="1" customHeight="1">
      <c r="A7785" s="802">
        <v>3</v>
      </c>
      <c r="B7785" s="108" t="s">
        <v>3269</v>
      </c>
      <c r="C7785" s="425" t="s">
        <v>1457</v>
      </c>
      <c r="D7785" s="425"/>
      <c r="E7785" s="425"/>
      <c r="F7785" s="112"/>
      <c r="G7785" s="803">
        <v>15810</v>
      </c>
      <c r="H7785" s="803"/>
      <c r="I7785" s="804"/>
      <c r="J7785" s="804"/>
      <c r="K7785" s="112"/>
      <c r="L7785" s="803">
        <v>15810</v>
      </c>
      <c r="M7785" s="803"/>
      <c r="N7785" s="804"/>
      <c r="O7785" s="804"/>
      <c r="P7785" s="266"/>
      <c r="Q7785" s="801"/>
    </row>
    <row r="7786" spans="1:17" s="17" customFormat="1" ht="66.75" hidden="1" customHeight="1">
      <c r="A7786" s="802">
        <v>4</v>
      </c>
      <c r="B7786" s="108" t="s">
        <v>3270</v>
      </c>
      <c r="C7786" s="425" t="s">
        <v>1457</v>
      </c>
      <c r="D7786" s="425"/>
      <c r="E7786" s="425"/>
      <c r="F7786" s="112"/>
      <c r="G7786" s="803">
        <v>16730</v>
      </c>
      <c r="H7786" s="803"/>
      <c r="I7786" s="804"/>
      <c r="J7786" s="804"/>
      <c r="K7786" s="112"/>
      <c r="L7786" s="803">
        <v>16730</v>
      </c>
      <c r="M7786" s="803"/>
      <c r="N7786" s="804"/>
      <c r="O7786" s="804"/>
      <c r="P7786" s="266"/>
      <c r="Q7786" s="801"/>
    </row>
    <row r="7787" spans="1:17" s="17" customFormat="1" ht="66.75" hidden="1" customHeight="1">
      <c r="A7787" s="802">
        <v>5</v>
      </c>
      <c r="B7787" s="108" t="s">
        <v>3271</v>
      </c>
      <c r="C7787" s="425" t="s">
        <v>1457</v>
      </c>
      <c r="D7787" s="425"/>
      <c r="E7787" s="425"/>
      <c r="F7787" s="112"/>
      <c r="G7787" s="803">
        <v>17080</v>
      </c>
      <c r="H7787" s="803"/>
      <c r="I7787" s="804"/>
      <c r="J7787" s="804"/>
      <c r="K7787" s="112"/>
      <c r="L7787" s="803">
        <v>17080</v>
      </c>
      <c r="M7787" s="803"/>
      <c r="N7787" s="804"/>
      <c r="O7787" s="804"/>
      <c r="P7787" s="266"/>
      <c r="Q7787" s="801"/>
    </row>
    <row r="7788" spans="1:17" s="17" customFormat="1" ht="66.75" hidden="1" customHeight="1">
      <c r="A7788" s="107"/>
      <c r="B7788" s="1186" t="s">
        <v>3272</v>
      </c>
      <c r="C7788" s="1186"/>
      <c r="D7788" s="1186"/>
      <c r="E7788" s="1186"/>
      <c r="F7788" s="1186"/>
      <c r="G7788" s="1186"/>
      <c r="H7788" s="1186"/>
      <c r="I7788" s="535"/>
      <c r="J7788" s="535"/>
      <c r="K7788" s="535"/>
      <c r="L7788" s="535"/>
      <c r="M7788" s="535"/>
      <c r="N7788" s="535"/>
      <c r="O7788" s="535"/>
      <c r="P7788" s="266"/>
      <c r="Q7788" s="801"/>
    </row>
    <row r="7789" spans="1:17" s="17" customFormat="1" ht="66.75" hidden="1" customHeight="1">
      <c r="A7789" s="802">
        <v>1</v>
      </c>
      <c r="B7789" s="108" t="s">
        <v>3268</v>
      </c>
      <c r="C7789" s="425" t="s">
        <v>1457</v>
      </c>
      <c r="D7789" s="425"/>
      <c r="E7789" s="425"/>
      <c r="F7789" s="175"/>
      <c r="G7789" s="803">
        <v>19080</v>
      </c>
      <c r="H7789" s="803"/>
      <c r="I7789" s="804"/>
      <c r="J7789" s="804"/>
      <c r="K7789" s="175"/>
      <c r="L7789" s="803">
        <v>19080</v>
      </c>
      <c r="M7789" s="803"/>
      <c r="N7789" s="804"/>
      <c r="O7789" s="804"/>
      <c r="P7789" s="266"/>
      <c r="Q7789" s="801"/>
    </row>
    <row r="7790" spans="1:17" s="17" customFormat="1" ht="66.75" hidden="1" customHeight="1">
      <c r="A7790" s="802">
        <v>2</v>
      </c>
      <c r="B7790" s="108" t="s">
        <v>3267</v>
      </c>
      <c r="C7790" s="425" t="s">
        <v>1457</v>
      </c>
      <c r="D7790" s="425"/>
      <c r="E7790" s="425"/>
      <c r="F7790" s="175"/>
      <c r="G7790" s="803">
        <v>17920</v>
      </c>
      <c r="H7790" s="803"/>
      <c r="I7790" s="804"/>
      <c r="J7790" s="804"/>
      <c r="K7790" s="175"/>
      <c r="L7790" s="803">
        <v>17920</v>
      </c>
      <c r="M7790" s="803"/>
      <c r="N7790" s="804"/>
      <c r="O7790" s="804"/>
      <c r="P7790" s="266"/>
      <c r="Q7790" s="801"/>
    </row>
    <row r="7791" spans="1:17" s="17" customFormat="1" ht="66.75" hidden="1" customHeight="1">
      <c r="A7791" s="802">
        <v>3</v>
      </c>
      <c r="B7791" s="108" t="s">
        <v>3269</v>
      </c>
      <c r="C7791" s="425" t="s">
        <v>1457</v>
      </c>
      <c r="D7791" s="425"/>
      <c r="E7791" s="425"/>
      <c r="F7791" s="112"/>
      <c r="G7791" s="803">
        <v>13430</v>
      </c>
      <c r="H7791" s="803"/>
      <c r="I7791" s="804"/>
      <c r="J7791" s="804"/>
      <c r="K7791" s="112"/>
      <c r="L7791" s="803">
        <v>13430</v>
      </c>
      <c r="M7791" s="803"/>
      <c r="N7791" s="804"/>
      <c r="O7791" s="804"/>
      <c r="P7791" s="266"/>
      <c r="Q7791" s="801"/>
    </row>
    <row r="7792" spans="1:17" s="17" customFormat="1" ht="66.75" hidden="1" customHeight="1">
      <c r="A7792" s="802">
        <v>4</v>
      </c>
      <c r="B7792" s="108" t="s">
        <v>3270</v>
      </c>
      <c r="C7792" s="425" t="s">
        <v>1457</v>
      </c>
      <c r="D7792" s="425"/>
      <c r="E7792" s="425"/>
      <c r="F7792" s="112"/>
      <c r="G7792" s="803">
        <v>14600</v>
      </c>
      <c r="H7792" s="803"/>
      <c r="I7792" s="804"/>
      <c r="J7792" s="804"/>
      <c r="K7792" s="112"/>
      <c r="L7792" s="803">
        <v>14600</v>
      </c>
      <c r="M7792" s="803"/>
      <c r="N7792" s="804"/>
      <c r="O7792" s="804"/>
      <c r="P7792" s="266"/>
      <c r="Q7792" s="801"/>
    </row>
    <row r="7793" spans="1:17" s="17" customFormat="1" ht="66.75" hidden="1" customHeight="1">
      <c r="A7793" s="802">
        <v>5</v>
      </c>
      <c r="B7793" s="108" t="s">
        <v>3271</v>
      </c>
      <c r="C7793" s="425" t="s">
        <v>1457</v>
      </c>
      <c r="D7793" s="425"/>
      <c r="E7793" s="425"/>
      <c r="F7793" s="112"/>
      <c r="G7793" s="803">
        <v>14950</v>
      </c>
      <c r="H7793" s="803"/>
      <c r="I7793" s="804"/>
      <c r="J7793" s="804"/>
      <c r="K7793" s="112"/>
      <c r="L7793" s="803">
        <v>14950</v>
      </c>
      <c r="M7793" s="803"/>
      <c r="N7793" s="804"/>
      <c r="O7793" s="804"/>
      <c r="P7793" s="266"/>
      <c r="Q7793" s="801"/>
    </row>
    <row r="7794" spans="1:17" s="17" customFormat="1" ht="66.75" hidden="1" customHeight="1">
      <c r="A7794" s="107"/>
      <c r="B7794" s="1186" t="s">
        <v>3273</v>
      </c>
      <c r="C7794" s="1186"/>
      <c r="D7794" s="1186"/>
      <c r="E7794" s="1186"/>
      <c r="F7794" s="1186"/>
      <c r="G7794" s="1186"/>
      <c r="H7794" s="1186"/>
      <c r="I7794" s="535"/>
      <c r="J7794" s="535"/>
      <c r="K7794" s="535"/>
      <c r="L7794" s="535"/>
      <c r="M7794" s="535"/>
      <c r="N7794" s="535"/>
      <c r="O7794" s="535"/>
    </row>
    <row r="7795" spans="1:17" s="17" customFormat="1" ht="66.75" hidden="1" customHeight="1">
      <c r="A7795" s="802">
        <v>1</v>
      </c>
      <c r="B7795" s="108" t="s">
        <v>3268</v>
      </c>
      <c r="C7795" s="425" t="s">
        <v>1457</v>
      </c>
      <c r="D7795" s="425"/>
      <c r="E7795" s="425"/>
      <c r="F7795" s="175"/>
      <c r="G7795" s="803">
        <v>19240</v>
      </c>
      <c r="H7795" s="803"/>
      <c r="I7795" s="805"/>
      <c r="J7795" s="806"/>
      <c r="K7795" s="175"/>
      <c r="L7795" s="803">
        <v>19240</v>
      </c>
      <c r="M7795" s="803"/>
      <c r="N7795" s="806"/>
      <c r="O7795" s="807"/>
      <c r="P7795" s="807"/>
      <c r="Q7795" s="800"/>
    </row>
    <row r="7796" spans="1:17" s="17" customFormat="1" ht="66.75" hidden="1" customHeight="1">
      <c r="A7796" s="802">
        <v>2</v>
      </c>
      <c r="B7796" s="108" t="s">
        <v>3267</v>
      </c>
      <c r="C7796" s="425" t="s">
        <v>1457</v>
      </c>
      <c r="D7796" s="425"/>
      <c r="E7796" s="425"/>
      <c r="F7796" s="175"/>
      <c r="G7796" s="803">
        <v>18050</v>
      </c>
      <c r="H7796" s="803"/>
      <c r="I7796" s="805"/>
      <c r="J7796" s="806"/>
      <c r="K7796" s="175"/>
      <c r="L7796" s="803">
        <v>18050</v>
      </c>
      <c r="M7796" s="803"/>
      <c r="N7796" s="806"/>
      <c r="O7796" s="807"/>
      <c r="P7796" s="807"/>
      <c r="Q7796" s="800"/>
    </row>
    <row r="7797" spans="1:17" s="17" customFormat="1" ht="66.75" hidden="1" customHeight="1">
      <c r="A7797" s="802">
        <v>3</v>
      </c>
      <c r="B7797" s="108" t="s">
        <v>3269</v>
      </c>
      <c r="C7797" s="425" t="s">
        <v>1457</v>
      </c>
      <c r="D7797" s="425"/>
      <c r="E7797" s="425"/>
      <c r="F7797" s="112"/>
      <c r="G7797" s="803">
        <v>13260</v>
      </c>
      <c r="H7797" s="803"/>
      <c r="I7797" s="805"/>
      <c r="J7797" s="806"/>
      <c r="K7797" s="112"/>
      <c r="L7797" s="803">
        <v>13260</v>
      </c>
      <c r="M7797" s="803"/>
      <c r="N7797" s="806"/>
      <c r="O7797" s="807"/>
      <c r="P7797" s="807"/>
      <c r="Q7797" s="800"/>
    </row>
    <row r="7798" spans="1:17" s="17" customFormat="1" ht="66.75" hidden="1" customHeight="1">
      <c r="A7798" s="802">
        <v>4</v>
      </c>
      <c r="B7798" s="108" t="s">
        <v>3270</v>
      </c>
      <c r="C7798" s="425" t="s">
        <v>1457</v>
      </c>
      <c r="D7798" s="425"/>
      <c r="E7798" s="425"/>
      <c r="F7798" s="112"/>
      <c r="G7798" s="803">
        <v>14440</v>
      </c>
      <c r="H7798" s="803"/>
      <c r="I7798" s="805"/>
      <c r="J7798" s="806"/>
      <c r="K7798" s="112"/>
      <c r="L7798" s="803">
        <v>14440</v>
      </c>
      <c r="M7798" s="803"/>
      <c r="N7798" s="806"/>
      <c r="O7798" s="807"/>
      <c r="P7798" s="807"/>
      <c r="Q7798" s="800"/>
    </row>
    <row r="7799" spans="1:17" s="17" customFormat="1" ht="66.75" hidden="1" customHeight="1">
      <c r="A7799" s="802">
        <v>5</v>
      </c>
      <c r="B7799" s="108" t="s">
        <v>3271</v>
      </c>
      <c r="C7799" s="425" t="s">
        <v>1457</v>
      </c>
      <c r="D7799" s="425"/>
      <c r="E7799" s="425"/>
      <c r="F7799" s="112"/>
      <c r="G7799" s="803">
        <v>14790</v>
      </c>
      <c r="H7799" s="803"/>
      <c r="I7799" s="805"/>
      <c r="J7799" s="806"/>
      <c r="K7799" s="112"/>
      <c r="L7799" s="803">
        <v>14790</v>
      </c>
      <c r="M7799" s="803"/>
      <c r="N7799" s="806"/>
      <c r="O7799" s="807"/>
      <c r="P7799" s="807"/>
      <c r="Q7799" s="800"/>
    </row>
    <row r="7800" spans="1:17" s="17" customFormat="1" ht="66.75" hidden="1" customHeight="1">
      <c r="A7800" s="1185" t="s">
        <v>4275</v>
      </c>
      <c r="B7800" s="1185"/>
      <c r="C7800" s="1185"/>
      <c r="D7800" s="1185"/>
      <c r="E7800" s="1185"/>
      <c r="F7800" s="1185"/>
      <c r="G7800" s="1185"/>
      <c r="H7800" s="1185"/>
      <c r="I7800" s="808"/>
      <c r="J7800" s="809"/>
      <c r="K7800" s="809"/>
      <c r="L7800" s="809"/>
      <c r="M7800" s="809"/>
      <c r="N7800" s="809"/>
      <c r="O7800" s="810"/>
      <c r="P7800" s="15"/>
      <c r="Q7800" s="16"/>
    </row>
    <row r="7801" spans="1:17" s="17" customFormat="1" ht="66.75" hidden="1" customHeight="1">
      <c r="A7801" s="107"/>
      <c r="B7801" s="1186" t="s">
        <v>3274</v>
      </c>
      <c r="C7801" s="1186"/>
      <c r="D7801" s="1186"/>
      <c r="E7801" s="1186"/>
      <c r="F7801" s="1186"/>
      <c r="G7801" s="1186"/>
      <c r="H7801" s="1186"/>
      <c r="I7801" s="535"/>
      <c r="J7801" s="535"/>
      <c r="K7801" s="535"/>
      <c r="L7801" s="535"/>
      <c r="M7801" s="535"/>
      <c r="N7801" s="535"/>
      <c r="O7801" s="535"/>
      <c r="P7801" s="266"/>
      <c r="Q7801" s="801"/>
    </row>
    <row r="7802" spans="1:17" s="17" customFormat="1" ht="66.75" hidden="1" customHeight="1">
      <c r="A7802" s="107">
        <v>1</v>
      </c>
      <c r="B7802" s="108" t="s">
        <v>3268</v>
      </c>
      <c r="C7802" s="425" t="s">
        <v>1457</v>
      </c>
      <c r="D7802" s="425"/>
      <c r="E7802" s="425"/>
      <c r="F7802" s="112"/>
      <c r="G7802" s="803">
        <v>20910</v>
      </c>
      <c r="H7802" s="803"/>
      <c r="I7802" s="805"/>
      <c r="J7802" s="806"/>
      <c r="K7802" s="112"/>
      <c r="L7802" s="803">
        <v>20910</v>
      </c>
      <c r="M7802" s="803"/>
      <c r="N7802" s="806"/>
      <c r="O7802" s="807"/>
      <c r="P7802" s="807"/>
      <c r="Q7802" s="800"/>
    </row>
    <row r="7803" spans="1:17" s="17" customFormat="1" ht="66.75" hidden="1" customHeight="1">
      <c r="A7803" s="107">
        <v>2</v>
      </c>
      <c r="B7803" s="108" t="s">
        <v>3267</v>
      </c>
      <c r="C7803" s="425" t="s">
        <v>1457</v>
      </c>
      <c r="D7803" s="425"/>
      <c r="E7803" s="425"/>
      <c r="F7803" s="112"/>
      <c r="G7803" s="803">
        <v>19760</v>
      </c>
      <c r="H7803" s="803"/>
      <c r="I7803" s="805"/>
      <c r="J7803" s="806"/>
      <c r="K7803" s="112"/>
      <c r="L7803" s="803">
        <v>19760</v>
      </c>
      <c r="M7803" s="803"/>
      <c r="N7803" s="806"/>
      <c r="O7803" s="807"/>
      <c r="P7803" s="807"/>
      <c r="Q7803" s="800"/>
    </row>
    <row r="7804" spans="1:17" s="17" customFormat="1" ht="66.75" hidden="1" customHeight="1">
      <c r="A7804" s="107">
        <v>3</v>
      </c>
      <c r="B7804" s="108" t="s">
        <v>3275</v>
      </c>
      <c r="C7804" s="425" t="s">
        <v>1457</v>
      </c>
      <c r="D7804" s="425"/>
      <c r="E7804" s="425"/>
      <c r="F7804" s="112"/>
      <c r="G7804" s="803">
        <v>16160</v>
      </c>
      <c r="H7804" s="803"/>
      <c r="I7804" s="805"/>
      <c r="J7804" s="806"/>
      <c r="K7804" s="112"/>
      <c r="L7804" s="803">
        <v>16160</v>
      </c>
      <c r="M7804" s="803"/>
      <c r="N7804" s="806"/>
      <c r="O7804" s="807"/>
      <c r="P7804" s="807"/>
      <c r="Q7804" s="800"/>
    </row>
    <row r="7805" spans="1:17" s="17" customFormat="1" ht="66.75" hidden="1" customHeight="1">
      <c r="A7805" s="1112" t="s">
        <v>4276</v>
      </c>
      <c r="B7805" s="1112"/>
      <c r="C7805" s="1112"/>
      <c r="D7805" s="1112"/>
      <c r="E7805" s="1112"/>
      <c r="F7805" s="1112"/>
      <c r="G7805" s="1112"/>
      <c r="H7805" s="1112"/>
      <c r="I7805" s="208"/>
      <c r="J7805" s="798"/>
      <c r="K7805" s="798"/>
      <c r="L7805" s="798"/>
      <c r="M7805" s="798"/>
      <c r="N7805" s="798"/>
      <c r="O7805" s="799"/>
      <c r="P7805" s="15"/>
      <c r="Q7805" s="16"/>
    </row>
    <row r="7806" spans="1:17" s="17" customFormat="1" ht="66.75" hidden="1" customHeight="1">
      <c r="A7806" s="107"/>
      <c r="B7806" s="1186" t="s">
        <v>3274</v>
      </c>
      <c r="C7806" s="1186"/>
      <c r="D7806" s="1186"/>
      <c r="E7806" s="1186"/>
      <c r="F7806" s="1186"/>
      <c r="G7806" s="1186"/>
      <c r="H7806" s="1186"/>
      <c r="I7806" s="535"/>
      <c r="J7806" s="535"/>
      <c r="K7806" s="535"/>
      <c r="L7806" s="535"/>
      <c r="M7806" s="535"/>
      <c r="N7806" s="535"/>
      <c r="O7806" s="535"/>
      <c r="P7806" s="266"/>
      <c r="Q7806" s="801"/>
    </row>
    <row r="7807" spans="1:17" s="17" customFormat="1" ht="66.75" hidden="1" customHeight="1">
      <c r="A7807" s="107">
        <v>1</v>
      </c>
      <c r="B7807" s="108" t="s">
        <v>3268</v>
      </c>
      <c r="C7807" s="425" t="s">
        <v>1457</v>
      </c>
      <c r="D7807" s="425"/>
      <c r="E7807" s="425"/>
      <c r="F7807" s="112"/>
      <c r="G7807" s="803">
        <v>21110</v>
      </c>
      <c r="H7807" s="112"/>
      <c r="I7807" s="811"/>
      <c r="J7807" s="271"/>
      <c r="K7807" s="112"/>
      <c r="L7807" s="803">
        <v>21110</v>
      </c>
      <c r="M7807" s="112"/>
      <c r="N7807" s="271"/>
      <c r="O7807" s="217"/>
      <c r="P7807" s="807"/>
      <c r="Q7807" s="800"/>
    </row>
    <row r="7808" spans="1:17" s="17" customFormat="1" ht="66.75" hidden="1" customHeight="1">
      <c r="A7808" s="107">
        <v>2</v>
      </c>
      <c r="B7808" s="108" t="s">
        <v>3267</v>
      </c>
      <c r="C7808" s="425" t="s">
        <v>1457</v>
      </c>
      <c r="D7808" s="425"/>
      <c r="E7808" s="425"/>
      <c r="F7808" s="112"/>
      <c r="G7808" s="803">
        <v>19960</v>
      </c>
      <c r="H7808" s="112"/>
      <c r="I7808" s="811"/>
      <c r="J7808" s="271"/>
      <c r="K7808" s="112"/>
      <c r="L7808" s="803">
        <v>19960</v>
      </c>
      <c r="M7808" s="112"/>
      <c r="N7808" s="271"/>
      <c r="O7808" s="217"/>
      <c r="P7808" s="807"/>
      <c r="Q7808" s="800"/>
    </row>
    <row r="7809" spans="1:17" s="17" customFormat="1" ht="66.75" hidden="1" customHeight="1">
      <c r="A7809" s="107">
        <v>3</v>
      </c>
      <c r="B7809" s="108" t="s">
        <v>3276</v>
      </c>
      <c r="C7809" s="425" t="s">
        <v>1457</v>
      </c>
      <c r="D7809" s="425"/>
      <c r="E7809" s="425"/>
      <c r="F7809" s="112"/>
      <c r="G7809" s="803">
        <v>16310</v>
      </c>
      <c r="H7809" s="112"/>
      <c r="I7809" s="811"/>
      <c r="J7809" s="271"/>
      <c r="K7809" s="112"/>
      <c r="L7809" s="803">
        <v>16310</v>
      </c>
      <c r="M7809" s="112"/>
      <c r="N7809" s="271"/>
      <c r="O7809" s="217"/>
      <c r="P7809" s="807"/>
      <c r="Q7809" s="800"/>
    </row>
    <row r="7810" spans="1:17" s="17" customFormat="1" ht="66.75" hidden="1" customHeight="1">
      <c r="A7810" s="107">
        <v>4</v>
      </c>
      <c r="B7810" s="108" t="s">
        <v>3277</v>
      </c>
      <c r="C7810" s="425" t="s">
        <v>1457</v>
      </c>
      <c r="D7810" s="425"/>
      <c r="E7810" s="425"/>
      <c r="F7810" s="112"/>
      <c r="G7810" s="803">
        <v>13590</v>
      </c>
      <c r="H7810" s="112"/>
      <c r="I7810" s="811"/>
      <c r="J7810" s="271"/>
      <c r="K7810" s="112"/>
      <c r="L7810" s="803">
        <v>13590</v>
      </c>
      <c r="M7810" s="112"/>
      <c r="N7810" s="271"/>
      <c r="O7810" s="217"/>
      <c r="P7810" s="807"/>
      <c r="Q7810" s="16"/>
    </row>
    <row r="7811" spans="1:17" s="17" customFormat="1" ht="66.75" hidden="1" customHeight="1">
      <c r="A7811" s="1112" t="s">
        <v>3278</v>
      </c>
      <c r="B7811" s="1112"/>
      <c r="C7811" s="1112"/>
      <c r="D7811" s="1112"/>
      <c r="E7811" s="1112"/>
      <c r="F7811" s="1112"/>
      <c r="G7811" s="1112"/>
      <c r="H7811" s="1112"/>
      <c r="I7811" s="208"/>
      <c r="J7811" s="208"/>
      <c r="K7811" s="208"/>
      <c r="L7811" s="208"/>
      <c r="M7811" s="208"/>
      <c r="N7811" s="208"/>
      <c r="O7811" s="209"/>
      <c r="P7811" s="15"/>
      <c r="Q7811" s="16"/>
    </row>
    <row r="7812" spans="1:17" s="17" customFormat="1" ht="66.75" hidden="1" customHeight="1">
      <c r="A7812" s="107"/>
      <c r="B7812" s="1186" t="s">
        <v>3274</v>
      </c>
      <c r="C7812" s="1186"/>
      <c r="D7812" s="1186"/>
      <c r="E7812" s="1186"/>
      <c r="F7812" s="1186"/>
      <c r="G7812" s="1186"/>
      <c r="H7812" s="1186"/>
      <c r="I7812" s="535"/>
      <c r="J7812" s="535"/>
      <c r="K7812" s="535"/>
      <c r="L7812" s="535"/>
      <c r="M7812" s="535"/>
      <c r="N7812" s="535"/>
      <c r="O7812" s="535"/>
      <c r="P7812" s="266"/>
      <c r="Q7812" s="801"/>
    </row>
    <row r="7813" spans="1:17" s="17" customFormat="1" ht="66.75" hidden="1" customHeight="1">
      <c r="A7813" s="107">
        <v>1</v>
      </c>
      <c r="B7813" s="108" t="s">
        <v>3268</v>
      </c>
      <c r="C7813" s="425" t="s">
        <v>1457</v>
      </c>
      <c r="D7813" s="425"/>
      <c r="E7813" s="425"/>
      <c r="F7813" s="112"/>
      <c r="G7813" s="112"/>
      <c r="H7813" s="803">
        <v>21110</v>
      </c>
      <c r="I7813" s="805"/>
      <c r="J7813" s="806"/>
      <c r="K7813" s="112"/>
      <c r="L7813" s="112"/>
      <c r="M7813" s="803">
        <v>21110</v>
      </c>
      <c r="N7813" s="806"/>
      <c r="O7813" s="807"/>
      <c r="P7813" s="807"/>
      <c r="Q7813" s="800"/>
    </row>
    <row r="7814" spans="1:17" s="17" customFormat="1" ht="66.75" hidden="1" customHeight="1">
      <c r="A7814" s="107">
        <v>2</v>
      </c>
      <c r="B7814" s="108" t="s">
        <v>3279</v>
      </c>
      <c r="C7814" s="425" t="s">
        <v>1457</v>
      </c>
      <c r="D7814" s="425"/>
      <c r="E7814" s="425"/>
      <c r="F7814" s="112"/>
      <c r="G7814" s="112"/>
      <c r="H7814" s="803">
        <v>16310</v>
      </c>
      <c r="I7814" s="805"/>
      <c r="J7814" s="805"/>
      <c r="K7814" s="112"/>
      <c r="L7814" s="112"/>
      <c r="M7814" s="803">
        <v>16310</v>
      </c>
      <c r="N7814" s="805"/>
      <c r="O7814" s="812"/>
      <c r="P7814" s="812"/>
      <c r="Q7814" s="800"/>
    </row>
    <row r="7815" spans="1:17" s="17" customFormat="1" ht="66.75" hidden="1" customHeight="1">
      <c r="A7815" s="107">
        <v>3</v>
      </c>
      <c r="B7815" s="108" t="s">
        <v>3280</v>
      </c>
      <c r="C7815" s="425" t="s">
        <v>1457</v>
      </c>
      <c r="D7815" s="425"/>
      <c r="E7815" s="425"/>
      <c r="F7815" s="112"/>
      <c r="G7815" s="112"/>
      <c r="H7815" s="803">
        <v>10970</v>
      </c>
      <c r="I7815" s="805"/>
      <c r="J7815" s="805"/>
      <c r="K7815" s="112"/>
      <c r="L7815" s="112"/>
      <c r="M7815" s="803">
        <v>10970</v>
      </c>
      <c r="N7815" s="805"/>
      <c r="O7815" s="812"/>
      <c r="P7815" s="812"/>
      <c r="Q7815" s="800"/>
    </row>
    <row r="7816" spans="1:17" s="17" customFormat="1" ht="66.75" hidden="1" customHeight="1">
      <c r="A7816" s="1185" t="s">
        <v>4277</v>
      </c>
      <c r="B7816" s="1185"/>
      <c r="C7816" s="1185"/>
      <c r="D7816" s="1185"/>
      <c r="E7816" s="1185"/>
      <c r="F7816" s="1185"/>
      <c r="G7816" s="1185"/>
      <c r="H7816" s="1185"/>
      <c r="I7816" s="808"/>
      <c r="J7816" s="809"/>
      <c r="K7816" s="809"/>
      <c r="L7816" s="809"/>
      <c r="M7816" s="809"/>
      <c r="N7816" s="809"/>
      <c r="O7816" s="810"/>
      <c r="P7816" s="15"/>
      <c r="Q7816" s="16"/>
    </row>
    <row r="7817" spans="1:17" s="17" customFormat="1" ht="66.75" hidden="1" customHeight="1">
      <c r="A7817" s="107"/>
      <c r="B7817" s="1186" t="s">
        <v>3274</v>
      </c>
      <c r="C7817" s="1186"/>
      <c r="D7817" s="1186"/>
      <c r="E7817" s="1186"/>
      <c r="F7817" s="1186"/>
      <c r="G7817" s="1186"/>
      <c r="H7817" s="1186"/>
      <c r="I7817" s="535"/>
      <c r="J7817" s="535"/>
      <c r="K7817" s="535"/>
      <c r="L7817" s="535"/>
      <c r="M7817" s="535"/>
      <c r="N7817" s="535"/>
      <c r="O7817" s="535"/>
      <c r="P7817" s="266"/>
      <c r="Q7817" s="801"/>
    </row>
    <row r="7818" spans="1:17" s="17" customFormat="1" ht="66.75" hidden="1" customHeight="1">
      <c r="A7818" s="107">
        <v>1</v>
      </c>
      <c r="B7818" s="108" t="s">
        <v>3268</v>
      </c>
      <c r="C7818" s="425" t="s">
        <v>1457</v>
      </c>
      <c r="D7818" s="425"/>
      <c r="E7818" s="425"/>
      <c r="F7818" s="112"/>
      <c r="G7818" s="803">
        <v>21110</v>
      </c>
      <c r="H7818" s="112"/>
      <c r="I7818" s="10"/>
      <c r="J7818" s="11"/>
      <c r="K7818" s="112"/>
      <c r="L7818" s="803">
        <v>21110</v>
      </c>
      <c r="M7818" s="112"/>
      <c r="N7818" s="11"/>
      <c r="O7818" s="18"/>
      <c r="P7818" s="15"/>
      <c r="Q7818" s="16"/>
    </row>
    <row r="7819" spans="1:17" s="17" customFormat="1" ht="66.75" hidden="1" customHeight="1">
      <c r="A7819" s="107">
        <v>2</v>
      </c>
      <c r="B7819" s="813" t="s">
        <v>3281</v>
      </c>
      <c r="C7819" s="425" t="s">
        <v>1457</v>
      </c>
      <c r="D7819" s="425"/>
      <c r="E7819" s="425"/>
      <c r="F7819" s="112"/>
      <c r="G7819" s="803">
        <v>16310</v>
      </c>
      <c r="H7819" s="112"/>
      <c r="I7819" s="10"/>
      <c r="J7819" s="11"/>
      <c r="K7819" s="112"/>
      <c r="L7819" s="803">
        <v>16310</v>
      </c>
      <c r="M7819" s="112"/>
      <c r="N7819" s="11"/>
      <c r="O7819" s="18"/>
      <c r="P7819" s="15"/>
      <c r="Q7819" s="16"/>
    </row>
    <row r="7820" spans="1:17" s="17" customFormat="1" ht="66.75" hidden="1" customHeight="1">
      <c r="A7820" s="1185" t="s">
        <v>4278</v>
      </c>
      <c r="B7820" s="1185"/>
      <c r="C7820" s="1185"/>
      <c r="D7820" s="1185"/>
      <c r="E7820" s="1185"/>
      <c r="F7820" s="1185"/>
      <c r="G7820" s="1185"/>
      <c r="H7820" s="1185"/>
      <c r="I7820" s="808"/>
      <c r="J7820" s="809"/>
      <c r="K7820" s="809"/>
      <c r="L7820" s="809"/>
      <c r="M7820" s="809"/>
      <c r="N7820" s="809"/>
      <c r="O7820" s="810"/>
      <c r="P7820" s="15"/>
      <c r="Q7820" s="16"/>
    </row>
    <row r="7821" spans="1:17" s="17" customFormat="1" ht="66.75" hidden="1" customHeight="1">
      <c r="A7821" s="107"/>
      <c r="B7821" s="1186" t="s">
        <v>3274</v>
      </c>
      <c r="C7821" s="1186"/>
      <c r="D7821" s="1186"/>
      <c r="E7821" s="1186"/>
      <c r="F7821" s="1186"/>
      <c r="G7821" s="1186"/>
      <c r="H7821" s="1186"/>
      <c r="I7821" s="535"/>
      <c r="J7821" s="535"/>
      <c r="K7821" s="535"/>
      <c r="L7821" s="535"/>
      <c r="M7821" s="535"/>
      <c r="N7821" s="535"/>
      <c r="O7821" s="535"/>
      <c r="P7821" s="266"/>
      <c r="Q7821" s="801"/>
    </row>
    <row r="7822" spans="1:17" s="17" customFormat="1" ht="66.75" hidden="1" customHeight="1">
      <c r="A7822" s="107">
        <v>1</v>
      </c>
      <c r="B7822" s="108" t="s">
        <v>3268</v>
      </c>
      <c r="C7822" s="425" t="s">
        <v>1457</v>
      </c>
      <c r="D7822" s="425"/>
      <c r="E7822" s="425"/>
      <c r="F7822" s="112"/>
      <c r="G7822" s="803">
        <v>21110</v>
      </c>
      <c r="H7822" s="112"/>
      <c r="I7822" s="811"/>
      <c r="J7822" s="271"/>
      <c r="K7822" s="112"/>
      <c r="L7822" s="803">
        <v>21110</v>
      </c>
      <c r="M7822" s="112"/>
      <c r="N7822" s="271"/>
      <c r="O7822" s="217"/>
      <c r="P7822" s="807"/>
      <c r="Q7822" s="800"/>
    </row>
    <row r="7823" spans="1:17" s="17" customFormat="1" ht="66.75" hidden="1" customHeight="1">
      <c r="A7823" s="107">
        <v>2</v>
      </c>
      <c r="B7823" s="108" t="s">
        <v>3267</v>
      </c>
      <c r="C7823" s="425" t="s">
        <v>1457</v>
      </c>
      <c r="D7823" s="425"/>
      <c r="E7823" s="425"/>
      <c r="F7823" s="112"/>
      <c r="G7823" s="803">
        <v>19960</v>
      </c>
      <c r="H7823" s="112"/>
      <c r="I7823" s="811"/>
      <c r="J7823" s="271"/>
      <c r="K7823" s="112"/>
      <c r="L7823" s="803">
        <v>19960</v>
      </c>
      <c r="M7823" s="112"/>
      <c r="N7823" s="271"/>
      <c r="O7823" s="217"/>
      <c r="P7823" s="807"/>
      <c r="Q7823" s="800"/>
    </row>
    <row r="7824" spans="1:17" s="17" customFormat="1" ht="66.75" hidden="1" customHeight="1">
      <c r="A7824" s="107">
        <v>3</v>
      </c>
      <c r="B7824" s="813" t="s">
        <v>3282</v>
      </c>
      <c r="C7824" s="425" t="s">
        <v>1457</v>
      </c>
      <c r="D7824" s="425"/>
      <c r="E7824" s="425"/>
      <c r="F7824" s="112"/>
      <c r="G7824" s="803">
        <v>16310</v>
      </c>
      <c r="H7824" s="112"/>
      <c r="I7824" s="811"/>
      <c r="J7824" s="271"/>
      <c r="K7824" s="112"/>
      <c r="L7824" s="803">
        <v>16310</v>
      </c>
      <c r="M7824" s="112"/>
      <c r="N7824" s="271"/>
      <c r="O7824" s="217"/>
      <c r="P7824" s="807"/>
      <c r="Q7824" s="800"/>
    </row>
    <row r="7825" spans="1:17" s="17" customFormat="1" ht="66.75" hidden="1" customHeight="1">
      <c r="A7825" s="1188" t="s">
        <v>4279</v>
      </c>
      <c r="B7825" s="1188"/>
      <c r="C7825" s="1188"/>
      <c r="D7825" s="1188"/>
      <c r="E7825" s="1188"/>
      <c r="F7825" s="1188"/>
      <c r="G7825" s="1188"/>
      <c r="H7825" s="1188"/>
      <c r="I7825" s="814"/>
      <c r="J7825" s="815"/>
      <c r="K7825" s="815"/>
      <c r="L7825" s="815"/>
      <c r="M7825" s="815"/>
      <c r="N7825" s="815"/>
      <c r="O7825" s="816"/>
      <c r="P7825" s="15"/>
      <c r="Q7825" s="16"/>
    </row>
    <row r="7826" spans="1:17" s="17" customFormat="1" ht="66.75" hidden="1" customHeight="1">
      <c r="A7826" s="107"/>
      <c r="B7826" s="1186" t="s">
        <v>3274</v>
      </c>
      <c r="C7826" s="1186"/>
      <c r="D7826" s="1186"/>
      <c r="E7826" s="1186"/>
      <c r="F7826" s="1186"/>
      <c r="G7826" s="1186"/>
      <c r="H7826" s="1186"/>
      <c r="I7826" s="535"/>
      <c r="J7826" s="535"/>
      <c r="K7826" s="535"/>
      <c r="L7826" s="535"/>
      <c r="M7826" s="535"/>
      <c r="N7826" s="535"/>
      <c r="O7826" s="535"/>
      <c r="P7826" s="266"/>
      <c r="Q7826" s="801"/>
    </row>
    <row r="7827" spans="1:17" s="17" customFormat="1" ht="66.75" hidden="1" customHeight="1">
      <c r="A7827" s="107">
        <v>1</v>
      </c>
      <c r="B7827" s="108" t="s">
        <v>3268</v>
      </c>
      <c r="C7827" s="425" t="s">
        <v>1457</v>
      </c>
      <c r="D7827" s="425"/>
      <c r="E7827" s="425"/>
      <c r="F7827" s="112"/>
      <c r="G7827" s="112"/>
      <c r="H7827" s="803">
        <v>21110</v>
      </c>
      <c r="I7827" s="804"/>
      <c r="J7827" s="817"/>
      <c r="K7827" s="112"/>
      <c r="L7827" s="112"/>
      <c r="M7827" s="803">
        <v>21110</v>
      </c>
      <c r="N7827" s="817"/>
      <c r="O7827" s="818"/>
      <c r="P7827" s="15"/>
      <c r="Q7827" s="16"/>
    </row>
    <row r="7828" spans="1:17" s="17" customFormat="1" ht="66.75" hidden="1" customHeight="1">
      <c r="A7828" s="107">
        <v>2</v>
      </c>
      <c r="B7828" s="108" t="s">
        <v>3267</v>
      </c>
      <c r="C7828" s="425" t="s">
        <v>1457</v>
      </c>
      <c r="D7828" s="425"/>
      <c r="E7828" s="425"/>
      <c r="F7828" s="112"/>
      <c r="G7828" s="112"/>
      <c r="H7828" s="803">
        <v>19960</v>
      </c>
      <c r="I7828" s="804"/>
      <c r="J7828" s="817"/>
      <c r="K7828" s="112"/>
      <c r="L7828" s="112"/>
      <c r="M7828" s="803">
        <v>19960</v>
      </c>
      <c r="N7828" s="817"/>
      <c r="O7828" s="818"/>
      <c r="P7828" s="15"/>
      <c r="Q7828" s="16"/>
    </row>
    <row r="7829" spans="1:17" s="17" customFormat="1" ht="66.75" hidden="1" customHeight="1">
      <c r="A7829" s="107">
        <v>3</v>
      </c>
      <c r="B7829" s="108" t="s">
        <v>3283</v>
      </c>
      <c r="C7829" s="425" t="s">
        <v>1457</v>
      </c>
      <c r="D7829" s="425"/>
      <c r="E7829" s="425"/>
      <c r="F7829" s="112"/>
      <c r="G7829" s="112"/>
      <c r="H7829" s="803">
        <v>16310</v>
      </c>
      <c r="I7829" s="804"/>
      <c r="J7829" s="817"/>
      <c r="K7829" s="112"/>
      <c r="L7829" s="112"/>
      <c r="M7829" s="803">
        <v>16310</v>
      </c>
      <c r="N7829" s="817"/>
      <c r="O7829" s="818"/>
      <c r="P7829" s="15"/>
      <c r="Q7829" s="16"/>
    </row>
    <row r="7830" spans="1:17" s="17" customFormat="1" ht="66.75" hidden="1" customHeight="1">
      <c r="A7830" s="107" t="e">
        <f>+#REF!+1</f>
        <v>#REF!</v>
      </c>
      <c r="B7830" s="108" t="s">
        <v>3271</v>
      </c>
      <c r="C7830" s="425" t="s">
        <v>1457</v>
      </c>
      <c r="D7830" s="425"/>
      <c r="E7830" s="425"/>
      <c r="F7830" s="112"/>
      <c r="G7830" s="112"/>
      <c r="H7830" s="803">
        <v>0</v>
      </c>
      <c r="I7830" s="805"/>
      <c r="J7830" s="806"/>
      <c r="K7830" s="112"/>
      <c r="L7830" s="112"/>
      <c r="M7830" s="803">
        <v>0</v>
      </c>
      <c r="N7830" s="806"/>
      <c r="O7830" s="807"/>
      <c r="P7830" s="807"/>
      <c r="Q7830" s="16"/>
    </row>
    <row r="7831" spans="1:17" s="17" customFormat="1" ht="66.75" hidden="1" customHeight="1">
      <c r="A7831" s="1185" t="s">
        <v>4280</v>
      </c>
      <c r="B7831" s="1185"/>
      <c r="C7831" s="1185"/>
      <c r="D7831" s="1185"/>
      <c r="E7831" s="1185"/>
      <c r="F7831" s="1185"/>
      <c r="G7831" s="1185"/>
      <c r="H7831" s="1185"/>
      <c r="I7831" s="808"/>
      <c r="J7831" s="809"/>
      <c r="K7831" s="809"/>
      <c r="L7831" s="809"/>
      <c r="M7831" s="809"/>
      <c r="N7831" s="809"/>
      <c r="O7831" s="810"/>
      <c r="P7831" s="15"/>
      <c r="Q7831" s="800"/>
    </row>
    <row r="7832" spans="1:17" s="17" customFormat="1" ht="66.75" hidden="1" customHeight="1">
      <c r="A7832" s="107"/>
      <c r="B7832" s="1186" t="s">
        <v>3274</v>
      </c>
      <c r="C7832" s="1186"/>
      <c r="D7832" s="1186"/>
      <c r="E7832" s="1186"/>
      <c r="F7832" s="1186"/>
      <c r="G7832" s="1186"/>
      <c r="H7832" s="1186"/>
      <c r="I7832" s="535"/>
      <c r="J7832" s="535"/>
      <c r="K7832" s="535"/>
      <c r="L7832" s="535"/>
      <c r="M7832" s="535"/>
      <c r="N7832" s="535"/>
      <c r="O7832" s="535"/>
      <c r="P7832" s="266"/>
      <c r="Q7832" s="801"/>
    </row>
    <row r="7833" spans="1:17" s="17" customFormat="1" ht="66.75" hidden="1" customHeight="1">
      <c r="A7833" s="149">
        <v>1</v>
      </c>
      <c r="B7833" s="108" t="s">
        <v>3268</v>
      </c>
      <c r="C7833" s="425" t="s">
        <v>1457</v>
      </c>
      <c r="D7833" s="425"/>
      <c r="E7833" s="425"/>
      <c r="F7833" s="112"/>
      <c r="G7833" s="112">
        <v>21110</v>
      </c>
      <c r="H7833" s="803"/>
      <c r="I7833" s="804"/>
      <c r="J7833" s="817"/>
      <c r="K7833" s="112"/>
      <c r="L7833" s="112">
        <v>21110</v>
      </c>
      <c r="M7833" s="803"/>
      <c r="N7833" s="817"/>
      <c r="O7833" s="818"/>
      <c r="P7833" s="15"/>
      <c r="Q7833" s="16"/>
    </row>
    <row r="7834" spans="1:17" s="17" customFormat="1" ht="66.75" hidden="1" customHeight="1">
      <c r="A7834" s="107">
        <v>2</v>
      </c>
      <c r="B7834" s="108" t="s">
        <v>3267</v>
      </c>
      <c r="C7834" s="425" t="s">
        <v>1457</v>
      </c>
      <c r="D7834" s="425"/>
      <c r="E7834" s="425"/>
      <c r="F7834" s="112"/>
      <c r="G7834" s="112">
        <v>19960</v>
      </c>
      <c r="H7834" s="803"/>
      <c r="I7834" s="804"/>
      <c r="J7834" s="817"/>
      <c r="K7834" s="112"/>
      <c r="L7834" s="112">
        <v>19960</v>
      </c>
      <c r="M7834" s="803"/>
      <c r="N7834" s="817"/>
      <c r="O7834" s="818"/>
      <c r="P7834" s="15"/>
      <c r="Q7834" s="16"/>
    </row>
    <row r="7835" spans="1:17" s="17" customFormat="1" ht="66.75" hidden="1" customHeight="1">
      <c r="A7835" s="107">
        <v>3</v>
      </c>
      <c r="B7835" s="108" t="s">
        <v>3275</v>
      </c>
      <c r="C7835" s="425" t="s">
        <v>1457</v>
      </c>
      <c r="D7835" s="425"/>
      <c r="E7835" s="425"/>
      <c r="F7835" s="112"/>
      <c r="G7835" s="112">
        <v>16310</v>
      </c>
      <c r="H7835" s="803"/>
      <c r="I7835" s="804"/>
      <c r="J7835" s="817"/>
      <c r="K7835" s="112"/>
      <c r="L7835" s="112">
        <v>16310</v>
      </c>
      <c r="M7835" s="803"/>
      <c r="N7835" s="817"/>
      <c r="O7835" s="818"/>
      <c r="P7835" s="15"/>
      <c r="Q7835" s="16"/>
    </row>
    <row r="7836" spans="1:17" s="17" customFormat="1" ht="66.75" hidden="1" customHeight="1">
      <c r="A7836" s="107">
        <v>4</v>
      </c>
      <c r="B7836" s="108" t="s">
        <v>3277</v>
      </c>
      <c r="C7836" s="425" t="s">
        <v>1457</v>
      </c>
      <c r="D7836" s="425"/>
      <c r="E7836" s="425"/>
      <c r="F7836" s="112"/>
      <c r="G7836" s="112">
        <v>16660</v>
      </c>
      <c r="H7836" s="803"/>
      <c r="I7836" s="804"/>
      <c r="J7836" s="817"/>
      <c r="K7836" s="112"/>
      <c r="L7836" s="112">
        <v>16660</v>
      </c>
      <c r="M7836" s="803"/>
      <c r="N7836" s="817"/>
      <c r="O7836" s="818"/>
      <c r="P7836" s="15"/>
      <c r="Q7836" s="16"/>
    </row>
    <row r="7837" spans="1:17" s="17" customFormat="1" ht="66.75" hidden="1" customHeight="1">
      <c r="A7837" s="1185" t="s">
        <v>4281</v>
      </c>
      <c r="B7837" s="1185"/>
      <c r="C7837" s="1185"/>
      <c r="D7837" s="1185"/>
      <c r="E7837" s="1185"/>
      <c r="F7837" s="1185"/>
      <c r="G7837" s="1185"/>
      <c r="H7837" s="1185"/>
      <c r="I7837" s="808"/>
      <c r="J7837" s="809"/>
      <c r="K7837" s="809"/>
      <c r="L7837" s="809"/>
      <c r="M7837" s="809"/>
      <c r="N7837" s="809"/>
      <c r="O7837" s="810"/>
      <c r="P7837" s="15"/>
      <c r="Q7837" s="16"/>
    </row>
    <row r="7838" spans="1:17" s="17" customFormat="1" ht="66.75" hidden="1" customHeight="1">
      <c r="A7838" s="107"/>
      <c r="B7838" s="1186" t="s">
        <v>3274</v>
      </c>
      <c r="C7838" s="1186"/>
      <c r="D7838" s="1186"/>
      <c r="E7838" s="1186"/>
      <c r="F7838" s="1186"/>
      <c r="G7838" s="1186"/>
      <c r="H7838" s="1186"/>
      <c r="I7838" s="535"/>
      <c r="J7838" s="535"/>
      <c r="K7838" s="535"/>
      <c r="L7838" s="535"/>
      <c r="M7838" s="535"/>
      <c r="N7838" s="535"/>
      <c r="O7838" s="535"/>
      <c r="P7838" s="266"/>
      <c r="Q7838" s="801"/>
    </row>
    <row r="7839" spans="1:17" s="17" customFormat="1" ht="66.75" hidden="1" customHeight="1">
      <c r="A7839" s="107">
        <v>1</v>
      </c>
      <c r="B7839" s="813" t="s">
        <v>3268</v>
      </c>
      <c r="C7839" s="425" t="s">
        <v>1457</v>
      </c>
      <c r="D7839" s="425"/>
      <c r="E7839" s="425"/>
      <c r="F7839" s="112"/>
      <c r="G7839" s="803">
        <v>21110</v>
      </c>
      <c r="H7839" s="803"/>
      <c r="I7839" s="804"/>
      <c r="J7839" s="817"/>
      <c r="K7839" s="112"/>
      <c r="L7839" s="803">
        <v>21110</v>
      </c>
      <c r="M7839" s="803"/>
      <c r="N7839" s="817"/>
      <c r="O7839" s="818"/>
      <c r="P7839" s="15"/>
      <c r="Q7839" s="16"/>
    </row>
    <row r="7840" spans="1:17" s="17" customFormat="1" ht="66.75" hidden="1" customHeight="1">
      <c r="A7840" s="107">
        <v>2</v>
      </c>
      <c r="B7840" s="813" t="s">
        <v>3267</v>
      </c>
      <c r="C7840" s="425" t="s">
        <v>1457</v>
      </c>
      <c r="D7840" s="425"/>
      <c r="E7840" s="425"/>
      <c r="F7840" s="112"/>
      <c r="G7840" s="803">
        <v>19960</v>
      </c>
      <c r="H7840" s="803"/>
      <c r="I7840" s="804"/>
      <c r="J7840" s="817"/>
      <c r="K7840" s="112"/>
      <c r="L7840" s="803">
        <v>19960</v>
      </c>
      <c r="M7840" s="803"/>
      <c r="N7840" s="817"/>
      <c r="O7840" s="818"/>
      <c r="P7840" s="15"/>
      <c r="Q7840" s="16"/>
    </row>
    <row r="7841" spans="1:17" s="17" customFormat="1" ht="66.75" hidden="1" customHeight="1">
      <c r="A7841" s="107">
        <v>3</v>
      </c>
      <c r="B7841" s="813" t="s">
        <v>3284</v>
      </c>
      <c r="C7841" s="425" t="s">
        <v>1457</v>
      </c>
      <c r="D7841" s="425"/>
      <c r="E7841" s="425"/>
      <c r="F7841" s="112"/>
      <c r="G7841" s="803">
        <v>16310</v>
      </c>
      <c r="H7841" s="803"/>
      <c r="I7841" s="804"/>
      <c r="J7841" s="817"/>
      <c r="K7841" s="112"/>
      <c r="L7841" s="803">
        <v>16310</v>
      </c>
      <c r="M7841" s="803"/>
      <c r="N7841" s="817"/>
      <c r="O7841" s="818"/>
      <c r="P7841" s="15"/>
      <c r="Q7841" s="16"/>
    </row>
    <row r="7842" spans="1:17" s="17" customFormat="1" ht="66.75" hidden="1" customHeight="1">
      <c r="A7842" s="1185" t="s">
        <v>3285</v>
      </c>
      <c r="B7842" s="1185"/>
      <c r="C7842" s="1185"/>
      <c r="D7842" s="1185"/>
      <c r="E7842" s="1185"/>
      <c r="F7842" s="1185"/>
      <c r="G7842" s="1185"/>
      <c r="H7842" s="1185"/>
      <c r="I7842" s="808"/>
      <c r="J7842" s="809"/>
      <c r="K7842" s="809"/>
      <c r="L7842" s="809"/>
      <c r="M7842" s="809"/>
      <c r="N7842" s="809"/>
      <c r="O7842" s="810"/>
      <c r="P7842" s="15"/>
      <c r="Q7842" s="800"/>
    </row>
    <row r="7843" spans="1:17" s="17" customFormat="1" ht="66.75" hidden="1" customHeight="1">
      <c r="A7843" s="107"/>
      <c r="B7843" s="1186" t="s">
        <v>3274</v>
      </c>
      <c r="C7843" s="1186"/>
      <c r="D7843" s="1186"/>
      <c r="E7843" s="1186"/>
      <c r="F7843" s="1186"/>
      <c r="G7843" s="1186"/>
      <c r="H7843" s="1186"/>
      <c r="I7843" s="535"/>
      <c r="J7843" s="535"/>
      <c r="K7843" s="535"/>
      <c r="L7843" s="535"/>
      <c r="M7843" s="535"/>
      <c r="N7843" s="535"/>
      <c r="O7843" s="535"/>
      <c r="P7843" s="266"/>
      <c r="Q7843" s="801"/>
    </row>
    <row r="7844" spans="1:17" s="17" customFormat="1" ht="66.75" hidden="1" customHeight="1">
      <c r="A7844" s="149">
        <v>1</v>
      </c>
      <c r="B7844" s="108" t="s">
        <v>3268</v>
      </c>
      <c r="C7844" s="425" t="s">
        <v>1457</v>
      </c>
      <c r="D7844" s="425"/>
      <c r="E7844" s="425"/>
      <c r="F7844" s="112"/>
      <c r="G7844" s="131"/>
      <c r="H7844" s="112">
        <v>21110</v>
      </c>
      <c r="I7844" s="10"/>
      <c r="J7844" s="11"/>
      <c r="K7844" s="112"/>
      <c r="L7844" s="131"/>
      <c r="M7844" s="112">
        <v>21110</v>
      </c>
      <c r="N7844" s="11"/>
      <c r="O7844" s="18"/>
      <c r="P7844" s="15"/>
      <c r="Q7844" s="16"/>
    </row>
    <row r="7845" spans="1:17" s="17" customFormat="1" ht="66.75" hidden="1" customHeight="1">
      <c r="A7845" s="107">
        <v>2</v>
      </c>
      <c r="B7845" s="108" t="s">
        <v>3267</v>
      </c>
      <c r="C7845" s="425" t="s">
        <v>1457</v>
      </c>
      <c r="D7845" s="425"/>
      <c r="E7845" s="425"/>
      <c r="F7845" s="112"/>
      <c r="G7845" s="131"/>
      <c r="H7845" s="112">
        <v>19960</v>
      </c>
      <c r="I7845" s="10"/>
      <c r="J7845" s="11"/>
      <c r="K7845" s="112"/>
      <c r="L7845" s="131"/>
      <c r="M7845" s="112">
        <v>19960</v>
      </c>
      <c r="N7845" s="11"/>
      <c r="O7845" s="18"/>
      <c r="P7845" s="15"/>
      <c r="Q7845" s="16"/>
    </row>
    <row r="7846" spans="1:17" s="17" customFormat="1" ht="66.75" hidden="1" customHeight="1">
      <c r="A7846" s="107">
        <v>3</v>
      </c>
      <c r="B7846" s="108" t="s">
        <v>3286</v>
      </c>
      <c r="C7846" s="425" t="s">
        <v>1457</v>
      </c>
      <c r="D7846" s="425"/>
      <c r="E7846" s="425"/>
      <c r="F7846" s="112"/>
      <c r="G7846" s="131"/>
      <c r="H7846" s="112">
        <v>16310</v>
      </c>
      <c r="I7846" s="10"/>
      <c r="J7846" s="11"/>
      <c r="K7846" s="112"/>
      <c r="L7846" s="131"/>
      <c r="M7846" s="112">
        <v>16310</v>
      </c>
      <c r="N7846" s="11"/>
      <c r="O7846" s="18"/>
      <c r="P7846" s="15"/>
      <c r="Q7846" s="16"/>
    </row>
    <row r="7847" spans="1:17" s="17" customFormat="1" ht="66.75" hidden="1" customHeight="1">
      <c r="A7847" s="107">
        <v>4</v>
      </c>
      <c r="B7847" s="108" t="s">
        <v>3271</v>
      </c>
      <c r="C7847" s="425" t="s">
        <v>1457</v>
      </c>
      <c r="D7847" s="425"/>
      <c r="E7847" s="425"/>
      <c r="F7847" s="112"/>
      <c r="G7847" s="131"/>
      <c r="H7847" s="112">
        <v>16660</v>
      </c>
      <c r="I7847" s="10"/>
      <c r="J7847" s="11"/>
      <c r="K7847" s="112"/>
      <c r="L7847" s="131"/>
      <c r="M7847" s="112">
        <v>16660</v>
      </c>
      <c r="N7847" s="11"/>
      <c r="O7847" s="18"/>
      <c r="P7847" s="15"/>
      <c r="Q7847" s="16"/>
    </row>
    <row r="7848" spans="1:17" s="17" customFormat="1" ht="66.75" hidden="1" customHeight="1">
      <c r="A7848" s="1185" t="s">
        <v>4282</v>
      </c>
      <c r="B7848" s="1185"/>
      <c r="C7848" s="1185"/>
      <c r="D7848" s="1185"/>
      <c r="E7848" s="1185"/>
      <c r="F7848" s="1185"/>
      <c r="G7848" s="1185"/>
      <c r="H7848" s="1185"/>
      <c r="I7848" s="808"/>
      <c r="J7848" s="809"/>
      <c r="K7848" s="809"/>
      <c r="L7848" s="809"/>
      <c r="M7848" s="809"/>
      <c r="N7848" s="809"/>
      <c r="O7848" s="810"/>
      <c r="P7848" s="15"/>
      <c r="Q7848" s="800"/>
    </row>
    <row r="7849" spans="1:17" s="17" customFormat="1" ht="66.75" hidden="1" customHeight="1">
      <c r="A7849" s="107"/>
      <c r="B7849" s="1186" t="s">
        <v>3274</v>
      </c>
      <c r="C7849" s="1186"/>
      <c r="D7849" s="1186"/>
      <c r="E7849" s="1186"/>
      <c r="F7849" s="1186"/>
      <c r="G7849" s="1186"/>
      <c r="H7849" s="1186"/>
      <c r="I7849" s="535"/>
      <c r="J7849" s="535"/>
      <c r="K7849" s="535"/>
      <c r="L7849" s="535"/>
      <c r="M7849" s="535"/>
      <c r="N7849" s="535"/>
      <c r="O7849" s="535"/>
      <c r="P7849" s="266"/>
      <c r="Q7849" s="801"/>
    </row>
    <row r="7850" spans="1:17" s="17" customFormat="1" ht="66.75" hidden="1" customHeight="1">
      <c r="A7850" s="107">
        <v>1</v>
      </c>
      <c r="B7850" s="108" t="s">
        <v>3268</v>
      </c>
      <c r="C7850" s="425" t="s">
        <v>1457</v>
      </c>
      <c r="D7850" s="425"/>
      <c r="E7850" s="425"/>
      <c r="F7850" s="112"/>
      <c r="G7850" s="803">
        <v>21110</v>
      </c>
      <c r="H7850" s="112"/>
      <c r="I7850" s="811"/>
      <c r="J7850" s="271"/>
      <c r="K7850" s="112"/>
      <c r="L7850" s="803">
        <v>21110</v>
      </c>
      <c r="M7850" s="112"/>
      <c r="N7850" s="271"/>
      <c r="O7850" s="217"/>
      <c r="P7850" s="807"/>
      <c r="Q7850" s="800"/>
    </row>
    <row r="7851" spans="1:17" s="17" customFormat="1" ht="66.75" hidden="1" customHeight="1">
      <c r="A7851" s="107">
        <v>2</v>
      </c>
      <c r="B7851" s="108" t="s">
        <v>3267</v>
      </c>
      <c r="C7851" s="425" t="s">
        <v>1457</v>
      </c>
      <c r="D7851" s="425"/>
      <c r="E7851" s="425"/>
      <c r="F7851" s="112"/>
      <c r="G7851" s="803">
        <v>16310</v>
      </c>
      <c r="H7851" s="112"/>
      <c r="I7851" s="811"/>
      <c r="J7851" s="271"/>
      <c r="K7851" s="112"/>
      <c r="L7851" s="803">
        <v>16310</v>
      </c>
      <c r="M7851" s="112"/>
      <c r="N7851" s="271"/>
      <c r="O7851" s="217"/>
      <c r="P7851" s="807"/>
      <c r="Q7851" s="800"/>
    </row>
    <row r="7852" spans="1:17" s="17" customFormat="1" ht="66.75" hidden="1" customHeight="1">
      <c r="A7852" s="107">
        <v>2</v>
      </c>
      <c r="B7852" s="813" t="s">
        <v>3282</v>
      </c>
      <c r="C7852" s="425" t="s">
        <v>1457</v>
      </c>
      <c r="D7852" s="425"/>
      <c r="E7852" s="425"/>
      <c r="F7852" s="112"/>
      <c r="G7852" s="803">
        <v>16310</v>
      </c>
      <c r="H7852" s="112"/>
      <c r="I7852" s="811"/>
      <c r="J7852" s="271"/>
      <c r="K7852" s="112"/>
      <c r="L7852" s="803">
        <v>16310</v>
      </c>
      <c r="M7852" s="112"/>
      <c r="N7852" s="271"/>
      <c r="O7852" s="217"/>
      <c r="P7852" s="807"/>
      <c r="Q7852" s="800"/>
    </row>
    <row r="7853" spans="1:17" ht="66.75" hidden="1" customHeight="1">
      <c r="A7853" s="1185" t="s">
        <v>3287</v>
      </c>
      <c r="B7853" s="1185"/>
      <c r="C7853" s="1185"/>
      <c r="D7853" s="1185"/>
      <c r="E7853" s="1185"/>
      <c r="F7853" s="1185"/>
      <c r="G7853" s="1185"/>
      <c r="H7853" s="1185"/>
      <c r="I7853" s="819"/>
      <c r="J7853" s="819"/>
      <c r="K7853" s="819"/>
      <c r="L7853" s="819"/>
      <c r="M7853" s="819"/>
      <c r="N7853" s="819"/>
      <c r="O7853" s="820"/>
      <c r="P7853" s="807"/>
      <c r="Q7853" s="821"/>
    </row>
    <row r="7854" spans="1:17" s="17" customFormat="1" ht="66.75" hidden="1" customHeight="1">
      <c r="A7854" s="107"/>
      <c r="B7854" s="1186" t="s">
        <v>3274</v>
      </c>
      <c r="C7854" s="1186"/>
      <c r="D7854" s="1186"/>
      <c r="E7854" s="1186"/>
      <c r="F7854" s="1186"/>
      <c r="G7854" s="1186"/>
      <c r="H7854" s="1186"/>
      <c r="I7854" s="535"/>
      <c r="J7854" s="535"/>
      <c r="K7854" s="535"/>
      <c r="L7854" s="535"/>
      <c r="M7854" s="535"/>
      <c r="N7854" s="535"/>
      <c r="O7854" s="535"/>
      <c r="P7854" s="266"/>
      <c r="Q7854" s="801"/>
    </row>
    <row r="7855" spans="1:17" s="17" customFormat="1" ht="66.75" hidden="1" customHeight="1">
      <c r="A7855" s="107">
        <v>1</v>
      </c>
      <c r="B7855" s="166" t="s">
        <v>3268</v>
      </c>
      <c r="C7855" s="425" t="s">
        <v>1457</v>
      </c>
      <c r="D7855" s="425"/>
      <c r="E7855" s="425"/>
      <c r="F7855" s="164"/>
      <c r="G7855" s="803"/>
      <c r="H7855" s="803">
        <v>21110</v>
      </c>
      <c r="I7855" s="804"/>
      <c r="J7855" s="817"/>
      <c r="K7855" s="164"/>
      <c r="L7855" s="803"/>
      <c r="M7855" s="803">
        <v>21110</v>
      </c>
      <c r="N7855" s="817"/>
      <c r="O7855" s="818"/>
      <c r="P7855" s="15"/>
      <c r="Q7855" s="16"/>
    </row>
    <row r="7856" spans="1:17" s="17" customFormat="1" ht="66.75" hidden="1" customHeight="1">
      <c r="A7856" s="107">
        <v>2</v>
      </c>
      <c r="B7856" s="813" t="s">
        <v>3288</v>
      </c>
      <c r="C7856" s="425" t="s">
        <v>1457</v>
      </c>
      <c r="D7856" s="425"/>
      <c r="E7856" s="425"/>
      <c r="F7856" s="112"/>
      <c r="G7856" s="803"/>
      <c r="H7856" s="803">
        <v>16310</v>
      </c>
      <c r="I7856" s="804"/>
      <c r="J7856" s="817"/>
      <c r="K7856" s="112"/>
      <c r="L7856" s="803"/>
      <c r="M7856" s="803">
        <v>16310</v>
      </c>
      <c r="N7856" s="817"/>
      <c r="O7856" s="818"/>
      <c r="P7856" s="15"/>
      <c r="Q7856" s="16"/>
    </row>
    <row r="7857" spans="1:17" ht="66.75" hidden="1" customHeight="1">
      <c r="A7857" s="116" t="s">
        <v>3289</v>
      </c>
      <c r="B7857" s="1187" t="s">
        <v>3290</v>
      </c>
      <c r="C7857" s="1187"/>
      <c r="D7857" s="822"/>
      <c r="E7857" s="822"/>
      <c r="F7857" s="112"/>
      <c r="G7857" s="803"/>
      <c r="H7857" s="112"/>
      <c r="I7857" s="811"/>
      <c r="J7857" s="271"/>
      <c r="K7857" s="112"/>
      <c r="L7857" s="803"/>
      <c r="M7857" s="112"/>
      <c r="N7857" s="271"/>
      <c r="O7857" s="217"/>
      <c r="P7857" s="823"/>
      <c r="Q7857" s="821"/>
    </row>
    <row r="7858" spans="1:17" ht="66.75" hidden="1" customHeight="1">
      <c r="A7858" s="1185" t="s">
        <v>3291</v>
      </c>
      <c r="B7858" s="1185"/>
      <c r="C7858" s="1185"/>
      <c r="D7858" s="1185"/>
      <c r="E7858" s="1185"/>
      <c r="F7858" s="1185"/>
      <c r="G7858" s="1185"/>
      <c r="H7858" s="1185"/>
      <c r="I7858" s="819"/>
      <c r="J7858" s="819"/>
      <c r="K7858" s="819"/>
      <c r="L7858" s="819"/>
      <c r="M7858" s="819"/>
      <c r="N7858" s="819"/>
      <c r="O7858" s="820"/>
      <c r="P7858" s="823"/>
      <c r="Q7858" s="821"/>
    </row>
    <row r="7859" spans="1:17" ht="66.75" hidden="1" customHeight="1">
      <c r="A7859" s="107"/>
      <c r="B7859" s="824" t="s">
        <v>3292</v>
      </c>
      <c r="C7859" s="425"/>
      <c r="D7859" s="425"/>
      <c r="E7859" s="425"/>
      <c r="F7859" s="112"/>
      <c r="G7859" s="803"/>
      <c r="H7859" s="112"/>
      <c r="I7859" s="811"/>
      <c r="J7859" s="271"/>
      <c r="K7859" s="112"/>
      <c r="L7859" s="803"/>
      <c r="M7859" s="112"/>
      <c r="N7859" s="271"/>
      <c r="O7859" s="217"/>
      <c r="P7859" s="823"/>
      <c r="Q7859" s="821"/>
    </row>
    <row r="7860" spans="1:17" ht="66.75" hidden="1" customHeight="1">
      <c r="A7860" s="107"/>
      <c r="B7860" s="825" t="s">
        <v>3293</v>
      </c>
      <c r="C7860" s="425"/>
      <c r="D7860" s="425"/>
      <c r="E7860" s="425"/>
      <c r="F7860" s="112"/>
      <c r="G7860" s="803"/>
      <c r="H7860" s="112"/>
      <c r="I7860" s="811"/>
      <c r="J7860" s="271"/>
      <c r="K7860" s="112"/>
      <c r="L7860" s="803"/>
      <c r="M7860" s="112"/>
      <c r="N7860" s="271"/>
      <c r="O7860" s="217"/>
      <c r="P7860" s="823"/>
      <c r="Q7860" s="821"/>
    </row>
    <row r="7861" spans="1:17" ht="66.75" hidden="1" customHeight="1">
      <c r="A7861" s="107">
        <v>1</v>
      </c>
      <c r="B7861" s="813" t="s">
        <v>3294</v>
      </c>
      <c r="C7861" s="425" t="s">
        <v>68</v>
      </c>
      <c r="D7861" s="425"/>
      <c r="E7861" s="425"/>
      <c r="F7861" s="112"/>
      <c r="G7861" s="112">
        <v>2000000</v>
      </c>
      <c r="H7861" s="112"/>
      <c r="I7861" s="811"/>
      <c r="J7861" s="271"/>
      <c r="K7861" s="112"/>
      <c r="L7861" s="112">
        <v>2000000</v>
      </c>
      <c r="M7861" s="112"/>
      <c r="N7861" s="271"/>
      <c r="O7861" s="217"/>
      <c r="P7861" s="823"/>
      <c r="Q7861" s="821"/>
    </row>
    <row r="7862" spans="1:17" ht="66.75" hidden="1" customHeight="1">
      <c r="A7862" s="107">
        <v>2</v>
      </c>
      <c r="B7862" s="813" t="s">
        <v>3295</v>
      </c>
      <c r="C7862" s="425" t="s">
        <v>68</v>
      </c>
      <c r="D7862" s="425"/>
      <c r="E7862" s="425"/>
      <c r="F7862" s="112"/>
      <c r="G7862" s="112">
        <v>2190000</v>
      </c>
      <c r="H7862" s="112"/>
      <c r="I7862" s="811"/>
      <c r="J7862" s="271"/>
      <c r="K7862" s="112"/>
      <c r="L7862" s="112">
        <v>2190000</v>
      </c>
      <c r="M7862" s="112"/>
      <c r="N7862" s="271"/>
      <c r="O7862" s="217"/>
      <c r="P7862" s="823"/>
      <c r="Q7862" s="821"/>
    </row>
    <row r="7863" spans="1:17" ht="66.75" hidden="1" customHeight="1">
      <c r="A7863" s="107">
        <v>3</v>
      </c>
      <c r="B7863" s="813" t="s">
        <v>3296</v>
      </c>
      <c r="C7863" s="425" t="s">
        <v>68</v>
      </c>
      <c r="D7863" s="425"/>
      <c r="E7863" s="425"/>
      <c r="F7863" s="112"/>
      <c r="G7863" s="112">
        <v>2560000</v>
      </c>
      <c r="H7863" s="112"/>
      <c r="I7863" s="811"/>
      <c r="J7863" s="271"/>
      <c r="K7863" s="112"/>
      <c r="L7863" s="112">
        <v>2560000</v>
      </c>
      <c r="M7863" s="112"/>
      <c r="N7863" s="271"/>
      <c r="O7863" s="217"/>
      <c r="P7863" s="823"/>
      <c r="Q7863" s="821"/>
    </row>
    <row r="7864" spans="1:17" ht="66.75" hidden="1" customHeight="1">
      <c r="A7864" s="107">
        <v>4</v>
      </c>
      <c r="B7864" s="813" t="s">
        <v>3297</v>
      </c>
      <c r="C7864" s="425" t="s">
        <v>68</v>
      </c>
      <c r="D7864" s="425"/>
      <c r="E7864" s="425"/>
      <c r="F7864" s="112"/>
      <c r="G7864" s="112">
        <v>3110000</v>
      </c>
      <c r="H7864" s="112"/>
      <c r="I7864" s="811"/>
      <c r="J7864" s="271"/>
      <c r="K7864" s="112"/>
      <c r="L7864" s="112">
        <v>3110000</v>
      </c>
      <c r="M7864" s="112"/>
      <c r="N7864" s="271"/>
      <c r="O7864" s="217"/>
      <c r="P7864" s="823"/>
      <c r="Q7864" s="821"/>
    </row>
    <row r="7865" spans="1:17" ht="66.75" hidden="1" customHeight="1">
      <c r="A7865" s="107"/>
      <c r="B7865" s="825" t="s">
        <v>3298</v>
      </c>
      <c r="C7865" s="425"/>
      <c r="D7865" s="425"/>
      <c r="E7865" s="425"/>
      <c r="F7865" s="112"/>
      <c r="G7865" s="112"/>
      <c r="H7865" s="112"/>
      <c r="I7865" s="811"/>
      <c r="J7865" s="271"/>
      <c r="K7865" s="112"/>
      <c r="L7865" s="112"/>
      <c r="M7865" s="112"/>
      <c r="N7865" s="271"/>
      <c r="O7865" s="217"/>
      <c r="P7865" s="823"/>
      <c r="Q7865" s="821"/>
    </row>
    <row r="7866" spans="1:17" ht="66.75" hidden="1" customHeight="1">
      <c r="A7866" s="107">
        <v>1</v>
      </c>
      <c r="B7866" s="813" t="s">
        <v>3299</v>
      </c>
      <c r="C7866" s="425" t="s">
        <v>68</v>
      </c>
      <c r="D7866" s="425"/>
      <c r="E7866" s="425"/>
      <c r="F7866" s="112"/>
      <c r="G7866" s="112">
        <v>5200000</v>
      </c>
      <c r="H7866" s="112"/>
      <c r="I7866" s="811"/>
      <c r="J7866" s="271"/>
      <c r="K7866" s="112"/>
      <c r="L7866" s="112">
        <v>5200000</v>
      </c>
      <c r="M7866" s="112"/>
      <c r="N7866" s="271"/>
      <c r="O7866" s="217"/>
      <c r="P7866" s="823"/>
      <c r="Q7866" s="821"/>
    </row>
    <row r="7867" spans="1:17" ht="66.75" hidden="1" customHeight="1">
      <c r="A7867" s="107"/>
      <c r="B7867" s="825" t="s">
        <v>3300</v>
      </c>
      <c r="C7867" s="425"/>
      <c r="D7867" s="425"/>
      <c r="E7867" s="425"/>
      <c r="F7867" s="112"/>
      <c r="G7867" s="112"/>
      <c r="H7867" s="112"/>
      <c r="I7867" s="811"/>
      <c r="J7867" s="271"/>
      <c r="K7867" s="112"/>
      <c r="L7867" s="112"/>
      <c r="M7867" s="112"/>
      <c r="N7867" s="271"/>
      <c r="O7867" s="217"/>
      <c r="P7867" s="823"/>
      <c r="Q7867" s="821"/>
    </row>
    <row r="7868" spans="1:17" ht="66.75" hidden="1" customHeight="1">
      <c r="A7868" s="107">
        <v>1</v>
      </c>
      <c r="B7868" s="813" t="s">
        <v>3301</v>
      </c>
      <c r="C7868" s="425" t="s">
        <v>70</v>
      </c>
      <c r="D7868" s="425"/>
      <c r="E7868" s="425"/>
      <c r="F7868" s="112"/>
      <c r="G7868" s="112">
        <v>490000</v>
      </c>
      <c r="H7868" s="112"/>
      <c r="I7868" s="811"/>
      <c r="J7868" s="271"/>
      <c r="K7868" s="112"/>
      <c r="L7868" s="112">
        <v>490000</v>
      </c>
      <c r="M7868" s="112"/>
      <c r="N7868" s="271"/>
      <c r="O7868" s="217"/>
      <c r="P7868" s="823"/>
      <c r="Q7868" s="821"/>
    </row>
    <row r="7869" spans="1:17" ht="66.75" hidden="1" customHeight="1">
      <c r="A7869" s="107">
        <v>2</v>
      </c>
      <c r="B7869" s="813" t="s">
        <v>3302</v>
      </c>
      <c r="C7869" s="425" t="s">
        <v>70</v>
      </c>
      <c r="D7869" s="425"/>
      <c r="E7869" s="425"/>
      <c r="F7869" s="112"/>
      <c r="G7869" s="112">
        <v>620000</v>
      </c>
      <c r="H7869" s="112"/>
      <c r="I7869" s="811"/>
      <c r="J7869" s="271"/>
      <c r="K7869" s="112"/>
      <c r="L7869" s="112">
        <v>620000</v>
      </c>
      <c r="M7869" s="112"/>
      <c r="N7869" s="271"/>
      <c r="O7869" s="217"/>
      <c r="P7869" s="823"/>
      <c r="Q7869" s="821"/>
    </row>
    <row r="7870" spans="1:17" ht="66.75" hidden="1" customHeight="1">
      <c r="A7870" s="107">
        <v>3</v>
      </c>
      <c r="B7870" s="813" t="s">
        <v>3303</v>
      </c>
      <c r="C7870" s="425" t="s">
        <v>70</v>
      </c>
      <c r="D7870" s="425"/>
      <c r="E7870" s="425"/>
      <c r="F7870" s="112"/>
      <c r="G7870" s="112">
        <v>960000</v>
      </c>
      <c r="H7870" s="112"/>
      <c r="I7870" s="811"/>
      <c r="J7870" s="271"/>
      <c r="K7870" s="112"/>
      <c r="L7870" s="112">
        <v>960000</v>
      </c>
      <c r="M7870" s="112"/>
      <c r="N7870" s="271"/>
      <c r="O7870" s="217"/>
      <c r="P7870" s="823"/>
      <c r="Q7870" s="821"/>
    </row>
    <row r="7871" spans="1:17" ht="66.75" hidden="1" customHeight="1">
      <c r="A7871" s="107"/>
      <c r="B7871" s="825" t="s">
        <v>3304</v>
      </c>
      <c r="C7871" s="425"/>
      <c r="D7871" s="425"/>
      <c r="E7871" s="425"/>
      <c r="F7871" s="112"/>
      <c r="G7871" s="112"/>
      <c r="H7871" s="112"/>
      <c r="I7871" s="811"/>
      <c r="J7871" s="271"/>
      <c r="K7871" s="112"/>
      <c r="L7871" s="112"/>
      <c r="M7871" s="112"/>
      <c r="N7871" s="271"/>
      <c r="O7871" s="217"/>
      <c r="P7871" s="823"/>
      <c r="Q7871" s="821"/>
    </row>
    <row r="7872" spans="1:17" ht="66.75" hidden="1" customHeight="1">
      <c r="A7872" s="107">
        <v>1</v>
      </c>
      <c r="B7872" s="813" t="s">
        <v>3305</v>
      </c>
      <c r="C7872" s="425" t="s">
        <v>70</v>
      </c>
      <c r="D7872" s="425"/>
      <c r="E7872" s="425"/>
      <c r="F7872" s="112"/>
      <c r="G7872" s="112">
        <v>640000</v>
      </c>
      <c r="H7872" s="112"/>
      <c r="I7872" s="811"/>
      <c r="J7872" s="271"/>
      <c r="K7872" s="112"/>
      <c r="L7872" s="112">
        <v>640000</v>
      </c>
      <c r="M7872" s="112"/>
      <c r="N7872" s="271"/>
      <c r="O7872" s="217"/>
      <c r="P7872" s="823"/>
      <c r="Q7872" s="821"/>
    </row>
    <row r="7873" spans="1:17" ht="66.75" hidden="1" customHeight="1">
      <c r="A7873" s="107">
        <v>2</v>
      </c>
      <c r="B7873" s="813" t="s">
        <v>3306</v>
      </c>
      <c r="C7873" s="425" t="s">
        <v>70</v>
      </c>
      <c r="D7873" s="425"/>
      <c r="E7873" s="425"/>
      <c r="F7873" s="112"/>
      <c r="G7873" s="112">
        <v>1340000</v>
      </c>
      <c r="H7873" s="112"/>
      <c r="I7873" s="811"/>
      <c r="J7873" s="271"/>
      <c r="K7873" s="112"/>
      <c r="L7873" s="112">
        <v>1340000</v>
      </c>
      <c r="M7873" s="112"/>
      <c r="N7873" s="271"/>
      <c r="O7873" s="217"/>
      <c r="P7873" s="823"/>
      <c r="Q7873" s="821"/>
    </row>
    <row r="7874" spans="1:17" ht="66.75" hidden="1" customHeight="1">
      <c r="A7874" s="107">
        <v>3</v>
      </c>
      <c r="B7874" s="813" t="s">
        <v>3307</v>
      </c>
      <c r="C7874" s="425" t="s">
        <v>70</v>
      </c>
      <c r="D7874" s="425"/>
      <c r="E7874" s="425"/>
      <c r="F7874" s="112"/>
      <c r="G7874" s="112">
        <v>790000</v>
      </c>
      <c r="H7874" s="112"/>
      <c r="I7874" s="811"/>
      <c r="J7874" s="271"/>
      <c r="K7874" s="112"/>
      <c r="L7874" s="112">
        <v>790000</v>
      </c>
      <c r="M7874" s="112"/>
      <c r="N7874" s="271"/>
      <c r="O7874" s="217"/>
      <c r="P7874" s="823"/>
      <c r="Q7874" s="821"/>
    </row>
    <row r="7875" spans="1:17" ht="66.75" hidden="1" customHeight="1">
      <c r="A7875" s="107">
        <v>4</v>
      </c>
      <c r="B7875" s="813" t="s">
        <v>3308</v>
      </c>
      <c r="C7875" s="425" t="s">
        <v>70</v>
      </c>
      <c r="D7875" s="425"/>
      <c r="E7875" s="425"/>
      <c r="F7875" s="112"/>
      <c r="G7875" s="803">
        <v>340000</v>
      </c>
      <c r="H7875" s="112"/>
      <c r="I7875" s="811"/>
      <c r="J7875" s="271"/>
      <c r="K7875" s="112"/>
      <c r="L7875" s="803">
        <v>340000</v>
      </c>
      <c r="M7875" s="112"/>
      <c r="N7875" s="271"/>
      <c r="O7875" s="217"/>
      <c r="P7875" s="823"/>
      <c r="Q7875" s="821"/>
    </row>
    <row r="7876" spans="1:17" ht="66.75" hidden="1" customHeight="1">
      <c r="A7876" s="107">
        <v>5</v>
      </c>
      <c r="B7876" s="813" t="s">
        <v>3309</v>
      </c>
      <c r="C7876" s="425" t="s">
        <v>70</v>
      </c>
      <c r="D7876" s="425"/>
      <c r="E7876" s="425"/>
      <c r="F7876" s="112"/>
      <c r="G7876" s="803">
        <v>650000</v>
      </c>
      <c r="H7876" s="112"/>
      <c r="I7876" s="811"/>
      <c r="J7876" s="271"/>
      <c r="K7876" s="112"/>
      <c r="L7876" s="803">
        <v>650000</v>
      </c>
      <c r="M7876" s="112"/>
      <c r="N7876" s="271"/>
      <c r="O7876" s="217"/>
      <c r="P7876" s="823"/>
      <c r="Q7876" s="821"/>
    </row>
    <row r="7877" spans="1:17" ht="66.75" hidden="1" customHeight="1">
      <c r="A7877" s="107"/>
      <c r="B7877" s="826" t="s">
        <v>3310</v>
      </c>
      <c r="C7877" s="425"/>
      <c r="D7877" s="425"/>
      <c r="E7877" s="425"/>
      <c r="F7877" s="112"/>
      <c r="G7877" s="803"/>
      <c r="H7877" s="112"/>
      <c r="I7877" s="811"/>
      <c r="J7877" s="271"/>
      <c r="K7877" s="112"/>
      <c r="L7877" s="803"/>
      <c r="M7877" s="112"/>
      <c r="N7877" s="271"/>
      <c r="O7877" s="217"/>
      <c r="P7877" s="823"/>
      <c r="Q7877" s="821"/>
    </row>
    <row r="7878" spans="1:17" ht="66.75" hidden="1" customHeight="1">
      <c r="A7878" s="107"/>
      <c r="B7878" s="825" t="s">
        <v>3293</v>
      </c>
      <c r="C7878" s="425"/>
      <c r="D7878" s="425"/>
      <c r="E7878" s="425"/>
      <c r="F7878" s="112"/>
      <c r="G7878" s="803"/>
      <c r="H7878" s="112"/>
      <c r="I7878" s="811"/>
      <c r="J7878" s="271"/>
      <c r="K7878" s="112"/>
      <c r="L7878" s="803"/>
      <c r="M7878" s="112"/>
      <c r="N7878" s="271"/>
      <c r="O7878" s="217"/>
      <c r="P7878" s="823"/>
      <c r="Q7878" s="821"/>
    </row>
    <row r="7879" spans="1:17" ht="66.75" hidden="1" customHeight="1">
      <c r="A7879" s="107">
        <v>1</v>
      </c>
      <c r="B7879" s="813" t="s">
        <v>3311</v>
      </c>
      <c r="C7879" s="425" t="s">
        <v>68</v>
      </c>
      <c r="D7879" s="425"/>
      <c r="E7879" s="425"/>
      <c r="F7879" s="112"/>
      <c r="G7879" s="112">
        <v>2200000</v>
      </c>
      <c r="H7879" s="112"/>
      <c r="I7879" s="811"/>
      <c r="J7879" s="271"/>
      <c r="K7879" s="112"/>
      <c r="L7879" s="112">
        <v>2200000</v>
      </c>
      <c r="M7879" s="112"/>
      <c r="N7879" s="271"/>
      <c r="O7879" s="217"/>
      <c r="P7879" s="823"/>
      <c r="Q7879" s="821"/>
    </row>
    <row r="7880" spans="1:17" ht="66.75" hidden="1" customHeight="1">
      <c r="A7880" s="107">
        <v>2</v>
      </c>
      <c r="B7880" s="813" t="s">
        <v>3312</v>
      </c>
      <c r="C7880" s="425" t="s">
        <v>68</v>
      </c>
      <c r="D7880" s="425"/>
      <c r="E7880" s="425"/>
      <c r="F7880" s="112"/>
      <c r="G7880" s="112">
        <v>2300000</v>
      </c>
      <c r="H7880" s="112"/>
      <c r="I7880" s="811"/>
      <c r="J7880" s="271"/>
      <c r="K7880" s="112"/>
      <c r="L7880" s="112">
        <v>2300000</v>
      </c>
      <c r="M7880" s="112"/>
      <c r="N7880" s="271"/>
      <c r="O7880" s="217"/>
      <c r="P7880" s="823"/>
      <c r="Q7880" s="821"/>
    </row>
    <row r="7881" spans="1:17" ht="66.75" hidden="1" customHeight="1">
      <c r="A7881" s="107">
        <v>3</v>
      </c>
      <c r="B7881" s="813" t="s">
        <v>3313</v>
      </c>
      <c r="C7881" s="425" t="s">
        <v>68</v>
      </c>
      <c r="D7881" s="425"/>
      <c r="E7881" s="425"/>
      <c r="F7881" s="112"/>
      <c r="G7881" s="112">
        <v>2400000</v>
      </c>
      <c r="H7881" s="112"/>
      <c r="I7881" s="811"/>
      <c r="J7881" s="271"/>
      <c r="K7881" s="112"/>
      <c r="L7881" s="112">
        <v>2400000</v>
      </c>
      <c r="M7881" s="112"/>
      <c r="N7881" s="271"/>
      <c r="O7881" s="217"/>
      <c r="P7881" s="823"/>
      <c r="Q7881" s="821"/>
    </row>
    <row r="7882" spans="1:17" ht="66.75" hidden="1" customHeight="1">
      <c r="A7882" s="107">
        <v>4</v>
      </c>
      <c r="B7882" s="813" t="s">
        <v>3314</v>
      </c>
      <c r="C7882" s="425" t="s">
        <v>68</v>
      </c>
      <c r="D7882" s="425"/>
      <c r="E7882" s="425"/>
      <c r="F7882" s="112"/>
      <c r="G7882" s="112">
        <v>2500000</v>
      </c>
      <c r="H7882" s="112"/>
      <c r="I7882" s="811"/>
      <c r="J7882" s="271"/>
      <c r="K7882" s="112"/>
      <c r="L7882" s="112">
        <v>2500000</v>
      </c>
      <c r="M7882" s="112"/>
      <c r="N7882" s="271"/>
      <c r="O7882" s="217"/>
      <c r="P7882" s="823"/>
      <c r="Q7882" s="821"/>
    </row>
    <row r="7883" spans="1:17" ht="66.75" hidden="1" customHeight="1">
      <c r="A7883" s="107">
        <v>5</v>
      </c>
      <c r="B7883" s="813" t="s">
        <v>3315</v>
      </c>
      <c r="C7883" s="425" t="s">
        <v>68</v>
      </c>
      <c r="D7883" s="425"/>
      <c r="E7883" s="425"/>
      <c r="F7883" s="112"/>
      <c r="G7883" s="803">
        <v>3100000</v>
      </c>
      <c r="H7883" s="112"/>
      <c r="I7883" s="811"/>
      <c r="J7883" s="271"/>
      <c r="K7883" s="112"/>
      <c r="L7883" s="803">
        <v>3100000</v>
      </c>
      <c r="M7883" s="112"/>
      <c r="N7883" s="271"/>
      <c r="O7883" s="217"/>
      <c r="P7883" s="823"/>
      <c r="Q7883" s="821"/>
    </row>
    <row r="7884" spans="1:17" ht="66.75" hidden="1" customHeight="1">
      <c r="A7884" s="107"/>
      <c r="B7884" s="825" t="s">
        <v>3300</v>
      </c>
      <c r="C7884" s="425"/>
      <c r="D7884" s="425"/>
      <c r="E7884" s="425"/>
      <c r="F7884" s="112"/>
      <c r="G7884" s="112"/>
      <c r="H7884" s="112"/>
      <c r="I7884" s="811"/>
      <c r="J7884" s="271"/>
      <c r="K7884" s="112"/>
      <c r="L7884" s="112"/>
      <c r="M7884" s="112"/>
      <c r="N7884" s="271"/>
      <c r="O7884" s="217"/>
      <c r="P7884" s="823"/>
      <c r="Q7884" s="821"/>
    </row>
    <row r="7885" spans="1:17" ht="66.75" hidden="1" customHeight="1">
      <c r="A7885" s="107">
        <v>1</v>
      </c>
      <c r="B7885" s="813" t="s">
        <v>3316</v>
      </c>
      <c r="C7885" s="425" t="s">
        <v>70</v>
      </c>
      <c r="D7885" s="425"/>
      <c r="E7885" s="425"/>
      <c r="F7885" s="112"/>
      <c r="G7885" s="112">
        <v>680000</v>
      </c>
      <c r="H7885" s="112"/>
      <c r="I7885" s="811"/>
      <c r="J7885" s="271"/>
      <c r="K7885" s="112"/>
      <c r="L7885" s="112">
        <v>680000</v>
      </c>
      <c r="M7885" s="112"/>
      <c r="N7885" s="271"/>
      <c r="O7885" s="217"/>
      <c r="P7885" s="823"/>
      <c r="Q7885" s="821"/>
    </row>
    <row r="7886" spans="1:17" ht="66.75" hidden="1" customHeight="1">
      <c r="A7886" s="107">
        <v>2</v>
      </c>
      <c r="B7886" s="813" t="s">
        <v>3317</v>
      </c>
      <c r="C7886" s="425" t="s">
        <v>70</v>
      </c>
      <c r="D7886" s="425"/>
      <c r="E7886" s="425"/>
      <c r="F7886" s="112"/>
      <c r="G7886" s="112">
        <v>720000</v>
      </c>
      <c r="H7886" s="112"/>
      <c r="I7886" s="811"/>
      <c r="J7886" s="271"/>
      <c r="K7886" s="112"/>
      <c r="L7886" s="112">
        <v>720000</v>
      </c>
      <c r="M7886" s="112"/>
      <c r="N7886" s="271"/>
      <c r="O7886" s="217"/>
      <c r="P7886" s="823"/>
      <c r="Q7886" s="821"/>
    </row>
    <row r="7887" spans="1:17" ht="66.75" hidden="1" customHeight="1">
      <c r="A7887" s="107">
        <v>3</v>
      </c>
      <c r="B7887" s="813" t="s">
        <v>3318</v>
      </c>
      <c r="C7887" s="425" t="s">
        <v>70</v>
      </c>
      <c r="D7887" s="425"/>
      <c r="E7887" s="425"/>
      <c r="F7887" s="112"/>
      <c r="G7887" s="112">
        <v>900000</v>
      </c>
      <c r="H7887" s="112"/>
      <c r="I7887" s="811"/>
      <c r="J7887" s="271"/>
      <c r="K7887" s="112"/>
      <c r="L7887" s="112">
        <v>900000</v>
      </c>
      <c r="M7887" s="112"/>
      <c r="N7887" s="271"/>
      <c r="O7887" s="217"/>
      <c r="P7887" s="823"/>
      <c r="Q7887" s="821"/>
    </row>
    <row r="7888" spans="1:17" ht="66.75" hidden="1" customHeight="1">
      <c r="A7888" s="107"/>
      <c r="B7888" s="825" t="s">
        <v>3304</v>
      </c>
      <c r="C7888" s="425"/>
      <c r="D7888" s="425"/>
      <c r="E7888" s="425"/>
      <c r="F7888" s="112"/>
      <c r="G7888" s="112"/>
      <c r="H7888" s="112"/>
      <c r="I7888" s="811"/>
      <c r="J7888" s="271"/>
      <c r="K7888" s="112"/>
      <c r="L7888" s="112"/>
      <c r="M7888" s="112"/>
      <c r="N7888" s="271"/>
      <c r="O7888" s="217"/>
      <c r="P7888" s="823"/>
      <c r="Q7888" s="821"/>
    </row>
    <row r="7889" spans="1:17" ht="66.75" hidden="1" customHeight="1">
      <c r="A7889" s="107">
        <v>1</v>
      </c>
      <c r="B7889" s="813" t="s">
        <v>3319</v>
      </c>
      <c r="C7889" s="425" t="s">
        <v>70</v>
      </c>
      <c r="D7889" s="425"/>
      <c r="E7889" s="425"/>
      <c r="F7889" s="112"/>
      <c r="G7889" s="112">
        <v>1350000</v>
      </c>
      <c r="H7889" s="112"/>
      <c r="I7889" s="811"/>
      <c r="J7889" s="271"/>
      <c r="K7889" s="112"/>
      <c r="L7889" s="112">
        <v>1350000</v>
      </c>
      <c r="M7889" s="112"/>
      <c r="N7889" s="271"/>
      <c r="O7889" s="217"/>
      <c r="P7889" s="823"/>
      <c r="Q7889" s="821"/>
    </row>
    <row r="7890" spans="1:17" ht="66.75" hidden="1" customHeight="1">
      <c r="A7890" s="107">
        <v>2</v>
      </c>
      <c r="B7890" s="813" t="s">
        <v>3320</v>
      </c>
      <c r="C7890" s="425" t="s">
        <v>70</v>
      </c>
      <c r="D7890" s="425"/>
      <c r="E7890" s="425"/>
      <c r="F7890" s="112"/>
      <c r="G7890" s="112">
        <v>1400000</v>
      </c>
      <c r="H7890" s="112"/>
      <c r="I7890" s="811"/>
      <c r="J7890" s="271"/>
      <c r="K7890" s="112"/>
      <c r="L7890" s="112">
        <v>1400000</v>
      </c>
      <c r="M7890" s="112"/>
      <c r="N7890" s="271"/>
      <c r="O7890" s="217"/>
      <c r="P7890" s="823"/>
      <c r="Q7890" s="821"/>
    </row>
    <row r="7891" spans="1:17" ht="66.75" hidden="1" customHeight="1">
      <c r="A7891" s="107">
        <v>3</v>
      </c>
      <c r="B7891" s="813" t="s">
        <v>3321</v>
      </c>
      <c r="C7891" s="425" t="s">
        <v>70</v>
      </c>
      <c r="D7891" s="425"/>
      <c r="E7891" s="425"/>
      <c r="F7891" s="112"/>
      <c r="G7891" s="112">
        <v>1300000</v>
      </c>
      <c r="H7891" s="112"/>
      <c r="I7891" s="811"/>
      <c r="J7891" s="271"/>
      <c r="K7891" s="112"/>
      <c r="L7891" s="112">
        <v>1300000</v>
      </c>
      <c r="M7891" s="112"/>
      <c r="N7891" s="271"/>
      <c r="O7891" s="217"/>
      <c r="P7891" s="823"/>
      <c r="Q7891" s="821"/>
    </row>
    <row r="7892" spans="1:17" ht="66.75" hidden="1" customHeight="1">
      <c r="A7892" s="107">
        <v>4</v>
      </c>
      <c r="B7892" s="813" t="s">
        <v>3322</v>
      </c>
      <c r="C7892" s="425" t="s">
        <v>70</v>
      </c>
      <c r="D7892" s="425"/>
      <c r="E7892" s="425"/>
      <c r="F7892" s="112"/>
      <c r="G7892" s="803">
        <v>630000</v>
      </c>
      <c r="H7892" s="112"/>
      <c r="I7892" s="811"/>
      <c r="J7892" s="271"/>
      <c r="K7892" s="112"/>
      <c r="L7892" s="803">
        <v>630000</v>
      </c>
      <c r="M7892" s="112"/>
      <c r="N7892" s="271"/>
      <c r="O7892" s="217"/>
      <c r="P7892" s="823"/>
      <c r="Q7892" s="821"/>
    </row>
    <row r="7893" spans="1:17" ht="66.75" hidden="1" customHeight="1">
      <c r="A7893" s="107">
        <v>5</v>
      </c>
      <c r="B7893" s="813" t="s">
        <v>3323</v>
      </c>
      <c r="C7893" s="425" t="s">
        <v>70</v>
      </c>
      <c r="D7893" s="425"/>
      <c r="E7893" s="425"/>
      <c r="F7893" s="112"/>
      <c r="G7893" s="803">
        <v>750000</v>
      </c>
      <c r="H7893" s="827"/>
      <c r="I7893" s="828"/>
      <c r="J7893" s="828"/>
      <c r="K7893" s="112"/>
      <c r="L7893" s="803">
        <v>750000</v>
      </c>
      <c r="M7893" s="827"/>
      <c r="N7893" s="828"/>
      <c r="O7893" s="828"/>
    </row>
    <row r="7894" spans="1:17" ht="66.75" hidden="1" customHeight="1">
      <c r="A7894" s="116" t="s">
        <v>3324</v>
      </c>
      <c r="B7894" s="1187" t="s">
        <v>3325</v>
      </c>
      <c r="C7894" s="1187"/>
      <c r="D7894" s="822"/>
      <c r="E7894" s="822"/>
      <c r="F7894" s="112"/>
      <c r="G7894" s="803"/>
      <c r="H7894" s="112"/>
      <c r="I7894" s="10"/>
      <c r="J7894" s="10"/>
      <c r="K7894" s="112"/>
      <c r="L7894" s="803"/>
      <c r="M7894" s="112"/>
      <c r="N7894" s="10"/>
      <c r="O7894" s="10"/>
    </row>
    <row r="7895" spans="1:17" ht="66.75" hidden="1" customHeight="1">
      <c r="A7895" s="1185" t="s">
        <v>3326</v>
      </c>
      <c r="B7895" s="1185"/>
      <c r="C7895" s="1185"/>
      <c r="D7895" s="1185"/>
      <c r="E7895" s="1185"/>
      <c r="F7895" s="1185"/>
      <c r="G7895" s="1185"/>
      <c r="H7895" s="1185"/>
      <c r="I7895" s="808"/>
      <c r="J7895" s="808"/>
      <c r="K7895" s="808"/>
      <c r="L7895" s="808"/>
      <c r="M7895" s="808"/>
      <c r="N7895" s="808"/>
      <c r="O7895" s="808"/>
    </row>
    <row r="7896" spans="1:17" ht="66.75" hidden="1" customHeight="1">
      <c r="A7896" s="829"/>
      <c r="B7896" s="829" t="s">
        <v>3327</v>
      </c>
      <c r="C7896" s="830"/>
      <c r="D7896" s="830"/>
      <c r="E7896" s="830"/>
      <c r="F7896" s="829"/>
      <c r="G7896" s="829"/>
      <c r="H7896" s="219"/>
      <c r="I7896" s="808"/>
      <c r="J7896" s="808"/>
      <c r="K7896" s="829"/>
      <c r="L7896" s="829"/>
      <c r="M7896" s="829"/>
      <c r="N7896" s="808"/>
      <c r="O7896" s="808"/>
    </row>
    <row r="7897" spans="1:17" ht="66.75" hidden="1" customHeight="1">
      <c r="A7897" s="831">
        <v>1</v>
      </c>
      <c r="B7897" s="832" t="s">
        <v>1280</v>
      </c>
      <c r="C7897" s="831" t="s">
        <v>855</v>
      </c>
      <c r="D7897" s="831"/>
      <c r="E7897" s="831"/>
      <c r="F7897" s="803">
        <v>136417</v>
      </c>
      <c r="G7897" s="833"/>
      <c r="H7897" s="443"/>
      <c r="I7897" s="834"/>
      <c r="J7897" s="834"/>
      <c r="K7897" s="803">
        <v>136417</v>
      </c>
      <c r="L7897" s="833"/>
      <c r="M7897" s="833"/>
      <c r="N7897" s="834"/>
      <c r="O7897" s="834"/>
    </row>
    <row r="7898" spans="1:17" ht="66.75" hidden="1" customHeight="1">
      <c r="A7898" s="831">
        <v>2</v>
      </c>
      <c r="B7898" s="832" t="s">
        <v>1281</v>
      </c>
      <c r="C7898" s="831" t="s">
        <v>855</v>
      </c>
      <c r="D7898" s="831"/>
      <c r="E7898" s="831"/>
      <c r="F7898" s="803">
        <v>194916</v>
      </c>
      <c r="G7898" s="833"/>
      <c r="H7898" s="443"/>
      <c r="I7898" s="834"/>
      <c r="J7898" s="834"/>
      <c r="K7898" s="803">
        <v>194916</v>
      </c>
      <c r="L7898" s="833"/>
      <c r="M7898" s="833"/>
      <c r="N7898" s="834"/>
      <c r="O7898" s="834"/>
    </row>
    <row r="7899" spans="1:17" ht="66.75" hidden="1" customHeight="1">
      <c r="A7899" s="831">
        <v>3</v>
      </c>
      <c r="B7899" s="832" t="s">
        <v>1282</v>
      </c>
      <c r="C7899" s="831" t="s">
        <v>855</v>
      </c>
      <c r="D7899" s="831"/>
      <c r="E7899" s="831"/>
      <c r="F7899" s="803">
        <v>262876</v>
      </c>
      <c r="G7899" s="833"/>
      <c r="H7899" s="443"/>
      <c r="I7899" s="834"/>
      <c r="J7899" s="834"/>
      <c r="K7899" s="803">
        <v>262876</v>
      </c>
      <c r="L7899" s="833"/>
      <c r="M7899" s="833"/>
      <c r="N7899" s="834"/>
      <c r="O7899" s="834"/>
    </row>
    <row r="7900" spans="1:17" ht="66.75" hidden="1" customHeight="1">
      <c r="A7900" s="831">
        <v>4</v>
      </c>
      <c r="B7900" s="832" t="s">
        <v>1283</v>
      </c>
      <c r="C7900" s="831" t="s">
        <v>855</v>
      </c>
      <c r="D7900" s="831"/>
      <c r="E7900" s="831"/>
      <c r="F7900" s="803">
        <v>327599</v>
      </c>
      <c r="G7900" s="833"/>
      <c r="H7900" s="443"/>
      <c r="I7900" s="834"/>
      <c r="J7900" s="834"/>
      <c r="K7900" s="803">
        <v>327599</v>
      </c>
      <c r="L7900" s="833"/>
      <c r="M7900" s="833"/>
      <c r="N7900" s="834"/>
      <c r="O7900" s="834"/>
    </row>
    <row r="7901" spans="1:17" ht="66.75" hidden="1" customHeight="1">
      <c r="A7901" s="831">
        <v>5</v>
      </c>
      <c r="B7901" s="832" t="s">
        <v>1284</v>
      </c>
      <c r="C7901" s="831" t="s">
        <v>855</v>
      </c>
      <c r="D7901" s="831"/>
      <c r="E7901" s="831"/>
      <c r="F7901" s="803">
        <v>380622</v>
      </c>
      <c r="G7901" s="833"/>
      <c r="H7901" s="443"/>
      <c r="I7901" s="834"/>
      <c r="J7901" s="834"/>
      <c r="K7901" s="803">
        <v>380622</v>
      </c>
      <c r="L7901" s="833"/>
      <c r="M7901" s="833"/>
      <c r="N7901" s="834"/>
      <c r="O7901" s="834"/>
    </row>
    <row r="7902" spans="1:17" ht="66.75" hidden="1" customHeight="1">
      <c r="A7902" s="831">
        <v>6</v>
      </c>
      <c r="B7902" s="832" t="s">
        <v>1285</v>
      </c>
      <c r="C7902" s="831" t="s">
        <v>855</v>
      </c>
      <c r="D7902" s="831"/>
      <c r="E7902" s="831"/>
      <c r="F7902" s="803">
        <v>525503</v>
      </c>
      <c r="G7902" s="833"/>
      <c r="H7902" s="443"/>
      <c r="I7902" s="834"/>
      <c r="J7902" s="834"/>
      <c r="K7902" s="803">
        <v>525503</v>
      </c>
      <c r="L7902" s="833"/>
      <c r="M7902" s="833"/>
      <c r="N7902" s="834"/>
      <c r="O7902" s="834"/>
      <c r="Q7902" s="22"/>
    </row>
    <row r="7903" spans="1:17" ht="66.75" hidden="1" customHeight="1">
      <c r="A7903" s="829"/>
      <c r="B7903" s="829" t="s">
        <v>3328</v>
      </c>
      <c r="C7903" s="830"/>
      <c r="D7903" s="830"/>
      <c r="E7903" s="830"/>
      <c r="F7903" s="829"/>
      <c r="G7903" s="833"/>
      <c r="H7903" s="443"/>
      <c r="I7903" s="834"/>
      <c r="J7903" s="834"/>
      <c r="K7903" s="829"/>
      <c r="L7903" s="833"/>
      <c r="M7903" s="833"/>
      <c r="N7903" s="834"/>
      <c r="O7903" s="834"/>
      <c r="Q7903" s="22"/>
    </row>
    <row r="7904" spans="1:17" ht="66.75" hidden="1" customHeight="1">
      <c r="A7904" s="831">
        <v>1</v>
      </c>
      <c r="B7904" s="832" t="s">
        <v>1287</v>
      </c>
      <c r="C7904" s="831" t="s">
        <v>855</v>
      </c>
      <c r="D7904" s="831"/>
      <c r="E7904" s="831"/>
      <c r="F7904" s="803">
        <v>120734</v>
      </c>
      <c r="G7904" s="803"/>
      <c r="H7904" s="827"/>
      <c r="I7904" s="828"/>
      <c r="J7904" s="828"/>
      <c r="K7904" s="803">
        <v>120734</v>
      </c>
      <c r="L7904" s="803"/>
      <c r="M7904" s="827"/>
      <c r="N7904" s="828"/>
      <c r="O7904" s="828"/>
      <c r="Q7904" s="22"/>
    </row>
    <row r="7905" spans="1:17" ht="66.75" hidden="1" customHeight="1">
      <c r="A7905" s="831">
        <v>2</v>
      </c>
      <c r="B7905" s="832" t="s">
        <v>1288</v>
      </c>
      <c r="C7905" s="831" t="s">
        <v>855</v>
      </c>
      <c r="D7905" s="831"/>
      <c r="E7905" s="831"/>
      <c r="F7905" s="803">
        <v>205382</v>
      </c>
      <c r="G7905" s="803"/>
      <c r="H7905" s="827"/>
      <c r="I7905" s="828"/>
      <c r="J7905" s="828"/>
      <c r="K7905" s="803">
        <v>205382</v>
      </c>
      <c r="L7905" s="803"/>
      <c r="M7905" s="827"/>
      <c r="N7905" s="828"/>
      <c r="O7905" s="828"/>
      <c r="Q7905" s="22"/>
    </row>
    <row r="7906" spans="1:17" ht="66.75" hidden="1" customHeight="1">
      <c r="A7906" s="831">
        <v>3</v>
      </c>
      <c r="B7906" s="832" t="s">
        <v>1289</v>
      </c>
      <c r="C7906" s="831" t="s">
        <v>855</v>
      </c>
      <c r="D7906" s="831"/>
      <c r="E7906" s="831"/>
      <c r="F7906" s="803">
        <v>232755</v>
      </c>
      <c r="G7906" s="803"/>
      <c r="H7906" s="827"/>
      <c r="I7906" s="828"/>
      <c r="J7906" s="828"/>
      <c r="K7906" s="803">
        <v>232755</v>
      </c>
      <c r="L7906" s="803"/>
      <c r="M7906" s="827"/>
      <c r="N7906" s="828"/>
      <c r="O7906" s="828"/>
      <c r="Q7906" s="22"/>
    </row>
    <row r="7907" spans="1:17" ht="66.75" hidden="1" customHeight="1">
      <c r="A7907" s="831">
        <v>4</v>
      </c>
      <c r="B7907" s="832" t="s">
        <v>1290</v>
      </c>
      <c r="C7907" s="831" t="s">
        <v>855</v>
      </c>
      <c r="D7907" s="831"/>
      <c r="E7907" s="831"/>
      <c r="F7907" s="803">
        <v>290508</v>
      </c>
      <c r="G7907" s="803"/>
      <c r="H7907" s="827"/>
      <c r="I7907" s="828"/>
      <c r="J7907" s="828"/>
      <c r="K7907" s="803">
        <v>290508</v>
      </c>
      <c r="L7907" s="803"/>
      <c r="M7907" s="827"/>
      <c r="N7907" s="828"/>
      <c r="O7907" s="828"/>
      <c r="Q7907" s="22"/>
    </row>
    <row r="7908" spans="1:17" ht="66.75" hidden="1" customHeight="1">
      <c r="A7908" s="831">
        <v>5</v>
      </c>
      <c r="B7908" s="832" t="s">
        <v>1291</v>
      </c>
      <c r="C7908" s="831" t="s">
        <v>855</v>
      </c>
      <c r="D7908" s="831"/>
      <c r="E7908" s="831"/>
      <c r="F7908" s="803">
        <v>337308</v>
      </c>
      <c r="G7908" s="803"/>
      <c r="H7908" s="827"/>
      <c r="I7908" s="828"/>
      <c r="J7908" s="828"/>
      <c r="K7908" s="803">
        <v>337308</v>
      </c>
      <c r="L7908" s="803"/>
      <c r="M7908" s="827"/>
      <c r="N7908" s="828"/>
      <c r="O7908" s="828"/>
      <c r="Q7908" s="22"/>
    </row>
    <row r="7909" spans="1:17" ht="66.75" hidden="1" customHeight="1">
      <c r="A7909" s="831">
        <v>6</v>
      </c>
      <c r="B7909" s="832" t="s">
        <v>1292</v>
      </c>
      <c r="C7909" s="831" t="s">
        <v>855</v>
      </c>
      <c r="D7909" s="831"/>
      <c r="E7909" s="831"/>
      <c r="F7909" s="803">
        <v>465260</v>
      </c>
      <c r="G7909" s="803"/>
      <c r="H7909" s="827"/>
      <c r="I7909" s="828"/>
      <c r="J7909" s="828"/>
      <c r="K7909" s="803">
        <v>465260</v>
      </c>
      <c r="L7909" s="803"/>
      <c r="M7909" s="827"/>
      <c r="N7909" s="828"/>
      <c r="O7909" s="828"/>
      <c r="Q7909" s="22"/>
    </row>
    <row r="7910" spans="1:17" ht="66.75" hidden="1" customHeight="1">
      <c r="A7910" s="829"/>
      <c r="B7910" s="829" t="s">
        <v>3329</v>
      </c>
      <c r="C7910" s="830"/>
      <c r="D7910" s="830"/>
      <c r="E7910" s="830"/>
      <c r="F7910" s="829"/>
      <c r="G7910" s="803"/>
      <c r="H7910" s="827"/>
      <c r="I7910" s="828"/>
      <c r="J7910" s="828"/>
      <c r="K7910" s="829"/>
      <c r="L7910" s="803"/>
      <c r="M7910" s="827"/>
      <c r="N7910" s="828"/>
      <c r="O7910" s="828"/>
      <c r="Q7910" s="22"/>
    </row>
    <row r="7911" spans="1:17" ht="66.75" hidden="1" customHeight="1">
      <c r="A7911" s="831">
        <v>1</v>
      </c>
      <c r="B7911" s="832" t="s">
        <v>1294</v>
      </c>
      <c r="C7911" s="831" t="s">
        <v>855</v>
      </c>
      <c r="D7911" s="831"/>
      <c r="E7911" s="831"/>
      <c r="F7911" s="803">
        <v>85883</v>
      </c>
      <c r="G7911" s="803"/>
      <c r="H7911" s="827"/>
      <c r="I7911" s="828"/>
      <c r="J7911" s="828"/>
      <c r="K7911" s="803">
        <v>85883</v>
      </c>
      <c r="L7911" s="803"/>
      <c r="M7911" s="827"/>
      <c r="N7911" s="828"/>
      <c r="O7911" s="828"/>
      <c r="Q7911" s="22"/>
    </row>
    <row r="7912" spans="1:17" ht="66.75" hidden="1" customHeight="1">
      <c r="A7912" s="831">
        <v>2</v>
      </c>
      <c r="B7912" s="832" t="s">
        <v>1295</v>
      </c>
      <c r="C7912" s="831" t="s">
        <v>855</v>
      </c>
      <c r="D7912" s="831"/>
      <c r="E7912" s="831"/>
      <c r="F7912" s="803">
        <v>122476</v>
      </c>
      <c r="G7912" s="803"/>
      <c r="H7912" s="827"/>
      <c r="I7912" s="828"/>
      <c r="J7912" s="828"/>
      <c r="K7912" s="803">
        <v>122476</v>
      </c>
      <c r="L7912" s="803"/>
      <c r="M7912" s="827"/>
      <c r="N7912" s="828"/>
      <c r="O7912" s="828"/>
      <c r="Q7912" s="22"/>
    </row>
    <row r="7913" spans="1:17" ht="66.75" hidden="1" customHeight="1">
      <c r="A7913" s="831">
        <v>3</v>
      </c>
      <c r="B7913" s="832" t="s">
        <v>1296</v>
      </c>
      <c r="C7913" s="831" t="s">
        <v>855</v>
      </c>
      <c r="D7913" s="831"/>
      <c r="E7913" s="831"/>
      <c r="F7913" s="803">
        <v>164795</v>
      </c>
      <c r="G7913" s="803"/>
      <c r="H7913" s="827"/>
      <c r="I7913" s="828"/>
      <c r="J7913" s="828"/>
      <c r="K7913" s="803">
        <v>164795</v>
      </c>
      <c r="L7913" s="803"/>
      <c r="M7913" s="827"/>
      <c r="N7913" s="828"/>
      <c r="O7913" s="828"/>
      <c r="Q7913" s="22"/>
    </row>
    <row r="7914" spans="1:17" ht="66.75" hidden="1" customHeight="1">
      <c r="A7914" s="831">
        <v>4</v>
      </c>
      <c r="B7914" s="832" t="s">
        <v>1297</v>
      </c>
      <c r="C7914" s="831" t="s">
        <v>855</v>
      </c>
      <c r="D7914" s="831"/>
      <c r="E7914" s="831"/>
      <c r="F7914" s="803">
        <v>205870</v>
      </c>
      <c r="G7914" s="803"/>
      <c r="H7914" s="827"/>
      <c r="I7914" s="828"/>
      <c r="J7914" s="828"/>
      <c r="K7914" s="803">
        <v>205870</v>
      </c>
      <c r="L7914" s="803"/>
      <c r="M7914" s="827"/>
      <c r="N7914" s="828"/>
      <c r="O7914" s="828"/>
      <c r="Q7914" s="22"/>
    </row>
    <row r="7915" spans="1:17" ht="66.75" hidden="1" customHeight="1">
      <c r="A7915" s="831">
        <v>5</v>
      </c>
      <c r="B7915" s="832" t="s">
        <v>1298</v>
      </c>
      <c r="C7915" s="831" t="s">
        <v>855</v>
      </c>
      <c r="D7915" s="831"/>
      <c r="E7915" s="831"/>
      <c r="F7915" s="803">
        <v>239725</v>
      </c>
      <c r="G7915" s="803"/>
      <c r="H7915" s="827"/>
      <c r="I7915" s="828"/>
      <c r="J7915" s="828"/>
      <c r="K7915" s="803">
        <v>239725</v>
      </c>
      <c r="L7915" s="803"/>
      <c r="M7915" s="827"/>
      <c r="N7915" s="828"/>
      <c r="O7915" s="828"/>
      <c r="Q7915" s="22"/>
    </row>
    <row r="7916" spans="1:17" ht="66.75" hidden="1" customHeight="1">
      <c r="A7916" s="831">
        <v>6</v>
      </c>
      <c r="B7916" s="832" t="s">
        <v>1299</v>
      </c>
      <c r="C7916" s="831" t="s">
        <v>855</v>
      </c>
      <c r="D7916" s="831"/>
      <c r="E7916" s="831"/>
      <c r="F7916" s="803">
        <v>329840</v>
      </c>
      <c r="G7916" s="803"/>
      <c r="H7916" s="827"/>
      <c r="I7916" s="828"/>
      <c r="J7916" s="828"/>
      <c r="K7916" s="803">
        <v>329840</v>
      </c>
      <c r="L7916" s="803"/>
      <c r="M7916" s="827"/>
      <c r="N7916" s="828"/>
      <c r="O7916" s="828"/>
      <c r="Q7916" s="22"/>
    </row>
    <row r="7917" spans="1:17" ht="66.75" hidden="1" customHeight="1">
      <c r="A7917" s="831"/>
      <c r="B7917" s="829" t="s">
        <v>1307</v>
      </c>
      <c r="C7917" s="831" t="s">
        <v>70</v>
      </c>
      <c r="D7917" s="831"/>
      <c r="E7917" s="831"/>
      <c r="F7917" s="803">
        <v>8000</v>
      </c>
      <c r="G7917" s="803"/>
      <c r="H7917" s="827"/>
      <c r="I7917" s="828"/>
      <c r="J7917" s="828"/>
      <c r="K7917" s="803">
        <v>8000</v>
      </c>
      <c r="L7917" s="803"/>
      <c r="M7917" s="827"/>
      <c r="N7917" s="828"/>
      <c r="O7917" s="828"/>
      <c r="Q7917" s="22"/>
    </row>
    <row r="7918" spans="1:17" ht="278.25" customHeight="1">
      <c r="A7918" s="1208" t="s">
        <v>4142</v>
      </c>
      <c r="B7918" s="1209"/>
      <c r="C7918" s="1209"/>
      <c r="D7918" s="1209"/>
      <c r="E7918" s="1209"/>
      <c r="F7918" s="1209"/>
      <c r="G7918" s="1209"/>
      <c r="H7918" s="1209"/>
      <c r="I7918" s="47"/>
      <c r="J7918" s="47"/>
      <c r="K7918" s="47"/>
      <c r="L7918" s="47"/>
      <c r="M7918" s="47"/>
      <c r="N7918" s="47"/>
      <c r="O7918" s="41"/>
      <c r="Q7918" s="22"/>
    </row>
    <row r="7919" spans="1:17" ht="66.75" hidden="1" customHeight="1">
      <c r="A7919" s="1210"/>
      <c r="B7919" s="1210"/>
      <c r="C7919" s="1210"/>
      <c r="D7919" s="1210"/>
      <c r="E7919" s="1210"/>
      <c r="F7919" s="1210"/>
      <c r="G7919" s="1210"/>
      <c r="H7919" s="1210"/>
      <c r="I7919" s="47"/>
      <c r="J7919" s="47"/>
      <c r="K7919" s="47"/>
      <c r="L7919" s="47"/>
      <c r="M7919" s="47"/>
      <c r="N7919" s="47"/>
      <c r="O7919" s="41"/>
      <c r="Q7919" s="22"/>
    </row>
    <row r="7920" spans="1:17" ht="66.75" hidden="1" customHeight="1">
      <c r="A7920" s="1210"/>
      <c r="B7920" s="1210"/>
      <c r="C7920" s="1210"/>
      <c r="D7920" s="1210"/>
      <c r="E7920" s="1210"/>
      <c r="F7920" s="1210"/>
      <c r="G7920" s="1210"/>
      <c r="H7920" s="1210"/>
      <c r="I7920" s="47"/>
      <c r="J7920" s="47"/>
      <c r="K7920" s="47"/>
      <c r="L7920" s="47"/>
      <c r="M7920" s="47"/>
      <c r="N7920" s="47"/>
      <c r="O7920" s="41"/>
      <c r="Q7920" s="22"/>
    </row>
    <row r="7921" spans="1:17" ht="66.75" customHeight="1">
      <c r="A7921" s="1208" t="s">
        <v>6669</v>
      </c>
      <c r="B7921" s="1209"/>
      <c r="C7921" s="1209"/>
      <c r="D7921" s="1209"/>
      <c r="E7921" s="1209"/>
      <c r="F7921" s="1209"/>
      <c r="G7921" s="1209"/>
      <c r="H7921" s="1209"/>
      <c r="I7921" s="47"/>
      <c r="J7921" s="47"/>
      <c r="K7921" s="47"/>
      <c r="L7921" s="47"/>
      <c r="M7921" s="47"/>
      <c r="N7921" s="47"/>
      <c r="O7921" s="48"/>
      <c r="Q7921" s="22"/>
    </row>
    <row r="7922" spans="1:17" ht="62.25" customHeight="1">
      <c r="A7922" s="1208" t="s">
        <v>6670</v>
      </c>
      <c r="B7922" s="1209"/>
      <c r="C7922" s="1209"/>
      <c r="D7922" s="1209"/>
      <c r="E7922" s="1209"/>
      <c r="F7922" s="1209"/>
      <c r="G7922" s="1209"/>
      <c r="H7922" s="1209"/>
      <c r="I7922" s="47"/>
      <c r="J7922" s="47"/>
      <c r="K7922" s="47"/>
      <c r="L7922" s="47"/>
      <c r="M7922" s="47"/>
      <c r="N7922" s="47"/>
      <c r="O7922" s="48"/>
      <c r="Q7922" s="22"/>
    </row>
    <row r="7923" spans="1:17" ht="125.25" customHeight="1">
      <c r="A7923" s="1208" t="s">
        <v>3330</v>
      </c>
      <c r="B7923" s="1209"/>
      <c r="C7923" s="1209"/>
      <c r="D7923" s="1209"/>
      <c r="E7923" s="1209"/>
      <c r="F7923" s="1209"/>
      <c r="G7923" s="1209"/>
      <c r="H7923" s="1209"/>
      <c r="I7923" s="47"/>
      <c r="J7923" s="47"/>
      <c r="K7923" s="47"/>
      <c r="L7923" s="47"/>
      <c r="M7923" s="47"/>
      <c r="N7923" s="47"/>
      <c r="O7923" s="48"/>
      <c r="Q7923" s="22"/>
    </row>
    <row r="7924" spans="1:17" ht="111" customHeight="1">
      <c r="A7924" s="1208" t="s">
        <v>6671</v>
      </c>
      <c r="B7924" s="1209"/>
      <c r="C7924" s="1209"/>
      <c r="D7924" s="1209"/>
      <c r="E7924" s="1209"/>
      <c r="F7924" s="1209"/>
      <c r="G7924" s="1209"/>
      <c r="H7924" s="1209"/>
      <c r="I7924" s="47"/>
      <c r="J7924" s="47"/>
      <c r="K7924" s="47"/>
      <c r="L7924" s="47"/>
      <c r="M7924" s="47"/>
      <c r="N7924" s="47"/>
      <c r="O7924" s="48"/>
      <c r="Q7924" s="22"/>
    </row>
    <row r="7925" spans="1:17">
      <c r="A7925" s="1063"/>
      <c r="B7925" s="1063"/>
    </row>
  </sheetData>
  <mergeCells count="2690">
    <mergeCell ref="D2855:E2855"/>
    <mergeCell ref="D2839:E2839"/>
    <mergeCell ref="D2848:E2848"/>
    <mergeCell ref="D2849:E2849"/>
    <mergeCell ref="D2850:E2850"/>
    <mergeCell ref="B2873:H2873"/>
    <mergeCell ref="D2836:E2836"/>
    <mergeCell ref="D2840:E2840"/>
    <mergeCell ref="D2841:E2841"/>
    <mergeCell ref="D2842:E2842"/>
    <mergeCell ref="D2843:E2843"/>
    <mergeCell ref="D2832:E2832"/>
    <mergeCell ref="D2833:E2833"/>
    <mergeCell ref="D2834:E2834"/>
    <mergeCell ref="D2835:E2835"/>
    <mergeCell ref="A644:H644"/>
    <mergeCell ref="B2865:H2865"/>
    <mergeCell ref="A1993:H1993"/>
    <mergeCell ref="B2774:H2774"/>
    <mergeCell ref="D2793:E2793"/>
    <mergeCell ref="D2844:E2844"/>
    <mergeCell ref="D2863:E2863"/>
    <mergeCell ref="D2864:E2864"/>
    <mergeCell ref="B2851:H2851"/>
    <mergeCell ref="D2852:E2852"/>
    <mergeCell ref="D2853:E2853"/>
    <mergeCell ref="B2872:H2872"/>
    <mergeCell ref="D2829:E2829"/>
    <mergeCell ref="D2814:E2814"/>
    <mergeCell ref="D2815:E2815"/>
    <mergeCell ref="D2816:E2816"/>
    <mergeCell ref="H2156:H2158"/>
    <mergeCell ref="A2159:H2159"/>
    <mergeCell ref="B623:H623"/>
    <mergeCell ref="B556:H556"/>
    <mergeCell ref="E2306:E2312"/>
    <mergeCell ref="E2313:E2317"/>
    <mergeCell ref="E2318:E2321"/>
    <mergeCell ref="E2322:E2326"/>
    <mergeCell ref="E2327:E2346"/>
    <mergeCell ref="E2347:E2356"/>
    <mergeCell ref="B572:H572"/>
    <mergeCell ref="D2837:E2837"/>
    <mergeCell ref="D2838:E2838"/>
    <mergeCell ref="D2820:E2820"/>
    <mergeCell ref="D2821:E2821"/>
    <mergeCell ref="D2823:E2823"/>
    <mergeCell ref="A2672:H2672"/>
    <mergeCell ref="G2150:G2152"/>
    <mergeCell ref="G2141:G2143"/>
    <mergeCell ref="D2828:E2828"/>
    <mergeCell ref="D2825:E2825"/>
    <mergeCell ref="D2826:E2826"/>
    <mergeCell ref="D2795:E2795"/>
    <mergeCell ref="D2796:E2796"/>
    <mergeCell ref="D2797:E2797"/>
    <mergeCell ref="D2799:E2799"/>
    <mergeCell ref="D2800:E2800"/>
    <mergeCell ref="D2804:E2804"/>
    <mergeCell ref="D2822:E2822"/>
    <mergeCell ref="B2798:H2798"/>
    <mergeCell ref="D2831:E2831"/>
    <mergeCell ref="D2809:E2809"/>
    <mergeCell ref="D2810:E2810"/>
    <mergeCell ref="D2817:E2817"/>
    <mergeCell ref="E2196:E2198"/>
    <mergeCell ref="D2786:E2786"/>
    <mergeCell ref="A2483:H2483"/>
    <mergeCell ref="D2830:E2830"/>
    <mergeCell ref="D2806:E2806"/>
    <mergeCell ref="D2807:E2807"/>
    <mergeCell ref="D2808:E2808"/>
    <mergeCell ref="D2813:E2813"/>
    <mergeCell ref="B3969:H3969"/>
    <mergeCell ref="D2856:E2856"/>
    <mergeCell ref="D2857:E2857"/>
    <mergeCell ref="D2858:E2858"/>
    <mergeCell ref="D2859:E2859"/>
    <mergeCell ref="B2868:H2868"/>
    <mergeCell ref="B3427:B3428"/>
    <mergeCell ref="B3391:H3391"/>
    <mergeCell ref="B3031:H3031"/>
    <mergeCell ref="D2860:E2860"/>
    <mergeCell ref="D2861:E2861"/>
    <mergeCell ref="D2862:E2862"/>
    <mergeCell ref="A3644:H3644"/>
    <mergeCell ref="A3423:A3424"/>
    <mergeCell ref="B3256:H3256"/>
    <mergeCell ref="B3275:H3275"/>
    <mergeCell ref="A3436:A3437"/>
    <mergeCell ref="D2854:E2854"/>
    <mergeCell ref="A3443:A3444"/>
    <mergeCell ref="B3443:B3444"/>
    <mergeCell ref="E3392:E3396"/>
    <mergeCell ref="E3397:E3398"/>
    <mergeCell ref="E3399:E3401"/>
    <mergeCell ref="E3405:E3408"/>
    <mergeCell ref="B3182:H3182"/>
    <mergeCell ref="B3216:H3216"/>
    <mergeCell ref="B2896:H2896"/>
    <mergeCell ref="B3030:H3030"/>
    <mergeCell ref="B2882:H2882"/>
    <mergeCell ref="B3097:H3097"/>
    <mergeCell ref="B3068:H3068"/>
    <mergeCell ref="M2156:M2158"/>
    <mergeCell ref="M2141:M2143"/>
    <mergeCell ref="K2147:K2149"/>
    <mergeCell ref="L2147:L2149"/>
    <mergeCell ref="M2147:M2149"/>
    <mergeCell ref="K2150:K2152"/>
    <mergeCell ref="L2150:L2152"/>
    <mergeCell ref="M2150:M2152"/>
    <mergeCell ref="K2153:K2155"/>
    <mergeCell ref="L2153:L2155"/>
    <mergeCell ref="M2153:M2155"/>
    <mergeCell ref="K2141:K2143"/>
    <mergeCell ref="L2141:L2143"/>
    <mergeCell ref="K2156:K2158"/>
    <mergeCell ref="L2156:L2158"/>
    <mergeCell ref="B2183:H2183"/>
    <mergeCell ref="B2457:H2457"/>
    <mergeCell ref="F2153:F2155"/>
    <mergeCell ref="D2801:E2801"/>
    <mergeCell ref="D2185:D2191"/>
    <mergeCell ref="D2192:D2194"/>
    <mergeCell ref="D2203:D2204"/>
    <mergeCell ref="E2206:E2208"/>
    <mergeCell ref="E2203:E2204"/>
    <mergeCell ref="H2141:H2143"/>
    <mergeCell ref="F2141:F2143"/>
    <mergeCell ref="G7:H7"/>
    <mergeCell ref="B5203:H5203"/>
    <mergeCell ref="E5837:E5896"/>
    <mergeCell ref="B3421:B3422"/>
    <mergeCell ref="A3409:H3409"/>
    <mergeCell ref="A2891:H2891"/>
    <mergeCell ref="A5319:H5319"/>
    <mergeCell ref="B3417:B3419"/>
    <mergeCell ref="A3413:A3414"/>
    <mergeCell ref="B3411:B3412"/>
    <mergeCell ref="B3861:H3861"/>
    <mergeCell ref="B3255:H3255"/>
    <mergeCell ref="B3096:H3096"/>
    <mergeCell ref="B3413:B3414"/>
    <mergeCell ref="B3423:B3424"/>
    <mergeCell ref="B4498:H4498"/>
    <mergeCell ref="B5051:H5051"/>
    <mergeCell ref="A3417:A3419"/>
    <mergeCell ref="B5137:H5137"/>
    <mergeCell ref="B2948:H2948"/>
    <mergeCell ref="B5101:H5101"/>
    <mergeCell ref="B4631:H4631"/>
    <mergeCell ref="B3429:B3430"/>
    <mergeCell ref="B3116:H3116"/>
    <mergeCell ref="B5252:H5252"/>
    <mergeCell ref="I6:I8"/>
    <mergeCell ref="J6:J8"/>
    <mergeCell ref="K6:M6"/>
    <mergeCell ref="K7:K8"/>
    <mergeCell ref="L7:M7"/>
    <mergeCell ref="B1332:H1332"/>
    <mergeCell ref="B1533:H1533"/>
    <mergeCell ref="B1579:H1579"/>
    <mergeCell ref="B1947:H1947"/>
    <mergeCell ref="A820:H820"/>
    <mergeCell ref="A828:H828"/>
    <mergeCell ref="A831:H831"/>
    <mergeCell ref="A1251:H1251"/>
    <mergeCell ref="A857:H857"/>
    <mergeCell ref="A1243:H1243"/>
    <mergeCell ref="B1258:H1258"/>
    <mergeCell ref="A1273:H1273"/>
    <mergeCell ref="A1361:H1361"/>
    <mergeCell ref="B1267:H1267"/>
    <mergeCell ref="D6:E7"/>
    <mergeCell ref="F6:H6"/>
    <mergeCell ref="A697:H697"/>
    <mergeCell ref="A668:H668"/>
    <mergeCell ref="A671:H671"/>
    <mergeCell ref="A634:H634"/>
    <mergeCell ref="F7:F8"/>
    <mergeCell ref="A797:H797"/>
    <mergeCell ref="A799:H799"/>
    <mergeCell ref="B1891:H1891"/>
    <mergeCell ref="B1903:H1903"/>
    <mergeCell ref="B1839:H1839"/>
    <mergeCell ref="B1603:H1603"/>
    <mergeCell ref="A7561:A7562"/>
    <mergeCell ref="A7551:A7552"/>
    <mergeCell ref="A7553:A7554"/>
    <mergeCell ref="A7549:A7550"/>
    <mergeCell ref="A7496:A7497"/>
    <mergeCell ref="A7481:A7482"/>
    <mergeCell ref="A7371:A7372"/>
    <mergeCell ref="B3747:H3747"/>
    <mergeCell ref="G2153:G2155"/>
    <mergeCell ref="B3794:H3794"/>
    <mergeCell ref="A3411:A3412"/>
    <mergeCell ref="A3415:A3416"/>
    <mergeCell ref="B3291:H3291"/>
    <mergeCell ref="B4005:H4005"/>
    <mergeCell ref="B3415:B3416"/>
    <mergeCell ref="B3434:B3435"/>
    <mergeCell ref="B5836:H5836"/>
    <mergeCell ref="F2156:F2158"/>
    <mergeCell ref="D2792:E2792"/>
    <mergeCell ref="B2305:H2305"/>
    <mergeCell ref="B2294:H2294"/>
    <mergeCell ref="B3155:H3155"/>
    <mergeCell ref="D2812:E2812"/>
    <mergeCell ref="B7264:H7264"/>
    <mergeCell ref="D2787:E2787"/>
    <mergeCell ref="B2415:H2415"/>
    <mergeCell ref="B2357:H2357"/>
    <mergeCell ref="B7806:H7806"/>
    <mergeCell ref="A7536:A7537"/>
    <mergeCell ref="A7538:A7539"/>
    <mergeCell ref="A7925:B7925"/>
    <mergeCell ref="A7858:H7858"/>
    <mergeCell ref="B7894:C7894"/>
    <mergeCell ref="A7895:H7895"/>
    <mergeCell ref="A7924:H7924"/>
    <mergeCell ref="A7918:H7918"/>
    <mergeCell ref="A7921:H7921"/>
    <mergeCell ref="A7922:H7922"/>
    <mergeCell ref="A7923:H7923"/>
    <mergeCell ref="A7919:H7919"/>
    <mergeCell ref="A7920:H7920"/>
    <mergeCell ref="A7529:A7530"/>
    <mergeCell ref="A7532:A7533"/>
    <mergeCell ref="A7563:A7564"/>
    <mergeCell ref="B7732:H7732"/>
    <mergeCell ref="B7788:H7788"/>
    <mergeCell ref="A7534:A7535"/>
    <mergeCell ref="B7794:H7794"/>
    <mergeCell ref="A7800:H7800"/>
    <mergeCell ref="B7801:H7801"/>
    <mergeCell ref="B7764:H7764"/>
    <mergeCell ref="A7566:A7567"/>
    <mergeCell ref="B5387:H5387"/>
    <mergeCell ref="B2927:H2927"/>
    <mergeCell ref="A3421:A3422"/>
    <mergeCell ref="B2972:H2972"/>
    <mergeCell ref="B3009:H3009"/>
    <mergeCell ref="B2516:H2516"/>
    <mergeCell ref="B3108:H3108"/>
    <mergeCell ref="D2779:E2779"/>
    <mergeCell ref="D2780:E2780"/>
    <mergeCell ref="D2781:E2781"/>
    <mergeCell ref="A7477:A7478"/>
    <mergeCell ref="B6429:H6429"/>
    <mergeCell ref="B5035:H5035"/>
    <mergeCell ref="B7725:H7725"/>
    <mergeCell ref="A7397:A7398"/>
    <mergeCell ref="B5929:H5929"/>
    <mergeCell ref="A7582:A7585"/>
    <mergeCell ref="B6256:H6256"/>
    <mergeCell ref="B6264:H6264"/>
    <mergeCell ref="B6281:H6281"/>
    <mergeCell ref="B7265:H7265"/>
    <mergeCell ref="A7399:A7400"/>
    <mergeCell ref="A7359:A7360"/>
    <mergeCell ref="A7395:A7396"/>
    <mergeCell ref="B6312:H6312"/>
    <mergeCell ref="A7438:A7439"/>
    <mergeCell ref="A2581:H2581"/>
    <mergeCell ref="D2775:E2775"/>
    <mergeCell ref="D2776:E2776"/>
    <mergeCell ref="D2777:E2777"/>
    <mergeCell ref="D2778:E2778"/>
    <mergeCell ref="A3450:H3450"/>
    <mergeCell ref="A7429:A7430"/>
    <mergeCell ref="A7431:A7432"/>
    <mergeCell ref="A7403:A7404"/>
    <mergeCell ref="A7373:A7374"/>
    <mergeCell ref="B3787:H3787"/>
    <mergeCell ref="A7805:H7805"/>
    <mergeCell ref="A7578:A7581"/>
    <mergeCell ref="A7570:A7573"/>
    <mergeCell ref="B7724:H7724"/>
    <mergeCell ref="A7540:A7541"/>
    <mergeCell ref="A7542:A7543"/>
    <mergeCell ref="A7544:A7545"/>
    <mergeCell ref="A7546:A7547"/>
    <mergeCell ref="B7737:H7737"/>
    <mergeCell ref="B7743:H7743"/>
    <mergeCell ref="B7744:H7744"/>
    <mergeCell ref="B7751:H7751"/>
    <mergeCell ref="B7756:H7756"/>
    <mergeCell ref="A7555:A7556"/>
    <mergeCell ref="A7557:A7558"/>
    <mergeCell ref="A7559:A7560"/>
    <mergeCell ref="A7462:A7465"/>
    <mergeCell ref="A7494:A7495"/>
    <mergeCell ref="A7479:A7480"/>
    <mergeCell ref="A7514:A7517"/>
    <mergeCell ref="A7527:A7528"/>
    <mergeCell ref="A7518:A7521"/>
    <mergeCell ref="A7522:A7525"/>
    <mergeCell ref="A7568:A7569"/>
    <mergeCell ref="A7781:H7781"/>
    <mergeCell ref="B7782:H7782"/>
    <mergeCell ref="B7712:H7712"/>
    <mergeCell ref="B7713:H7713"/>
    <mergeCell ref="E7714:E7723"/>
    <mergeCell ref="A7574:A7577"/>
    <mergeCell ref="A7367:A7368"/>
    <mergeCell ref="B7257:H7257"/>
    <mergeCell ref="B7259:H7259"/>
    <mergeCell ref="B6352:H6352"/>
    <mergeCell ref="B6284:H6284"/>
    <mergeCell ref="B6289:H6289"/>
    <mergeCell ref="B7261:H7261"/>
    <mergeCell ref="A7361:A7362"/>
    <mergeCell ref="A7363:A7364"/>
    <mergeCell ref="A7365:A7366"/>
    <mergeCell ref="A7427:A7428"/>
    <mergeCell ref="A7393:A7394"/>
    <mergeCell ref="A6379:H6379"/>
    <mergeCell ref="A7483:A7484"/>
    <mergeCell ref="A7405:A7406"/>
    <mergeCell ref="A7407:A7408"/>
    <mergeCell ref="A7409:A7410"/>
    <mergeCell ref="A7412:A7413"/>
    <mergeCell ref="A7466:A7469"/>
    <mergeCell ref="A7416:A7417"/>
    <mergeCell ref="A7425:A7426"/>
    <mergeCell ref="A7418:A7419"/>
    <mergeCell ref="A7420:A7421"/>
    <mergeCell ref="B6430:H6430"/>
    <mergeCell ref="A7401:A7402"/>
    <mergeCell ref="A7853:H7853"/>
    <mergeCell ref="B7821:H7821"/>
    <mergeCell ref="B7854:H7854"/>
    <mergeCell ref="B7832:H7832"/>
    <mergeCell ref="B7857:C7857"/>
    <mergeCell ref="A7848:H7848"/>
    <mergeCell ref="B7849:H7849"/>
    <mergeCell ref="A7837:H7837"/>
    <mergeCell ref="B7838:H7838"/>
    <mergeCell ref="A7842:H7842"/>
    <mergeCell ref="A7825:H7825"/>
    <mergeCell ref="B7826:H7826"/>
    <mergeCell ref="A7831:H7831"/>
    <mergeCell ref="B7843:H7843"/>
    <mergeCell ref="A7820:H7820"/>
    <mergeCell ref="B7817:H7817"/>
    <mergeCell ref="A7811:H7811"/>
    <mergeCell ref="B7812:H7812"/>
    <mergeCell ref="A7816:H7816"/>
    <mergeCell ref="A7501:A7502"/>
    <mergeCell ref="A7503:A7504"/>
    <mergeCell ref="A7506:A7507"/>
    <mergeCell ref="A7454:A7455"/>
    <mergeCell ref="D2782:E2782"/>
    <mergeCell ref="D2785:E2785"/>
    <mergeCell ref="B1998:H1998"/>
    <mergeCell ref="G2156:G2158"/>
    <mergeCell ref="B2436:H2436"/>
    <mergeCell ref="D2437:D2447"/>
    <mergeCell ref="F2147:F2149"/>
    <mergeCell ref="A2449:H2449"/>
    <mergeCell ref="H2153:H2155"/>
    <mergeCell ref="F2150:F2152"/>
    <mergeCell ref="A2505:H2505"/>
    <mergeCell ref="A2167:H2167"/>
    <mergeCell ref="A2176:B2176"/>
    <mergeCell ref="B2036:H2036"/>
    <mergeCell ref="D2783:E2783"/>
    <mergeCell ref="D2784:E2784"/>
    <mergeCell ref="B2027:H2027"/>
    <mergeCell ref="A2097:H2097"/>
    <mergeCell ref="A2110:H2110"/>
    <mergeCell ref="A2134:H2134"/>
    <mergeCell ref="D2196:D2197"/>
    <mergeCell ref="A7456:A7457"/>
    <mergeCell ref="A7475:A7476"/>
    <mergeCell ref="A7485:A7486"/>
    <mergeCell ref="A7423:A7424"/>
    <mergeCell ref="A7458:A7461"/>
    <mergeCell ref="A7470:A7473"/>
    <mergeCell ref="B7253:H7253"/>
    <mergeCell ref="B88:H88"/>
    <mergeCell ref="B102:H102"/>
    <mergeCell ref="A661:H661"/>
    <mergeCell ref="A675:H675"/>
    <mergeCell ref="B680:H680"/>
    <mergeCell ref="B681:H681"/>
    <mergeCell ref="B683:H683"/>
    <mergeCell ref="B106:H106"/>
    <mergeCell ref="B122:H122"/>
    <mergeCell ref="A656:H656"/>
    <mergeCell ref="B319:H319"/>
    <mergeCell ref="B597:H597"/>
    <mergeCell ref="B336:H336"/>
    <mergeCell ref="A626:H626"/>
    <mergeCell ref="B116:H116"/>
    <mergeCell ref="B119:H119"/>
    <mergeCell ref="B466:H466"/>
    <mergeCell ref="B546:H546"/>
    <mergeCell ref="E548:E555"/>
    <mergeCell ref="A665:H665"/>
    <mergeCell ref="A673:H673"/>
    <mergeCell ref="B408:H408"/>
    <mergeCell ref="B21:H21"/>
    <mergeCell ref="B9:H9"/>
    <mergeCell ref="B76:H76"/>
    <mergeCell ref="B22:H22"/>
    <mergeCell ref="B40:H40"/>
    <mergeCell ref="B58:H58"/>
    <mergeCell ref="B77:H77"/>
    <mergeCell ref="B63:H63"/>
    <mergeCell ref="B434:H434"/>
    <mergeCell ref="B494:H494"/>
    <mergeCell ref="E397:E407"/>
    <mergeCell ref="B337:H337"/>
    <mergeCell ref="B80:H80"/>
    <mergeCell ref="A652:H652"/>
    <mergeCell ref="B391:C391"/>
    <mergeCell ref="B115:H115"/>
    <mergeCell ref="A190:H190"/>
    <mergeCell ref="B112:H112"/>
    <mergeCell ref="E472:E475"/>
    <mergeCell ref="B600:H600"/>
    <mergeCell ref="D601:E601"/>
    <mergeCell ref="E602:E606"/>
    <mergeCell ref="E608:E621"/>
    <mergeCell ref="B589:H589"/>
    <mergeCell ref="B624:H624"/>
    <mergeCell ref="E468:E470"/>
    <mergeCell ref="B649:H649"/>
    <mergeCell ref="B227:H227"/>
    <mergeCell ref="B93:H93"/>
    <mergeCell ref="A1:H1"/>
    <mergeCell ref="A2:H2"/>
    <mergeCell ref="A3:H3"/>
    <mergeCell ref="A4:H4"/>
    <mergeCell ref="B377:C377"/>
    <mergeCell ref="B10:H10"/>
    <mergeCell ref="B11:H11"/>
    <mergeCell ref="A6:A8"/>
    <mergeCell ref="B6:B8"/>
    <mergeCell ref="C6:C8"/>
    <mergeCell ref="B123:H123"/>
    <mergeCell ref="B234:H234"/>
    <mergeCell ref="B376:H376"/>
    <mergeCell ref="B82:H82"/>
    <mergeCell ref="B228:H228"/>
    <mergeCell ref="B7251:H7251"/>
    <mergeCell ref="B79:H79"/>
    <mergeCell ref="A6069:B6069"/>
    <mergeCell ref="A6074:B6074"/>
    <mergeCell ref="A6080:C6080"/>
    <mergeCell ref="A6086:C6086"/>
    <mergeCell ref="A6091:C6091"/>
    <mergeCell ref="A6096:C6096"/>
    <mergeCell ref="E1308:E1311"/>
    <mergeCell ref="E1312:E1325"/>
    <mergeCell ref="A1518:H1518"/>
    <mergeCell ref="A1978:H1978"/>
    <mergeCell ref="B1966:H1966"/>
    <mergeCell ref="B1926:H1926"/>
    <mergeCell ref="B1936:H1936"/>
    <mergeCell ref="B1838:H1838"/>
    <mergeCell ref="E5960:E5979"/>
    <mergeCell ref="B5214:H5214"/>
    <mergeCell ref="A4473:H4473"/>
    <mergeCell ref="E5912:E5913"/>
    <mergeCell ref="B3925:H3925"/>
    <mergeCell ref="A6028:B6028"/>
    <mergeCell ref="A6034:B6034"/>
    <mergeCell ref="A6038:B6038"/>
    <mergeCell ref="A6045:B6045"/>
    <mergeCell ref="A6053:B6053"/>
    <mergeCell ref="B3992:H3992"/>
    <mergeCell ref="A654:H654"/>
    <mergeCell ref="B6195:H6195"/>
    <mergeCell ref="B6196:H6196"/>
    <mergeCell ref="A7414:A7415"/>
    <mergeCell ref="A6025:C6025"/>
    <mergeCell ref="A6101:C6101"/>
    <mergeCell ref="B3721:H3721"/>
    <mergeCell ref="A6113:C6113"/>
    <mergeCell ref="A6118:C6118"/>
    <mergeCell ref="A6122:C6122"/>
    <mergeCell ref="A6125:C6125"/>
    <mergeCell ref="A6128:C6128"/>
    <mergeCell ref="A6133:C6133"/>
    <mergeCell ref="A6057:B6057"/>
    <mergeCell ref="A6061:B6061"/>
    <mergeCell ref="A6064:B6064"/>
    <mergeCell ref="B6351:H6351"/>
    <mergeCell ref="B5741:H5741"/>
    <mergeCell ref="B5118:H5118"/>
    <mergeCell ref="A5281:H5281"/>
    <mergeCell ref="B5047:H5047"/>
    <mergeCell ref="B5919:H5919"/>
    <mergeCell ref="E3829:E3833"/>
    <mergeCell ref="E3835:E3840"/>
    <mergeCell ref="E3842:E3852"/>
    <mergeCell ref="E3854:E3860"/>
    <mergeCell ref="B5025:H5025"/>
    <mergeCell ref="A5005:H5005"/>
    <mergeCell ref="B4368:H4368"/>
    <mergeCell ref="A5017:H5017"/>
    <mergeCell ref="A5007:H5007"/>
    <mergeCell ref="A7489:A7490"/>
    <mergeCell ref="A7492:A7493"/>
    <mergeCell ref="B7255:H7255"/>
    <mergeCell ref="A5010:H5010"/>
    <mergeCell ref="A7508:A7509"/>
    <mergeCell ref="A7510:A7513"/>
    <mergeCell ref="B4499:H4499"/>
    <mergeCell ref="B5949:H5949"/>
    <mergeCell ref="E5920:E5928"/>
    <mergeCell ref="B5748:H5748"/>
    <mergeCell ref="A7498:A7499"/>
    <mergeCell ref="B5147:H5147"/>
    <mergeCell ref="A7487:A7488"/>
    <mergeCell ref="B6194:H6194"/>
    <mergeCell ref="A6106:C6106"/>
    <mergeCell ref="A6109:C6109"/>
    <mergeCell ref="A6265:A6266"/>
    <mergeCell ref="A6267:A6268"/>
    <mergeCell ref="A6272:A6273"/>
    <mergeCell ref="A6276:A6277"/>
    <mergeCell ref="A6279:A6280"/>
    <mergeCell ref="B5958:H5958"/>
    <mergeCell ref="A1661:H1661"/>
    <mergeCell ref="B6151:H6151"/>
    <mergeCell ref="A6137:C6137"/>
    <mergeCell ref="A6139:C6139"/>
    <mergeCell ref="A6144:C6144"/>
    <mergeCell ref="A6147:C6147"/>
    <mergeCell ref="A7369:A7370"/>
    <mergeCell ref="B6216:H6216"/>
    <mergeCell ref="B6236:H6236"/>
    <mergeCell ref="D2198:D2199"/>
    <mergeCell ref="E2185:E2194"/>
    <mergeCell ref="G2147:G2149"/>
    <mergeCell ref="H2147:H2149"/>
    <mergeCell ref="B2971:H2971"/>
    <mergeCell ref="B2257:H2257"/>
    <mergeCell ref="E5981:E5991"/>
    <mergeCell ref="B5040:H5040"/>
    <mergeCell ref="B3436:B3437"/>
    <mergeCell ref="A3439:A3440"/>
    <mergeCell ref="B3439:B3440"/>
    <mergeCell ref="B3432:B3433"/>
    <mergeCell ref="A3613:H3613"/>
    <mergeCell ref="B4762:H4762"/>
    <mergeCell ref="B3905:H3905"/>
    <mergeCell ref="B6324:H6324"/>
    <mergeCell ref="B2824:H2824"/>
    <mergeCell ref="D2827:E2827"/>
    <mergeCell ref="B3089:C3089"/>
    <mergeCell ref="A3090:H3090"/>
    <mergeCell ref="D2845:E2845"/>
    <mergeCell ref="D2846:E2846"/>
    <mergeCell ref="D2847:E2847"/>
    <mergeCell ref="B1624:H1624"/>
    <mergeCell ref="B1945:H1945"/>
    <mergeCell ref="B2871:H2871"/>
    <mergeCell ref="D2811:E2811"/>
    <mergeCell ref="B2461:H2461"/>
    <mergeCell ref="B2472:H2472"/>
    <mergeCell ref="B2694:H2694"/>
    <mergeCell ref="D2789:E2789"/>
    <mergeCell ref="D2791:E2791"/>
    <mergeCell ref="B1973:H1973"/>
    <mergeCell ref="A1983:H1983"/>
    <mergeCell ref="E1326:E1330"/>
    <mergeCell ref="H2150:H2152"/>
    <mergeCell ref="A1988:H1988"/>
    <mergeCell ref="D2802:E2802"/>
    <mergeCell ref="D2803:E2803"/>
    <mergeCell ref="B622:H622"/>
    <mergeCell ref="A2609:H2609"/>
    <mergeCell ref="E689:E695"/>
    <mergeCell ref="B753:H753"/>
    <mergeCell ref="B759:H759"/>
    <mergeCell ref="A803:H803"/>
    <mergeCell ref="A732:H732"/>
    <mergeCell ref="A739:H739"/>
    <mergeCell ref="B1297:H1297"/>
    <mergeCell ref="B1292:H1292"/>
    <mergeCell ref="B696:H696"/>
    <mergeCell ref="B749:H749"/>
    <mergeCell ref="E684:E688"/>
    <mergeCell ref="B1331:H1331"/>
    <mergeCell ref="B2024:H2024"/>
    <mergeCell ref="B1969:H1969"/>
    <mergeCell ref="B750:H750"/>
    <mergeCell ref="B757:H757"/>
    <mergeCell ref="B1925:H1925"/>
    <mergeCell ref="B764:H764"/>
    <mergeCell ref="A776:H776"/>
    <mergeCell ref="A770:H770"/>
    <mergeCell ref="A786:H786"/>
    <mergeCell ref="B3827:H3827"/>
    <mergeCell ref="A3673:H3673"/>
    <mergeCell ref="B3702:H3702"/>
    <mergeCell ref="A3434:A3435"/>
    <mergeCell ref="A3429:A3430"/>
    <mergeCell ref="B4006:H4006"/>
    <mergeCell ref="A4850:H4850"/>
    <mergeCell ref="E5993:E6002"/>
    <mergeCell ref="E6004:E6023"/>
    <mergeCell ref="D2818:E2818"/>
    <mergeCell ref="D2819:E2819"/>
    <mergeCell ref="D2805:E2805"/>
    <mergeCell ref="A792:H792"/>
    <mergeCell ref="B1249:H1249"/>
    <mergeCell ref="A1679:H1679"/>
    <mergeCell ref="B1890:H1890"/>
    <mergeCell ref="A801:H801"/>
    <mergeCell ref="B1432:H1432"/>
    <mergeCell ref="E1357:E1360"/>
    <mergeCell ref="A1379:H1379"/>
    <mergeCell ref="B1397:H1397"/>
    <mergeCell ref="E1333:E1344"/>
    <mergeCell ref="E1345:E1356"/>
    <mergeCell ref="B1517:H1517"/>
    <mergeCell ref="B1307:H1307"/>
    <mergeCell ref="B1479:H1479"/>
    <mergeCell ref="E1480:E1495"/>
    <mergeCell ref="E1497:E1516"/>
    <mergeCell ref="D2794:E2794"/>
    <mergeCell ref="B2773:H2773"/>
    <mergeCell ref="B2790:H2790"/>
    <mergeCell ref="D2788:E2788"/>
    <mergeCell ref="AP6024:AV6024"/>
    <mergeCell ref="AX6024:BD6024"/>
    <mergeCell ref="BF6024:BL6024"/>
    <mergeCell ref="BN6024:BT6024"/>
    <mergeCell ref="BV6024:CB6024"/>
    <mergeCell ref="CD6024:CJ6024"/>
    <mergeCell ref="CL6024:CR6024"/>
    <mergeCell ref="CT6024:CZ6024"/>
    <mergeCell ref="DB6024:DH6024"/>
    <mergeCell ref="D95:D99"/>
    <mergeCell ref="B6024:H6024"/>
    <mergeCell ref="J6024:P6024"/>
    <mergeCell ref="R6024:X6024"/>
    <mergeCell ref="Z6024:AF6024"/>
    <mergeCell ref="AH6024:AN6024"/>
    <mergeCell ref="A3597:H3597"/>
    <mergeCell ref="B3527:H3527"/>
    <mergeCell ref="A3582:H3582"/>
    <mergeCell ref="A3432:A3433"/>
    <mergeCell ref="B3486:H3486"/>
    <mergeCell ref="A3425:A3426"/>
    <mergeCell ref="A3441:A3442"/>
    <mergeCell ref="B3425:B3426"/>
    <mergeCell ref="B3441:B3442"/>
    <mergeCell ref="A3427:A3428"/>
    <mergeCell ref="GD6024:GJ6024"/>
    <mergeCell ref="GL6024:GR6024"/>
    <mergeCell ref="GT6024:GZ6024"/>
    <mergeCell ref="HB6024:HH6024"/>
    <mergeCell ref="HJ6024:HP6024"/>
    <mergeCell ref="HR6024:HX6024"/>
    <mergeCell ref="HZ6024:IF6024"/>
    <mergeCell ref="IH6024:IN6024"/>
    <mergeCell ref="IP6024:IV6024"/>
    <mergeCell ref="DJ6024:DP6024"/>
    <mergeCell ref="DR6024:DX6024"/>
    <mergeCell ref="DZ6024:EF6024"/>
    <mergeCell ref="EH6024:EN6024"/>
    <mergeCell ref="EP6024:EV6024"/>
    <mergeCell ref="EX6024:FD6024"/>
    <mergeCell ref="FF6024:FL6024"/>
    <mergeCell ref="FN6024:FT6024"/>
    <mergeCell ref="FV6024:GB6024"/>
    <mergeCell ref="LR6024:LX6024"/>
    <mergeCell ref="LZ6024:MF6024"/>
    <mergeCell ref="MH6024:MN6024"/>
    <mergeCell ref="MP6024:MV6024"/>
    <mergeCell ref="MX6024:ND6024"/>
    <mergeCell ref="NF6024:NL6024"/>
    <mergeCell ref="NN6024:NT6024"/>
    <mergeCell ref="NV6024:OB6024"/>
    <mergeCell ref="OD6024:OJ6024"/>
    <mergeCell ref="IX6024:JD6024"/>
    <mergeCell ref="JF6024:JL6024"/>
    <mergeCell ref="JN6024:JT6024"/>
    <mergeCell ref="JV6024:KB6024"/>
    <mergeCell ref="KD6024:KJ6024"/>
    <mergeCell ref="KL6024:KR6024"/>
    <mergeCell ref="KT6024:KZ6024"/>
    <mergeCell ref="LB6024:LH6024"/>
    <mergeCell ref="LJ6024:LP6024"/>
    <mergeCell ref="RF6024:RL6024"/>
    <mergeCell ref="RN6024:RT6024"/>
    <mergeCell ref="RV6024:SB6024"/>
    <mergeCell ref="SD6024:SJ6024"/>
    <mergeCell ref="SL6024:SR6024"/>
    <mergeCell ref="ST6024:SZ6024"/>
    <mergeCell ref="TB6024:TH6024"/>
    <mergeCell ref="TJ6024:TP6024"/>
    <mergeCell ref="TR6024:TX6024"/>
    <mergeCell ref="OL6024:OR6024"/>
    <mergeCell ref="OT6024:OZ6024"/>
    <mergeCell ref="PB6024:PH6024"/>
    <mergeCell ref="PJ6024:PP6024"/>
    <mergeCell ref="PR6024:PX6024"/>
    <mergeCell ref="PZ6024:QF6024"/>
    <mergeCell ref="QH6024:QN6024"/>
    <mergeCell ref="QP6024:QV6024"/>
    <mergeCell ref="QX6024:RD6024"/>
    <mergeCell ref="WT6024:WZ6024"/>
    <mergeCell ref="XB6024:XH6024"/>
    <mergeCell ref="XJ6024:XP6024"/>
    <mergeCell ref="XR6024:XX6024"/>
    <mergeCell ref="XZ6024:YF6024"/>
    <mergeCell ref="YH6024:YN6024"/>
    <mergeCell ref="YP6024:YV6024"/>
    <mergeCell ref="YX6024:ZD6024"/>
    <mergeCell ref="ZF6024:ZL6024"/>
    <mergeCell ref="TZ6024:UF6024"/>
    <mergeCell ref="UH6024:UN6024"/>
    <mergeCell ref="UP6024:UV6024"/>
    <mergeCell ref="UX6024:VD6024"/>
    <mergeCell ref="VF6024:VL6024"/>
    <mergeCell ref="VN6024:VT6024"/>
    <mergeCell ref="VV6024:WB6024"/>
    <mergeCell ref="WD6024:WJ6024"/>
    <mergeCell ref="WL6024:WR6024"/>
    <mergeCell ref="ACH6024:ACN6024"/>
    <mergeCell ref="ACP6024:ACV6024"/>
    <mergeCell ref="ACX6024:ADD6024"/>
    <mergeCell ref="ADF6024:ADL6024"/>
    <mergeCell ref="ADN6024:ADT6024"/>
    <mergeCell ref="ADV6024:AEB6024"/>
    <mergeCell ref="AED6024:AEJ6024"/>
    <mergeCell ref="AEL6024:AER6024"/>
    <mergeCell ref="AET6024:AEZ6024"/>
    <mergeCell ref="ZN6024:ZT6024"/>
    <mergeCell ref="ZV6024:AAB6024"/>
    <mergeCell ref="AAD6024:AAJ6024"/>
    <mergeCell ref="AAL6024:AAR6024"/>
    <mergeCell ref="AAT6024:AAZ6024"/>
    <mergeCell ref="ABB6024:ABH6024"/>
    <mergeCell ref="ABJ6024:ABP6024"/>
    <mergeCell ref="ABR6024:ABX6024"/>
    <mergeCell ref="ABZ6024:ACF6024"/>
    <mergeCell ref="AHV6024:AIB6024"/>
    <mergeCell ref="AID6024:AIJ6024"/>
    <mergeCell ref="AIL6024:AIR6024"/>
    <mergeCell ref="AIT6024:AIZ6024"/>
    <mergeCell ref="AJB6024:AJH6024"/>
    <mergeCell ref="AJJ6024:AJP6024"/>
    <mergeCell ref="AJR6024:AJX6024"/>
    <mergeCell ref="AJZ6024:AKF6024"/>
    <mergeCell ref="AKH6024:AKN6024"/>
    <mergeCell ref="AFB6024:AFH6024"/>
    <mergeCell ref="AFJ6024:AFP6024"/>
    <mergeCell ref="AFR6024:AFX6024"/>
    <mergeCell ref="AFZ6024:AGF6024"/>
    <mergeCell ref="AGH6024:AGN6024"/>
    <mergeCell ref="AGP6024:AGV6024"/>
    <mergeCell ref="AGX6024:AHD6024"/>
    <mergeCell ref="AHF6024:AHL6024"/>
    <mergeCell ref="AHN6024:AHT6024"/>
    <mergeCell ref="ANJ6024:ANP6024"/>
    <mergeCell ref="ANR6024:ANX6024"/>
    <mergeCell ref="ANZ6024:AOF6024"/>
    <mergeCell ref="AOH6024:AON6024"/>
    <mergeCell ref="AOP6024:AOV6024"/>
    <mergeCell ref="AOX6024:APD6024"/>
    <mergeCell ref="APF6024:APL6024"/>
    <mergeCell ref="APN6024:APT6024"/>
    <mergeCell ref="APV6024:AQB6024"/>
    <mergeCell ref="AKP6024:AKV6024"/>
    <mergeCell ref="AKX6024:ALD6024"/>
    <mergeCell ref="ALF6024:ALL6024"/>
    <mergeCell ref="ALN6024:ALT6024"/>
    <mergeCell ref="ALV6024:AMB6024"/>
    <mergeCell ref="AMD6024:AMJ6024"/>
    <mergeCell ref="AML6024:AMR6024"/>
    <mergeCell ref="AMT6024:AMZ6024"/>
    <mergeCell ref="ANB6024:ANH6024"/>
    <mergeCell ref="ASX6024:ATD6024"/>
    <mergeCell ref="ATF6024:ATL6024"/>
    <mergeCell ref="ATN6024:ATT6024"/>
    <mergeCell ref="ATV6024:AUB6024"/>
    <mergeCell ref="AUD6024:AUJ6024"/>
    <mergeCell ref="AUL6024:AUR6024"/>
    <mergeCell ref="AUT6024:AUZ6024"/>
    <mergeCell ref="AVB6024:AVH6024"/>
    <mergeCell ref="AVJ6024:AVP6024"/>
    <mergeCell ref="AQD6024:AQJ6024"/>
    <mergeCell ref="AQL6024:AQR6024"/>
    <mergeCell ref="AQT6024:AQZ6024"/>
    <mergeCell ref="ARB6024:ARH6024"/>
    <mergeCell ref="ARJ6024:ARP6024"/>
    <mergeCell ref="ARR6024:ARX6024"/>
    <mergeCell ref="ARZ6024:ASF6024"/>
    <mergeCell ref="ASH6024:ASN6024"/>
    <mergeCell ref="ASP6024:ASV6024"/>
    <mergeCell ref="AYL6024:AYR6024"/>
    <mergeCell ref="AYT6024:AYZ6024"/>
    <mergeCell ref="AZB6024:AZH6024"/>
    <mergeCell ref="AZJ6024:AZP6024"/>
    <mergeCell ref="AZR6024:AZX6024"/>
    <mergeCell ref="AZZ6024:BAF6024"/>
    <mergeCell ref="BAH6024:BAN6024"/>
    <mergeCell ref="BAP6024:BAV6024"/>
    <mergeCell ref="BAX6024:BBD6024"/>
    <mergeCell ref="AVR6024:AVX6024"/>
    <mergeCell ref="AVZ6024:AWF6024"/>
    <mergeCell ref="AWH6024:AWN6024"/>
    <mergeCell ref="AWP6024:AWV6024"/>
    <mergeCell ref="AWX6024:AXD6024"/>
    <mergeCell ref="AXF6024:AXL6024"/>
    <mergeCell ref="AXN6024:AXT6024"/>
    <mergeCell ref="AXV6024:AYB6024"/>
    <mergeCell ref="AYD6024:AYJ6024"/>
    <mergeCell ref="BDZ6024:BEF6024"/>
    <mergeCell ref="BEH6024:BEN6024"/>
    <mergeCell ref="BEP6024:BEV6024"/>
    <mergeCell ref="BEX6024:BFD6024"/>
    <mergeCell ref="BFF6024:BFL6024"/>
    <mergeCell ref="BFN6024:BFT6024"/>
    <mergeCell ref="BFV6024:BGB6024"/>
    <mergeCell ref="BGD6024:BGJ6024"/>
    <mergeCell ref="BGL6024:BGR6024"/>
    <mergeCell ref="BBF6024:BBL6024"/>
    <mergeCell ref="BBN6024:BBT6024"/>
    <mergeCell ref="BBV6024:BCB6024"/>
    <mergeCell ref="BCD6024:BCJ6024"/>
    <mergeCell ref="BCL6024:BCR6024"/>
    <mergeCell ref="BCT6024:BCZ6024"/>
    <mergeCell ref="BDB6024:BDH6024"/>
    <mergeCell ref="BDJ6024:BDP6024"/>
    <mergeCell ref="BDR6024:BDX6024"/>
    <mergeCell ref="BJN6024:BJT6024"/>
    <mergeCell ref="BJV6024:BKB6024"/>
    <mergeCell ref="BKD6024:BKJ6024"/>
    <mergeCell ref="BKL6024:BKR6024"/>
    <mergeCell ref="BKT6024:BKZ6024"/>
    <mergeCell ref="BLB6024:BLH6024"/>
    <mergeCell ref="BLJ6024:BLP6024"/>
    <mergeCell ref="BLR6024:BLX6024"/>
    <mergeCell ref="BLZ6024:BMF6024"/>
    <mergeCell ref="BGT6024:BGZ6024"/>
    <mergeCell ref="BHB6024:BHH6024"/>
    <mergeCell ref="BHJ6024:BHP6024"/>
    <mergeCell ref="BHR6024:BHX6024"/>
    <mergeCell ref="BHZ6024:BIF6024"/>
    <mergeCell ref="BIH6024:BIN6024"/>
    <mergeCell ref="BIP6024:BIV6024"/>
    <mergeCell ref="BIX6024:BJD6024"/>
    <mergeCell ref="BJF6024:BJL6024"/>
    <mergeCell ref="BPB6024:BPH6024"/>
    <mergeCell ref="BPJ6024:BPP6024"/>
    <mergeCell ref="BPR6024:BPX6024"/>
    <mergeCell ref="BPZ6024:BQF6024"/>
    <mergeCell ref="BQH6024:BQN6024"/>
    <mergeCell ref="BQP6024:BQV6024"/>
    <mergeCell ref="BQX6024:BRD6024"/>
    <mergeCell ref="BRF6024:BRL6024"/>
    <mergeCell ref="BRN6024:BRT6024"/>
    <mergeCell ref="BMH6024:BMN6024"/>
    <mergeCell ref="BMP6024:BMV6024"/>
    <mergeCell ref="BMX6024:BND6024"/>
    <mergeCell ref="BNF6024:BNL6024"/>
    <mergeCell ref="BNN6024:BNT6024"/>
    <mergeCell ref="BNV6024:BOB6024"/>
    <mergeCell ref="BOD6024:BOJ6024"/>
    <mergeCell ref="BOL6024:BOR6024"/>
    <mergeCell ref="BOT6024:BOZ6024"/>
    <mergeCell ref="BUP6024:BUV6024"/>
    <mergeCell ref="BUX6024:BVD6024"/>
    <mergeCell ref="BVF6024:BVL6024"/>
    <mergeCell ref="BVN6024:BVT6024"/>
    <mergeCell ref="BVV6024:BWB6024"/>
    <mergeCell ref="BWD6024:BWJ6024"/>
    <mergeCell ref="BWL6024:BWR6024"/>
    <mergeCell ref="BWT6024:BWZ6024"/>
    <mergeCell ref="BXB6024:BXH6024"/>
    <mergeCell ref="BRV6024:BSB6024"/>
    <mergeCell ref="BSD6024:BSJ6024"/>
    <mergeCell ref="BSL6024:BSR6024"/>
    <mergeCell ref="BST6024:BSZ6024"/>
    <mergeCell ref="BTB6024:BTH6024"/>
    <mergeCell ref="BTJ6024:BTP6024"/>
    <mergeCell ref="BTR6024:BTX6024"/>
    <mergeCell ref="BTZ6024:BUF6024"/>
    <mergeCell ref="BUH6024:BUN6024"/>
    <mergeCell ref="CAD6024:CAJ6024"/>
    <mergeCell ref="CAL6024:CAR6024"/>
    <mergeCell ref="CAT6024:CAZ6024"/>
    <mergeCell ref="CBB6024:CBH6024"/>
    <mergeCell ref="CBJ6024:CBP6024"/>
    <mergeCell ref="CBR6024:CBX6024"/>
    <mergeCell ref="CBZ6024:CCF6024"/>
    <mergeCell ref="CCH6024:CCN6024"/>
    <mergeCell ref="CCP6024:CCV6024"/>
    <mergeCell ref="BXJ6024:BXP6024"/>
    <mergeCell ref="BXR6024:BXX6024"/>
    <mergeCell ref="BXZ6024:BYF6024"/>
    <mergeCell ref="BYH6024:BYN6024"/>
    <mergeCell ref="BYP6024:BYV6024"/>
    <mergeCell ref="BYX6024:BZD6024"/>
    <mergeCell ref="BZF6024:BZL6024"/>
    <mergeCell ref="BZN6024:BZT6024"/>
    <mergeCell ref="BZV6024:CAB6024"/>
    <mergeCell ref="CFR6024:CFX6024"/>
    <mergeCell ref="CFZ6024:CGF6024"/>
    <mergeCell ref="CGH6024:CGN6024"/>
    <mergeCell ref="CGP6024:CGV6024"/>
    <mergeCell ref="CGX6024:CHD6024"/>
    <mergeCell ref="CHF6024:CHL6024"/>
    <mergeCell ref="CHN6024:CHT6024"/>
    <mergeCell ref="CHV6024:CIB6024"/>
    <mergeCell ref="CID6024:CIJ6024"/>
    <mergeCell ref="CCX6024:CDD6024"/>
    <mergeCell ref="CDF6024:CDL6024"/>
    <mergeCell ref="CDN6024:CDT6024"/>
    <mergeCell ref="CDV6024:CEB6024"/>
    <mergeCell ref="CED6024:CEJ6024"/>
    <mergeCell ref="CEL6024:CER6024"/>
    <mergeCell ref="CET6024:CEZ6024"/>
    <mergeCell ref="CFB6024:CFH6024"/>
    <mergeCell ref="CFJ6024:CFP6024"/>
    <mergeCell ref="CLF6024:CLL6024"/>
    <mergeCell ref="CLN6024:CLT6024"/>
    <mergeCell ref="CLV6024:CMB6024"/>
    <mergeCell ref="CMD6024:CMJ6024"/>
    <mergeCell ref="CML6024:CMR6024"/>
    <mergeCell ref="CMT6024:CMZ6024"/>
    <mergeCell ref="CNB6024:CNH6024"/>
    <mergeCell ref="CNJ6024:CNP6024"/>
    <mergeCell ref="CNR6024:CNX6024"/>
    <mergeCell ref="CIL6024:CIR6024"/>
    <mergeCell ref="CIT6024:CIZ6024"/>
    <mergeCell ref="CJB6024:CJH6024"/>
    <mergeCell ref="CJJ6024:CJP6024"/>
    <mergeCell ref="CJR6024:CJX6024"/>
    <mergeCell ref="CJZ6024:CKF6024"/>
    <mergeCell ref="CKH6024:CKN6024"/>
    <mergeCell ref="CKP6024:CKV6024"/>
    <mergeCell ref="CKX6024:CLD6024"/>
    <mergeCell ref="CQT6024:CQZ6024"/>
    <mergeCell ref="CRB6024:CRH6024"/>
    <mergeCell ref="CRJ6024:CRP6024"/>
    <mergeCell ref="CRR6024:CRX6024"/>
    <mergeCell ref="CRZ6024:CSF6024"/>
    <mergeCell ref="CSH6024:CSN6024"/>
    <mergeCell ref="CSP6024:CSV6024"/>
    <mergeCell ref="CSX6024:CTD6024"/>
    <mergeCell ref="CTF6024:CTL6024"/>
    <mergeCell ref="CNZ6024:COF6024"/>
    <mergeCell ref="COH6024:CON6024"/>
    <mergeCell ref="COP6024:COV6024"/>
    <mergeCell ref="COX6024:CPD6024"/>
    <mergeCell ref="CPF6024:CPL6024"/>
    <mergeCell ref="CPN6024:CPT6024"/>
    <mergeCell ref="CPV6024:CQB6024"/>
    <mergeCell ref="CQD6024:CQJ6024"/>
    <mergeCell ref="CQL6024:CQR6024"/>
    <mergeCell ref="CWH6024:CWN6024"/>
    <mergeCell ref="CWP6024:CWV6024"/>
    <mergeCell ref="CWX6024:CXD6024"/>
    <mergeCell ref="CXF6024:CXL6024"/>
    <mergeCell ref="CXN6024:CXT6024"/>
    <mergeCell ref="CXV6024:CYB6024"/>
    <mergeCell ref="CYD6024:CYJ6024"/>
    <mergeCell ref="CYL6024:CYR6024"/>
    <mergeCell ref="CYT6024:CYZ6024"/>
    <mergeCell ref="CTN6024:CTT6024"/>
    <mergeCell ref="CTV6024:CUB6024"/>
    <mergeCell ref="CUD6024:CUJ6024"/>
    <mergeCell ref="CUL6024:CUR6024"/>
    <mergeCell ref="CUT6024:CUZ6024"/>
    <mergeCell ref="CVB6024:CVH6024"/>
    <mergeCell ref="CVJ6024:CVP6024"/>
    <mergeCell ref="CVR6024:CVX6024"/>
    <mergeCell ref="CVZ6024:CWF6024"/>
    <mergeCell ref="DBV6024:DCB6024"/>
    <mergeCell ref="DCD6024:DCJ6024"/>
    <mergeCell ref="DCL6024:DCR6024"/>
    <mergeCell ref="DCT6024:DCZ6024"/>
    <mergeCell ref="DDB6024:DDH6024"/>
    <mergeCell ref="DDJ6024:DDP6024"/>
    <mergeCell ref="DDR6024:DDX6024"/>
    <mergeCell ref="DDZ6024:DEF6024"/>
    <mergeCell ref="DEH6024:DEN6024"/>
    <mergeCell ref="CZB6024:CZH6024"/>
    <mergeCell ref="CZJ6024:CZP6024"/>
    <mergeCell ref="CZR6024:CZX6024"/>
    <mergeCell ref="CZZ6024:DAF6024"/>
    <mergeCell ref="DAH6024:DAN6024"/>
    <mergeCell ref="DAP6024:DAV6024"/>
    <mergeCell ref="DAX6024:DBD6024"/>
    <mergeCell ref="DBF6024:DBL6024"/>
    <mergeCell ref="DBN6024:DBT6024"/>
    <mergeCell ref="DHJ6024:DHP6024"/>
    <mergeCell ref="DHR6024:DHX6024"/>
    <mergeCell ref="DHZ6024:DIF6024"/>
    <mergeCell ref="DIH6024:DIN6024"/>
    <mergeCell ref="DIP6024:DIV6024"/>
    <mergeCell ref="DIX6024:DJD6024"/>
    <mergeCell ref="DJF6024:DJL6024"/>
    <mergeCell ref="DJN6024:DJT6024"/>
    <mergeCell ref="DJV6024:DKB6024"/>
    <mergeCell ref="DEP6024:DEV6024"/>
    <mergeCell ref="DEX6024:DFD6024"/>
    <mergeCell ref="DFF6024:DFL6024"/>
    <mergeCell ref="DFN6024:DFT6024"/>
    <mergeCell ref="DFV6024:DGB6024"/>
    <mergeCell ref="DGD6024:DGJ6024"/>
    <mergeCell ref="DGL6024:DGR6024"/>
    <mergeCell ref="DGT6024:DGZ6024"/>
    <mergeCell ref="DHB6024:DHH6024"/>
    <mergeCell ref="DMX6024:DND6024"/>
    <mergeCell ref="DNF6024:DNL6024"/>
    <mergeCell ref="DNN6024:DNT6024"/>
    <mergeCell ref="DNV6024:DOB6024"/>
    <mergeCell ref="DOD6024:DOJ6024"/>
    <mergeCell ref="DOL6024:DOR6024"/>
    <mergeCell ref="DOT6024:DOZ6024"/>
    <mergeCell ref="DPB6024:DPH6024"/>
    <mergeCell ref="DPJ6024:DPP6024"/>
    <mergeCell ref="DKD6024:DKJ6024"/>
    <mergeCell ref="DKL6024:DKR6024"/>
    <mergeCell ref="DKT6024:DKZ6024"/>
    <mergeCell ref="DLB6024:DLH6024"/>
    <mergeCell ref="DLJ6024:DLP6024"/>
    <mergeCell ref="DLR6024:DLX6024"/>
    <mergeCell ref="DLZ6024:DMF6024"/>
    <mergeCell ref="DMH6024:DMN6024"/>
    <mergeCell ref="DMP6024:DMV6024"/>
    <mergeCell ref="DSL6024:DSR6024"/>
    <mergeCell ref="DST6024:DSZ6024"/>
    <mergeCell ref="DTB6024:DTH6024"/>
    <mergeCell ref="DTJ6024:DTP6024"/>
    <mergeCell ref="DTR6024:DTX6024"/>
    <mergeCell ref="DTZ6024:DUF6024"/>
    <mergeCell ref="DUH6024:DUN6024"/>
    <mergeCell ref="DUP6024:DUV6024"/>
    <mergeCell ref="DUX6024:DVD6024"/>
    <mergeCell ref="DPR6024:DPX6024"/>
    <mergeCell ref="DPZ6024:DQF6024"/>
    <mergeCell ref="DQH6024:DQN6024"/>
    <mergeCell ref="DQP6024:DQV6024"/>
    <mergeCell ref="DQX6024:DRD6024"/>
    <mergeCell ref="DRF6024:DRL6024"/>
    <mergeCell ref="DRN6024:DRT6024"/>
    <mergeCell ref="DRV6024:DSB6024"/>
    <mergeCell ref="DSD6024:DSJ6024"/>
    <mergeCell ref="DXZ6024:DYF6024"/>
    <mergeCell ref="DYH6024:DYN6024"/>
    <mergeCell ref="DYP6024:DYV6024"/>
    <mergeCell ref="DYX6024:DZD6024"/>
    <mergeCell ref="DZF6024:DZL6024"/>
    <mergeCell ref="DZN6024:DZT6024"/>
    <mergeCell ref="DZV6024:EAB6024"/>
    <mergeCell ref="EAD6024:EAJ6024"/>
    <mergeCell ref="EAL6024:EAR6024"/>
    <mergeCell ref="DVF6024:DVL6024"/>
    <mergeCell ref="DVN6024:DVT6024"/>
    <mergeCell ref="DVV6024:DWB6024"/>
    <mergeCell ref="DWD6024:DWJ6024"/>
    <mergeCell ref="DWL6024:DWR6024"/>
    <mergeCell ref="DWT6024:DWZ6024"/>
    <mergeCell ref="DXB6024:DXH6024"/>
    <mergeCell ref="DXJ6024:DXP6024"/>
    <mergeCell ref="DXR6024:DXX6024"/>
    <mergeCell ref="EDN6024:EDT6024"/>
    <mergeCell ref="EDV6024:EEB6024"/>
    <mergeCell ref="EED6024:EEJ6024"/>
    <mergeCell ref="EEL6024:EER6024"/>
    <mergeCell ref="EET6024:EEZ6024"/>
    <mergeCell ref="EFB6024:EFH6024"/>
    <mergeCell ref="EFJ6024:EFP6024"/>
    <mergeCell ref="EFR6024:EFX6024"/>
    <mergeCell ref="EFZ6024:EGF6024"/>
    <mergeCell ref="EAT6024:EAZ6024"/>
    <mergeCell ref="EBB6024:EBH6024"/>
    <mergeCell ref="EBJ6024:EBP6024"/>
    <mergeCell ref="EBR6024:EBX6024"/>
    <mergeCell ref="EBZ6024:ECF6024"/>
    <mergeCell ref="ECH6024:ECN6024"/>
    <mergeCell ref="ECP6024:ECV6024"/>
    <mergeCell ref="ECX6024:EDD6024"/>
    <mergeCell ref="EDF6024:EDL6024"/>
    <mergeCell ref="EJB6024:EJH6024"/>
    <mergeCell ref="EJJ6024:EJP6024"/>
    <mergeCell ref="EJR6024:EJX6024"/>
    <mergeCell ref="EJZ6024:EKF6024"/>
    <mergeCell ref="EKH6024:EKN6024"/>
    <mergeCell ref="EKP6024:EKV6024"/>
    <mergeCell ref="EKX6024:ELD6024"/>
    <mergeCell ref="ELF6024:ELL6024"/>
    <mergeCell ref="ELN6024:ELT6024"/>
    <mergeCell ref="EGH6024:EGN6024"/>
    <mergeCell ref="EGP6024:EGV6024"/>
    <mergeCell ref="EGX6024:EHD6024"/>
    <mergeCell ref="EHF6024:EHL6024"/>
    <mergeCell ref="EHN6024:EHT6024"/>
    <mergeCell ref="EHV6024:EIB6024"/>
    <mergeCell ref="EID6024:EIJ6024"/>
    <mergeCell ref="EIL6024:EIR6024"/>
    <mergeCell ref="EIT6024:EIZ6024"/>
    <mergeCell ref="EOP6024:EOV6024"/>
    <mergeCell ref="EOX6024:EPD6024"/>
    <mergeCell ref="EPF6024:EPL6024"/>
    <mergeCell ref="EPN6024:EPT6024"/>
    <mergeCell ref="EPV6024:EQB6024"/>
    <mergeCell ref="EQD6024:EQJ6024"/>
    <mergeCell ref="EQL6024:EQR6024"/>
    <mergeCell ref="EQT6024:EQZ6024"/>
    <mergeCell ref="ERB6024:ERH6024"/>
    <mergeCell ref="ELV6024:EMB6024"/>
    <mergeCell ref="EMD6024:EMJ6024"/>
    <mergeCell ref="EML6024:EMR6024"/>
    <mergeCell ref="EMT6024:EMZ6024"/>
    <mergeCell ref="ENB6024:ENH6024"/>
    <mergeCell ref="ENJ6024:ENP6024"/>
    <mergeCell ref="ENR6024:ENX6024"/>
    <mergeCell ref="ENZ6024:EOF6024"/>
    <mergeCell ref="EOH6024:EON6024"/>
    <mergeCell ref="EUD6024:EUJ6024"/>
    <mergeCell ref="EUL6024:EUR6024"/>
    <mergeCell ref="EUT6024:EUZ6024"/>
    <mergeCell ref="EVB6024:EVH6024"/>
    <mergeCell ref="EVJ6024:EVP6024"/>
    <mergeCell ref="EVR6024:EVX6024"/>
    <mergeCell ref="EVZ6024:EWF6024"/>
    <mergeCell ref="EWH6024:EWN6024"/>
    <mergeCell ref="EWP6024:EWV6024"/>
    <mergeCell ref="ERJ6024:ERP6024"/>
    <mergeCell ref="ERR6024:ERX6024"/>
    <mergeCell ref="ERZ6024:ESF6024"/>
    <mergeCell ref="ESH6024:ESN6024"/>
    <mergeCell ref="ESP6024:ESV6024"/>
    <mergeCell ref="ESX6024:ETD6024"/>
    <mergeCell ref="ETF6024:ETL6024"/>
    <mergeCell ref="ETN6024:ETT6024"/>
    <mergeCell ref="ETV6024:EUB6024"/>
    <mergeCell ref="EZR6024:EZX6024"/>
    <mergeCell ref="EZZ6024:FAF6024"/>
    <mergeCell ref="FAH6024:FAN6024"/>
    <mergeCell ref="FAP6024:FAV6024"/>
    <mergeCell ref="FAX6024:FBD6024"/>
    <mergeCell ref="FBF6024:FBL6024"/>
    <mergeCell ref="FBN6024:FBT6024"/>
    <mergeCell ref="FBV6024:FCB6024"/>
    <mergeCell ref="FCD6024:FCJ6024"/>
    <mergeCell ref="EWX6024:EXD6024"/>
    <mergeCell ref="EXF6024:EXL6024"/>
    <mergeCell ref="EXN6024:EXT6024"/>
    <mergeCell ref="EXV6024:EYB6024"/>
    <mergeCell ref="EYD6024:EYJ6024"/>
    <mergeCell ref="EYL6024:EYR6024"/>
    <mergeCell ref="EYT6024:EYZ6024"/>
    <mergeCell ref="EZB6024:EZH6024"/>
    <mergeCell ref="EZJ6024:EZP6024"/>
    <mergeCell ref="FFF6024:FFL6024"/>
    <mergeCell ref="FFN6024:FFT6024"/>
    <mergeCell ref="FFV6024:FGB6024"/>
    <mergeCell ref="FGD6024:FGJ6024"/>
    <mergeCell ref="FGL6024:FGR6024"/>
    <mergeCell ref="FGT6024:FGZ6024"/>
    <mergeCell ref="FHB6024:FHH6024"/>
    <mergeCell ref="FHJ6024:FHP6024"/>
    <mergeCell ref="FHR6024:FHX6024"/>
    <mergeCell ref="FCL6024:FCR6024"/>
    <mergeCell ref="FCT6024:FCZ6024"/>
    <mergeCell ref="FDB6024:FDH6024"/>
    <mergeCell ref="FDJ6024:FDP6024"/>
    <mergeCell ref="FDR6024:FDX6024"/>
    <mergeCell ref="FDZ6024:FEF6024"/>
    <mergeCell ref="FEH6024:FEN6024"/>
    <mergeCell ref="FEP6024:FEV6024"/>
    <mergeCell ref="FEX6024:FFD6024"/>
    <mergeCell ref="FKT6024:FKZ6024"/>
    <mergeCell ref="FLB6024:FLH6024"/>
    <mergeCell ref="FLJ6024:FLP6024"/>
    <mergeCell ref="FLR6024:FLX6024"/>
    <mergeCell ref="FLZ6024:FMF6024"/>
    <mergeCell ref="FMH6024:FMN6024"/>
    <mergeCell ref="FMP6024:FMV6024"/>
    <mergeCell ref="FMX6024:FND6024"/>
    <mergeCell ref="FNF6024:FNL6024"/>
    <mergeCell ref="FHZ6024:FIF6024"/>
    <mergeCell ref="FIH6024:FIN6024"/>
    <mergeCell ref="FIP6024:FIV6024"/>
    <mergeCell ref="FIX6024:FJD6024"/>
    <mergeCell ref="FJF6024:FJL6024"/>
    <mergeCell ref="FJN6024:FJT6024"/>
    <mergeCell ref="FJV6024:FKB6024"/>
    <mergeCell ref="FKD6024:FKJ6024"/>
    <mergeCell ref="FKL6024:FKR6024"/>
    <mergeCell ref="FQH6024:FQN6024"/>
    <mergeCell ref="FQP6024:FQV6024"/>
    <mergeCell ref="FQX6024:FRD6024"/>
    <mergeCell ref="FRF6024:FRL6024"/>
    <mergeCell ref="FRN6024:FRT6024"/>
    <mergeCell ref="FRV6024:FSB6024"/>
    <mergeCell ref="FSD6024:FSJ6024"/>
    <mergeCell ref="FSL6024:FSR6024"/>
    <mergeCell ref="FST6024:FSZ6024"/>
    <mergeCell ref="FNN6024:FNT6024"/>
    <mergeCell ref="FNV6024:FOB6024"/>
    <mergeCell ref="FOD6024:FOJ6024"/>
    <mergeCell ref="FOL6024:FOR6024"/>
    <mergeCell ref="FOT6024:FOZ6024"/>
    <mergeCell ref="FPB6024:FPH6024"/>
    <mergeCell ref="FPJ6024:FPP6024"/>
    <mergeCell ref="FPR6024:FPX6024"/>
    <mergeCell ref="FPZ6024:FQF6024"/>
    <mergeCell ref="FVV6024:FWB6024"/>
    <mergeCell ref="FWD6024:FWJ6024"/>
    <mergeCell ref="FWL6024:FWR6024"/>
    <mergeCell ref="FWT6024:FWZ6024"/>
    <mergeCell ref="FXB6024:FXH6024"/>
    <mergeCell ref="FXJ6024:FXP6024"/>
    <mergeCell ref="FXR6024:FXX6024"/>
    <mergeCell ref="FXZ6024:FYF6024"/>
    <mergeCell ref="FYH6024:FYN6024"/>
    <mergeCell ref="FTB6024:FTH6024"/>
    <mergeCell ref="FTJ6024:FTP6024"/>
    <mergeCell ref="FTR6024:FTX6024"/>
    <mergeCell ref="FTZ6024:FUF6024"/>
    <mergeCell ref="FUH6024:FUN6024"/>
    <mergeCell ref="FUP6024:FUV6024"/>
    <mergeCell ref="FUX6024:FVD6024"/>
    <mergeCell ref="FVF6024:FVL6024"/>
    <mergeCell ref="FVN6024:FVT6024"/>
    <mergeCell ref="GBJ6024:GBP6024"/>
    <mergeCell ref="GBR6024:GBX6024"/>
    <mergeCell ref="GBZ6024:GCF6024"/>
    <mergeCell ref="GCH6024:GCN6024"/>
    <mergeCell ref="GCP6024:GCV6024"/>
    <mergeCell ref="GCX6024:GDD6024"/>
    <mergeCell ref="GDF6024:GDL6024"/>
    <mergeCell ref="GDN6024:GDT6024"/>
    <mergeCell ref="GDV6024:GEB6024"/>
    <mergeCell ref="FYP6024:FYV6024"/>
    <mergeCell ref="FYX6024:FZD6024"/>
    <mergeCell ref="FZF6024:FZL6024"/>
    <mergeCell ref="FZN6024:FZT6024"/>
    <mergeCell ref="FZV6024:GAB6024"/>
    <mergeCell ref="GAD6024:GAJ6024"/>
    <mergeCell ref="GAL6024:GAR6024"/>
    <mergeCell ref="GAT6024:GAZ6024"/>
    <mergeCell ref="GBB6024:GBH6024"/>
    <mergeCell ref="GGX6024:GHD6024"/>
    <mergeCell ref="GHF6024:GHL6024"/>
    <mergeCell ref="GHN6024:GHT6024"/>
    <mergeCell ref="GHV6024:GIB6024"/>
    <mergeCell ref="GID6024:GIJ6024"/>
    <mergeCell ref="GIL6024:GIR6024"/>
    <mergeCell ref="GIT6024:GIZ6024"/>
    <mergeCell ref="GJB6024:GJH6024"/>
    <mergeCell ref="GJJ6024:GJP6024"/>
    <mergeCell ref="GED6024:GEJ6024"/>
    <mergeCell ref="GEL6024:GER6024"/>
    <mergeCell ref="GET6024:GEZ6024"/>
    <mergeCell ref="GFB6024:GFH6024"/>
    <mergeCell ref="GFJ6024:GFP6024"/>
    <mergeCell ref="GFR6024:GFX6024"/>
    <mergeCell ref="GFZ6024:GGF6024"/>
    <mergeCell ref="GGH6024:GGN6024"/>
    <mergeCell ref="GGP6024:GGV6024"/>
    <mergeCell ref="GML6024:GMR6024"/>
    <mergeCell ref="GMT6024:GMZ6024"/>
    <mergeCell ref="GNB6024:GNH6024"/>
    <mergeCell ref="GNJ6024:GNP6024"/>
    <mergeCell ref="GNR6024:GNX6024"/>
    <mergeCell ref="GNZ6024:GOF6024"/>
    <mergeCell ref="GOH6024:GON6024"/>
    <mergeCell ref="GOP6024:GOV6024"/>
    <mergeCell ref="GOX6024:GPD6024"/>
    <mergeCell ref="GJR6024:GJX6024"/>
    <mergeCell ref="GJZ6024:GKF6024"/>
    <mergeCell ref="GKH6024:GKN6024"/>
    <mergeCell ref="GKP6024:GKV6024"/>
    <mergeCell ref="GKX6024:GLD6024"/>
    <mergeCell ref="GLF6024:GLL6024"/>
    <mergeCell ref="GLN6024:GLT6024"/>
    <mergeCell ref="GLV6024:GMB6024"/>
    <mergeCell ref="GMD6024:GMJ6024"/>
    <mergeCell ref="GRZ6024:GSF6024"/>
    <mergeCell ref="GSH6024:GSN6024"/>
    <mergeCell ref="GSP6024:GSV6024"/>
    <mergeCell ref="GSX6024:GTD6024"/>
    <mergeCell ref="GTF6024:GTL6024"/>
    <mergeCell ref="GTN6024:GTT6024"/>
    <mergeCell ref="GTV6024:GUB6024"/>
    <mergeCell ref="GUD6024:GUJ6024"/>
    <mergeCell ref="GUL6024:GUR6024"/>
    <mergeCell ref="GPF6024:GPL6024"/>
    <mergeCell ref="GPN6024:GPT6024"/>
    <mergeCell ref="GPV6024:GQB6024"/>
    <mergeCell ref="GQD6024:GQJ6024"/>
    <mergeCell ref="GQL6024:GQR6024"/>
    <mergeCell ref="GQT6024:GQZ6024"/>
    <mergeCell ref="GRB6024:GRH6024"/>
    <mergeCell ref="GRJ6024:GRP6024"/>
    <mergeCell ref="GRR6024:GRX6024"/>
    <mergeCell ref="GXN6024:GXT6024"/>
    <mergeCell ref="GXV6024:GYB6024"/>
    <mergeCell ref="GYD6024:GYJ6024"/>
    <mergeCell ref="GYL6024:GYR6024"/>
    <mergeCell ref="GYT6024:GYZ6024"/>
    <mergeCell ref="GZB6024:GZH6024"/>
    <mergeCell ref="GZJ6024:GZP6024"/>
    <mergeCell ref="GZR6024:GZX6024"/>
    <mergeCell ref="GZZ6024:HAF6024"/>
    <mergeCell ref="GUT6024:GUZ6024"/>
    <mergeCell ref="GVB6024:GVH6024"/>
    <mergeCell ref="GVJ6024:GVP6024"/>
    <mergeCell ref="GVR6024:GVX6024"/>
    <mergeCell ref="GVZ6024:GWF6024"/>
    <mergeCell ref="GWH6024:GWN6024"/>
    <mergeCell ref="GWP6024:GWV6024"/>
    <mergeCell ref="GWX6024:GXD6024"/>
    <mergeCell ref="GXF6024:GXL6024"/>
    <mergeCell ref="HDB6024:HDH6024"/>
    <mergeCell ref="HDJ6024:HDP6024"/>
    <mergeCell ref="HDR6024:HDX6024"/>
    <mergeCell ref="HDZ6024:HEF6024"/>
    <mergeCell ref="HEH6024:HEN6024"/>
    <mergeCell ref="HEP6024:HEV6024"/>
    <mergeCell ref="HEX6024:HFD6024"/>
    <mergeCell ref="HFF6024:HFL6024"/>
    <mergeCell ref="HFN6024:HFT6024"/>
    <mergeCell ref="HAH6024:HAN6024"/>
    <mergeCell ref="HAP6024:HAV6024"/>
    <mergeCell ref="HAX6024:HBD6024"/>
    <mergeCell ref="HBF6024:HBL6024"/>
    <mergeCell ref="HBN6024:HBT6024"/>
    <mergeCell ref="HBV6024:HCB6024"/>
    <mergeCell ref="HCD6024:HCJ6024"/>
    <mergeCell ref="HCL6024:HCR6024"/>
    <mergeCell ref="HCT6024:HCZ6024"/>
    <mergeCell ref="HIP6024:HIV6024"/>
    <mergeCell ref="HIX6024:HJD6024"/>
    <mergeCell ref="HJF6024:HJL6024"/>
    <mergeCell ref="HJN6024:HJT6024"/>
    <mergeCell ref="HJV6024:HKB6024"/>
    <mergeCell ref="HKD6024:HKJ6024"/>
    <mergeCell ref="HKL6024:HKR6024"/>
    <mergeCell ref="HKT6024:HKZ6024"/>
    <mergeCell ref="HLB6024:HLH6024"/>
    <mergeCell ref="HFV6024:HGB6024"/>
    <mergeCell ref="HGD6024:HGJ6024"/>
    <mergeCell ref="HGL6024:HGR6024"/>
    <mergeCell ref="HGT6024:HGZ6024"/>
    <mergeCell ref="HHB6024:HHH6024"/>
    <mergeCell ref="HHJ6024:HHP6024"/>
    <mergeCell ref="HHR6024:HHX6024"/>
    <mergeCell ref="HHZ6024:HIF6024"/>
    <mergeCell ref="HIH6024:HIN6024"/>
    <mergeCell ref="HOD6024:HOJ6024"/>
    <mergeCell ref="HOL6024:HOR6024"/>
    <mergeCell ref="HOT6024:HOZ6024"/>
    <mergeCell ref="HPB6024:HPH6024"/>
    <mergeCell ref="HPJ6024:HPP6024"/>
    <mergeCell ref="HPR6024:HPX6024"/>
    <mergeCell ref="HPZ6024:HQF6024"/>
    <mergeCell ref="HQH6024:HQN6024"/>
    <mergeCell ref="HQP6024:HQV6024"/>
    <mergeCell ref="HLJ6024:HLP6024"/>
    <mergeCell ref="HLR6024:HLX6024"/>
    <mergeCell ref="HLZ6024:HMF6024"/>
    <mergeCell ref="HMH6024:HMN6024"/>
    <mergeCell ref="HMP6024:HMV6024"/>
    <mergeCell ref="HMX6024:HND6024"/>
    <mergeCell ref="HNF6024:HNL6024"/>
    <mergeCell ref="HNN6024:HNT6024"/>
    <mergeCell ref="HNV6024:HOB6024"/>
    <mergeCell ref="HTR6024:HTX6024"/>
    <mergeCell ref="HTZ6024:HUF6024"/>
    <mergeCell ref="HUH6024:HUN6024"/>
    <mergeCell ref="HUP6024:HUV6024"/>
    <mergeCell ref="HUX6024:HVD6024"/>
    <mergeCell ref="HVF6024:HVL6024"/>
    <mergeCell ref="HVN6024:HVT6024"/>
    <mergeCell ref="HVV6024:HWB6024"/>
    <mergeCell ref="HWD6024:HWJ6024"/>
    <mergeCell ref="HQX6024:HRD6024"/>
    <mergeCell ref="HRF6024:HRL6024"/>
    <mergeCell ref="HRN6024:HRT6024"/>
    <mergeCell ref="HRV6024:HSB6024"/>
    <mergeCell ref="HSD6024:HSJ6024"/>
    <mergeCell ref="HSL6024:HSR6024"/>
    <mergeCell ref="HST6024:HSZ6024"/>
    <mergeCell ref="HTB6024:HTH6024"/>
    <mergeCell ref="HTJ6024:HTP6024"/>
    <mergeCell ref="HZF6024:HZL6024"/>
    <mergeCell ref="HZN6024:HZT6024"/>
    <mergeCell ref="HZV6024:IAB6024"/>
    <mergeCell ref="IAD6024:IAJ6024"/>
    <mergeCell ref="IAL6024:IAR6024"/>
    <mergeCell ref="IAT6024:IAZ6024"/>
    <mergeCell ref="IBB6024:IBH6024"/>
    <mergeCell ref="IBJ6024:IBP6024"/>
    <mergeCell ref="IBR6024:IBX6024"/>
    <mergeCell ref="HWL6024:HWR6024"/>
    <mergeCell ref="HWT6024:HWZ6024"/>
    <mergeCell ref="HXB6024:HXH6024"/>
    <mergeCell ref="HXJ6024:HXP6024"/>
    <mergeCell ref="HXR6024:HXX6024"/>
    <mergeCell ref="HXZ6024:HYF6024"/>
    <mergeCell ref="HYH6024:HYN6024"/>
    <mergeCell ref="HYP6024:HYV6024"/>
    <mergeCell ref="HYX6024:HZD6024"/>
    <mergeCell ref="IET6024:IEZ6024"/>
    <mergeCell ref="IFB6024:IFH6024"/>
    <mergeCell ref="IFJ6024:IFP6024"/>
    <mergeCell ref="IFR6024:IFX6024"/>
    <mergeCell ref="IFZ6024:IGF6024"/>
    <mergeCell ref="IGH6024:IGN6024"/>
    <mergeCell ref="IGP6024:IGV6024"/>
    <mergeCell ref="IGX6024:IHD6024"/>
    <mergeCell ref="IHF6024:IHL6024"/>
    <mergeCell ref="IBZ6024:ICF6024"/>
    <mergeCell ref="ICH6024:ICN6024"/>
    <mergeCell ref="ICP6024:ICV6024"/>
    <mergeCell ref="ICX6024:IDD6024"/>
    <mergeCell ref="IDF6024:IDL6024"/>
    <mergeCell ref="IDN6024:IDT6024"/>
    <mergeCell ref="IDV6024:IEB6024"/>
    <mergeCell ref="IED6024:IEJ6024"/>
    <mergeCell ref="IEL6024:IER6024"/>
    <mergeCell ref="IKH6024:IKN6024"/>
    <mergeCell ref="IKP6024:IKV6024"/>
    <mergeCell ref="IKX6024:ILD6024"/>
    <mergeCell ref="ILF6024:ILL6024"/>
    <mergeCell ref="ILN6024:ILT6024"/>
    <mergeCell ref="ILV6024:IMB6024"/>
    <mergeCell ref="IMD6024:IMJ6024"/>
    <mergeCell ref="IML6024:IMR6024"/>
    <mergeCell ref="IMT6024:IMZ6024"/>
    <mergeCell ref="IHN6024:IHT6024"/>
    <mergeCell ref="IHV6024:IIB6024"/>
    <mergeCell ref="IID6024:IIJ6024"/>
    <mergeCell ref="IIL6024:IIR6024"/>
    <mergeCell ref="IIT6024:IIZ6024"/>
    <mergeCell ref="IJB6024:IJH6024"/>
    <mergeCell ref="IJJ6024:IJP6024"/>
    <mergeCell ref="IJR6024:IJX6024"/>
    <mergeCell ref="IJZ6024:IKF6024"/>
    <mergeCell ref="IPV6024:IQB6024"/>
    <mergeCell ref="IQD6024:IQJ6024"/>
    <mergeCell ref="IQL6024:IQR6024"/>
    <mergeCell ref="IQT6024:IQZ6024"/>
    <mergeCell ref="IRB6024:IRH6024"/>
    <mergeCell ref="IRJ6024:IRP6024"/>
    <mergeCell ref="IRR6024:IRX6024"/>
    <mergeCell ref="IRZ6024:ISF6024"/>
    <mergeCell ref="ISH6024:ISN6024"/>
    <mergeCell ref="INB6024:INH6024"/>
    <mergeCell ref="INJ6024:INP6024"/>
    <mergeCell ref="INR6024:INX6024"/>
    <mergeCell ref="INZ6024:IOF6024"/>
    <mergeCell ref="IOH6024:ION6024"/>
    <mergeCell ref="IOP6024:IOV6024"/>
    <mergeCell ref="IOX6024:IPD6024"/>
    <mergeCell ref="IPF6024:IPL6024"/>
    <mergeCell ref="IPN6024:IPT6024"/>
    <mergeCell ref="IVJ6024:IVP6024"/>
    <mergeCell ref="IVR6024:IVX6024"/>
    <mergeCell ref="IVZ6024:IWF6024"/>
    <mergeCell ref="IWH6024:IWN6024"/>
    <mergeCell ref="IWP6024:IWV6024"/>
    <mergeCell ref="IWX6024:IXD6024"/>
    <mergeCell ref="IXF6024:IXL6024"/>
    <mergeCell ref="IXN6024:IXT6024"/>
    <mergeCell ref="IXV6024:IYB6024"/>
    <mergeCell ref="ISP6024:ISV6024"/>
    <mergeCell ref="ISX6024:ITD6024"/>
    <mergeCell ref="ITF6024:ITL6024"/>
    <mergeCell ref="ITN6024:ITT6024"/>
    <mergeCell ref="ITV6024:IUB6024"/>
    <mergeCell ref="IUD6024:IUJ6024"/>
    <mergeCell ref="IUL6024:IUR6024"/>
    <mergeCell ref="IUT6024:IUZ6024"/>
    <mergeCell ref="IVB6024:IVH6024"/>
    <mergeCell ref="JAX6024:JBD6024"/>
    <mergeCell ref="JBF6024:JBL6024"/>
    <mergeCell ref="JBN6024:JBT6024"/>
    <mergeCell ref="JBV6024:JCB6024"/>
    <mergeCell ref="JCD6024:JCJ6024"/>
    <mergeCell ref="JCL6024:JCR6024"/>
    <mergeCell ref="JCT6024:JCZ6024"/>
    <mergeCell ref="JDB6024:JDH6024"/>
    <mergeCell ref="JDJ6024:JDP6024"/>
    <mergeCell ref="IYD6024:IYJ6024"/>
    <mergeCell ref="IYL6024:IYR6024"/>
    <mergeCell ref="IYT6024:IYZ6024"/>
    <mergeCell ref="IZB6024:IZH6024"/>
    <mergeCell ref="IZJ6024:IZP6024"/>
    <mergeCell ref="IZR6024:IZX6024"/>
    <mergeCell ref="IZZ6024:JAF6024"/>
    <mergeCell ref="JAH6024:JAN6024"/>
    <mergeCell ref="JAP6024:JAV6024"/>
    <mergeCell ref="JGL6024:JGR6024"/>
    <mergeCell ref="JGT6024:JGZ6024"/>
    <mergeCell ref="JHB6024:JHH6024"/>
    <mergeCell ref="JHJ6024:JHP6024"/>
    <mergeCell ref="JHR6024:JHX6024"/>
    <mergeCell ref="JHZ6024:JIF6024"/>
    <mergeCell ref="JIH6024:JIN6024"/>
    <mergeCell ref="JIP6024:JIV6024"/>
    <mergeCell ref="JIX6024:JJD6024"/>
    <mergeCell ref="JDR6024:JDX6024"/>
    <mergeCell ref="JDZ6024:JEF6024"/>
    <mergeCell ref="JEH6024:JEN6024"/>
    <mergeCell ref="JEP6024:JEV6024"/>
    <mergeCell ref="JEX6024:JFD6024"/>
    <mergeCell ref="JFF6024:JFL6024"/>
    <mergeCell ref="JFN6024:JFT6024"/>
    <mergeCell ref="JFV6024:JGB6024"/>
    <mergeCell ref="JGD6024:JGJ6024"/>
    <mergeCell ref="JLZ6024:JMF6024"/>
    <mergeCell ref="JMH6024:JMN6024"/>
    <mergeCell ref="JMP6024:JMV6024"/>
    <mergeCell ref="JMX6024:JND6024"/>
    <mergeCell ref="JNF6024:JNL6024"/>
    <mergeCell ref="JNN6024:JNT6024"/>
    <mergeCell ref="JNV6024:JOB6024"/>
    <mergeCell ref="JOD6024:JOJ6024"/>
    <mergeCell ref="JOL6024:JOR6024"/>
    <mergeCell ref="JJF6024:JJL6024"/>
    <mergeCell ref="JJN6024:JJT6024"/>
    <mergeCell ref="JJV6024:JKB6024"/>
    <mergeCell ref="JKD6024:JKJ6024"/>
    <mergeCell ref="JKL6024:JKR6024"/>
    <mergeCell ref="JKT6024:JKZ6024"/>
    <mergeCell ref="JLB6024:JLH6024"/>
    <mergeCell ref="JLJ6024:JLP6024"/>
    <mergeCell ref="JLR6024:JLX6024"/>
    <mergeCell ref="JRN6024:JRT6024"/>
    <mergeCell ref="JRV6024:JSB6024"/>
    <mergeCell ref="JSD6024:JSJ6024"/>
    <mergeCell ref="JSL6024:JSR6024"/>
    <mergeCell ref="JST6024:JSZ6024"/>
    <mergeCell ref="JTB6024:JTH6024"/>
    <mergeCell ref="JTJ6024:JTP6024"/>
    <mergeCell ref="JTR6024:JTX6024"/>
    <mergeCell ref="JTZ6024:JUF6024"/>
    <mergeCell ref="JOT6024:JOZ6024"/>
    <mergeCell ref="JPB6024:JPH6024"/>
    <mergeCell ref="JPJ6024:JPP6024"/>
    <mergeCell ref="JPR6024:JPX6024"/>
    <mergeCell ref="JPZ6024:JQF6024"/>
    <mergeCell ref="JQH6024:JQN6024"/>
    <mergeCell ref="JQP6024:JQV6024"/>
    <mergeCell ref="JQX6024:JRD6024"/>
    <mergeCell ref="JRF6024:JRL6024"/>
    <mergeCell ref="JXB6024:JXH6024"/>
    <mergeCell ref="JXJ6024:JXP6024"/>
    <mergeCell ref="JXR6024:JXX6024"/>
    <mergeCell ref="JXZ6024:JYF6024"/>
    <mergeCell ref="JYH6024:JYN6024"/>
    <mergeCell ref="JYP6024:JYV6024"/>
    <mergeCell ref="JYX6024:JZD6024"/>
    <mergeCell ref="JZF6024:JZL6024"/>
    <mergeCell ref="JZN6024:JZT6024"/>
    <mergeCell ref="JUH6024:JUN6024"/>
    <mergeCell ref="JUP6024:JUV6024"/>
    <mergeCell ref="JUX6024:JVD6024"/>
    <mergeCell ref="JVF6024:JVL6024"/>
    <mergeCell ref="JVN6024:JVT6024"/>
    <mergeCell ref="JVV6024:JWB6024"/>
    <mergeCell ref="JWD6024:JWJ6024"/>
    <mergeCell ref="JWL6024:JWR6024"/>
    <mergeCell ref="JWT6024:JWZ6024"/>
    <mergeCell ref="KCP6024:KCV6024"/>
    <mergeCell ref="KCX6024:KDD6024"/>
    <mergeCell ref="KDF6024:KDL6024"/>
    <mergeCell ref="KDN6024:KDT6024"/>
    <mergeCell ref="KDV6024:KEB6024"/>
    <mergeCell ref="KED6024:KEJ6024"/>
    <mergeCell ref="KEL6024:KER6024"/>
    <mergeCell ref="KET6024:KEZ6024"/>
    <mergeCell ref="KFB6024:KFH6024"/>
    <mergeCell ref="JZV6024:KAB6024"/>
    <mergeCell ref="KAD6024:KAJ6024"/>
    <mergeCell ref="KAL6024:KAR6024"/>
    <mergeCell ref="KAT6024:KAZ6024"/>
    <mergeCell ref="KBB6024:KBH6024"/>
    <mergeCell ref="KBJ6024:KBP6024"/>
    <mergeCell ref="KBR6024:KBX6024"/>
    <mergeCell ref="KBZ6024:KCF6024"/>
    <mergeCell ref="KCH6024:KCN6024"/>
    <mergeCell ref="KID6024:KIJ6024"/>
    <mergeCell ref="KIL6024:KIR6024"/>
    <mergeCell ref="KIT6024:KIZ6024"/>
    <mergeCell ref="KJB6024:KJH6024"/>
    <mergeCell ref="KJJ6024:KJP6024"/>
    <mergeCell ref="KJR6024:KJX6024"/>
    <mergeCell ref="KJZ6024:KKF6024"/>
    <mergeCell ref="KKH6024:KKN6024"/>
    <mergeCell ref="KKP6024:KKV6024"/>
    <mergeCell ref="KFJ6024:KFP6024"/>
    <mergeCell ref="KFR6024:KFX6024"/>
    <mergeCell ref="KFZ6024:KGF6024"/>
    <mergeCell ref="KGH6024:KGN6024"/>
    <mergeCell ref="KGP6024:KGV6024"/>
    <mergeCell ref="KGX6024:KHD6024"/>
    <mergeCell ref="KHF6024:KHL6024"/>
    <mergeCell ref="KHN6024:KHT6024"/>
    <mergeCell ref="KHV6024:KIB6024"/>
    <mergeCell ref="KNR6024:KNX6024"/>
    <mergeCell ref="KNZ6024:KOF6024"/>
    <mergeCell ref="KOH6024:KON6024"/>
    <mergeCell ref="KOP6024:KOV6024"/>
    <mergeCell ref="KOX6024:KPD6024"/>
    <mergeCell ref="KPF6024:KPL6024"/>
    <mergeCell ref="KPN6024:KPT6024"/>
    <mergeCell ref="KPV6024:KQB6024"/>
    <mergeCell ref="KQD6024:KQJ6024"/>
    <mergeCell ref="KKX6024:KLD6024"/>
    <mergeCell ref="KLF6024:KLL6024"/>
    <mergeCell ref="KLN6024:KLT6024"/>
    <mergeCell ref="KLV6024:KMB6024"/>
    <mergeCell ref="KMD6024:KMJ6024"/>
    <mergeCell ref="KML6024:KMR6024"/>
    <mergeCell ref="KMT6024:KMZ6024"/>
    <mergeCell ref="KNB6024:KNH6024"/>
    <mergeCell ref="KNJ6024:KNP6024"/>
    <mergeCell ref="KTF6024:KTL6024"/>
    <mergeCell ref="KTN6024:KTT6024"/>
    <mergeCell ref="KTV6024:KUB6024"/>
    <mergeCell ref="KUD6024:KUJ6024"/>
    <mergeCell ref="KUL6024:KUR6024"/>
    <mergeCell ref="KUT6024:KUZ6024"/>
    <mergeCell ref="KVB6024:KVH6024"/>
    <mergeCell ref="KVJ6024:KVP6024"/>
    <mergeCell ref="KVR6024:KVX6024"/>
    <mergeCell ref="KQL6024:KQR6024"/>
    <mergeCell ref="KQT6024:KQZ6024"/>
    <mergeCell ref="KRB6024:KRH6024"/>
    <mergeCell ref="KRJ6024:KRP6024"/>
    <mergeCell ref="KRR6024:KRX6024"/>
    <mergeCell ref="KRZ6024:KSF6024"/>
    <mergeCell ref="KSH6024:KSN6024"/>
    <mergeCell ref="KSP6024:KSV6024"/>
    <mergeCell ref="KSX6024:KTD6024"/>
    <mergeCell ref="KYT6024:KYZ6024"/>
    <mergeCell ref="KZB6024:KZH6024"/>
    <mergeCell ref="KZJ6024:KZP6024"/>
    <mergeCell ref="KZR6024:KZX6024"/>
    <mergeCell ref="KZZ6024:LAF6024"/>
    <mergeCell ref="LAH6024:LAN6024"/>
    <mergeCell ref="LAP6024:LAV6024"/>
    <mergeCell ref="LAX6024:LBD6024"/>
    <mergeCell ref="LBF6024:LBL6024"/>
    <mergeCell ref="KVZ6024:KWF6024"/>
    <mergeCell ref="KWH6024:KWN6024"/>
    <mergeCell ref="KWP6024:KWV6024"/>
    <mergeCell ref="KWX6024:KXD6024"/>
    <mergeCell ref="KXF6024:KXL6024"/>
    <mergeCell ref="KXN6024:KXT6024"/>
    <mergeCell ref="KXV6024:KYB6024"/>
    <mergeCell ref="KYD6024:KYJ6024"/>
    <mergeCell ref="KYL6024:KYR6024"/>
    <mergeCell ref="LEH6024:LEN6024"/>
    <mergeCell ref="LEP6024:LEV6024"/>
    <mergeCell ref="LEX6024:LFD6024"/>
    <mergeCell ref="LFF6024:LFL6024"/>
    <mergeCell ref="LFN6024:LFT6024"/>
    <mergeCell ref="LFV6024:LGB6024"/>
    <mergeCell ref="LGD6024:LGJ6024"/>
    <mergeCell ref="LGL6024:LGR6024"/>
    <mergeCell ref="LGT6024:LGZ6024"/>
    <mergeCell ref="LBN6024:LBT6024"/>
    <mergeCell ref="LBV6024:LCB6024"/>
    <mergeCell ref="LCD6024:LCJ6024"/>
    <mergeCell ref="LCL6024:LCR6024"/>
    <mergeCell ref="LCT6024:LCZ6024"/>
    <mergeCell ref="LDB6024:LDH6024"/>
    <mergeCell ref="LDJ6024:LDP6024"/>
    <mergeCell ref="LDR6024:LDX6024"/>
    <mergeCell ref="LDZ6024:LEF6024"/>
    <mergeCell ref="LJV6024:LKB6024"/>
    <mergeCell ref="LKD6024:LKJ6024"/>
    <mergeCell ref="LKL6024:LKR6024"/>
    <mergeCell ref="LKT6024:LKZ6024"/>
    <mergeCell ref="LLB6024:LLH6024"/>
    <mergeCell ref="LLJ6024:LLP6024"/>
    <mergeCell ref="LLR6024:LLX6024"/>
    <mergeCell ref="LLZ6024:LMF6024"/>
    <mergeCell ref="LMH6024:LMN6024"/>
    <mergeCell ref="LHB6024:LHH6024"/>
    <mergeCell ref="LHJ6024:LHP6024"/>
    <mergeCell ref="LHR6024:LHX6024"/>
    <mergeCell ref="LHZ6024:LIF6024"/>
    <mergeCell ref="LIH6024:LIN6024"/>
    <mergeCell ref="LIP6024:LIV6024"/>
    <mergeCell ref="LIX6024:LJD6024"/>
    <mergeCell ref="LJF6024:LJL6024"/>
    <mergeCell ref="LJN6024:LJT6024"/>
    <mergeCell ref="LPJ6024:LPP6024"/>
    <mergeCell ref="LPR6024:LPX6024"/>
    <mergeCell ref="LPZ6024:LQF6024"/>
    <mergeCell ref="LQH6024:LQN6024"/>
    <mergeCell ref="LQP6024:LQV6024"/>
    <mergeCell ref="LQX6024:LRD6024"/>
    <mergeCell ref="LRF6024:LRL6024"/>
    <mergeCell ref="LRN6024:LRT6024"/>
    <mergeCell ref="LRV6024:LSB6024"/>
    <mergeCell ref="LMP6024:LMV6024"/>
    <mergeCell ref="LMX6024:LND6024"/>
    <mergeCell ref="LNF6024:LNL6024"/>
    <mergeCell ref="LNN6024:LNT6024"/>
    <mergeCell ref="LNV6024:LOB6024"/>
    <mergeCell ref="LOD6024:LOJ6024"/>
    <mergeCell ref="LOL6024:LOR6024"/>
    <mergeCell ref="LOT6024:LOZ6024"/>
    <mergeCell ref="LPB6024:LPH6024"/>
    <mergeCell ref="LUX6024:LVD6024"/>
    <mergeCell ref="LVF6024:LVL6024"/>
    <mergeCell ref="LVN6024:LVT6024"/>
    <mergeCell ref="LVV6024:LWB6024"/>
    <mergeCell ref="LWD6024:LWJ6024"/>
    <mergeCell ref="LWL6024:LWR6024"/>
    <mergeCell ref="LWT6024:LWZ6024"/>
    <mergeCell ref="LXB6024:LXH6024"/>
    <mergeCell ref="LXJ6024:LXP6024"/>
    <mergeCell ref="LSD6024:LSJ6024"/>
    <mergeCell ref="LSL6024:LSR6024"/>
    <mergeCell ref="LST6024:LSZ6024"/>
    <mergeCell ref="LTB6024:LTH6024"/>
    <mergeCell ref="LTJ6024:LTP6024"/>
    <mergeCell ref="LTR6024:LTX6024"/>
    <mergeCell ref="LTZ6024:LUF6024"/>
    <mergeCell ref="LUH6024:LUN6024"/>
    <mergeCell ref="LUP6024:LUV6024"/>
    <mergeCell ref="MAL6024:MAR6024"/>
    <mergeCell ref="MAT6024:MAZ6024"/>
    <mergeCell ref="MBB6024:MBH6024"/>
    <mergeCell ref="MBJ6024:MBP6024"/>
    <mergeCell ref="MBR6024:MBX6024"/>
    <mergeCell ref="MBZ6024:MCF6024"/>
    <mergeCell ref="MCH6024:MCN6024"/>
    <mergeCell ref="MCP6024:MCV6024"/>
    <mergeCell ref="MCX6024:MDD6024"/>
    <mergeCell ref="LXR6024:LXX6024"/>
    <mergeCell ref="LXZ6024:LYF6024"/>
    <mergeCell ref="LYH6024:LYN6024"/>
    <mergeCell ref="LYP6024:LYV6024"/>
    <mergeCell ref="LYX6024:LZD6024"/>
    <mergeCell ref="LZF6024:LZL6024"/>
    <mergeCell ref="LZN6024:LZT6024"/>
    <mergeCell ref="LZV6024:MAB6024"/>
    <mergeCell ref="MAD6024:MAJ6024"/>
    <mergeCell ref="MFZ6024:MGF6024"/>
    <mergeCell ref="MGH6024:MGN6024"/>
    <mergeCell ref="MGP6024:MGV6024"/>
    <mergeCell ref="MGX6024:MHD6024"/>
    <mergeCell ref="MHF6024:MHL6024"/>
    <mergeCell ref="MHN6024:MHT6024"/>
    <mergeCell ref="MHV6024:MIB6024"/>
    <mergeCell ref="MID6024:MIJ6024"/>
    <mergeCell ref="MIL6024:MIR6024"/>
    <mergeCell ref="MDF6024:MDL6024"/>
    <mergeCell ref="MDN6024:MDT6024"/>
    <mergeCell ref="MDV6024:MEB6024"/>
    <mergeCell ref="MED6024:MEJ6024"/>
    <mergeCell ref="MEL6024:MER6024"/>
    <mergeCell ref="MET6024:MEZ6024"/>
    <mergeCell ref="MFB6024:MFH6024"/>
    <mergeCell ref="MFJ6024:MFP6024"/>
    <mergeCell ref="MFR6024:MFX6024"/>
    <mergeCell ref="MLN6024:MLT6024"/>
    <mergeCell ref="MLV6024:MMB6024"/>
    <mergeCell ref="MMD6024:MMJ6024"/>
    <mergeCell ref="MML6024:MMR6024"/>
    <mergeCell ref="MMT6024:MMZ6024"/>
    <mergeCell ref="MNB6024:MNH6024"/>
    <mergeCell ref="MNJ6024:MNP6024"/>
    <mergeCell ref="MNR6024:MNX6024"/>
    <mergeCell ref="MNZ6024:MOF6024"/>
    <mergeCell ref="MIT6024:MIZ6024"/>
    <mergeCell ref="MJB6024:MJH6024"/>
    <mergeCell ref="MJJ6024:MJP6024"/>
    <mergeCell ref="MJR6024:MJX6024"/>
    <mergeCell ref="MJZ6024:MKF6024"/>
    <mergeCell ref="MKH6024:MKN6024"/>
    <mergeCell ref="MKP6024:MKV6024"/>
    <mergeCell ref="MKX6024:MLD6024"/>
    <mergeCell ref="MLF6024:MLL6024"/>
    <mergeCell ref="MRB6024:MRH6024"/>
    <mergeCell ref="MRJ6024:MRP6024"/>
    <mergeCell ref="MRR6024:MRX6024"/>
    <mergeCell ref="MRZ6024:MSF6024"/>
    <mergeCell ref="MSH6024:MSN6024"/>
    <mergeCell ref="MSP6024:MSV6024"/>
    <mergeCell ref="MSX6024:MTD6024"/>
    <mergeCell ref="MTF6024:MTL6024"/>
    <mergeCell ref="MTN6024:MTT6024"/>
    <mergeCell ref="MOH6024:MON6024"/>
    <mergeCell ref="MOP6024:MOV6024"/>
    <mergeCell ref="MOX6024:MPD6024"/>
    <mergeCell ref="MPF6024:MPL6024"/>
    <mergeCell ref="MPN6024:MPT6024"/>
    <mergeCell ref="MPV6024:MQB6024"/>
    <mergeCell ref="MQD6024:MQJ6024"/>
    <mergeCell ref="MQL6024:MQR6024"/>
    <mergeCell ref="MQT6024:MQZ6024"/>
    <mergeCell ref="MWP6024:MWV6024"/>
    <mergeCell ref="MWX6024:MXD6024"/>
    <mergeCell ref="MXF6024:MXL6024"/>
    <mergeCell ref="MXN6024:MXT6024"/>
    <mergeCell ref="MXV6024:MYB6024"/>
    <mergeCell ref="MYD6024:MYJ6024"/>
    <mergeCell ref="MYL6024:MYR6024"/>
    <mergeCell ref="MYT6024:MYZ6024"/>
    <mergeCell ref="MZB6024:MZH6024"/>
    <mergeCell ref="MTV6024:MUB6024"/>
    <mergeCell ref="MUD6024:MUJ6024"/>
    <mergeCell ref="MUL6024:MUR6024"/>
    <mergeCell ref="MUT6024:MUZ6024"/>
    <mergeCell ref="MVB6024:MVH6024"/>
    <mergeCell ref="MVJ6024:MVP6024"/>
    <mergeCell ref="MVR6024:MVX6024"/>
    <mergeCell ref="MVZ6024:MWF6024"/>
    <mergeCell ref="MWH6024:MWN6024"/>
    <mergeCell ref="NCD6024:NCJ6024"/>
    <mergeCell ref="NCL6024:NCR6024"/>
    <mergeCell ref="NCT6024:NCZ6024"/>
    <mergeCell ref="NDB6024:NDH6024"/>
    <mergeCell ref="NDJ6024:NDP6024"/>
    <mergeCell ref="NDR6024:NDX6024"/>
    <mergeCell ref="NDZ6024:NEF6024"/>
    <mergeCell ref="NEH6024:NEN6024"/>
    <mergeCell ref="NEP6024:NEV6024"/>
    <mergeCell ref="MZJ6024:MZP6024"/>
    <mergeCell ref="MZR6024:MZX6024"/>
    <mergeCell ref="MZZ6024:NAF6024"/>
    <mergeCell ref="NAH6024:NAN6024"/>
    <mergeCell ref="NAP6024:NAV6024"/>
    <mergeCell ref="NAX6024:NBD6024"/>
    <mergeCell ref="NBF6024:NBL6024"/>
    <mergeCell ref="NBN6024:NBT6024"/>
    <mergeCell ref="NBV6024:NCB6024"/>
    <mergeCell ref="NHR6024:NHX6024"/>
    <mergeCell ref="NHZ6024:NIF6024"/>
    <mergeCell ref="NIH6024:NIN6024"/>
    <mergeCell ref="NIP6024:NIV6024"/>
    <mergeCell ref="NIX6024:NJD6024"/>
    <mergeCell ref="NJF6024:NJL6024"/>
    <mergeCell ref="NJN6024:NJT6024"/>
    <mergeCell ref="NJV6024:NKB6024"/>
    <mergeCell ref="NKD6024:NKJ6024"/>
    <mergeCell ref="NEX6024:NFD6024"/>
    <mergeCell ref="NFF6024:NFL6024"/>
    <mergeCell ref="NFN6024:NFT6024"/>
    <mergeCell ref="NFV6024:NGB6024"/>
    <mergeCell ref="NGD6024:NGJ6024"/>
    <mergeCell ref="NGL6024:NGR6024"/>
    <mergeCell ref="NGT6024:NGZ6024"/>
    <mergeCell ref="NHB6024:NHH6024"/>
    <mergeCell ref="NHJ6024:NHP6024"/>
    <mergeCell ref="NNF6024:NNL6024"/>
    <mergeCell ref="NNN6024:NNT6024"/>
    <mergeCell ref="NNV6024:NOB6024"/>
    <mergeCell ref="NOD6024:NOJ6024"/>
    <mergeCell ref="NOL6024:NOR6024"/>
    <mergeCell ref="NOT6024:NOZ6024"/>
    <mergeCell ref="NPB6024:NPH6024"/>
    <mergeCell ref="NPJ6024:NPP6024"/>
    <mergeCell ref="NPR6024:NPX6024"/>
    <mergeCell ref="NKL6024:NKR6024"/>
    <mergeCell ref="NKT6024:NKZ6024"/>
    <mergeCell ref="NLB6024:NLH6024"/>
    <mergeCell ref="NLJ6024:NLP6024"/>
    <mergeCell ref="NLR6024:NLX6024"/>
    <mergeCell ref="NLZ6024:NMF6024"/>
    <mergeCell ref="NMH6024:NMN6024"/>
    <mergeCell ref="NMP6024:NMV6024"/>
    <mergeCell ref="NMX6024:NND6024"/>
    <mergeCell ref="NST6024:NSZ6024"/>
    <mergeCell ref="NTB6024:NTH6024"/>
    <mergeCell ref="NTJ6024:NTP6024"/>
    <mergeCell ref="NTR6024:NTX6024"/>
    <mergeCell ref="NTZ6024:NUF6024"/>
    <mergeCell ref="NUH6024:NUN6024"/>
    <mergeCell ref="NUP6024:NUV6024"/>
    <mergeCell ref="NUX6024:NVD6024"/>
    <mergeCell ref="NVF6024:NVL6024"/>
    <mergeCell ref="NPZ6024:NQF6024"/>
    <mergeCell ref="NQH6024:NQN6024"/>
    <mergeCell ref="NQP6024:NQV6024"/>
    <mergeCell ref="NQX6024:NRD6024"/>
    <mergeCell ref="NRF6024:NRL6024"/>
    <mergeCell ref="NRN6024:NRT6024"/>
    <mergeCell ref="NRV6024:NSB6024"/>
    <mergeCell ref="NSD6024:NSJ6024"/>
    <mergeCell ref="NSL6024:NSR6024"/>
    <mergeCell ref="NYH6024:NYN6024"/>
    <mergeCell ref="NYP6024:NYV6024"/>
    <mergeCell ref="NYX6024:NZD6024"/>
    <mergeCell ref="NZF6024:NZL6024"/>
    <mergeCell ref="NZN6024:NZT6024"/>
    <mergeCell ref="NZV6024:OAB6024"/>
    <mergeCell ref="OAD6024:OAJ6024"/>
    <mergeCell ref="OAL6024:OAR6024"/>
    <mergeCell ref="OAT6024:OAZ6024"/>
    <mergeCell ref="NVN6024:NVT6024"/>
    <mergeCell ref="NVV6024:NWB6024"/>
    <mergeCell ref="NWD6024:NWJ6024"/>
    <mergeCell ref="NWL6024:NWR6024"/>
    <mergeCell ref="NWT6024:NWZ6024"/>
    <mergeCell ref="NXB6024:NXH6024"/>
    <mergeCell ref="NXJ6024:NXP6024"/>
    <mergeCell ref="NXR6024:NXX6024"/>
    <mergeCell ref="NXZ6024:NYF6024"/>
    <mergeCell ref="ODV6024:OEB6024"/>
    <mergeCell ref="OED6024:OEJ6024"/>
    <mergeCell ref="OEL6024:OER6024"/>
    <mergeCell ref="OET6024:OEZ6024"/>
    <mergeCell ref="OFB6024:OFH6024"/>
    <mergeCell ref="OFJ6024:OFP6024"/>
    <mergeCell ref="OFR6024:OFX6024"/>
    <mergeCell ref="OFZ6024:OGF6024"/>
    <mergeCell ref="OGH6024:OGN6024"/>
    <mergeCell ref="OBB6024:OBH6024"/>
    <mergeCell ref="OBJ6024:OBP6024"/>
    <mergeCell ref="OBR6024:OBX6024"/>
    <mergeCell ref="OBZ6024:OCF6024"/>
    <mergeCell ref="OCH6024:OCN6024"/>
    <mergeCell ref="OCP6024:OCV6024"/>
    <mergeCell ref="OCX6024:ODD6024"/>
    <mergeCell ref="ODF6024:ODL6024"/>
    <mergeCell ref="ODN6024:ODT6024"/>
    <mergeCell ref="OJJ6024:OJP6024"/>
    <mergeCell ref="OJR6024:OJX6024"/>
    <mergeCell ref="OJZ6024:OKF6024"/>
    <mergeCell ref="OKH6024:OKN6024"/>
    <mergeCell ref="OKP6024:OKV6024"/>
    <mergeCell ref="OKX6024:OLD6024"/>
    <mergeCell ref="OLF6024:OLL6024"/>
    <mergeCell ref="OLN6024:OLT6024"/>
    <mergeCell ref="OLV6024:OMB6024"/>
    <mergeCell ref="OGP6024:OGV6024"/>
    <mergeCell ref="OGX6024:OHD6024"/>
    <mergeCell ref="OHF6024:OHL6024"/>
    <mergeCell ref="OHN6024:OHT6024"/>
    <mergeCell ref="OHV6024:OIB6024"/>
    <mergeCell ref="OID6024:OIJ6024"/>
    <mergeCell ref="OIL6024:OIR6024"/>
    <mergeCell ref="OIT6024:OIZ6024"/>
    <mergeCell ref="OJB6024:OJH6024"/>
    <mergeCell ref="OOX6024:OPD6024"/>
    <mergeCell ref="OPF6024:OPL6024"/>
    <mergeCell ref="OPN6024:OPT6024"/>
    <mergeCell ref="OPV6024:OQB6024"/>
    <mergeCell ref="OQD6024:OQJ6024"/>
    <mergeCell ref="OQL6024:OQR6024"/>
    <mergeCell ref="OQT6024:OQZ6024"/>
    <mergeCell ref="ORB6024:ORH6024"/>
    <mergeCell ref="ORJ6024:ORP6024"/>
    <mergeCell ref="OMD6024:OMJ6024"/>
    <mergeCell ref="OML6024:OMR6024"/>
    <mergeCell ref="OMT6024:OMZ6024"/>
    <mergeCell ref="ONB6024:ONH6024"/>
    <mergeCell ref="ONJ6024:ONP6024"/>
    <mergeCell ref="ONR6024:ONX6024"/>
    <mergeCell ref="ONZ6024:OOF6024"/>
    <mergeCell ref="OOH6024:OON6024"/>
    <mergeCell ref="OOP6024:OOV6024"/>
    <mergeCell ref="OUL6024:OUR6024"/>
    <mergeCell ref="OUT6024:OUZ6024"/>
    <mergeCell ref="OVB6024:OVH6024"/>
    <mergeCell ref="OVJ6024:OVP6024"/>
    <mergeCell ref="OVR6024:OVX6024"/>
    <mergeCell ref="OVZ6024:OWF6024"/>
    <mergeCell ref="OWH6024:OWN6024"/>
    <mergeCell ref="OWP6024:OWV6024"/>
    <mergeCell ref="OWX6024:OXD6024"/>
    <mergeCell ref="ORR6024:ORX6024"/>
    <mergeCell ref="ORZ6024:OSF6024"/>
    <mergeCell ref="OSH6024:OSN6024"/>
    <mergeCell ref="OSP6024:OSV6024"/>
    <mergeCell ref="OSX6024:OTD6024"/>
    <mergeCell ref="OTF6024:OTL6024"/>
    <mergeCell ref="OTN6024:OTT6024"/>
    <mergeCell ref="OTV6024:OUB6024"/>
    <mergeCell ref="OUD6024:OUJ6024"/>
    <mergeCell ref="OZZ6024:PAF6024"/>
    <mergeCell ref="PAH6024:PAN6024"/>
    <mergeCell ref="PAP6024:PAV6024"/>
    <mergeCell ref="PAX6024:PBD6024"/>
    <mergeCell ref="PBF6024:PBL6024"/>
    <mergeCell ref="PBN6024:PBT6024"/>
    <mergeCell ref="PBV6024:PCB6024"/>
    <mergeCell ref="PCD6024:PCJ6024"/>
    <mergeCell ref="PCL6024:PCR6024"/>
    <mergeCell ref="OXF6024:OXL6024"/>
    <mergeCell ref="OXN6024:OXT6024"/>
    <mergeCell ref="OXV6024:OYB6024"/>
    <mergeCell ref="OYD6024:OYJ6024"/>
    <mergeCell ref="OYL6024:OYR6024"/>
    <mergeCell ref="OYT6024:OYZ6024"/>
    <mergeCell ref="OZB6024:OZH6024"/>
    <mergeCell ref="OZJ6024:OZP6024"/>
    <mergeCell ref="OZR6024:OZX6024"/>
    <mergeCell ref="PFN6024:PFT6024"/>
    <mergeCell ref="PFV6024:PGB6024"/>
    <mergeCell ref="PGD6024:PGJ6024"/>
    <mergeCell ref="PGL6024:PGR6024"/>
    <mergeCell ref="PGT6024:PGZ6024"/>
    <mergeCell ref="PHB6024:PHH6024"/>
    <mergeCell ref="PHJ6024:PHP6024"/>
    <mergeCell ref="PHR6024:PHX6024"/>
    <mergeCell ref="PHZ6024:PIF6024"/>
    <mergeCell ref="PCT6024:PCZ6024"/>
    <mergeCell ref="PDB6024:PDH6024"/>
    <mergeCell ref="PDJ6024:PDP6024"/>
    <mergeCell ref="PDR6024:PDX6024"/>
    <mergeCell ref="PDZ6024:PEF6024"/>
    <mergeCell ref="PEH6024:PEN6024"/>
    <mergeCell ref="PEP6024:PEV6024"/>
    <mergeCell ref="PEX6024:PFD6024"/>
    <mergeCell ref="PFF6024:PFL6024"/>
    <mergeCell ref="PLB6024:PLH6024"/>
    <mergeCell ref="PLJ6024:PLP6024"/>
    <mergeCell ref="PLR6024:PLX6024"/>
    <mergeCell ref="PLZ6024:PMF6024"/>
    <mergeCell ref="PMH6024:PMN6024"/>
    <mergeCell ref="PMP6024:PMV6024"/>
    <mergeCell ref="PMX6024:PND6024"/>
    <mergeCell ref="PNF6024:PNL6024"/>
    <mergeCell ref="PNN6024:PNT6024"/>
    <mergeCell ref="PIH6024:PIN6024"/>
    <mergeCell ref="PIP6024:PIV6024"/>
    <mergeCell ref="PIX6024:PJD6024"/>
    <mergeCell ref="PJF6024:PJL6024"/>
    <mergeCell ref="PJN6024:PJT6024"/>
    <mergeCell ref="PJV6024:PKB6024"/>
    <mergeCell ref="PKD6024:PKJ6024"/>
    <mergeCell ref="PKL6024:PKR6024"/>
    <mergeCell ref="PKT6024:PKZ6024"/>
    <mergeCell ref="PQP6024:PQV6024"/>
    <mergeCell ref="PQX6024:PRD6024"/>
    <mergeCell ref="PRF6024:PRL6024"/>
    <mergeCell ref="PRN6024:PRT6024"/>
    <mergeCell ref="PRV6024:PSB6024"/>
    <mergeCell ref="PSD6024:PSJ6024"/>
    <mergeCell ref="PSL6024:PSR6024"/>
    <mergeCell ref="PST6024:PSZ6024"/>
    <mergeCell ref="PTB6024:PTH6024"/>
    <mergeCell ref="PNV6024:POB6024"/>
    <mergeCell ref="POD6024:POJ6024"/>
    <mergeCell ref="POL6024:POR6024"/>
    <mergeCell ref="POT6024:POZ6024"/>
    <mergeCell ref="PPB6024:PPH6024"/>
    <mergeCell ref="PPJ6024:PPP6024"/>
    <mergeCell ref="PPR6024:PPX6024"/>
    <mergeCell ref="PPZ6024:PQF6024"/>
    <mergeCell ref="PQH6024:PQN6024"/>
    <mergeCell ref="PWD6024:PWJ6024"/>
    <mergeCell ref="PWL6024:PWR6024"/>
    <mergeCell ref="PWT6024:PWZ6024"/>
    <mergeCell ref="PXB6024:PXH6024"/>
    <mergeCell ref="PXJ6024:PXP6024"/>
    <mergeCell ref="PXR6024:PXX6024"/>
    <mergeCell ref="PXZ6024:PYF6024"/>
    <mergeCell ref="PYH6024:PYN6024"/>
    <mergeCell ref="PYP6024:PYV6024"/>
    <mergeCell ref="PTJ6024:PTP6024"/>
    <mergeCell ref="PTR6024:PTX6024"/>
    <mergeCell ref="PTZ6024:PUF6024"/>
    <mergeCell ref="PUH6024:PUN6024"/>
    <mergeCell ref="PUP6024:PUV6024"/>
    <mergeCell ref="PUX6024:PVD6024"/>
    <mergeCell ref="PVF6024:PVL6024"/>
    <mergeCell ref="PVN6024:PVT6024"/>
    <mergeCell ref="PVV6024:PWB6024"/>
    <mergeCell ref="QBR6024:QBX6024"/>
    <mergeCell ref="QBZ6024:QCF6024"/>
    <mergeCell ref="QCH6024:QCN6024"/>
    <mergeCell ref="QCP6024:QCV6024"/>
    <mergeCell ref="QCX6024:QDD6024"/>
    <mergeCell ref="QDF6024:QDL6024"/>
    <mergeCell ref="QDN6024:QDT6024"/>
    <mergeCell ref="QDV6024:QEB6024"/>
    <mergeCell ref="QED6024:QEJ6024"/>
    <mergeCell ref="PYX6024:PZD6024"/>
    <mergeCell ref="PZF6024:PZL6024"/>
    <mergeCell ref="PZN6024:PZT6024"/>
    <mergeCell ref="PZV6024:QAB6024"/>
    <mergeCell ref="QAD6024:QAJ6024"/>
    <mergeCell ref="QAL6024:QAR6024"/>
    <mergeCell ref="QAT6024:QAZ6024"/>
    <mergeCell ref="QBB6024:QBH6024"/>
    <mergeCell ref="QBJ6024:QBP6024"/>
    <mergeCell ref="QHF6024:QHL6024"/>
    <mergeCell ref="QHN6024:QHT6024"/>
    <mergeCell ref="QHV6024:QIB6024"/>
    <mergeCell ref="QID6024:QIJ6024"/>
    <mergeCell ref="QIL6024:QIR6024"/>
    <mergeCell ref="QIT6024:QIZ6024"/>
    <mergeCell ref="QJB6024:QJH6024"/>
    <mergeCell ref="QJJ6024:QJP6024"/>
    <mergeCell ref="QJR6024:QJX6024"/>
    <mergeCell ref="QEL6024:QER6024"/>
    <mergeCell ref="QET6024:QEZ6024"/>
    <mergeCell ref="QFB6024:QFH6024"/>
    <mergeCell ref="QFJ6024:QFP6024"/>
    <mergeCell ref="QFR6024:QFX6024"/>
    <mergeCell ref="QFZ6024:QGF6024"/>
    <mergeCell ref="QGH6024:QGN6024"/>
    <mergeCell ref="QGP6024:QGV6024"/>
    <mergeCell ref="QGX6024:QHD6024"/>
    <mergeCell ref="QMT6024:QMZ6024"/>
    <mergeCell ref="QNB6024:QNH6024"/>
    <mergeCell ref="QNJ6024:QNP6024"/>
    <mergeCell ref="QNR6024:QNX6024"/>
    <mergeCell ref="QNZ6024:QOF6024"/>
    <mergeCell ref="QOH6024:QON6024"/>
    <mergeCell ref="QOP6024:QOV6024"/>
    <mergeCell ref="QOX6024:QPD6024"/>
    <mergeCell ref="QPF6024:QPL6024"/>
    <mergeCell ref="QJZ6024:QKF6024"/>
    <mergeCell ref="QKH6024:QKN6024"/>
    <mergeCell ref="QKP6024:QKV6024"/>
    <mergeCell ref="QKX6024:QLD6024"/>
    <mergeCell ref="QLF6024:QLL6024"/>
    <mergeCell ref="QLN6024:QLT6024"/>
    <mergeCell ref="QLV6024:QMB6024"/>
    <mergeCell ref="QMD6024:QMJ6024"/>
    <mergeCell ref="QML6024:QMR6024"/>
    <mergeCell ref="QSH6024:QSN6024"/>
    <mergeCell ref="QSP6024:QSV6024"/>
    <mergeCell ref="QSX6024:QTD6024"/>
    <mergeCell ref="QTF6024:QTL6024"/>
    <mergeCell ref="QTN6024:QTT6024"/>
    <mergeCell ref="QTV6024:QUB6024"/>
    <mergeCell ref="QUD6024:QUJ6024"/>
    <mergeCell ref="QUL6024:QUR6024"/>
    <mergeCell ref="QUT6024:QUZ6024"/>
    <mergeCell ref="QPN6024:QPT6024"/>
    <mergeCell ref="QPV6024:QQB6024"/>
    <mergeCell ref="QQD6024:QQJ6024"/>
    <mergeCell ref="QQL6024:QQR6024"/>
    <mergeCell ref="QQT6024:QQZ6024"/>
    <mergeCell ref="QRB6024:QRH6024"/>
    <mergeCell ref="QRJ6024:QRP6024"/>
    <mergeCell ref="QRR6024:QRX6024"/>
    <mergeCell ref="QRZ6024:QSF6024"/>
    <mergeCell ref="QXV6024:QYB6024"/>
    <mergeCell ref="QYD6024:QYJ6024"/>
    <mergeCell ref="QYL6024:QYR6024"/>
    <mergeCell ref="QYT6024:QYZ6024"/>
    <mergeCell ref="QZB6024:QZH6024"/>
    <mergeCell ref="QZJ6024:QZP6024"/>
    <mergeCell ref="QZR6024:QZX6024"/>
    <mergeCell ref="QZZ6024:RAF6024"/>
    <mergeCell ref="RAH6024:RAN6024"/>
    <mergeCell ref="QVB6024:QVH6024"/>
    <mergeCell ref="QVJ6024:QVP6024"/>
    <mergeCell ref="QVR6024:QVX6024"/>
    <mergeCell ref="QVZ6024:QWF6024"/>
    <mergeCell ref="QWH6024:QWN6024"/>
    <mergeCell ref="QWP6024:QWV6024"/>
    <mergeCell ref="QWX6024:QXD6024"/>
    <mergeCell ref="QXF6024:QXL6024"/>
    <mergeCell ref="QXN6024:QXT6024"/>
    <mergeCell ref="RDJ6024:RDP6024"/>
    <mergeCell ref="RDR6024:RDX6024"/>
    <mergeCell ref="RDZ6024:REF6024"/>
    <mergeCell ref="REH6024:REN6024"/>
    <mergeCell ref="REP6024:REV6024"/>
    <mergeCell ref="REX6024:RFD6024"/>
    <mergeCell ref="RFF6024:RFL6024"/>
    <mergeCell ref="RFN6024:RFT6024"/>
    <mergeCell ref="RFV6024:RGB6024"/>
    <mergeCell ref="RAP6024:RAV6024"/>
    <mergeCell ref="RAX6024:RBD6024"/>
    <mergeCell ref="RBF6024:RBL6024"/>
    <mergeCell ref="RBN6024:RBT6024"/>
    <mergeCell ref="RBV6024:RCB6024"/>
    <mergeCell ref="RCD6024:RCJ6024"/>
    <mergeCell ref="RCL6024:RCR6024"/>
    <mergeCell ref="RCT6024:RCZ6024"/>
    <mergeCell ref="RDB6024:RDH6024"/>
    <mergeCell ref="RIX6024:RJD6024"/>
    <mergeCell ref="RJF6024:RJL6024"/>
    <mergeCell ref="RJN6024:RJT6024"/>
    <mergeCell ref="RJV6024:RKB6024"/>
    <mergeCell ref="RKD6024:RKJ6024"/>
    <mergeCell ref="RKL6024:RKR6024"/>
    <mergeCell ref="RKT6024:RKZ6024"/>
    <mergeCell ref="RLB6024:RLH6024"/>
    <mergeCell ref="RLJ6024:RLP6024"/>
    <mergeCell ref="RGD6024:RGJ6024"/>
    <mergeCell ref="RGL6024:RGR6024"/>
    <mergeCell ref="RGT6024:RGZ6024"/>
    <mergeCell ref="RHB6024:RHH6024"/>
    <mergeCell ref="RHJ6024:RHP6024"/>
    <mergeCell ref="RHR6024:RHX6024"/>
    <mergeCell ref="RHZ6024:RIF6024"/>
    <mergeCell ref="RIH6024:RIN6024"/>
    <mergeCell ref="RIP6024:RIV6024"/>
    <mergeCell ref="ROL6024:ROR6024"/>
    <mergeCell ref="ROT6024:ROZ6024"/>
    <mergeCell ref="RPB6024:RPH6024"/>
    <mergeCell ref="RPJ6024:RPP6024"/>
    <mergeCell ref="RPR6024:RPX6024"/>
    <mergeCell ref="RPZ6024:RQF6024"/>
    <mergeCell ref="RQH6024:RQN6024"/>
    <mergeCell ref="RQP6024:RQV6024"/>
    <mergeCell ref="RQX6024:RRD6024"/>
    <mergeCell ref="RLR6024:RLX6024"/>
    <mergeCell ref="RLZ6024:RMF6024"/>
    <mergeCell ref="RMH6024:RMN6024"/>
    <mergeCell ref="RMP6024:RMV6024"/>
    <mergeCell ref="RMX6024:RND6024"/>
    <mergeCell ref="RNF6024:RNL6024"/>
    <mergeCell ref="RNN6024:RNT6024"/>
    <mergeCell ref="RNV6024:ROB6024"/>
    <mergeCell ref="ROD6024:ROJ6024"/>
    <mergeCell ref="RTZ6024:RUF6024"/>
    <mergeCell ref="RUH6024:RUN6024"/>
    <mergeCell ref="RUP6024:RUV6024"/>
    <mergeCell ref="RUX6024:RVD6024"/>
    <mergeCell ref="RVF6024:RVL6024"/>
    <mergeCell ref="RVN6024:RVT6024"/>
    <mergeCell ref="RVV6024:RWB6024"/>
    <mergeCell ref="RWD6024:RWJ6024"/>
    <mergeCell ref="RWL6024:RWR6024"/>
    <mergeCell ref="RRF6024:RRL6024"/>
    <mergeCell ref="RRN6024:RRT6024"/>
    <mergeCell ref="RRV6024:RSB6024"/>
    <mergeCell ref="RSD6024:RSJ6024"/>
    <mergeCell ref="RSL6024:RSR6024"/>
    <mergeCell ref="RST6024:RSZ6024"/>
    <mergeCell ref="RTB6024:RTH6024"/>
    <mergeCell ref="RTJ6024:RTP6024"/>
    <mergeCell ref="RTR6024:RTX6024"/>
    <mergeCell ref="RZN6024:RZT6024"/>
    <mergeCell ref="RZV6024:SAB6024"/>
    <mergeCell ref="SAD6024:SAJ6024"/>
    <mergeCell ref="SAL6024:SAR6024"/>
    <mergeCell ref="SAT6024:SAZ6024"/>
    <mergeCell ref="SBB6024:SBH6024"/>
    <mergeCell ref="SBJ6024:SBP6024"/>
    <mergeCell ref="SBR6024:SBX6024"/>
    <mergeCell ref="SBZ6024:SCF6024"/>
    <mergeCell ref="RWT6024:RWZ6024"/>
    <mergeCell ref="RXB6024:RXH6024"/>
    <mergeCell ref="RXJ6024:RXP6024"/>
    <mergeCell ref="RXR6024:RXX6024"/>
    <mergeCell ref="RXZ6024:RYF6024"/>
    <mergeCell ref="RYH6024:RYN6024"/>
    <mergeCell ref="RYP6024:RYV6024"/>
    <mergeCell ref="RYX6024:RZD6024"/>
    <mergeCell ref="RZF6024:RZL6024"/>
    <mergeCell ref="SFB6024:SFH6024"/>
    <mergeCell ref="SFJ6024:SFP6024"/>
    <mergeCell ref="SFR6024:SFX6024"/>
    <mergeCell ref="SFZ6024:SGF6024"/>
    <mergeCell ref="SGH6024:SGN6024"/>
    <mergeCell ref="SGP6024:SGV6024"/>
    <mergeCell ref="SGX6024:SHD6024"/>
    <mergeCell ref="SHF6024:SHL6024"/>
    <mergeCell ref="SHN6024:SHT6024"/>
    <mergeCell ref="SCH6024:SCN6024"/>
    <mergeCell ref="SCP6024:SCV6024"/>
    <mergeCell ref="SCX6024:SDD6024"/>
    <mergeCell ref="SDF6024:SDL6024"/>
    <mergeCell ref="SDN6024:SDT6024"/>
    <mergeCell ref="SDV6024:SEB6024"/>
    <mergeCell ref="SED6024:SEJ6024"/>
    <mergeCell ref="SEL6024:SER6024"/>
    <mergeCell ref="SET6024:SEZ6024"/>
    <mergeCell ref="SKP6024:SKV6024"/>
    <mergeCell ref="SKX6024:SLD6024"/>
    <mergeCell ref="SLF6024:SLL6024"/>
    <mergeCell ref="SLN6024:SLT6024"/>
    <mergeCell ref="SLV6024:SMB6024"/>
    <mergeCell ref="SMD6024:SMJ6024"/>
    <mergeCell ref="SML6024:SMR6024"/>
    <mergeCell ref="SMT6024:SMZ6024"/>
    <mergeCell ref="SNB6024:SNH6024"/>
    <mergeCell ref="SHV6024:SIB6024"/>
    <mergeCell ref="SID6024:SIJ6024"/>
    <mergeCell ref="SIL6024:SIR6024"/>
    <mergeCell ref="SIT6024:SIZ6024"/>
    <mergeCell ref="SJB6024:SJH6024"/>
    <mergeCell ref="SJJ6024:SJP6024"/>
    <mergeCell ref="SJR6024:SJX6024"/>
    <mergeCell ref="SJZ6024:SKF6024"/>
    <mergeCell ref="SKH6024:SKN6024"/>
    <mergeCell ref="SQD6024:SQJ6024"/>
    <mergeCell ref="SQL6024:SQR6024"/>
    <mergeCell ref="SQT6024:SQZ6024"/>
    <mergeCell ref="SRB6024:SRH6024"/>
    <mergeCell ref="SRJ6024:SRP6024"/>
    <mergeCell ref="SRR6024:SRX6024"/>
    <mergeCell ref="SRZ6024:SSF6024"/>
    <mergeCell ref="SSH6024:SSN6024"/>
    <mergeCell ref="SSP6024:SSV6024"/>
    <mergeCell ref="SNJ6024:SNP6024"/>
    <mergeCell ref="SNR6024:SNX6024"/>
    <mergeCell ref="SNZ6024:SOF6024"/>
    <mergeCell ref="SOH6024:SON6024"/>
    <mergeCell ref="SOP6024:SOV6024"/>
    <mergeCell ref="SOX6024:SPD6024"/>
    <mergeCell ref="SPF6024:SPL6024"/>
    <mergeCell ref="SPN6024:SPT6024"/>
    <mergeCell ref="SPV6024:SQB6024"/>
    <mergeCell ref="SVR6024:SVX6024"/>
    <mergeCell ref="SVZ6024:SWF6024"/>
    <mergeCell ref="SWH6024:SWN6024"/>
    <mergeCell ref="SWP6024:SWV6024"/>
    <mergeCell ref="SWX6024:SXD6024"/>
    <mergeCell ref="SXF6024:SXL6024"/>
    <mergeCell ref="SXN6024:SXT6024"/>
    <mergeCell ref="SXV6024:SYB6024"/>
    <mergeCell ref="SYD6024:SYJ6024"/>
    <mergeCell ref="SSX6024:STD6024"/>
    <mergeCell ref="STF6024:STL6024"/>
    <mergeCell ref="STN6024:STT6024"/>
    <mergeCell ref="STV6024:SUB6024"/>
    <mergeCell ref="SUD6024:SUJ6024"/>
    <mergeCell ref="SUL6024:SUR6024"/>
    <mergeCell ref="SUT6024:SUZ6024"/>
    <mergeCell ref="SVB6024:SVH6024"/>
    <mergeCell ref="SVJ6024:SVP6024"/>
    <mergeCell ref="TBF6024:TBL6024"/>
    <mergeCell ref="TBN6024:TBT6024"/>
    <mergeCell ref="TBV6024:TCB6024"/>
    <mergeCell ref="TCD6024:TCJ6024"/>
    <mergeCell ref="TCL6024:TCR6024"/>
    <mergeCell ref="TCT6024:TCZ6024"/>
    <mergeCell ref="TDB6024:TDH6024"/>
    <mergeCell ref="TDJ6024:TDP6024"/>
    <mergeCell ref="TDR6024:TDX6024"/>
    <mergeCell ref="SYL6024:SYR6024"/>
    <mergeCell ref="SYT6024:SYZ6024"/>
    <mergeCell ref="SZB6024:SZH6024"/>
    <mergeCell ref="SZJ6024:SZP6024"/>
    <mergeCell ref="SZR6024:SZX6024"/>
    <mergeCell ref="SZZ6024:TAF6024"/>
    <mergeCell ref="TAH6024:TAN6024"/>
    <mergeCell ref="TAP6024:TAV6024"/>
    <mergeCell ref="TAX6024:TBD6024"/>
    <mergeCell ref="TGT6024:TGZ6024"/>
    <mergeCell ref="THB6024:THH6024"/>
    <mergeCell ref="THJ6024:THP6024"/>
    <mergeCell ref="THR6024:THX6024"/>
    <mergeCell ref="THZ6024:TIF6024"/>
    <mergeCell ref="TIH6024:TIN6024"/>
    <mergeCell ref="TIP6024:TIV6024"/>
    <mergeCell ref="TIX6024:TJD6024"/>
    <mergeCell ref="TJF6024:TJL6024"/>
    <mergeCell ref="TDZ6024:TEF6024"/>
    <mergeCell ref="TEH6024:TEN6024"/>
    <mergeCell ref="TEP6024:TEV6024"/>
    <mergeCell ref="TEX6024:TFD6024"/>
    <mergeCell ref="TFF6024:TFL6024"/>
    <mergeCell ref="TFN6024:TFT6024"/>
    <mergeCell ref="TFV6024:TGB6024"/>
    <mergeCell ref="TGD6024:TGJ6024"/>
    <mergeCell ref="TGL6024:TGR6024"/>
    <mergeCell ref="TMH6024:TMN6024"/>
    <mergeCell ref="TMP6024:TMV6024"/>
    <mergeCell ref="TMX6024:TND6024"/>
    <mergeCell ref="TNF6024:TNL6024"/>
    <mergeCell ref="TNN6024:TNT6024"/>
    <mergeCell ref="TNV6024:TOB6024"/>
    <mergeCell ref="TOD6024:TOJ6024"/>
    <mergeCell ref="TOL6024:TOR6024"/>
    <mergeCell ref="TOT6024:TOZ6024"/>
    <mergeCell ref="TJN6024:TJT6024"/>
    <mergeCell ref="TJV6024:TKB6024"/>
    <mergeCell ref="TKD6024:TKJ6024"/>
    <mergeCell ref="TKL6024:TKR6024"/>
    <mergeCell ref="TKT6024:TKZ6024"/>
    <mergeCell ref="TLB6024:TLH6024"/>
    <mergeCell ref="TLJ6024:TLP6024"/>
    <mergeCell ref="TLR6024:TLX6024"/>
    <mergeCell ref="TLZ6024:TMF6024"/>
    <mergeCell ref="TRV6024:TSB6024"/>
    <mergeCell ref="TSD6024:TSJ6024"/>
    <mergeCell ref="TSL6024:TSR6024"/>
    <mergeCell ref="TST6024:TSZ6024"/>
    <mergeCell ref="TTB6024:TTH6024"/>
    <mergeCell ref="TTJ6024:TTP6024"/>
    <mergeCell ref="TTR6024:TTX6024"/>
    <mergeCell ref="TTZ6024:TUF6024"/>
    <mergeCell ref="TUH6024:TUN6024"/>
    <mergeCell ref="TPB6024:TPH6024"/>
    <mergeCell ref="TPJ6024:TPP6024"/>
    <mergeCell ref="TPR6024:TPX6024"/>
    <mergeCell ref="TPZ6024:TQF6024"/>
    <mergeCell ref="TQH6024:TQN6024"/>
    <mergeCell ref="TQP6024:TQV6024"/>
    <mergeCell ref="TQX6024:TRD6024"/>
    <mergeCell ref="TRF6024:TRL6024"/>
    <mergeCell ref="TRN6024:TRT6024"/>
    <mergeCell ref="TXJ6024:TXP6024"/>
    <mergeCell ref="TXR6024:TXX6024"/>
    <mergeCell ref="TXZ6024:TYF6024"/>
    <mergeCell ref="TYH6024:TYN6024"/>
    <mergeCell ref="TYP6024:TYV6024"/>
    <mergeCell ref="TYX6024:TZD6024"/>
    <mergeCell ref="TZF6024:TZL6024"/>
    <mergeCell ref="TZN6024:TZT6024"/>
    <mergeCell ref="TZV6024:UAB6024"/>
    <mergeCell ref="TUP6024:TUV6024"/>
    <mergeCell ref="TUX6024:TVD6024"/>
    <mergeCell ref="TVF6024:TVL6024"/>
    <mergeCell ref="TVN6024:TVT6024"/>
    <mergeCell ref="TVV6024:TWB6024"/>
    <mergeCell ref="TWD6024:TWJ6024"/>
    <mergeCell ref="TWL6024:TWR6024"/>
    <mergeCell ref="TWT6024:TWZ6024"/>
    <mergeCell ref="TXB6024:TXH6024"/>
    <mergeCell ref="UCX6024:UDD6024"/>
    <mergeCell ref="UDF6024:UDL6024"/>
    <mergeCell ref="UDN6024:UDT6024"/>
    <mergeCell ref="UDV6024:UEB6024"/>
    <mergeCell ref="UED6024:UEJ6024"/>
    <mergeCell ref="UEL6024:UER6024"/>
    <mergeCell ref="UET6024:UEZ6024"/>
    <mergeCell ref="UFB6024:UFH6024"/>
    <mergeCell ref="UFJ6024:UFP6024"/>
    <mergeCell ref="UAD6024:UAJ6024"/>
    <mergeCell ref="UAL6024:UAR6024"/>
    <mergeCell ref="UAT6024:UAZ6024"/>
    <mergeCell ref="UBB6024:UBH6024"/>
    <mergeCell ref="UBJ6024:UBP6024"/>
    <mergeCell ref="UBR6024:UBX6024"/>
    <mergeCell ref="UBZ6024:UCF6024"/>
    <mergeCell ref="UCH6024:UCN6024"/>
    <mergeCell ref="UCP6024:UCV6024"/>
    <mergeCell ref="UIL6024:UIR6024"/>
    <mergeCell ref="UIT6024:UIZ6024"/>
    <mergeCell ref="UJB6024:UJH6024"/>
    <mergeCell ref="UJJ6024:UJP6024"/>
    <mergeCell ref="UJR6024:UJX6024"/>
    <mergeCell ref="UJZ6024:UKF6024"/>
    <mergeCell ref="UKH6024:UKN6024"/>
    <mergeCell ref="UKP6024:UKV6024"/>
    <mergeCell ref="UKX6024:ULD6024"/>
    <mergeCell ref="UFR6024:UFX6024"/>
    <mergeCell ref="UFZ6024:UGF6024"/>
    <mergeCell ref="UGH6024:UGN6024"/>
    <mergeCell ref="UGP6024:UGV6024"/>
    <mergeCell ref="UGX6024:UHD6024"/>
    <mergeCell ref="UHF6024:UHL6024"/>
    <mergeCell ref="UHN6024:UHT6024"/>
    <mergeCell ref="UHV6024:UIB6024"/>
    <mergeCell ref="UID6024:UIJ6024"/>
    <mergeCell ref="UNZ6024:UOF6024"/>
    <mergeCell ref="UOH6024:UON6024"/>
    <mergeCell ref="UOP6024:UOV6024"/>
    <mergeCell ref="UOX6024:UPD6024"/>
    <mergeCell ref="UPF6024:UPL6024"/>
    <mergeCell ref="UPN6024:UPT6024"/>
    <mergeCell ref="UPV6024:UQB6024"/>
    <mergeCell ref="UQD6024:UQJ6024"/>
    <mergeCell ref="UQL6024:UQR6024"/>
    <mergeCell ref="ULF6024:ULL6024"/>
    <mergeCell ref="ULN6024:ULT6024"/>
    <mergeCell ref="ULV6024:UMB6024"/>
    <mergeCell ref="UMD6024:UMJ6024"/>
    <mergeCell ref="UML6024:UMR6024"/>
    <mergeCell ref="UMT6024:UMZ6024"/>
    <mergeCell ref="UNB6024:UNH6024"/>
    <mergeCell ref="UNJ6024:UNP6024"/>
    <mergeCell ref="UNR6024:UNX6024"/>
    <mergeCell ref="UTN6024:UTT6024"/>
    <mergeCell ref="UTV6024:UUB6024"/>
    <mergeCell ref="UUD6024:UUJ6024"/>
    <mergeCell ref="UUL6024:UUR6024"/>
    <mergeCell ref="UUT6024:UUZ6024"/>
    <mergeCell ref="UVB6024:UVH6024"/>
    <mergeCell ref="UVJ6024:UVP6024"/>
    <mergeCell ref="UVR6024:UVX6024"/>
    <mergeCell ref="UVZ6024:UWF6024"/>
    <mergeCell ref="UQT6024:UQZ6024"/>
    <mergeCell ref="URB6024:URH6024"/>
    <mergeCell ref="URJ6024:URP6024"/>
    <mergeCell ref="URR6024:URX6024"/>
    <mergeCell ref="URZ6024:USF6024"/>
    <mergeCell ref="USH6024:USN6024"/>
    <mergeCell ref="USP6024:USV6024"/>
    <mergeCell ref="USX6024:UTD6024"/>
    <mergeCell ref="UTF6024:UTL6024"/>
    <mergeCell ref="UZB6024:UZH6024"/>
    <mergeCell ref="UZJ6024:UZP6024"/>
    <mergeCell ref="UZR6024:UZX6024"/>
    <mergeCell ref="UZZ6024:VAF6024"/>
    <mergeCell ref="VAH6024:VAN6024"/>
    <mergeCell ref="VAP6024:VAV6024"/>
    <mergeCell ref="VAX6024:VBD6024"/>
    <mergeCell ref="VBF6024:VBL6024"/>
    <mergeCell ref="VBN6024:VBT6024"/>
    <mergeCell ref="UWH6024:UWN6024"/>
    <mergeCell ref="UWP6024:UWV6024"/>
    <mergeCell ref="UWX6024:UXD6024"/>
    <mergeCell ref="UXF6024:UXL6024"/>
    <mergeCell ref="UXN6024:UXT6024"/>
    <mergeCell ref="UXV6024:UYB6024"/>
    <mergeCell ref="UYD6024:UYJ6024"/>
    <mergeCell ref="UYL6024:UYR6024"/>
    <mergeCell ref="UYT6024:UYZ6024"/>
    <mergeCell ref="VEP6024:VEV6024"/>
    <mergeCell ref="VEX6024:VFD6024"/>
    <mergeCell ref="VFF6024:VFL6024"/>
    <mergeCell ref="VFN6024:VFT6024"/>
    <mergeCell ref="VFV6024:VGB6024"/>
    <mergeCell ref="VGD6024:VGJ6024"/>
    <mergeCell ref="VGL6024:VGR6024"/>
    <mergeCell ref="VGT6024:VGZ6024"/>
    <mergeCell ref="VHB6024:VHH6024"/>
    <mergeCell ref="VBV6024:VCB6024"/>
    <mergeCell ref="VCD6024:VCJ6024"/>
    <mergeCell ref="VCL6024:VCR6024"/>
    <mergeCell ref="VCT6024:VCZ6024"/>
    <mergeCell ref="VDB6024:VDH6024"/>
    <mergeCell ref="VDJ6024:VDP6024"/>
    <mergeCell ref="VDR6024:VDX6024"/>
    <mergeCell ref="VDZ6024:VEF6024"/>
    <mergeCell ref="VEH6024:VEN6024"/>
    <mergeCell ref="VKD6024:VKJ6024"/>
    <mergeCell ref="VKL6024:VKR6024"/>
    <mergeCell ref="VKT6024:VKZ6024"/>
    <mergeCell ref="VLB6024:VLH6024"/>
    <mergeCell ref="VLJ6024:VLP6024"/>
    <mergeCell ref="VLR6024:VLX6024"/>
    <mergeCell ref="VLZ6024:VMF6024"/>
    <mergeCell ref="VMH6024:VMN6024"/>
    <mergeCell ref="VMP6024:VMV6024"/>
    <mergeCell ref="VHJ6024:VHP6024"/>
    <mergeCell ref="VHR6024:VHX6024"/>
    <mergeCell ref="VHZ6024:VIF6024"/>
    <mergeCell ref="VIH6024:VIN6024"/>
    <mergeCell ref="VIP6024:VIV6024"/>
    <mergeCell ref="VIX6024:VJD6024"/>
    <mergeCell ref="VJF6024:VJL6024"/>
    <mergeCell ref="VJN6024:VJT6024"/>
    <mergeCell ref="VJV6024:VKB6024"/>
    <mergeCell ref="VPR6024:VPX6024"/>
    <mergeCell ref="VPZ6024:VQF6024"/>
    <mergeCell ref="VQH6024:VQN6024"/>
    <mergeCell ref="VQP6024:VQV6024"/>
    <mergeCell ref="VQX6024:VRD6024"/>
    <mergeCell ref="VRF6024:VRL6024"/>
    <mergeCell ref="VRN6024:VRT6024"/>
    <mergeCell ref="VRV6024:VSB6024"/>
    <mergeCell ref="VSD6024:VSJ6024"/>
    <mergeCell ref="VMX6024:VND6024"/>
    <mergeCell ref="VNF6024:VNL6024"/>
    <mergeCell ref="VNN6024:VNT6024"/>
    <mergeCell ref="VNV6024:VOB6024"/>
    <mergeCell ref="VOD6024:VOJ6024"/>
    <mergeCell ref="VOL6024:VOR6024"/>
    <mergeCell ref="VOT6024:VOZ6024"/>
    <mergeCell ref="VPB6024:VPH6024"/>
    <mergeCell ref="VPJ6024:VPP6024"/>
    <mergeCell ref="VVF6024:VVL6024"/>
    <mergeCell ref="VVN6024:VVT6024"/>
    <mergeCell ref="VVV6024:VWB6024"/>
    <mergeCell ref="VWD6024:VWJ6024"/>
    <mergeCell ref="VWL6024:VWR6024"/>
    <mergeCell ref="VWT6024:VWZ6024"/>
    <mergeCell ref="VXB6024:VXH6024"/>
    <mergeCell ref="VXJ6024:VXP6024"/>
    <mergeCell ref="VXR6024:VXX6024"/>
    <mergeCell ref="VSL6024:VSR6024"/>
    <mergeCell ref="VST6024:VSZ6024"/>
    <mergeCell ref="VTB6024:VTH6024"/>
    <mergeCell ref="VTJ6024:VTP6024"/>
    <mergeCell ref="VTR6024:VTX6024"/>
    <mergeCell ref="VTZ6024:VUF6024"/>
    <mergeCell ref="VUH6024:VUN6024"/>
    <mergeCell ref="VUP6024:VUV6024"/>
    <mergeCell ref="VUX6024:VVD6024"/>
    <mergeCell ref="WEL6024:WER6024"/>
    <mergeCell ref="WET6024:WEZ6024"/>
    <mergeCell ref="WFB6024:WFH6024"/>
    <mergeCell ref="WFJ6024:WFP6024"/>
    <mergeCell ref="WFR6024:WFX6024"/>
    <mergeCell ref="WFZ6024:WGF6024"/>
    <mergeCell ref="WAT6024:WAZ6024"/>
    <mergeCell ref="WBB6024:WBH6024"/>
    <mergeCell ref="WBJ6024:WBP6024"/>
    <mergeCell ref="WBR6024:WBX6024"/>
    <mergeCell ref="WBZ6024:WCF6024"/>
    <mergeCell ref="WCH6024:WCN6024"/>
    <mergeCell ref="WCP6024:WCV6024"/>
    <mergeCell ref="WCX6024:WDD6024"/>
    <mergeCell ref="WDF6024:WDL6024"/>
    <mergeCell ref="VXZ6024:VYF6024"/>
    <mergeCell ref="VYH6024:VYN6024"/>
    <mergeCell ref="VYP6024:VYV6024"/>
    <mergeCell ref="VYX6024:VZD6024"/>
    <mergeCell ref="VZF6024:VZL6024"/>
    <mergeCell ref="VZN6024:VZT6024"/>
    <mergeCell ref="VZV6024:WAB6024"/>
    <mergeCell ref="WAD6024:WAJ6024"/>
    <mergeCell ref="WAL6024:WAR6024"/>
    <mergeCell ref="WDN6024:WDT6024"/>
    <mergeCell ref="WDV6024:WEB6024"/>
    <mergeCell ref="WED6024:WEJ6024"/>
    <mergeCell ref="XEP6024:XEV6024"/>
    <mergeCell ref="XEX6024:XFD6024"/>
    <mergeCell ref="WZR6024:WZX6024"/>
    <mergeCell ref="WZZ6024:XAF6024"/>
    <mergeCell ref="XAH6024:XAN6024"/>
    <mergeCell ref="XAP6024:XAV6024"/>
    <mergeCell ref="XAX6024:XBD6024"/>
    <mergeCell ref="XBF6024:XBL6024"/>
    <mergeCell ref="XBN6024:XBT6024"/>
    <mergeCell ref="XBV6024:XCB6024"/>
    <mergeCell ref="XCD6024:XCJ6024"/>
    <mergeCell ref="WWX6024:WXD6024"/>
    <mergeCell ref="WXF6024:WXL6024"/>
    <mergeCell ref="WXN6024:WXT6024"/>
    <mergeCell ref="WXV6024:WYB6024"/>
    <mergeCell ref="WYD6024:WYJ6024"/>
    <mergeCell ref="WYL6024:WYR6024"/>
    <mergeCell ref="WYT6024:WYZ6024"/>
    <mergeCell ref="WZB6024:WZH6024"/>
    <mergeCell ref="WZJ6024:WZP6024"/>
    <mergeCell ref="XCL6024:XCR6024"/>
    <mergeCell ref="XCT6024:XCZ6024"/>
    <mergeCell ref="XDB6024:XDH6024"/>
    <mergeCell ref="XDJ6024:XDP6024"/>
    <mergeCell ref="XDR6024:XDX6024"/>
    <mergeCell ref="XDZ6024:XEF6024"/>
    <mergeCell ref="XEH6024:XEN6024"/>
    <mergeCell ref="WWH6024:WWN6024"/>
    <mergeCell ref="WTF6024:WTL6024"/>
    <mergeCell ref="WTN6024:WTT6024"/>
    <mergeCell ref="WTV6024:WUB6024"/>
    <mergeCell ref="WOP6024:WOV6024"/>
    <mergeCell ref="WOX6024:WPD6024"/>
    <mergeCell ref="WPF6024:WPL6024"/>
    <mergeCell ref="WPN6024:WPT6024"/>
    <mergeCell ref="WPV6024:WQB6024"/>
    <mergeCell ref="WQD6024:WQJ6024"/>
    <mergeCell ref="WQL6024:WQR6024"/>
    <mergeCell ref="WQT6024:WQZ6024"/>
    <mergeCell ref="WRB6024:WRH6024"/>
    <mergeCell ref="WLV6024:WMB6024"/>
    <mergeCell ref="WMD6024:WMJ6024"/>
    <mergeCell ref="WML6024:WMR6024"/>
    <mergeCell ref="WMT6024:WMZ6024"/>
    <mergeCell ref="WNB6024:WNH6024"/>
    <mergeCell ref="WNJ6024:WNP6024"/>
    <mergeCell ref="WNR6024:WNX6024"/>
    <mergeCell ref="WNZ6024:WOF6024"/>
    <mergeCell ref="WOH6024:WON6024"/>
    <mergeCell ref="WWP6024:WWV6024"/>
    <mergeCell ref="WRJ6024:WRP6024"/>
    <mergeCell ref="WRR6024:WRX6024"/>
    <mergeCell ref="WRZ6024:WSF6024"/>
    <mergeCell ref="WSH6024:WSN6024"/>
    <mergeCell ref="WSP6024:WSV6024"/>
    <mergeCell ref="WSX6024:WTD6024"/>
    <mergeCell ref="WGH6024:WGN6024"/>
    <mergeCell ref="WGP6024:WGV6024"/>
    <mergeCell ref="WGX6024:WHD6024"/>
    <mergeCell ref="WHF6024:WHL6024"/>
    <mergeCell ref="WHN6024:WHT6024"/>
    <mergeCell ref="WHV6024:WIB6024"/>
    <mergeCell ref="WID6024:WIJ6024"/>
    <mergeCell ref="WIL6024:WIR6024"/>
    <mergeCell ref="WIT6024:WIZ6024"/>
    <mergeCell ref="WJB6024:WJH6024"/>
    <mergeCell ref="WJJ6024:WJP6024"/>
    <mergeCell ref="WJR6024:WJX6024"/>
    <mergeCell ref="WJZ6024:WKF6024"/>
    <mergeCell ref="WKH6024:WKN6024"/>
    <mergeCell ref="WKP6024:WKV6024"/>
    <mergeCell ref="WKX6024:WLD6024"/>
    <mergeCell ref="WLF6024:WLL6024"/>
    <mergeCell ref="WLN6024:WLT6024"/>
    <mergeCell ref="WUD6024:WUJ6024"/>
    <mergeCell ref="WUL6024:WUR6024"/>
    <mergeCell ref="WUT6024:WUZ6024"/>
    <mergeCell ref="WVB6024:WVH6024"/>
    <mergeCell ref="WVJ6024:WVP6024"/>
    <mergeCell ref="WVR6024:WVX6024"/>
    <mergeCell ref="WVZ6024:WWF6024"/>
  </mergeCells>
  <phoneticPr fontId="10" type="noConversion"/>
  <conditionalFormatting sqref="B3723:B3734">
    <cfRule type="duplicateValues" dxfId="46" priority="87" stopIfTrue="1"/>
  </conditionalFormatting>
  <conditionalFormatting sqref="B4953:B4955 B4961 B4964:B4965 B4898:B4951">
    <cfRule type="duplicateValues" dxfId="45" priority="85" stopIfTrue="1"/>
  </conditionalFormatting>
  <conditionalFormatting sqref="B4898:B4965">
    <cfRule type="duplicateValues" dxfId="44" priority="84"/>
  </conditionalFormatting>
  <conditionalFormatting sqref="B4898:B4965">
    <cfRule type="duplicateValues" dxfId="43" priority="83"/>
  </conditionalFormatting>
  <conditionalFormatting sqref="B5215:B5251">
    <cfRule type="duplicateValues" dxfId="42" priority="44" stopIfTrue="1"/>
  </conditionalFormatting>
  <conditionalFormatting sqref="B5215:B5251">
    <cfRule type="duplicateValues" dxfId="41" priority="45"/>
  </conditionalFormatting>
  <conditionalFormatting sqref="Q5214:Q5251">
    <cfRule type="duplicateValues" dxfId="40" priority="115"/>
    <cfRule type="duplicateValues" dxfId="39" priority="116"/>
  </conditionalFormatting>
  <conditionalFormatting sqref="Q5214:Q5251">
    <cfRule type="duplicateValues" dxfId="38" priority="117"/>
  </conditionalFormatting>
  <conditionalFormatting sqref="B5148:B5202 B5204:B5213">
    <cfRule type="duplicateValues" dxfId="37" priority="118"/>
  </conditionalFormatting>
  <conditionalFormatting sqref="B5148:B5202 B5204:B5213">
    <cfRule type="duplicateValues" dxfId="36" priority="122" stopIfTrue="1"/>
  </conditionalFormatting>
  <conditionalFormatting sqref="Q5148:Q5213">
    <cfRule type="duplicateValues" dxfId="35" priority="124"/>
    <cfRule type="duplicateValues" dxfId="34" priority="125"/>
  </conditionalFormatting>
  <conditionalFormatting sqref="Q5148:Q5213">
    <cfRule type="duplicateValues" dxfId="33" priority="126"/>
  </conditionalFormatting>
  <conditionalFormatting sqref="B5102:B5117">
    <cfRule type="duplicateValues" dxfId="32" priority="33" stopIfTrue="1"/>
  </conditionalFormatting>
  <conditionalFormatting sqref="B5118:B5146 B5021:B5024 B5014:B5016 B4966:B4969 B4971:B4979 B4981:B5004 B4873:B4897 B5006 B5008:B5009 B5011:B5012 B5018:B5019 B5101 B5041:B5046 B5048:B5050 B5036:B5039 B5026:B5034">
    <cfRule type="duplicateValues" dxfId="31" priority="127" stopIfTrue="1"/>
  </conditionalFormatting>
  <conditionalFormatting sqref="B4763:B4849">
    <cfRule type="duplicateValues" dxfId="30" priority="32" stopIfTrue="1"/>
  </conditionalFormatting>
  <conditionalFormatting sqref="B5051">
    <cfRule type="duplicateValues" dxfId="29" priority="31" stopIfTrue="1"/>
  </conditionalFormatting>
  <conditionalFormatting sqref="B5052">
    <cfRule type="duplicateValues" dxfId="28" priority="30" stopIfTrue="1"/>
  </conditionalFormatting>
  <conditionalFormatting sqref="B5053:B5100">
    <cfRule type="duplicateValues" dxfId="27" priority="29" stopIfTrue="1"/>
  </conditionalFormatting>
  <conditionalFormatting sqref="B5040">
    <cfRule type="duplicateValues" dxfId="26" priority="28" stopIfTrue="1"/>
  </conditionalFormatting>
  <conditionalFormatting sqref="B5047">
    <cfRule type="duplicateValues" dxfId="25" priority="27" stopIfTrue="1"/>
  </conditionalFormatting>
  <conditionalFormatting sqref="B5035">
    <cfRule type="duplicateValues" dxfId="24" priority="26" stopIfTrue="1"/>
  </conditionalFormatting>
  <conditionalFormatting sqref="B5025">
    <cfRule type="duplicateValues" dxfId="23" priority="25" stopIfTrue="1"/>
  </conditionalFormatting>
  <conditionalFormatting sqref="B3736:B3746 B3748:B3786 B3788:B3793 B3796:B3826">
    <cfRule type="duplicateValues" dxfId="22" priority="189" stopIfTrue="1"/>
  </conditionalFormatting>
  <conditionalFormatting sqref="B5742:B5747">
    <cfRule type="duplicateValues" dxfId="21" priority="24" stopIfTrue="1"/>
  </conditionalFormatting>
  <conditionalFormatting sqref="B5741">
    <cfRule type="duplicateValues" dxfId="20" priority="23" stopIfTrue="1"/>
  </conditionalFormatting>
  <conditionalFormatting sqref="B3834 B3838:B3840">
    <cfRule type="duplicateValues" dxfId="19" priority="22" stopIfTrue="1"/>
  </conditionalFormatting>
  <conditionalFormatting sqref="B3835:B3837">
    <cfRule type="duplicateValues" dxfId="18" priority="19" stopIfTrue="1"/>
  </conditionalFormatting>
  <conditionalFormatting sqref="B3853 B3857:B3858 B3860">
    <cfRule type="duplicateValues" dxfId="17" priority="18" stopIfTrue="1"/>
  </conditionalFormatting>
  <conditionalFormatting sqref="B3854:B3856">
    <cfRule type="duplicateValues" dxfId="16" priority="17" stopIfTrue="1"/>
  </conditionalFormatting>
  <conditionalFormatting sqref="B3859">
    <cfRule type="duplicateValues" dxfId="15" priority="16" stopIfTrue="1"/>
  </conditionalFormatting>
  <conditionalFormatting sqref="B3841 B3849:B3850 B3852">
    <cfRule type="duplicateValues" dxfId="14" priority="15" stopIfTrue="1"/>
  </conditionalFormatting>
  <conditionalFormatting sqref="B3842:B3844">
    <cfRule type="duplicateValues" dxfId="13" priority="14" stopIfTrue="1"/>
  </conditionalFormatting>
  <conditionalFormatting sqref="B3851">
    <cfRule type="duplicateValues" dxfId="12" priority="13" stopIfTrue="1"/>
  </conditionalFormatting>
  <conditionalFormatting sqref="B3845:B3846 B3848">
    <cfRule type="duplicateValues" dxfId="11" priority="12" stopIfTrue="1"/>
  </conditionalFormatting>
  <conditionalFormatting sqref="B3847">
    <cfRule type="duplicateValues" dxfId="10" priority="11" stopIfTrue="1"/>
  </conditionalFormatting>
  <conditionalFormatting sqref="B3829:B3833">
    <cfRule type="duplicateValues" dxfId="9" priority="10" stopIfTrue="1"/>
  </conditionalFormatting>
  <conditionalFormatting sqref="B3971:B3980">
    <cfRule type="duplicateValues" dxfId="8" priority="231" stopIfTrue="1"/>
  </conditionalFormatting>
  <conditionalFormatting sqref="B3982:B3991">
    <cfRule type="duplicateValues" dxfId="7" priority="252" stopIfTrue="1"/>
  </conditionalFormatting>
  <conditionalFormatting sqref="B3931 B3933 B3935">
    <cfRule type="duplicateValues" dxfId="6" priority="6" stopIfTrue="1"/>
  </conditionalFormatting>
  <conditionalFormatting sqref="B3937:B3938 B3942">
    <cfRule type="duplicateValues" dxfId="5" priority="7" stopIfTrue="1"/>
  </conditionalFormatting>
  <conditionalFormatting sqref="B3948 B3950 B3952 B3954:B3955">
    <cfRule type="duplicateValues" dxfId="4" priority="4" stopIfTrue="1"/>
  </conditionalFormatting>
  <conditionalFormatting sqref="B3956 B3966:B3968 B3958 B3962">
    <cfRule type="duplicateValues" dxfId="3" priority="5" stopIfTrue="1"/>
  </conditionalFormatting>
  <conditionalFormatting sqref="B3964:B3965">
    <cfRule type="duplicateValues" dxfId="2" priority="3" stopIfTrue="1"/>
  </conditionalFormatting>
  <conditionalFormatting sqref="B3993:B3994 B4000:B4004">
    <cfRule type="duplicateValues" dxfId="1" priority="2" stopIfTrue="1"/>
  </conditionalFormatting>
  <conditionalFormatting sqref="B3995:B3999">
    <cfRule type="duplicateValues" dxfId="0" priority="1" stopIfTrue="1"/>
  </conditionalFormatting>
  <pageMargins left="0.23622047244094491" right="0.19685039370078741" top="0.51181102362204722" bottom="0.51181102362204722" header="0.31496062992125984" footer="0.31496062992125984"/>
  <pageSetup paperSize="9" scale="52" orientation="portrait" r:id="rId1"/>
  <headerFooter>
    <oddFooter xml:space="preserve">&amp;RPhụ lục Thông báo giá tháng 8/2024        Trang &amp;P/&amp;N </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4:G46"/>
  <sheetViews>
    <sheetView workbookViewId="0">
      <selection activeCell="G46" sqref="E4:G46"/>
    </sheetView>
  </sheetViews>
  <sheetFormatPr defaultRowHeight="15"/>
  <cols>
    <col min="5" max="5" width="13" customWidth="1"/>
    <col min="6" max="6" width="11.85546875" customWidth="1"/>
    <col min="7" max="7" width="16.5703125" customWidth="1"/>
  </cols>
  <sheetData>
    <row r="4" spans="5:7" ht="15.75">
      <c r="E4" s="413">
        <v>3763636</v>
      </c>
      <c r="F4" s="414">
        <v>3763636</v>
      </c>
      <c r="G4" s="414">
        <v>3763636</v>
      </c>
    </row>
    <row r="5" spans="5:7" ht="16.5" customHeight="1" thickBot="1">
      <c r="E5" s="415">
        <v>1034182</v>
      </c>
      <c r="F5" s="416">
        <v>1034182</v>
      </c>
      <c r="G5" s="416">
        <v>1034182</v>
      </c>
    </row>
    <row r="6" spans="5:7" ht="16.5" thickBot="1">
      <c r="E6" s="415">
        <v>343636</v>
      </c>
      <c r="F6" s="416">
        <v>343636</v>
      </c>
      <c r="G6" s="416">
        <v>343636</v>
      </c>
    </row>
    <row r="7" spans="5:7" ht="16.5" thickBot="1">
      <c r="E7" s="415">
        <v>3450000</v>
      </c>
      <c r="F7" s="416">
        <v>3450000</v>
      </c>
      <c r="G7" s="416">
        <v>3450000</v>
      </c>
    </row>
    <row r="8" spans="5:7" ht="16.5" customHeight="1" thickBot="1">
      <c r="E8" s="415">
        <v>1022455</v>
      </c>
      <c r="F8" s="416">
        <v>1022455</v>
      </c>
      <c r="G8" s="416">
        <v>1022455</v>
      </c>
    </row>
    <row r="9" spans="5:7" ht="16.5" thickBot="1">
      <c r="E9" s="415">
        <v>363818</v>
      </c>
      <c r="F9" s="416">
        <v>363818</v>
      </c>
      <c r="G9" s="416">
        <v>363818</v>
      </c>
    </row>
    <row r="10" spans="5:7" ht="16.5" customHeight="1" thickBot="1">
      <c r="E10" s="415">
        <v>2683636</v>
      </c>
      <c r="F10" s="416">
        <v>2683636</v>
      </c>
      <c r="G10" s="416">
        <v>2683636</v>
      </c>
    </row>
    <row r="11" spans="5:7" ht="16.5" thickBot="1">
      <c r="E11" s="415">
        <v>861818</v>
      </c>
      <c r="F11" s="416">
        <v>861818</v>
      </c>
      <c r="G11" s="416">
        <v>861818</v>
      </c>
    </row>
    <row r="12" spans="5:7" ht="16.5" customHeight="1" thickBot="1">
      <c r="E12" s="415">
        <v>2454545</v>
      </c>
      <c r="F12" s="416">
        <v>2454545</v>
      </c>
      <c r="G12" s="416">
        <v>2454545</v>
      </c>
    </row>
    <row r="13" spans="5:7" ht="16.5" thickBot="1">
      <c r="E13" s="415">
        <v>637091</v>
      </c>
      <c r="F13" s="416">
        <v>637091</v>
      </c>
      <c r="G13" s="416">
        <v>637091</v>
      </c>
    </row>
    <row r="14" spans="5:7" ht="16.5" customHeight="1" thickBot="1">
      <c r="E14" s="415">
        <v>1254545</v>
      </c>
      <c r="F14" s="416">
        <v>1254545</v>
      </c>
      <c r="G14" s="416">
        <v>1254545</v>
      </c>
    </row>
    <row r="15" spans="5:7" ht="16.5" thickBot="1">
      <c r="E15" s="415">
        <v>518182</v>
      </c>
      <c r="F15" s="416">
        <v>518182</v>
      </c>
      <c r="G15" s="416">
        <v>518182</v>
      </c>
    </row>
    <row r="16" spans="5:7" ht="16.5" customHeight="1" thickBot="1">
      <c r="E16" s="415">
        <v>850909</v>
      </c>
      <c r="F16" s="416">
        <v>850909</v>
      </c>
      <c r="G16" s="416">
        <v>850909</v>
      </c>
    </row>
    <row r="17" spans="5:7" ht="16.5" thickBot="1">
      <c r="E17" s="415">
        <v>277091</v>
      </c>
      <c r="F17" s="416">
        <v>277091</v>
      </c>
      <c r="G17" s="416">
        <v>277091</v>
      </c>
    </row>
    <row r="18" spans="5:7" ht="16.5" thickBot="1">
      <c r="E18" s="415">
        <v>4854545</v>
      </c>
      <c r="F18" s="416">
        <v>4854545</v>
      </c>
      <c r="G18" s="416">
        <v>4854545</v>
      </c>
    </row>
    <row r="19" spans="5:7" ht="16.5" customHeight="1" thickBot="1">
      <c r="E19" s="415">
        <v>1445455</v>
      </c>
      <c r="F19" s="416">
        <v>1445455</v>
      </c>
      <c r="G19" s="416">
        <v>1445455</v>
      </c>
    </row>
    <row r="20" spans="5:7" ht="16.5" thickBot="1">
      <c r="E20" s="415">
        <v>430909</v>
      </c>
      <c r="F20" s="416">
        <v>430909</v>
      </c>
      <c r="G20" s="416">
        <v>430909</v>
      </c>
    </row>
    <row r="21" spans="5:7" ht="16.5" thickBot="1">
      <c r="E21" s="415">
        <v>3574545</v>
      </c>
      <c r="F21" s="416">
        <v>3574545</v>
      </c>
      <c r="G21" s="416">
        <v>3574545</v>
      </c>
    </row>
    <row r="22" spans="5:7" ht="16.5" customHeight="1" thickBot="1">
      <c r="E22" s="415">
        <v>1047545</v>
      </c>
      <c r="F22" s="416">
        <v>1047545</v>
      </c>
      <c r="G22" s="416">
        <v>1047545</v>
      </c>
    </row>
    <row r="23" spans="5:7" ht="16.5" thickBot="1">
      <c r="E23" s="415">
        <v>370091</v>
      </c>
      <c r="F23" s="416">
        <v>370091</v>
      </c>
      <c r="G23" s="416">
        <v>370091</v>
      </c>
    </row>
    <row r="24" spans="5:7" ht="16.5" thickBot="1">
      <c r="E24" s="415">
        <v>2195455</v>
      </c>
      <c r="F24" s="416">
        <v>2195455</v>
      </c>
      <c r="G24" s="416">
        <v>2195455</v>
      </c>
    </row>
    <row r="25" spans="5:7" ht="16.5" customHeight="1" thickBot="1">
      <c r="E25" s="415">
        <v>690000</v>
      </c>
      <c r="F25" s="416">
        <v>690000</v>
      </c>
      <c r="G25" s="416">
        <v>690000</v>
      </c>
    </row>
    <row r="26" spans="5:7" ht="16.5" thickBot="1">
      <c r="E26" s="415">
        <v>225818</v>
      </c>
      <c r="F26" s="416">
        <v>225818</v>
      </c>
      <c r="G26" s="416">
        <v>225818</v>
      </c>
    </row>
    <row r="27" spans="5:7" ht="16.5" customHeight="1" thickBot="1">
      <c r="E27" s="415">
        <v>1723636</v>
      </c>
      <c r="F27" s="416">
        <v>1723636</v>
      </c>
      <c r="G27" s="416">
        <v>1723636</v>
      </c>
    </row>
    <row r="28" spans="5:7" ht="16.5" thickBot="1">
      <c r="E28" s="415">
        <v>632727</v>
      </c>
      <c r="F28" s="416">
        <v>632727</v>
      </c>
      <c r="G28" s="416">
        <v>632727</v>
      </c>
    </row>
    <row r="29" spans="5:7" ht="16.5" customHeight="1" thickBot="1">
      <c r="E29" s="415">
        <v>2890909</v>
      </c>
      <c r="F29" s="416">
        <v>2890909</v>
      </c>
      <c r="G29" s="416">
        <v>2890909</v>
      </c>
    </row>
    <row r="30" spans="5:7" ht="16.5" thickBot="1">
      <c r="E30" s="415">
        <v>938182</v>
      </c>
      <c r="F30" s="416">
        <v>938182</v>
      </c>
      <c r="G30" s="416">
        <v>938182</v>
      </c>
    </row>
    <row r="31" spans="5:7" ht="16.5" customHeight="1" thickBot="1">
      <c r="E31" s="415">
        <v>4036364</v>
      </c>
      <c r="F31" s="416">
        <v>4036364</v>
      </c>
      <c r="G31" s="416">
        <v>4036364</v>
      </c>
    </row>
    <row r="32" spans="5:7" ht="16.5" thickBot="1">
      <c r="E32" s="415">
        <v>1118182</v>
      </c>
      <c r="F32" s="416">
        <v>1118182</v>
      </c>
      <c r="G32" s="416">
        <v>1118182</v>
      </c>
    </row>
    <row r="33" spans="5:7" ht="16.5" customHeight="1" thickBot="1">
      <c r="E33" s="415">
        <v>3218182</v>
      </c>
      <c r="F33" s="416">
        <v>3218182</v>
      </c>
      <c r="G33" s="416">
        <v>3218182</v>
      </c>
    </row>
    <row r="34" spans="5:7" ht="16.5" thickBot="1">
      <c r="E34" s="415">
        <v>885000</v>
      </c>
      <c r="F34" s="416">
        <v>885000</v>
      </c>
      <c r="G34" s="416">
        <v>885000</v>
      </c>
    </row>
    <row r="35" spans="5:7" ht="16.5" customHeight="1" thickBot="1">
      <c r="E35" s="415">
        <v>2563636</v>
      </c>
      <c r="F35" s="416">
        <v>2563636</v>
      </c>
      <c r="G35" s="416">
        <v>2563636</v>
      </c>
    </row>
    <row r="36" spans="5:7" ht="16.5" thickBot="1">
      <c r="E36" s="415">
        <v>825818</v>
      </c>
      <c r="F36" s="416">
        <v>825818</v>
      </c>
      <c r="G36" s="416">
        <v>825818</v>
      </c>
    </row>
    <row r="37" spans="5:7" ht="16.5" customHeight="1" thickBot="1">
      <c r="E37" s="415">
        <v>2563636</v>
      </c>
      <c r="F37" s="416">
        <v>2563636</v>
      </c>
      <c r="G37" s="416">
        <v>2563636</v>
      </c>
    </row>
    <row r="38" spans="5:7" ht="16.5" thickBot="1">
      <c r="E38" s="415">
        <v>825818</v>
      </c>
      <c r="F38" s="416">
        <v>825818</v>
      </c>
      <c r="G38" s="416">
        <v>825818</v>
      </c>
    </row>
    <row r="39" spans="5:7" ht="16.5" customHeight="1" thickBot="1">
      <c r="E39" s="415">
        <v>4309091</v>
      </c>
      <c r="F39" s="416">
        <v>4309091</v>
      </c>
      <c r="G39" s="416">
        <v>4309091</v>
      </c>
    </row>
    <row r="40" spans="5:7" ht="16.5" thickBot="1">
      <c r="E40" s="415">
        <v>1314545</v>
      </c>
      <c r="F40" s="416">
        <v>1314545</v>
      </c>
      <c r="G40" s="416">
        <v>1314545</v>
      </c>
    </row>
    <row r="41" spans="5:7" ht="16.5" customHeight="1" thickBot="1">
      <c r="E41" s="415">
        <v>4309091</v>
      </c>
      <c r="F41" s="416">
        <v>4309091</v>
      </c>
      <c r="G41" s="416">
        <v>4309091</v>
      </c>
    </row>
    <row r="42" spans="5:7" ht="16.5" thickBot="1">
      <c r="E42" s="415">
        <v>1314545</v>
      </c>
      <c r="F42" s="416">
        <v>1314545</v>
      </c>
      <c r="G42" s="416">
        <v>1314545</v>
      </c>
    </row>
    <row r="43" spans="5:7" ht="16.5" thickBot="1">
      <c r="E43" s="415">
        <v>4309091</v>
      </c>
      <c r="F43" s="416">
        <v>4309091</v>
      </c>
      <c r="G43" s="416">
        <v>4309091</v>
      </c>
    </row>
    <row r="44" spans="5:7" ht="16.5" customHeight="1" thickBot="1">
      <c r="E44" s="415">
        <v>1314545</v>
      </c>
      <c r="F44" s="416">
        <v>1314545</v>
      </c>
      <c r="G44" s="416">
        <v>1314545</v>
      </c>
    </row>
    <row r="45" spans="5:7" ht="16.5" thickBot="1">
      <c r="E45" s="415">
        <v>474545</v>
      </c>
      <c r="F45" s="416">
        <v>474545</v>
      </c>
      <c r="G45" s="416">
        <v>474545</v>
      </c>
    </row>
    <row r="46" spans="5:7" ht="16.5" thickBot="1">
      <c r="E46" s="415">
        <v>583636</v>
      </c>
      <c r="F46" s="416">
        <v>583636</v>
      </c>
      <c r="G46" s="416">
        <v>583636</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PL2 T02-2024 </vt:lpstr>
      <vt:lpstr>PL T08-2024</vt:lpstr>
      <vt:lpstr>Sheet1</vt:lpstr>
      <vt:lpstr>Sheet2</vt:lpstr>
      <vt:lpstr>'PL T08-2024'!Print_Area</vt:lpstr>
      <vt:lpstr>'PL2 T02-2024 '!Print_Area</vt:lpstr>
      <vt:lpstr>'PL T08-2024'!Print_Titles</vt:lpstr>
      <vt:lpstr>'PL2 T02-2024 '!Print_Titles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Administrator</cp:lastModifiedBy>
  <cp:lastPrinted>2024-08-12T01:39:39Z</cp:lastPrinted>
  <dcterms:created xsi:type="dcterms:W3CDTF">2021-10-18T06:52:34Z</dcterms:created>
  <dcterms:modified xsi:type="dcterms:W3CDTF">2024-08-12T01:42:14Z</dcterms:modified>
</cp:coreProperties>
</file>